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trlProps/ctrlProp8.xml" ContentType="application/vnd.ms-excel.controlproperti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MSM McCombs\Fall Term\Marketing Analytics - I\Class Notes\HW 4\"/>
    </mc:Choice>
  </mc:AlternateContent>
  <xr:revisionPtr revIDLastSave="0" documentId="13_ncr:1_{31695D1C-32BD-48A0-9513-FCA5E4575DF6}" xr6:coauthVersionLast="47" xr6:coauthVersionMax="47" xr10:uidLastSave="{00000000-0000-0000-0000-000000000000}"/>
  <bookViews>
    <workbookView xWindow="-110" yWindow="-110" windowWidth="19420" windowHeight="10300" firstSheet="2" activeTab="10" xr2:uid="{00000000-000D-0000-FFFF-FFFF00000000}"/>
  </bookViews>
  <sheets>
    <sheet name="XLSTAT_20211120_183956_1_HID" sheetId="22" state="hidden" r:id="rId1"/>
    <sheet name="XLSTAT_20211120_183713_1_HID" sheetId="19" state="hidden" r:id="rId2"/>
    <sheet name="Q1-RM" sheetId="16" r:id="rId3"/>
    <sheet name="Q1-NE" sheetId="18" r:id="rId4"/>
    <sheet name="XLSTAT_20211120_190509_1_HID" sheetId="25" state="hidden" r:id="rId5"/>
    <sheet name="Q2" sheetId="21" r:id="rId6"/>
    <sheet name="Q3" sheetId="23" r:id="rId7"/>
    <sheet name="XLSTAT_20211120_190903_1_HID" sheetId="31" state="hidden" r:id="rId8"/>
    <sheet name="XLSTAT_20211120_190805_1_HID" sheetId="29" state="hidden" r:id="rId9"/>
    <sheet name="Q4" sheetId="34" r:id="rId10"/>
    <sheet name="Q5" sheetId="39" r:id="rId11"/>
    <sheet name="Dictionary" sheetId="14" r:id="rId12"/>
    <sheet name="RM Data" sheetId="1" r:id="rId13"/>
    <sheet name="NE Data" sheetId="2" r:id="rId14"/>
    <sheet name="Combined Data" sheetId="20" r:id="rId15"/>
    <sheet name="Model-Intercept Only" sheetId="24" r:id="rId16"/>
    <sheet name="Model-RegionPrice" sheetId="26" r:id="rId17"/>
    <sheet name="Model-RegionDemo" sheetId="28" r:id="rId18"/>
    <sheet name="Model-All" sheetId="30" r:id="rId19"/>
    <sheet name="Q4-Regression" sheetId="37" r:id="rId20"/>
    <sheet name="XLSTAT_20211128_221011_1_HID" sheetId="38" state="hidden" r:id="rId21"/>
    <sheet name="XLSTAT_20211120_190650_1_HID" sheetId="27" state="hidden" r:id="rId22"/>
    <sheet name="XLSTAT_20211120_183600_1_HID" sheetId="17" state="hidden" r:id="rId23"/>
  </sheets>
  <definedNames>
    <definedName name="tab20211120_183600_RunProcREG_78_1" localSheetId="2" hidden="1">'Q1-RM'!$B$49:$G$52</definedName>
    <definedName name="tab20211120_183600_RunProcREG_91_1" localSheetId="2" hidden="1">'Q1-RM'!$B$32:$C$44</definedName>
    <definedName name="tab20211120_183600_RunProcREG_paramModel_1" localSheetId="2" hidden="1">'Q1-RM'!$B$58:$H$62</definedName>
    <definedName name="tab20211120_183600_RunProcREG_paramModel_2" localSheetId="2" hidden="1">'Q1-RM'!$B$72:$H$75</definedName>
    <definedName name="tab20211120_183713_RunProcREG_78_1" localSheetId="3" hidden="1">'Q1-NE'!$B$49:$G$52</definedName>
    <definedName name="tab20211120_183713_RunProcREG_91_1" localSheetId="3" hidden="1">'Q1-NE'!$B$32:$C$44</definedName>
    <definedName name="tab20211120_183713_RunProcREG_paramModel_1" localSheetId="3" hidden="1">'Q1-NE'!$B$58:$H$62</definedName>
    <definedName name="tab20211120_183713_RunProcREG_paramModel_2" localSheetId="3" hidden="1">'Q1-NE'!$B$72:$H$75</definedName>
    <definedName name="tab20211120_183956_RunProcREG_78_1" localSheetId="5" hidden="1">'Q2'!$B$49:$G$52</definedName>
    <definedName name="tab20211120_183956_RunProcREG_91_1" localSheetId="5" hidden="1">'Q2'!$B$32:$C$44</definedName>
    <definedName name="tab20211120_183956_RunProcREG_paramModel_1" localSheetId="5" hidden="1">'Q2'!$B$58:$H$62</definedName>
    <definedName name="tab20211120_183956_RunProcREG_paramModel_2" localSheetId="5" hidden="1">'Q2'!$B$72:$H$75</definedName>
    <definedName name="tab20211120_190509_RunProcREG_78_1" localSheetId="15" hidden="1">'Model-Intercept Only'!$B$51:$G$54</definedName>
    <definedName name="tab20211120_190509_RunProcREG_91_1" localSheetId="15" hidden="1">'Model-Intercept Only'!$B$34:$C$46</definedName>
    <definedName name="tab20211120_190509_RunProcREG_paramModel_1" localSheetId="15" hidden="1">'Model-Intercept Only'!$B$60:$H$65</definedName>
    <definedName name="tab20211120_190509_RunProcREG_paramModel_2" localSheetId="15" hidden="1">'Model-Intercept Only'!$B$75:$H$79</definedName>
    <definedName name="tab20211120_190650_RunProcREG_78_1" localSheetId="16" hidden="1">'Model-RegionPrice'!$B$53:$G$56</definedName>
    <definedName name="tab20211120_190650_RunProcREG_91_1" localSheetId="16" hidden="1">'Model-RegionPrice'!$B$36:$C$48</definedName>
    <definedName name="tab20211120_190650_RunProcREG_paramModel_1" localSheetId="16" hidden="1">'Model-RegionPrice'!$B$62:$H$68</definedName>
    <definedName name="tab20211120_190650_RunProcREG_paramModel_2" localSheetId="16" hidden="1">'Model-RegionPrice'!$B$78:$H$83</definedName>
    <definedName name="tab20211120_190805_RunProcREG_78_1" localSheetId="17" hidden="1">'Model-RegionDemo'!$B$55:$G$58</definedName>
    <definedName name="tab20211120_190805_RunProcREG_91_1" localSheetId="17" hidden="1">'Model-RegionDemo'!$B$38:$C$50</definedName>
    <definedName name="tab20211120_190805_RunProcREG_paramModel_1" localSheetId="17" hidden="1">'Model-RegionDemo'!$B$64:$H$71</definedName>
    <definedName name="tab20211120_190805_RunProcREG_paramModel_2" localSheetId="17" hidden="1">'Model-RegionDemo'!$B$81:$H$87</definedName>
    <definedName name="tab20211120_190903_RunProcREG_78_1" localSheetId="18" hidden="1">'Model-All'!$B$57:$G$60</definedName>
    <definedName name="tab20211120_190903_RunProcREG_91_1" localSheetId="18" hidden="1">'Model-All'!$B$40:$C$52</definedName>
    <definedName name="tab20211120_190903_RunProcREG_paramModel_1" localSheetId="18" hidden="1">'Model-All'!$B$66:$H$74</definedName>
    <definedName name="tab20211120_190903_RunProcREG_paramModel_2" localSheetId="18" hidden="1">'Model-All'!$B$84:$H$91</definedName>
    <definedName name="tab20211128_221011_RunProcREG_78_1" localSheetId="19" hidden="1">'Q4-Regression'!$B$53:$G$56</definedName>
    <definedName name="tab20211128_221011_RunProcREG_91_1" localSheetId="19" hidden="1">'Q4-Regression'!$B$36:$C$48</definedName>
    <definedName name="tab20211128_221011_RunProcREG_paramModel_1" localSheetId="19" hidden="1">'Q4-Regression'!$B$62:$H$68</definedName>
    <definedName name="tab20211128_221011_RunProcREG_paramModel_2" localSheetId="19" hidden="1">'Q4-Regression'!$B$78:$H$83</definedName>
    <definedName name="xdata1" localSheetId="22" hidden="1">XLSTAT_20211120_183600_1_HID!$C$1:$C$70</definedName>
    <definedName name="xdata1" localSheetId="1" hidden="1">XLSTAT_20211120_183713_1_HID!$C$1:$C$70</definedName>
    <definedName name="xdata1" localSheetId="0" hidden="1">XLSTAT_20211120_183956_1_HID!$C$1:$C$70</definedName>
    <definedName name="xdata1" localSheetId="4" hidden="1">XLSTAT_20211120_190509_1_HID!$C$1:$C$70</definedName>
    <definedName name="xdata1" localSheetId="21" hidden="1">XLSTAT_20211120_190650_1_HID!$C$1:$C$70</definedName>
    <definedName name="xdata1" localSheetId="8" hidden="1">XLSTAT_20211120_190805_1_HID!$C$1:$C$70</definedName>
    <definedName name="xdata1" localSheetId="7" hidden="1">XLSTAT_20211120_190903_1_HID!$C$1:$C$70</definedName>
    <definedName name="xdata1" localSheetId="20" hidden="1">XLSTAT_20211128_221011_1_HID!$C$1:$C$70</definedName>
    <definedName name="xdata1" hidden="1">125.555884556961+(ROW(OFFSET(#REF!,0,0,70,1))-1)*5.32050700924782</definedName>
    <definedName name="xdata2" localSheetId="22" hidden="1">XLSTAT_20211120_183600_1_HID!$G$1:$G$70</definedName>
    <definedName name="xdata2" localSheetId="1" hidden="1">XLSTAT_20211120_183713_1_HID!$G$1:$G$70</definedName>
    <definedName name="xdata2" localSheetId="0" hidden="1">XLSTAT_20211120_183956_1_HID!$G$1:$G$70</definedName>
    <definedName name="xdata2" localSheetId="4" hidden="1">XLSTAT_20211120_190509_1_HID!$G$1:$G$70</definedName>
    <definedName name="xdata2" localSheetId="21" hidden="1">XLSTAT_20211120_190650_1_HID!$G$1:$G$70</definedName>
    <definedName name="xdata2" localSheetId="8" hidden="1">XLSTAT_20211120_190805_1_HID!$G$1:$G$70</definedName>
    <definedName name="xdata2" localSheetId="7" hidden="1">XLSTAT_20211120_190903_1_HID!$G$1:$G$70</definedName>
    <definedName name="xdata2" localSheetId="20" hidden="1">XLSTAT_20211128_221011_1_HID!$G$1:$G$70</definedName>
    <definedName name="xdata3" hidden="1">109.214036023177+(ROW(OFFSET(#REF!,0,0,70,1))-1)*5.55734539379541</definedName>
    <definedName name="ydata1" localSheetId="22" hidden="1">XLSTAT_20211120_183600_1_HID!$D$1:$D$70</definedName>
    <definedName name="ydata1" localSheetId="1" hidden="1">XLSTAT_20211120_183713_1_HID!$D$1:$D$70</definedName>
    <definedName name="ydata1" localSheetId="0" hidden="1">XLSTAT_20211120_183956_1_HID!$D$1:$D$70</definedName>
    <definedName name="ydata1" localSheetId="4" hidden="1">XLSTAT_20211120_190509_1_HID!$D$1:$D$70</definedName>
    <definedName name="ydata1" localSheetId="21" hidden="1">XLSTAT_20211120_190650_1_HID!$D$1:$D$70</definedName>
    <definedName name="ydata1" localSheetId="8" hidden="1">XLSTAT_20211120_190805_1_HID!$D$1:$D$70</definedName>
    <definedName name="ydata1" localSheetId="7" hidden="1">XLSTAT_20211120_190903_1_HID!$D$1:$D$70</definedName>
    <definedName name="ydata1" localSheetId="20" hidden="1">XLSTAT_20211128_221011_1_HID!$D$1:$D$70</definedName>
    <definedName name="ydata2" localSheetId="22" hidden="1">XLSTAT_20211120_183600_1_HID!$H$1:$H$70</definedName>
    <definedName name="ydata2" localSheetId="1" hidden="1">XLSTAT_20211120_183713_1_HID!$H$1:$H$70</definedName>
    <definedName name="ydata2" localSheetId="0" hidden="1">XLSTAT_20211120_183956_1_HID!$H$1:$H$70</definedName>
    <definedName name="ydata2" localSheetId="4" hidden="1">XLSTAT_20211120_190509_1_HID!$H$1:$H$70</definedName>
    <definedName name="ydata2" localSheetId="21" hidden="1">XLSTAT_20211120_190650_1_HID!$H$1:$H$70</definedName>
    <definedName name="ydata2" localSheetId="8" hidden="1">XLSTAT_20211120_190805_1_HID!$H$1:$H$70</definedName>
    <definedName name="ydata2" localSheetId="7" hidden="1">XLSTAT_20211120_190903_1_HID!$H$1:$H$70</definedName>
    <definedName name="ydata2" localSheetId="20" hidden="1">XLSTAT_20211128_221011_1_HID!$H$1:$H$70</definedName>
    <definedName name="ydata2" hidden="1">0+1*[0]!xdata1-185.966430905549*(1.00454545454545+([0]!xdata1-278.382191825989)^2/1922854.05308614)^0.5</definedName>
    <definedName name="ydata4" hidden="1">0+1*[0]!xdata3+185.966430905549*(1.00454545454545+([0]!xdata3-278.382191825989)^2/1922854.05308614)^0.5</definedName>
  </definedNames>
  <calcPr calcId="191029"/>
  <pivotCaches>
    <pivotCache cacheId="0" r:id="rId24"/>
    <pivotCache cacheId="1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4" l="1"/>
  <c r="J2" i="39"/>
  <c r="H2" i="39" l="1"/>
  <c r="J5" i="39"/>
  <c r="I5" i="39"/>
  <c r="H5" i="39"/>
  <c r="I84" i="39"/>
  <c r="H84" i="39"/>
  <c r="I83" i="39"/>
  <c r="H83" i="39"/>
  <c r="I82" i="39"/>
  <c r="H82" i="39"/>
  <c r="I81" i="39"/>
  <c r="H81" i="39"/>
  <c r="I80" i="39"/>
  <c r="H80" i="39"/>
  <c r="I79" i="39"/>
  <c r="H79" i="39"/>
  <c r="I78" i="39"/>
  <c r="H78" i="39"/>
  <c r="I77" i="39"/>
  <c r="H77" i="39"/>
  <c r="I76" i="39"/>
  <c r="H76" i="39"/>
  <c r="I75" i="39"/>
  <c r="H75" i="39"/>
  <c r="I74" i="39"/>
  <c r="H74" i="39"/>
  <c r="I73" i="39"/>
  <c r="H73" i="39"/>
  <c r="I72" i="39"/>
  <c r="H72" i="39"/>
  <c r="I71" i="39"/>
  <c r="H71" i="39"/>
  <c r="I70" i="39"/>
  <c r="H70" i="39"/>
  <c r="I69" i="39"/>
  <c r="H69" i="39"/>
  <c r="I68" i="39"/>
  <c r="H68" i="39"/>
  <c r="I67" i="39"/>
  <c r="H67" i="39"/>
  <c r="I66" i="39"/>
  <c r="H66" i="39"/>
  <c r="I65" i="39"/>
  <c r="H65" i="39"/>
  <c r="I64" i="39"/>
  <c r="H64" i="39"/>
  <c r="I63" i="39"/>
  <c r="H63" i="39"/>
  <c r="I62" i="39"/>
  <c r="H62" i="39"/>
  <c r="I61" i="39"/>
  <c r="H61" i="39"/>
  <c r="I60" i="39"/>
  <c r="H60" i="39"/>
  <c r="I59" i="39"/>
  <c r="H59" i="39"/>
  <c r="I58" i="39"/>
  <c r="H58" i="39"/>
  <c r="I57" i="39"/>
  <c r="H57" i="39"/>
  <c r="I56" i="39"/>
  <c r="H56" i="39"/>
  <c r="I55" i="39"/>
  <c r="H55" i="39"/>
  <c r="I54" i="39"/>
  <c r="H54" i="39"/>
  <c r="I53" i="39"/>
  <c r="H53" i="39"/>
  <c r="I52" i="39"/>
  <c r="H52" i="39"/>
  <c r="I51" i="39"/>
  <c r="H51" i="39"/>
  <c r="I50" i="39"/>
  <c r="H50" i="39"/>
  <c r="I49" i="39"/>
  <c r="H49" i="39"/>
  <c r="I48" i="39"/>
  <c r="H48" i="39"/>
  <c r="I47" i="39"/>
  <c r="H47" i="39"/>
  <c r="I46" i="39"/>
  <c r="H46" i="39"/>
  <c r="I45" i="39"/>
  <c r="H45" i="39"/>
  <c r="I44" i="39"/>
  <c r="H44" i="39"/>
  <c r="I43" i="39"/>
  <c r="H43" i="39"/>
  <c r="I42" i="39"/>
  <c r="H42" i="39"/>
  <c r="I41" i="39"/>
  <c r="H41" i="39"/>
  <c r="I40" i="39"/>
  <c r="H40" i="39"/>
  <c r="I39" i="39"/>
  <c r="H39" i="39"/>
  <c r="I38" i="39"/>
  <c r="H38" i="39"/>
  <c r="I37" i="39"/>
  <c r="H37" i="39"/>
  <c r="I36" i="39"/>
  <c r="H36" i="39"/>
  <c r="I35" i="39"/>
  <c r="H35" i="39"/>
  <c r="I34" i="39"/>
  <c r="H34" i="39"/>
  <c r="I33" i="39"/>
  <c r="H33" i="39"/>
  <c r="I32" i="39"/>
  <c r="H32" i="39"/>
  <c r="I31" i="39"/>
  <c r="H31" i="39"/>
  <c r="I30" i="39"/>
  <c r="H30" i="39"/>
  <c r="I29" i="39"/>
  <c r="H29" i="39"/>
  <c r="I28" i="39"/>
  <c r="H28" i="39"/>
  <c r="I27" i="39"/>
  <c r="H27" i="39"/>
  <c r="I26" i="39"/>
  <c r="H26" i="39"/>
  <c r="I25" i="39"/>
  <c r="H25" i="39"/>
  <c r="I24" i="39"/>
  <c r="H24" i="39"/>
  <c r="I23" i="39"/>
  <c r="H23" i="39"/>
  <c r="I22" i="39"/>
  <c r="H22" i="39"/>
  <c r="I21" i="39"/>
  <c r="H21" i="39"/>
  <c r="I20" i="39"/>
  <c r="H20" i="39"/>
  <c r="I19" i="39"/>
  <c r="H19" i="39"/>
  <c r="I18" i="39"/>
  <c r="H18" i="39"/>
  <c r="I17" i="39"/>
  <c r="H17" i="39"/>
  <c r="I16" i="39"/>
  <c r="H16" i="39"/>
  <c r="I15" i="39"/>
  <c r="H15" i="39"/>
  <c r="I14" i="39"/>
  <c r="H14" i="39"/>
  <c r="I13" i="39"/>
  <c r="H13" i="39"/>
  <c r="I12" i="39"/>
  <c r="H12" i="39"/>
  <c r="I11" i="39"/>
  <c r="H11" i="39"/>
  <c r="I10" i="39"/>
  <c r="H10" i="39"/>
  <c r="I9" i="39"/>
  <c r="H9" i="39"/>
  <c r="I8" i="39"/>
  <c r="H8" i="39"/>
  <c r="I7" i="39"/>
  <c r="H7" i="39"/>
  <c r="I6" i="39"/>
  <c r="H6" i="39"/>
  <c r="J80" i="39" l="1"/>
  <c r="K80" i="39" s="1"/>
  <c r="K83" i="39"/>
  <c r="K5" i="39"/>
  <c r="J7" i="39"/>
  <c r="K7" i="39" s="1"/>
  <c r="J9" i="39"/>
  <c r="K9" i="39" s="1"/>
  <c r="J11" i="39"/>
  <c r="K11" i="39" s="1"/>
  <c r="J13" i="39"/>
  <c r="K13" i="39" s="1"/>
  <c r="J15" i="39"/>
  <c r="K15" i="39" s="1"/>
  <c r="J17" i="39"/>
  <c r="K17" i="39" s="1"/>
  <c r="J19" i="39"/>
  <c r="K19" i="39" s="1"/>
  <c r="J21" i="39"/>
  <c r="K21" i="39" s="1"/>
  <c r="J23" i="39"/>
  <c r="K23" i="39" s="1"/>
  <c r="J25" i="39"/>
  <c r="K25" i="39" s="1"/>
  <c r="J27" i="39"/>
  <c r="K27" i="39" s="1"/>
  <c r="J29" i="39"/>
  <c r="K29" i="39" s="1"/>
  <c r="J31" i="39"/>
  <c r="K31" i="39" s="1"/>
  <c r="J33" i="39"/>
  <c r="K33" i="39" s="1"/>
  <c r="J35" i="39"/>
  <c r="K35" i="39" s="1"/>
  <c r="J37" i="39"/>
  <c r="K37" i="39" s="1"/>
  <c r="J39" i="39"/>
  <c r="K39" i="39" s="1"/>
  <c r="J41" i="39"/>
  <c r="K41" i="39" s="1"/>
  <c r="J43" i="39"/>
  <c r="K43" i="39" s="1"/>
  <c r="J45" i="39"/>
  <c r="K45" i="39" s="1"/>
  <c r="J47" i="39"/>
  <c r="K47" i="39" s="1"/>
  <c r="J49" i="39"/>
  <c r="K49" i="39" s="1"/>
  <c r="J51" i="39"/>
  <c r="K51" i="39" s="1"/>
  <c r="J53" i="39"/>
  <c r="K53" i="39" s="1"/>
  <c r="J55" i="39"/>
  <c r="K55" i="39" s="1"/>
  <c r="J57" i="39"/>
  <c r="K57" i="39" s="1"/>
  <c r="J59" i="39"/>
  <c r="K59" i="39" s="1"/>
  <c r="J61" i="39"/>
  <c r="K61" i="39" s="1"/>
  <c r="J63" i="39"/>
  <c r="K63" i="39" s="1"/>
  <c r="J65" i="39"/>
  <c r="K65" i="39" s="1"/>
  <c r="J67" i="39"/>
  <c r="K67" i="39" s="1"/>
  <c r="J69" i="39"/>
  <c r="K69" i="39" s="1"/>
  <c r="J71" i="39"/>
  <c r="K71" i="39" s="1"/>
  <c r="J73" i="39"/>
  <c r="K73" i="39" s="1"/>
  <c r="J75" i="39"/>
  <c r="K75" i="39" s="1"/>
  <c r="J77" i="39"/>
  <c r="K77" i="39" s="1"/>
  <c r="J79" i="39"/>
  <c r="K79" i="39" s="1"/>
  <c r="J81" i="39"/>
  <c r="K81" i="39" s="1"/>
  <c r="J83" i="39"/>
  <c r="J8" i="39"/>
  <c r="K8" i="39" s="1"/>
  <c r="J10" i="39"/>
  <c r="K10" i="39" s="1"/>
  <c r="J14" i="39"/>
  <c r="K14" i="39" s="1"/>
  <c r="J18" i="39"/>
  <c r="K18" i="39" s="1"/>
  <c r="J22" i="39"/>
  <c r="K22" i="39" s="1"/>
  <c r="J26" i="39"/>
  <c r="K26" i="39" s="1"/>
  <c r="J28" i="39"/>
  <c r="K28" i="39" s="1"/>
  <c r="J32" i="39"/>
  <c r="K32" i="39" s="1"/>
  <c r="J34" i="39"/>
  <c r="K34" i="39" s="1"/>
  <c r="J36" i="39"/>
  <c r="K36" i="39" s="1"/>
  <c r="J38" i="39"/>
  <c r="K38" i="39" s="1"/>
  <c r="J40" i="39"/>
  <c r="K40" i="39" s="1"/>
  <c r="J42" i="39"/>
  <c r="K42" i="39" s="1"/>
  <c r="J46" i="39"/>
  <c r="K46" i="39" s="1"/>
  <c r="J48" i="39"/>
  <c r="K48" i="39" s="1"/>
  <c r="J50" i="39"/>
  <c r="K50" i="39" s="1"/>
  <c r="J52" i="39"/>
  <c r="K52" i="39" s="1"/>
  <c r="J54" i="39"/>
  <c r="K54" i="39" s="1"/>
  <c r="J56" i="39"/>
  <c r="K56" i="39" s="1"/>
  <c r="J58" i="39"/>
  <c r="K58" i="39" s="1"/>
  <c r="J60" i="39"/>
  <c r="K60" i="39" s="1"/>
  <c r="J62" i="39"/>
  <c r="K62" i="39" s="1"/>
  <c r="J64" i="39"/>
  <c r="K64" i="39" s="1"/>
  <c r="J66" i="39"/>
  <c r="K66" i="39" s="1"/>
  <c r="J68" i="39"/>
  <c r="K68" i="39" s="1"/>
  <c r="J70" i="39"/>
  <c r="K70" i="39" s="1"/>
  <c r="J72" i="39"/>
  <c r="K72" i="39" s="1"/>
  <c r="J74" i="39"/>
  <c r="K74" i="39" s="1"/>
  <c r="J76" i="39"/>
  <c r="K76" i="39" s="1"/>
  <c r="J78" i="39"/>
  <c r="K78" i="39" s="1"/>
  <c r="J82" i="39"/>
  <c r="K82" i="39" s="1"/>
  <c r="J84" i="39"/>
  <c r="K84" i="39" s="1"/>
  <c r="J6" i="39"/>
  <c r="K6" i="39" s="1"/>
  <c r="J12" i="39"/>
  <c r="K12" i="39" s="1"/>
  <c r="J16" i="39"/>
  <c r="K16" i="39" s="1"/>
  <c r="J20" i="39"/>
  <c r="K20" i="39" s="1"/>
  <c r="J24" i="39"/>
  <c r="K24" i="39" s="1"/>
  <c r="J30" i="39"/>
  <c r="K30" i="39" s="1"/>
  <c r="J44" i="39"/>
  <c r="K44" i="39" s="1"/>
  <c r="H1" i="38"/>
  <c r="H2" i="38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G1" i="38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D1" i="38"/>
  <c r="D2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C1" i="38"/>
  <c r="C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H2" i="23"/>
  <c r="J84" i="34"/>
  <c r="I84" i="34"/>
  <c r="J83" i="34"/>
  <c r="I83" i="34"/>
  <c r="J82" i="34"/>
  <c r="I82" i="34"/>
  <c r="J81" i="34"/>
  <c r="I81" i="34"/>
  <c r="J80" i="34"/>
  <c r="I80" i="34"/>
  <c r="J79" i="34"/>
  <c r="I79" i="34"/>
  <c r="J78" i="34"/>
  <c r="I78" i="34"/>
  <c r="J77" i="34"/>
  <c r="I77" i="34"/>
  <c r="J76" i="34"/>
  <c r="I76" i="34"/>
  <c r="J75" i="34"/>
  <c r="I75" i="34"/>
  <c r="J74" i="34"/>
  <c r="I74" i="34"/>
  <c r="J73" i="34"/>
  <c r="I73" i="34"/>
  <c r="J72" i="34"/>
  <c r="I72" i="34"/>
  <c r="J71" i="34"/>
  <c r="I71" i="34"/>
  <c r="J70" i="34"/>
  <c r="I70" i="34"/>
  <c r="J69" i="34"/>
  <c r="I69" i="34"/>
  <c r="J68" i="34"/>
  <c r="I68" i="34"/>
  <c r="J67" i="34"/>
  <c r="I67" i="34"/>
  <c r="J66" i="34"/>
  <c r="I66" i="34"/>
  <c r="J65" i="34"/>
  <c r="I65" i="34"/>
  <c r="J64" i="34"/>
  <c r="I64" i="34"/>
  <c r="J63" i="34"/>
  <c r="I63" i="34"/>
  <c r="J62" i="34"/>
  <c r="I62" i="34"/>
  <c r="J61" i="34"/>
  <c r="I61" i="34"/>
  <c r="J60" i="34"/>
  <c r="I60" i="34"/>
  <c r="J59" i="34"/>
  <c r="I59" i="34"/>
  <c r="J58" i="34"/>
  <c r="I58" i="34"/>
  <c r="J57" i="34"/>
  <c r="I57" i="34"/>
  <c r="J56" i="34"/>
  <c r="I56" i="34"/>
  <c r="J55" i="34"/>
  <c r="I55" i="34"/>
  <c r="J54" i="34"/>
  <c r="I54" i="34"/>
  <c r="J53" i="34"/>
  <c r="I53" i="34"/>
  <c r="J52" i="34"/>
  <c r="I52" i="34"/>
  <c r="J51" i="34"/>
  <c r="I51" i="34"/>
  <c r="J50" i="34"/>
  <c r="I50" i="34"/>
  <c r="J49" i="34"/>
  <c r="I49" i="34"/>
  <c r="J48" i="34"/>
  <c r="I48" i="34"/>
  <c r="J47" i="34"/>
  <c r="I47" i="34"/>
  <c r="J46" i="34"/>
  <c r="I46" i="34"/>
  <c r="J45" i="34"/>
  <c r="I45" i="34"/>
  <c r="J44" i="34"/>
  <c r="I44" i="34"/>
  <c r="J43" i="34"/>
  <c r="I43" i="34"/>
  <c r="J42" i="34"/>
  <c r="I42" i="34"/>
  <c r="J41" i="34"/>
  <c r="I41" i="34"/>
  <c r="J40" i="34"/>
  <c r="I40" i="34"/>
  <c r="J39" i="34"/>
  <c r="I39" i="34"/>
  <c r="J38" i="34"/>
  <c r="I38" i="34"/>
  <c r="J37" i="34"/>
  <c r="I37" i="34"/>
  <c r="J36" i="34"/>
  <c r="I36" i="34"/>
  <c r="J35" i="34"/>
  <c r="I35" i="34"/>
  <c r="J34" i="34"/>
  <c r="I34" i="34"/>
  <c r="J33" i="34"/>
  <c r="I33" i="34"/>
  <c r="J32" i="34"/>
  <c r="I32" i="34"/>
  <c r="J31" i="34"/>
  <c r="I31" i="34"/>
  <c r="J30" i="34"/>
  <c r="I30" i="34"/>
  <c r="J29" i="34"/>
  <c r="I29" i="34"/>
  <c r="J28" i="34"/>
  <c r="I28" i="34"/>
  <c r="J27" i="34"/>
  <c r="I27" i="34"/>
  <c r="J26" i="34"/>
  <c r="I26" i="34"/>
  <c r="J25" i="34"/>
  <c r="I25" i="34"/>
  <c r="J24" i="34"/>
  <c r="I24" i="34"/>
  <c r="J23" i="34"/>
  <c r="I23" i="34"/>
  <c r="J22" i="34"/>
  <c r="I22" i="34"/>
  <c r="J21" i="34"/>
  <c r="I21" i="34"/>
  <c r="J20" i="34"/>
  <c r="I20" i="34"/>
  <c r="J19" i="34"/>
  <c r="I19" i="34"/>
  <c r="J18" i="34"/>
  <c r="I18" i="34"/>
  <c r="J17" i="34"/>
  <c r="I17" i="34"/>
  <c r="J16" i="34"/>
  <c r="I16" i="34"/>
  <c r="J15" i="34"/>
  <c r="I15" i="34"/>
  <c r="J14" i="34"/>
  <c r="I14" i="34"/>
  <c r="J13" i="34"/>
  <c r="I13" i="34"/>
  <c r="J12" i="34"/>
  <c r="I12" i="34"/>
  <c r="J11" i="34"/>
  <c r="I11" i="34"/>
  <c r="J10" i="34"/>
  <c r="I10" i="34"/>
  <c r="J9" i="34"/>
  <c r="I9" i="34"/>
  <c r="J8" i="34"/>
  <c r="I8" i="34"/>
  <c r="J7" i="34"/>
  <c r="I7" i="34"/>
  <c r="J6" i="34"/>
  <c r="I6" i="34"/>
  <c r="J5" i="34"/>
  <c r="I5" i="34"/>
  <c r="K5" i="34" l="1"/>
  <c r="K7" i="34"/>
  <c r="L7" i="34" s="1"/>
  <c r="K9" i="34"/>
  <c r="L9" i="34" s="1"/>
  <c r="K11" i="34"/>
  <c r="L11" i="34" s="1"/>
  <c r="K13" i="34"/>
  <c r="L13" i="34" s="1"/>
  <c r="K15" i="34"/>
  <c r="L15" i="34" s="1"/>
  <c r="K17" i="34"/>
  <c r="L17" i="34" s="1"/>
  <c r="K19" i="34"/>
  <c r="L19" i="34" s="1"/>
  <c r="K21" i="34"/>
  <c r="L21" i="34" s="1"/>
  <c r="K23" i="34"/>
  <c r="L23" i="34" s="1"/>
  <c r="K25" i="34"/>
  <c r="L25" i="34" s="1"/>
  <c r="K27" i="34"/>
  <c r="L27" i="34" s="1"/>
  <c r="K29" i="34"/>
  <c r="L29" i="34" s="1"/>
  <c r="K31" i="34"/>
  <c r="L31" i="34" s="1"/>
  <c r="K33" i="34"/>
  <c r="L33" i="34" s="1"/>
  <c r="K35" i="34"/>
  <c r="L35" i="34" s="1"/>
  <c r="K37" i="34"/>
  <c r="L37" i="34" s="1"/>
  <c r="K39" i="34"/>
  <c r="L39" i="34" s="1"/>
  <c r="K41" i="34"/>
  <c r="L41" i="34" s="1"/>
  <c r="K43" i="34"/>
  <c r="L43" i="34" s="1"/>
  <c r="K45" i="34"/>
  <c r="L45" i="34" s="1"/>
  <c r="K47" i="34"/>
  <c r="L47" i="34" s="1"/>
  <c r="K49" i="34"/>
  <c r="L49" i="34" s="1"/>
  <c r="K51" i="34"/>
  <c r="L51" i="34" s="1"/>
  <c r="K53" i="34"/>
  <c r="L53" i="34" s="1"/>
  <c r="K55" i="34"/>
  <c r="L55" i="34" s="1"/>
  <c r="K57" i="34"/>
  <c r="L57" i="34" s="1"/>
  <c r="K59" i="34"/>
  <c r="L59" i="34" s="1"/>
  <c r="K61" i="34"/>
  <c r="L61" i="34" s="1"/>
  <c r="K63" i="34"/>
  <c r="L63" i="34" s="1"/>
  <c r="K65" i="34"/>
  <c r="L65" i="34" s="1"/>
  <c r="K67" i="34"/>
  <c r="L67" i="34" s="1"/>
  <c r="K69" i="34"/>
  <c r="L69" i="34" s="1"/>
  <c r="K71" i="34"/>
  <c r="L71" i="34" s="1"/>
  <c r="K73" i="34"/>
  <c r="L73" i="34" s="1"/>
  <c r="K75" i="34"/>
  <c r="L75" i="34" s="1"/>
  <c r="K77" i="34"/>
  <c r="L77" i="34" s="1"/>
  <c r="K79" i="34"/>
  <c r="L79" i="34" s="1"/>
  <c r="K81" i="34"/>
  <c r="L81" i="34" s="1"/>
  <c r="K83" i="34"/>
  <c r="L83" i="34" s="1"/>
  <c r="K6" i="34"/>
  <c r="L6" i="34" s="1"/>
  <c r="K8" i="34"/>
  <c r="L8" i="34" s="1"/>
  <c r="K10" i="34"/>
  <c r="L10" i="34" s="1"/>
  <c r="K12" i="34"/>
  <c r="L12" i="34" s="1"/>
  <c r="K14" i="34"/>
  <c r="L14" i="34" s="1"/>
  <c r="K16" i="34"/>
  <c r="L16" i="34" s="1"/>
  <c r="K18" i="34"/>
  <c r="L18" i="34" s="1"/>
  <c r="K20" i="34"/>
  <c r="L20" i="34" s="1"/>
  <c r="K22" i="34"/>
  <c r="L22" i="34" s="1"/>
  <c r="K24" i="34"/>
  <c r="L24" i="34" s="1"/>
  <c r="K26" i="34"/>
  <c r="L26" i="34" s="1"/>
  <c r="K28" i="34"/>
  <c r="L28" i="34" s="1"/>
  <c r="K30" i="34"/>
  <c r="L30" i="34" s="1"/>
  <c r="K32" i="34"/>
  <c r="L32" i="34" s="1"/>
  <c r="K34" i="34"/>
  <c r="L34" i="34" s="1"/>
  <c r="K36" i="34"/>
  <c r="L36" i="34" s="1"/>
  <c r="K38" i="34"/>
  <c r="L38" i="34" s="1"/>
  <c r="K40" i="34"/>
  <c r="L40" i="34" s="1"/>
  <c r="K42" i="34"/>
  <c r="L42" i="34" s="1"/>
  <c r="K44" i="34"/>
  <c r="L44" i="34" s="1"/>
  <c r="K46" i="34"/>
  <c r="L46" i="34" s="1"/>
  <c r="K48" i="34"/>
  <c r="L48" i="34" s="1"/>
  <c r="K50" i="34"/>
  <c r="L50" i="34" s="1"/>
  <c r="K52" i="34"/>
  <c r="L52" i="34" s="1"/>
  <c r="K54" i="34"/>
  <c r="L54" i="34" s="1"/>
  <c r="K56" i="34"/>
  <c r="L56" i="34" s="1"/>
  <c r="K58" i="34"/>
  <c r="L58" i="34" s="1"/>
  <c r="K60" i="34"/>
  <c r="L60" i="34" s="1"/>
  <c r="K62" i="34"/>
  <c r="L62" i="34" s="1"/>
  <c r="K64" i="34"/>
  <c r="L64" i="34" s="1"/>
  <c r="K66" i="34"/>
  <c r="L66" i="34" s="1"/>
  <c r="K68" i="34"/>
  <c r="L68" i="34" s="1"/>
  <c r="K70" i="34"/>
  <c r="L70" i="34" s="1"/>
  <c r="K72" i="34"/>
  <c r="L72" i="34" s="1"/>
  <c r="K74" i="34"/>
  <c r="L74" i="34" s="1"/>
  <c r="K76" i="34"/>
  <c r="L76" i="34" s="1"/>
  <c r="K78" i="34"/>
  <c r="L78" i="34" s="1"/>
  <c r="K80" i="34"/>
  <c r="L80" i="34" s="1"/>
  <c r="K82" i="34"/>
  <c r="L82" i="34" s="1"/>
  <c r="K84" i="34"/>
  <c r="L84" i="34" s="1"/>
  <c r="I2" i="34" l="1"/>
  <c r="J8" i="23" l="1"/>
  <c r="H1" i="31" l="1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G1" i="31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D1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C1" i="31"/>
  <c r="C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H1" i="29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G1" i="29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D1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C1" i="29"/>
  <c r="C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H1" i="27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G1" i="27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D1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C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H1" i="25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G1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D1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C1" i="25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H3" i="23" l="1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1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G1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D1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C1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H1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G1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D1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C1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H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G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D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C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J218" i="23" l="1"/>
  <c r="K218" i="23"/>
  <c r="I218" i="23"/>
  <c r="J194" i="23"/>
  <c r="K194" i="23"/>
  <c r="I194" i="23"/>
  <c r="J170" i="23"/>
  <c r="K170" i="23"/>
  <c r="I170" i="23"/>
  <c r="J154" i="23"/>
  <c r="K154" i="23"/>
  <c r="I154" i="23"/>
  <c r="J130" i="23"/>
  <c r="K130" i="23"/>
  <c r="I130" i="23"/>
  <c r="J114" i="23"/>
  <c r="K114" i="23"/>
  <c r="I114" i="23"/>
  <c r="J98" i="23"/>
  <c r="K98" i="23"/>
  <c r="I98" i="23"/>
  <c r="J74" i="23"/>
  <c r="K74" i="23"/>
  <c r="I74" i="23"/>
  <c r="J58" i="23"/>
  <c r="K58" i="23"/>
  <c r="I58" i="23"/>
  <c r="J42" i="23"/>
  <c r="K42" i="23"/>
  <c r="I42" i="23"/>
  <c r="J26" i="23"/>
  <c r="K26" i="23"/>
  <c r="I26" i="23"/>
  <c r="J18" i="23"/>
  <c r="K18" i="23"/>
  <c r="I18" i="23"/>
  <c r="K217" i="23"/>
  <c r="I217" i="23"/>
  <c r="J217" i="23"/>
  <c r="K209" i="23"/>
  <c r="I209" i="23"/>
  <c r="J209" i="23"/>
  <c r="K201" i="23"/>
  <c r="I201" i="23"/>
  <c r="J201" i="23"/>
  <c r="K193" i="23"/>
  <c r="I193" i="23"/>
  <c r="J193" i="23"/>
  <c r="K185" i="23"/>
  <c r="I185" i="23"/>
  <c r="J185" i="23"/>
  <c r="K177" i="23"/>
  <c r="I177" i="23"/>
  <c r="J177" i="23"/>
  <c r="K169" i="23"/>
  <c r="I169" i="23"/>
  <c r="J169" i="23"/>
  <c r="K161" i="23"/>
  <c r="I161" i="23"/>
  <c r="J161" i="23"/>
  <c r="K153" i="23"/>
  <c r="I153" i="23"/>
  <c r="J153" i="23"/>
  <c r="K145" i="23"/>
  <c r="I145" i="23"/>
  <c r="J145" i="23"/>
  <c r="K137" i="23"/>
  <c r="I137" i="23"/>
  <c r="J137" i="23"/>
  <c r="K129" i="23"/>
  <c r="I129" i="23"/>
  <c r="J129" i="23"/>
  <c r="K121" i="23"/>
  <c r="I121" i="23"/>
  <c r="J121" i="23"/>
  <c r="K113" i="23"/>
  <c r="I113" i="23"/>
  <c r="J113" i="23"/>
  <c r="K105" i="23"/>
  <c r="I105" i="23"/>
  <c r="J105" i="23"/>
  <c r="K97" i="23"/>
  <c r="I97" i="23"/>
  <c r="J97" i="23"/>
  <c r="K89" i="23"/>
  <c r="I89" i="23"/>
  <c r="J89" i="23"/>
  <c r="K81" i="23"/>
  <c r="I81" i="23"/>
  <c r="J81" i="23"/>
  <c r="K73" i="23"/>
  <c r="I73" i="23"/>
  <c r="J73" i="23"/>
  <c r="K65" i="23"/>
  <c r="I65" i="23"/>
  <c r="J65" i="23"/>
  <c r="K57" i="23"/>
  <c r="I57" i="23"/>
  <c r="J57" i="23"/>
  <c r="K49" i="23"/>
  <c r="I49" i="23"/>
  <c r="J49" i="23"/>
  <c r="K41" i="23"/>
  <c r="I41" i="23"/>
  <c r="J41" i="23"/>
  <c r="K33" i="23"/>
  <c r="I33" i="23"/>
  <c r="J33" i="23"/>
  <c r="K25" i="23"/>
  <c r="I25" i="23"/>
  <c r="J25" i="23"/>
  <c r="K17" i="23"/>
  <c r="I17" i="23"/>
  <c r="J17" i="23"/>
  <c r="K9" i="23"/>
  <c r="I9" i="23"/>
  <c r="J9" i="23"/>
  <c r="J202" i="23"/>
  <c r="K202" i="23"/>
  <c r="I202" i="23"/>
  <c r="J178" i="23"/>
  <c r="K178" i="23"/>
  <c r="I178" i="23"/>
  <c r="J162" i="23"/>
  <c r="K162" i="23"/>
  <c r="I162" i="23"/>
  <c r="J138" i="23"/>
  <c r="K138" i="23"/>
  <c r="I138" i="23"/>
  <c r="J122" i="23"/>
  <c r="K122" i="23"/>
  <c r="I122" i="23"/>
  <c r="J106" i="23"/>
  <c r="K106" i="23"/>
  <c r="I106" i="23"/>
  <c r="J90" i="23"/>
  <c r="K90" i="23"/>
  <c r="I90" i="23"/>
  <c r="J66" i="23"/>
  <c r="K66" i="23"/>
  <c r="I66" i="23"/>
  <c r="J50" i="23"/>
  <c r="K50" i="23"/>
  <c r="I50" i="23"/>
  <c r="J34" i="23"/>
  <c r="K34" i="23"/>
  <c r="I34" i="23"/>
  <c r="J10" i="23"/>
  <c r="K10" i="23"/>
  <c r="I10" i="23"/>
  <c r="K216" i="23"/>
  <c r="I216" i="23"/>
  <c r="J216" i="23"/>
  <c r="K208" i="23"/>
  <c r="I208" i="23"/>
  <c r="J208" i="23"/>
  <c r="K200" i="23"/>
  <c r="I200" i="23"/>
  <c r="J200" i="23"/>
  <c r="K192" i="23"/>
  <c r="I192" i="23"/>
  <c r="J192" i="23"/>
  <c r="K184" i="23"/>
  <c r="I184" i="23"/>
  <c r="J184" i="23"/>
  <c r="K176" i="23"/>
  <c r="I176" i="23"/>
  <c r="J176" i="23"/>
  <c r="K168" i="23"/>
  <c r="I168" i="23"/>
  <c r="J168" i="23"/>
  <c r="K160" i="23"/>
  <c r="I160" i="23"/>
  <c r="J160" i="23"/>
  <c r="K152" i="23"/>
  <c r="I152" i="23"/>
  <c r="J152" i="23"/>
  <c r="K144" i="23"/>
  <c r="I144" i="23"/>
  <c r="J144" i="23"/>
  <c r="K136" i="23"/>
  <c r="I136" i="23"/>
  <c r="J136" i="23"/>
  <c r="K128" i="23"/>
  <c r="I128" i="23"/>
  <c r="J128" i="23"/>
  <c r="K120" i="23"/>
  <c r="I120" i="23"/>
  <c r="J120" i="23"/>
  <c r="K112" i="23"/>
  <c r="I112" i="23"/>
  <c r="J112" i="23"/>
  <c r="K104" i="23"/>
  <c r="I104" i="23"/>
  <c r="J104" i="23"/>
  <c r="K96" i="23"/>
  <c r="I96" i="23"/>
  <c r="J96" i="23"/>
  <c r="K88" i="23"/>
  <c r="I88" i="23"/>
  <c r="J88" i="23"/>
  <c r="K80" i="23"/>
  <c r="I80" i="23"/>
  <c r="J80" i="23"/>
  <c r="K72" i="23"/>
  <c r="I72" i="23"/>
  <c r="J72" i="23"/>
  <c r="K64" i="23"/>
  <c r="I64" i="23"/>
  <c r="J64" i="23"/>
  <c r="K56" i="23"/>
  <c r="I56" i="23"/>
  <c r="J56" i="23"/>
  <c r="K48" i="23"/>
  <c r="I48" i="23"/>
  <c r="J48" i="23"/>
  <c r="K40" i="23"/>
  <c r="I40" i="23"/>
  <c r="J40" i="23"/>
  <c r="K32" i="23"/>
  <c r="I32" i="23"/>
  <c r="J32" i="23"/>
  <c r="K24" i="23"/>
  <c r="I24" i="23"/>
  <c r="J24" i="23"/>
  <c r="K16" i="23"/>
  <c r="I16" i="23"/>
  <c r="J16" i="23"/>
  <c r="K8" i="23"/>
  <c r="I8" i="23"/>
  <c r="J210" i="23"/>
  <c r="K210" i="23"/>
  <c r="I210" i="23"/>
  <c r="J186" i="23"/>
  <c r="K186" i="23"/>
  <c r="I186" i="23"/>
  <c r="J146" i="23"/>
  <c r="K146" i="23"/>
  <c r="I146" i="23"/>
  <c r="J82" i="23"/>
  <c r="K82" i="23"/>
  <c r="I82" i="23"/>
  <c r="I215" i="23"/>
  <c r="J215" i="23"/>
  <c r="K215" i="23"/>
  <c r="K207" i="23"/>
  <c r="I207" i="23"/>
  <c r="J207" i="23"/>
  <c r="I199" i="23"/>
  <c r="J199" i="23"/>
  <c r="K199" i="23"/>
  <c r="K191" i="23"/>
  <c r="I191" i="23"/>
  <c r="J191" i="23"/>
  <c r="I183" i="23"/>
  <c r="J183" i="23"/>
  <c r="K183" i="23"/>
  <c r="K175" i="23"/>
  <c r="I175" i="23"/>
  <c r="J175" i="23"/>
  <c r="I167" i="23"/>
  <c r="J167" i="23"/>
  <c r="K167" i="23"/>
  <c r="K159" i="23"/>
  <c r="I159" i="23"/>
  <c r="J159" i="23"/>
  <c r="I151" i="23"/>
  <c r="J151" i="23"/>
  <c r="K151" i="23"/>
  <c r="K143" i="23"/>
  <c r="I143" i="23"/>
  <c r="J143" i="23"/>
  <c r="I135" i="23"/>
  <c r="J135" i="23"/>
  <c r="K135" i="23"/>
  <c r="K127" i="23"/>
  <c r="I127" i="23"/>
  <c r="J127" i="23"/>
  <c r="I119" i="23"/>
  <c r="J119" i="23"/>
  <c r="K119" i="23"/>
  <c r="K111" i="23"/>
  <c r="I111" i="23"/>
  <c r="J111" i="23"/>
  <c r="I103" i="23"/>
  <c r="J103" i="23"/>
  <c r="K103" i="23"/>
  <c r="K95" i="23"/>
  <c r="I95" i="23"/>
  <c r="J95" i="23"/>
  <c r="I87" i="23"/>
  <c r="J87" i="23"/>
  <c r="K87" i="23"/>
  <c r="K79" i="23"/>
  <c r="I79" i="23"/>
  <c r="J79" i="23"/>
  <c r="I71" i="23"/>
  <c r="J71" i="23"/>
  <c r="K71" i="23"/>
  <c r="K63" i="23"/>
  <c r="I63" i="23"/>
  <c r="J63" i="23"/>
  <c r="I55" i="23"/>
  <c r="J55" i="23"/>
  <c r="K55" i="23"/>
  <c r="K47" i="23"/>
  <c r="I47" i="23"/>
  <c r="J47" i="23"/>
  <c r="I39" i="23"/>
  <c r="J39" i="23"/>
  <c r="K39" i="23"/>
  <c r="K31" i="23"/>
  <c r="I31" i="23"/>
  <c r="J31" i="23"/>
  <c r="K23" i="23"/>
  <c r="I23" i="23"/>
  <c r="J23" i="23"/>
  <c r="I15" i="23"/>
  <c r="K15" i="23"/>
  <c r="J15" i="23"/>
  <c r="I7" i="23"/>
  <c r="K7" i="23"/>
  <c r="J7" i="23"/>
  <c r="K2" i="23"/>
  <c r="I2" i="23"/>
  <c r="J2" i="23"/>
  <c r="K214" i="23"/>
  <c r="I214" i="23"/>
  <c r="J214" i="23"/>
  <c r="K198" i="23"/>
  <c r="I198" i="23"/>
  <c r="J198" i="23"/>
  <c r="K190" i="23"/>
  <c r="I190" i="23"/>
  <c r="J190" i="23"/>
  <c r="K182" i="23"/>
  <c r="I182" i="23"/>
  <c r="J182" i="23"/>
  <c r="K174" i="23"/>
  <c r="I174" i="23"/>
  <c r="J174" i="23"/>
  <c r="K166" i="23"/>
  <c r="I166" i="23"/>
  <c r="J166" i="23"/>
  <c r="K158" i="23"/>
  <c r="I158" i="23"/>
  <c r="J158" i="23"/>
  <c r="K150" i="23"/>
  <c r="I150" i="23"/>
  <c r="J150" i="23"/>
  <c r="K142" i="23"/>
  <c r="I142" i="23"/>
  <c r="J142" i="23"/>
  <c r="K134" i="23"/>
  <c r="I134" i="23"/>
  <c r="J134" i="23"/>
  <c r="K126" i="23"/>
  <c r="I126" i="23"/>
  <c r="J126" i="23"/>
  <c r="K118" i="23"/>
  <c r="I118" i="23"/>
  <c r="J118" i="23"/>
  <c r="K110" i="23"/>
  <c r="I110" i="23"/>
  <c r="J110" i="23"/>
  <c r="K102" i="23"/>
  <c r="I102" i="23"/>
  <c r="J102" i="23"/>
  <c r="K94" i="23"/>
  <c r="I94" i="23"/>
  <c r="J94" i="23"/>
  <c r="K86" i="23"/>
  <c r="I86" i="23"/>
  <c r="J86" i="23"/>
  <c r="K78" i="23"/>
  <c r="I78" i="23"/>
  <c r="J78" i="23"/>
  <c r="K70" i="23"/>
  <c r="I70" i="23"/>
  <c r="J70" i="23"/>
  <c r="K62" i="23"/>
  <c r="I62" i="23"/>
  <c r="J62" i="23"/>
  <c r="K54" i="23"/>
  <c r="I54" i="23"/>
  <c r="J54" i="23"/>
  <c r="K46" i="23"/>
  <c r="I46" i="23"/>
  <c r="J46" i="23"/>
  <c r="K38" i="23"/>
  <c r="I38" i="23"/>
  <c r="J38" i="23"/>
  <c r="K30" i="23"/>
  <c r="I30" i="23"/>
  <c r="J30" i="23"/>
  <c r="K22" i="23"/>
  <c r="I22" i="23"/>
  <c r="J22" i="23"/>
  <c r="K14" i="23"/>
  <c r="I14" i="23"/>
  <c r="J14" i="23"/>
  <c r="K6" i="23"/>
  <c r="I6" i="23"/>
  <c r="J6" i="23"/>
  <c r="K206" i="23"/>
  <c r="I206" i="23"/>
  <c r="J206" i="23"/>
  <c r="J221" i="23"/>
  <c r="I221" i="23"/>
  <c r="K221" i="23"/>
  <c r="J213" i="23"/>
  <c r="K213" i="23"/>
  <c r="I213" i="23"/>
  <c r="J205" i="23"/>
  <c r="I205" i="23"/>
  <c r="K205" i="23"/>
  <c r="J197" i="23"/>
  <c r="K197" i="23"/>
  <c r="I197" i="23"/>
  <c r="J189" i="23"/>
  <c r="I189" i="23"/>
  <c r="K189" i="23"/>
  <c r="J181" i="23"/>
  <c r="I181" i="23"/>
  <c r="K181" i="23"/>
  <c r="J173" i="23"/>
  <c r="I173" i="23"/>
  <c r="K173" i="23"/>
  <c r="J165" i="23"/>
  <c r="I165" i="23"/>
  <c r="K165" i="23"/>
  <c r="J157" i="23"/>
  <c r="I157" i="23"/>
  <c r="K157" i="23"/>
  <c r="J149" i="23"/>
  <c r="K149" i="23"/>
  <c r="I149" i="23"/>
  <c r="J141" i="23"/>
  <c r="I141" i="23"/>
  <c r="K141" i="23"/>
  <c r="J133" i="23"/>
  <c r="K133" i="23"/>
  <c r="I133" i="23"/>
  <c r="J125" i="23"/>
  <c r="I125" i="23"/>
  <c r="K125" i="23"/>
  <c r="J117" i="23"/>
  <c r="I117" i="23"/>
  <c r="K117" i="23"/>
  <c r="J109" i="23"/>
  <c r="I109" i="23"/>
  <c r="K109" i="23"/>
  <c r="J101" i="23"/>
  <c r="I101" i="23"/>
  <c r="K101" i="23"/>
  <c r="J93" i="23"/>
  <c r="I93" i="23"/>
  <c r="K93" i="23"/>
  <c r="J85" i="23"/>
  <c r="K85" i="23"/>
  <c r="I85" i="23"/>
  <c r="J77" i="23"/>
  <c r="I77" i="23"/>
  <c r="K77" i="23"/>
  <c r="J69" i="23"/>
  <c r="K69" i="23"/>
  <c r="I69" i="23"/>
  <c r="J61" i="23"/>
  <c r="K61" i="23"/>
  <c r="I61" i="23"/>
  <c r="J53" i="23"/>
  <c r="K53" i="23"/>
  <c r="I53" i="23"/>
  <c r="J45" i="23"/>
  <c r="K45" i="23"/>
  <c r="I45" i="23"/>
  <c r="J37" i="23"/>
  <c r="I37" i="23"/>
  <c r="K37" i="23"/>
  <c r="J29" i="23"/>
  <c r="K29" i="23"/>
  <c r="I29" i="23"/>
  <c r="J21" i="23"/>
  <c r="K21" i="23"/>
  <c r="I21" i="23"/>
  <c r="J13" i="23"/>
  <c r="I13" i="23"/>
  <c r="K13" i="23"/>
  <c r="J5" i="23"/>
  <c r="K5" i="23"/>
  <c r="I5" i="23"/>
  <c r="J220" i="23"/>
  <c r="I220" i="23"/>
  <c r="K220" i="23"/>
  <c r="J212" i="23"/>
  <c r="K212" i="23"/>
  <c r="I212" i="23"/>
  <c r="J196" i="23"/>
  <c r="I196" i="23"/>
  <c r="K196" i="23"/>
  <c r="J188" i="23"/>
  <c r="I188" i="23"/>
  <c r="K188" i="23"/>
  <c r="J180" i="23"/>
  <c r="K180" i="23"/>
  <c r="I180" i="23"/>
  <c r="J172" i="23"/>
  <c r="I172" i="23"/>
  <c r="K172" i="23"/>
  <c r="J164" i="23"/>
  <c r="K164" i="23"/>
  <c r="I164" i="23"/>
  <c r="J156" i="23"/>
  <c r="I156" i="23"/>
  <c r="K156" i="23"/>
  <c r="J148" i="23"/>
  <c r="I148" i="23"/>
  <c r="K148" i="23"/>
  <c r="J140" i="23"/>
  <c r="I140" i="23"/>
  <c r="K140" i="23"/>
  <c r="J132" i="23"/>
  <c r="K132" i="23"/>
  <c r="I132" i="23"/>
  <c r="J124" i="23"/>
  <c r="I124" i="23"/>
  <c r="K124" i="23"/>
  <c r="J116" i="23"/>
  <c r="K116" i="23"/>
  <c r="I116" i="23"/>
  <c r="J108" i="23"/>
  <c r="I108" i="23"/>
  <c r="K108" i="23"/>
  <c r="J100" i="23"/>
  <c r="K100" i="23"/>
  <c r="I100" i="23"/>
  <c r="J92" i="23"/>
  <c r="I92" i="23"/>
  <c r="K92" i="23"/>
  <c r="J84" i="23"/>
  <c r="K84" i="23"/>
  <c r="I84" i="23"/>
  <c r="J76" i="23"/>
  <c r="I76" i="23"/>
  <c r="K76" i="23"/>
  <c r="J68" i="23"/>
  <c r="K68" i="23"/>
  <c r="I68" i="23"/>
  <c r="J60" i="23"/>
  <c r="I60" i="23"/>
  <c r="K60" i="23"/>
  <c r="J52" i="23"/>
  <c r="K52" i="23"/>
  <c r="I52" i="23"/>
  <c r="J44" i="23"/>
  <c r="I44" i="23"/>
  <c r="K44" i="23"/>
  <c r="J36" i="23"/>
  <c r="K36" i="23"/>
  <c r="I36" i="23"/>
  <c r="J28" i="23"/>
  <c r="K28" i="23"/>
  <c r="I28" i="23"/>
  <c r="J20" i="23"/>
  <c r="K20" i="23"/>
  <c r="I20" i="23"/>
  <c r="J12" i="23"/>
  <c r="I12" i="23"/>
  <c r="K12" i="23"/>
  <c r="J4" i="23"/>
  <c r="I4" i="23"/>
  <c r="K4" i="23"/>
  <c r="J204" i="23"/>
  <c r="I204" i="23"/>
  <c r="K204" i="23"/>
  <c r="I219" i="23"/>
  <c r="J219" i="23"/>
  <c r="K219" i="23"/>
  <c r="J211" i="23"/>
  <c r="K211" i="23"/>
  <c r="I211" i="23"/>
  <c r="I203" i="23"/>
  <c r="J203" i="23"/>
  <c r="K203" i="23"/>
  <c r="J195" i="23"/>
  <c r="K195" i="23"/>
  <c r="I195" i="23"/>
  <c r="I187" i="23"/>
  <c r="J187" i="23"/>
  <c r="K187" i="23"/>
  <c r="J179" i="23"/>
  <c r="K179" i="23"/>
  <c r="I179" i="23"/>
  <c r="I171" i="23"/>
  <c r="J171" i="23"/>
  <c r="K171" i="23"/>
  <c r="J163" i="23"/>
  <c r="K163" i="23"/>
  <c r="I163" i="23"/>
  <c r="I155" i="23"/>
  <c r="J155" i="23"/>
  <c r="K155" i="23"/>
  <c r="J147" i="23"/>
  <c r="K147" i="23"/>
  <c r="I147" i="23"/>
  <c r="I139" i="23"/>
  <c r="J139" i="23"/>
  <c r="K139" i="23"/>
  <c r="J131" i="23"/>
  <c r="K131" i="23"/>
  <c r="I131" i="23"/>
  <c r="I123" i="23"/>
  <c r="J123" i="23"/>
  <c r="K123" i="23"/>
  <c r="J115" i="23"/>
  <c r="K115" i="23"/>
  <c r="I115" i="23"/>
  <c r="I107" i="23"/>
  <c r="J107" i="23"/>
  <c r="K107" i="23"/>
  <c r="J99" i="23"/>
  <c r="K99" i="23"/>
  <c r="I99" i="23"/>
  <c r="I91" i="23"/>
  <c r="J91" i="23"/>
  <c r="K91" i="23"/>
  <c r="J83" i="23"/>
  <c r="K83" i="23"/>
  <c r="I83" i="23"/>
  <c r="I75" i="23"/>
  <c r="J75" i="23"/>
  <c r="K75" i="23"/>
  <c r="J67" i="23"/>
  <c r="K67" i="23"/>
  <c r="I67" i="23"/>
  <c r="I59" i="23"/>
  <c r="J59" i="23"/>
  <c r="K59" i="23"/>
  <c r="K51" i="23"/>
  <c r="J51" i="23"/>
  <c r="I51" i="23"/>
  <c r="K43" i="23"/>
  <c r="I43" i="23"/>
  <c r="J43" i="23"/>
  <c r="K35" i="23"/>
  <c r="J35" i="23"/>
  <c r="I35" i="23"/>
  <c r="K27" i="23"/>
  <c r="I27" i="23"/>
  <c r="J27" i="23"/>
  <c r="K19" i="23"/>
  <c r="J19" i="23"/>
  <c r="I19" i="23"/>
  <c r="I11" i="23"/>
  <c r="K11" i="23"/>
  <c r="J11" i="23"/>
  <c r="K3" i="23"/>
  <c r="J3" i="23"/>
  <c r="I3" i="23"/>
</calcChain>
</file>

<file path=xl/sharedStrings.xml><?xml version="1.0" encoding="utf-8"?>
<sst xmlns="http://schemas.openxmlformats.org/spreadsheetml/2006/main" count="4067" uniqueCount="397">
  <si>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</si>
  <si>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</si>
  <si>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</si>
  <si>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</si>
  <si>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</si>
  <si>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</si>
  <si>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</si>
  <si>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</si>
  <si>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</si>
  <si>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</si>
  <si>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</si>
  <si>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</si>
  <si>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</si>
  <si>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</si>
  <si>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</si>
  <si>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</si>
  <si>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</si>
  <si>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</si>
  <si>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</si>
  <si>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</si>
  <si>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</si>
  <si>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</si>
  <si>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</si>
  <si>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</si>
  <si>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</si>
  <si>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</si>
  <si>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</si>
  <si>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</si>
  <si>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</si>
  <si>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</si>
  <si>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</si>
  <si>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</si>
  <si>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</si>
  <si>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</si>
  <si>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Y / Dependent variables: Workbook = Nihit_Parikh_MarketingHW4.xlsx / Sheet = RM Data / Range = 'RM Data'!$D$1:$D$111 / 110 rows and 1 column</t>
  </si>
  <si>
    <t>X / Quantitative: Workbook = Nihit_Parikh_MarketingHW4.xlsx / Sheet = RM Data / Range = 'RM Data'!$E$1:$G$111 / 110 rows and 3 columns</t>
  </si>
  <si>
    <t>Confidence interval (%): 90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</si>
  <si>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</si>
  <si>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</si>
  <si>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</si>
  <si>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</si>
  <si>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</si>
  <si>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</si>
  <si>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</si>
  <si>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</si>
  <si>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</si>
  <si>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</si>
  <si>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</si>
  <si>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Units Sold:</t>
  </si>
  <si>
    <t>Goodness of fit statistics (Units Sold):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</si>
  <si>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</si>
  <si>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</si>
  <si>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</si>
  <si>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</si>
  <si>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</si>
  <si>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</si>
  <si>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</si>
  <si>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</si>
  <si>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</si>
  <si>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</si>
  <si>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</si>
  <si>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</si>
  <si>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(Units Sold):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</si>
  <si>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</si>
  <si>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</si>
  <si>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</si>
  <si>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</si>
  <si>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</si>
  <si>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</si>
  <si>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</si>
  <si>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</si>
  <si>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</si>
  <si>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(Units Sold):</t>
  </si>
  <si>
    <t>Value</t>
  </si>
  <si>
    <t>Standard error</t>
  </si>
  <si>
    <t>t</t>
  </si>
  <si>
    <t>Pr &gt; |t|</t>
  </si>
  <si>
    <t>Lower bound (90%)</t>
  </si>
  <si>
    <t>Upper bound (90%)</t>
  </si>
  <si>
    <t>Intercept</t>
  </si>
  <si>
    <t>Equation of the model (Units Sold):</t>
  </si>
  <si>
    <t>Units Sold = 592.326265525209-76.9871465195734*Average Retail Price+130.661100088627*Demo+89.4448037590817*Demo1-3</t>
  </si>
  <si>
    <t>Standardized coefficients (Units Sold):</t>
  </si>
  <si>
    <t xml:space="preserve"> </t>
  </si>
  <si>
    <t>Predictions and residuals (Units Sold):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</si>
  <si>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</si>
  <si>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</si>
  <si>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</si>
  <si>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</si>
  <si>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</si>
  <si>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</si>
  <si>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</si>
  <si>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</si>
  <si>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</si>
  <si>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</si>
  <si>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</si>
  <si>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</si>
  <si>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</si>
  <si>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</si>
  <si>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</si>
  <si>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</si>
  <si>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</si>
  <si>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</si>
  <si>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</si>
  <si>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</si>
  <si>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</si>
  <si>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</si>
  <si>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</si>
  <si>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</si>
  <si>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</si>
  <si>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</si>
  <si>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</si>
  <si>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</si>
  <si>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</si>
  <si>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</si>
  <si>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</si>
  <si>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</si>
  <si>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</si>
  <si>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</si>
  <si>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</si>
  <si>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</si>
  <si>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</si>
  <si>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</si>
  <si>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</si>
  <si>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</si>
  <si>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</si>
  <si>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</si>
  <si>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</si>
  <si>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</si>
  <si>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</si>
  <si>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</si>
  <si>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</si>
  <si>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</si>
  <si>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</si>
  <si>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</si>
  <si>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</si>
  <si>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</si>
  <si>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</si>
  <si>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</si>
  <si>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</si>
  <si>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</si>
  <si>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</si>
  <si>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</si>
  <si>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</si>
  <si>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</si>
  <si>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</si>
  <si>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</si>
  <si>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</si>
  <si>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</si>
  <si>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</si>
  <si>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</si>
  <si>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</si>
  <si>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</si>
  <si>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</si>
  <si>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</si>
  <si>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</si>
  <si>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</si>
  <si>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</si>
  <si>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</si>
  <si>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</si>
  <si>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</si>
  <si>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</si>
  <si>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</si>
  <si>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</si>
  <si>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</si>
  <si>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</si>
  <si>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</si>
  <si>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</si>
  <si>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</si>
  <si>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</si>
  <si>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</si>
  <si>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</si>
  <si>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</si>
  <si>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</si>
  <si>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</si>
  <si>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</si>
  <si>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</si>
  <si>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</si>
  <si>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</si>
  <si>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</si>
  <si>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</si>
  <si>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</si>
  <si>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</si>
  <si>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</si>
  <si>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</si>
  <si>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</si>
  <si>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</si>
  <si>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</si>
  <si>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</si>
  <si>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</si>
  <si>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</si>
  <si>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</si>
  <si>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</si>
  <si>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</si>
  <si>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</si>
  <si>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</si>
  <si>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</si>
  <si>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Pred(Units Sold)</t>
  </si>
  <si>
    <t>Residual</t>
  </si>
  <si>
    <t>Std. residual</t>
  </si>
  <si>
    <t>Std. dev. on pred. (Mean)</t>
  </si>
  <si>
    <t>Lower bound 90% (Mean)</t>
  </si>
  <si>
    <t>Upper bound 90% (Mean)</t>
  </si>
  <si>
    <t>Std. dev. on pred. (Observation)</t>
  </si>
  <si>
    <t>Lower bound 90% (Observation)</t>
  </si>
  <si>
    <t>Upper bound 90% (Observation)</t>
  </si>
  <si>
    <r>
      <t>XLSTAT 2021.3.1.1167 - Linear regression - Start time: 11/20/2021 at 18:36:29 / End time: 11/20/2021 at 18:36:30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</si>
  <si>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Y / Dependent variables: Workbook = Nihit_Parikh_MarketingHW4.xlsx / Sheet = NE Data / Range = 'NE Data'!$D$1:$D$111 / 110 rows and 1 column</t>
  </si>
  <si>
    <t>X / Quantitative: Workbook = Nihit_Parikh_MarketingHW4.xlsx / Sheet = NE Data / Range = 'NE Data'!$E$1:$G$111 / 110 rows and 3 columns</t>
  </si>
  <si>
    <t>Units Sold = 388.056229714855-36.1949767815995*Average Retail Price+107.781202489611*Demo+63.7889959777139*Demo1-3</t>
  </si>
  <si>
    <r>
      <t>XLSTAT 2021.3.1.1167 - Linear regression - Start time: 11/20/2021 at 18:37:58 / End time: 11/20/2021 at 18:37:59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</si>
  <si>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Y / Dependent variables: Workbook = Nihit_Parikh_MarketingHW4.xlsx / Sheet = Combined Data / Range = 'Combined Data'!$D$1:$D$221 / 220 rows and 1 column</t>
  </si>
  <si>
    <t>X / Quantitative: Workbook = Nihit_Parikh_MarketingHW4.xlsx / Sheet = Combined Data / Range = 'Combined Data'!$E$1:$G$221 / 220 rows and 3 columns</t>
  </si>
  <si>
    <t>Units Sold = 450.928541324835-48.7053484023578*Average Retail Price+136.267807957308*Demo+87.92496730807*Demo1-3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</si>
  <si>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</si>
  <si>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</si>
  <si>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</si>
  <si>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</si>
  <si>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</si>
  <si>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</si>
  <si>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</si>
  <si>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</si>
  <si>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</si>
  <si>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</si>
  <si>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</si>
  <si>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</si>
  <si>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</si>
  <si>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</si>
  <si>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</si>
  <si>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</si>
  <si>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</si>
  <si>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</si>
  <si>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</si>
  <si>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</si>
  <si>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</si>
  <si>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</si>
  <si>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</si>
  <si>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</si>
  <si>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</si>
  <si>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</si>
  <si>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</si>
  <si>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</si>
  <si>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</si>
  <si>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</si>
  <si>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</si>
  <si>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</si>
  <si>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</si>
  <si>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</si>
  <si>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</si>
  <si>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</si>
  <si>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</si>
  <si>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</si>
  <si>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</si>
  <si>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</si>
  <si>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</si>
  <si>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</si>
  <si>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</si>
  <si>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</si>
  <si>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</si>
  <si>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</si>
  <si>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</si>
  <si>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</si>
  <si>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</si>
  <si>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</si>
  <si>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</si>
  <si>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</si>
  <si>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</si>
  <si>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</si>
  <si>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</si>
  <si>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</si>
  <si>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</si>
  <si>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</si>
  <si>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</si>
  <si>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</si>
  <si>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</si>
  <si>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</si>
  <si>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</si>
  <si>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</si>
  <si>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</si>
  <si>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</si>
  <si>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</si>
  <si>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</si>
  <si>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</si>
  <si>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</si>
  <si>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</si>
  <si>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</si>
  <si>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</si>
  <si>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</si>
  <si>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</si>
  <si>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</si>
  <si>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</si>
  <si>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</si>
  <si>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</si>
  <si>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</si>
  <si>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</si>
  <si>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</si>
  <si>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</si>
  <si>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</si>
  <si>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</si>
  <si>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</si>
  <si>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</si>
  <si>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</si>
  <si>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</si>
  <si>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</si>
  <si>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</si>
  <si>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</si>
  <si>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</si>
  <si>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</si>
  <si>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</si>
  <si>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</si>
  <si>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</si>
  <si>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</si>
  <si>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</si>
  <si>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</si>
  <si>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</si>
  <si>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</si>
  <si>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</si>
  <si>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</si>
  <si>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</si>
  <si>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</si>
  <si>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</si>
  <si>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</si>
  <si>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</si>
  <si>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</si>
  <si>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r>
      <t>XLSTAT 2021.3.1.1167 - Linear regression - Start time: 11/20/2021 at 18:40:33 / End time: 11/20/2021 at 18:40:34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</si>
  <si>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Region(RM)</t>
  </si>
  <si>
    <t>Region&amp; Demo</t>
  </si>
  <si>
    <t>Region &amp; Demo1-3</t>
  </si>
  <si>
    <t>Region &amp; Price</t>
  </si>
  <si>
    <t>Y / Dependent variables: Workbook = Nihit_Parikh_MarketingHW4.xlsx / Sheet = Q3 / Range = 'Q3'!$D$1:$D$221 / 220 rows and 1 column</t>
  </si>
  <si>
    <t>X / Quantitative: Workbook = Nihit_Parikh_MarketingHW4.xlsx / Sheet = Q3 / Range = 'Q3'!$E$1:$H$221 / 220 rows and 4 columns</t>
  </si>
  <si>
    <t>Units Sold = 472.237890533737-57.3111782354613*Average Retail Price+125.99656876538*Demo+79.2629850766334*Demo1-3+37.5448100588462*Region(RM)</t>
  </si>
  <si>
    <r>
      <t>XLSTAT 2021.3.1.1167 - Linear regression - Start time: 11/20/2021 at 19:05:45 / End time: 11/20/2021 at 19:05:47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</si>
  <si>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X / Quantitative: Workbook = Nihit_Parikh_MarketingHW4.xlsx / Sheet = Q3 / Range = 'Q3'!$E$1:$H$221,'Q3'!$K$1:$K$221 / 220 rows and 5 columns</t>
  </si>
  <si>
    <t>Units Sold = 376.744324850421-34.3647770015096*Average Retail Price+124.586230184785*Demo+79.8908915315661*Demo1-3+223.525660160267*Region(RM)-43.4958448703209*Region &amp; Price</t>
  </si>
  <si>
    <r>
      <t>XLSTAT 2021.3.1.1167 - Linear regression - Start time: 11/20/2021 at 19:07:34 / End time: 11/20/2021 at 19:07:35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</si>
  <si>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X / Quantitative: Workbook = Nihit_Parikh_MarketingHW4.xlsx / Sheet = Q3 / Range = 'Q3'!$E$1:$J$221 / 220 rows and 6 columns</t>
  </si>
  <si>
    <t>Units Sold = 478.702583309232-57.7928879031429*Average Retail Price+105.183304571315*Demo+60.0106317741251*Demo1-3+28.2627254708448*Region(RM)+28.2241262277774*Region&amp; Demo+30.7302515146623*Region &amp; Demo1-3</t>
  </si>
  <si>
    <r>
      <t>XLSTAT 2021.3.1.1167 - Linear regression - Start time: 11/20/2021 at 19:08:27 / End time: 11/20/2021 at 19:08:28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</si>
  <si>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X / Quantitative: Workbook = Nihit_Parikh_MarketingHW4.xlsx / Sheet = Q3 / Range = 'Q3'!$E$1:$K$221 / 220 rows and 7 columns</t>
  </si>
  <si>
    <t>Units Sold = 388.056229714827-36.1949767815928*Average Retail Price+107.781202489611*Demo+63.7889959777163*Demo1-3+204.27003581041*Region(RM)+22.8798975990153*Region&amp; Demo+25.6558077813647*Region &amp; Demo1-3-40.7921697379867*Region &amp; Price</t>
  </si>
  <si>
    <r>
      <t>XLSTAT 2021.3.1.1167 - Linear regression - Start time: 11/20/2021 at 19:09:20 / End time: 11/20/2021 at 19:09:22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</si>
  <si>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Total Profit</t>
  </si>
  <si>
    <t>Coefficients</t>
  </si>
  <si>
    <t>Sum of Profit</t>
  </si>
  <si>
    <t>20-Jul</t>
  </si>
  <si>
    <t>Sales</t>
  </si>
  <si>
    <t>Retailer Cost</t>
  </si>
  <si>
    <t>Manufacturer Cost</t>
  </si>
  <si>
    <t>Profit</t>
  </si>
  <si>
    <t>27-Jul</t>
  </si>
  <si>
    <t>3-Aug</t>
  </si>
  <si>
    <t>10-Aug</t>
  </si>
  <si>
    <t>Grand Total</t>
  </si>
  <si>
    <t>Y / Dependent variables: Workbook = Nihit_Parikh_MarketingHW4.xlsx / Sheet = Q4 / Range = 'Q4'!$I$4:$I$84 / 80 rows and 1 column</t>
  </si>
  <si>
    <t>X / Quantitative: Workbook = Nihit_Parikh_MarketingHW4.xlsx / Sheet = Q4 / Range = 'Q4'!$D$4:$H$84 / 80 rows and 5 columns</t>
  </si>
  <si>
    <t>Regression of variable Sales:</t>
  </si>
  <si>
    <t>Goodness of fit statistics (Sales):</t>
  </si>
  <si>
    <t>Analysis of variance  (Sales):</t>
  </si>
  <si>
    <t>Model parameters (Sales):</t>
  </si>
  <si>
    <t>Equation of the model (Sales):</t>
  </si>
  <si>
    <t>Sales = 376.744324850469-34.3647770015205*Average Retail Price+124.586230184782*Demo+79.8908915315612*Demo1-3+223.525660160162*Region(RM)-43.4958448702959*Region &amp; Price</t>
  </si>
  <si>
    <t>Standardized coefficients (Sales):</t>
  </si>
  <si>
    <t>Predictions and residuals (Sales):</t>
  </si>
  <si>
    <t>Pred(Sales)</t>
  </si>
  <si>
    <r>
      <t>XLSTAT 2021.3.1.1167 - Linear regression - Start time: 11/28/2021 at 22:11:07 / End time: 11/28/2021 at 22:11:08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</si>
  <si>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Subsequent Week</t>
  </si>
  <si>
    <t>Demo 1-3 variable is omitted</t>
  </si>
  <si>
    <t>Both Price &amp; Demos are statistically significant to predict sales.</t>
  </si>
  <si>
    <t>With presence of Demos 1-3, the sales increase by 89.44 units</t>
  </si>
  <si>
    <t>With one unit decrease in price, the sales will decrease by 76.98 units</t>
  </si>
  <si>
    <t>With presence of Demos, the sales will increase by 130.66 units</t>
  </si>
  <si>
    <t>With one unit decrease in price, the sales will decrease by 36.19 units</t>
  </si>
  <si>
    <t>With presence of Demos, the sales will increase by 107.78 units</t>
  </si>
  <si>
    <t>With presence of Demos 1-3, the sales increase by 63.78 units</t>
  </si>
  <si>
    <t>With one unit decrease in price, the sales will decrease by 48.70 units</t>
  </si>
  <si>
    <t>With presence of Demos, the sales will increase by 136.26 units</t>
  </si>
  <si>
    <t>With presence of Demos 1-3, the sales increase by 87.92 units</t>
  </si>
  <si>
    <t>Model 1 (Intercept Only)</t>
  </si>
  <si>
    <t>Model 2 (Different intercepts and price coefficients)</t>
  </si>
  <si>
    <t>Model 3 (Different intercepts and demo/demo1-3 coefficients)</t>
  </si>
  <si>
    <t>Model 4 (Different intercept, price and demo/demo1-3 coefficients)</t>
  </si>
  <si>
    <t xml:space="preserve">Based on the model parameters and their statistical significance, one </t>
  </si>
  <si>
    <t>following all the constraints.</t>
  </si>
  <si>
    <t xml:space="preserve">Goodbelly is trying to understand what, if any, impact the in store demonstrations might have had on sales and profitability.  </t>
  </si>
  <si>
    <t xml:space="preserve">The product is available nationwide at retailers such as Whole Foods Market and Safeway, Inc.  </t>
  </si>
  <si>
    <t>What we already know?</t>
  </si>
  <si>
    <t>Why did I choose 4 subsequent weeks to look at after the week of July 13?</t>
  </si>
  <si>
    <t>Being part of food business at Retail stores, it makes sense to look at monthly sales</t>
  </si>
  <si>
    <t xml:space="preserve">Having spent money on in-store demonstrations from May - July of 2020, it would make sense to see how sales get impacted </t>
  </si>
  <si>
    <t>in the next month and what factors (explanatory variables) play a key role in having an effect on firm's sales</t>
  </si>
  <si>
    <t>(Statistically Insignificant)</t>
  </si>
  <si>
    <t>Aggregate Profit estimate differs by :</t>
  </si>
  <si>
    <r>
      <t xml:space="preserve">can say that </t>
    </r>
    <r>
      <rPr>
        <b/>
        <sz val="11"/>
        <color theme="1"/>
        <rFont val="Calibri"/>
        <family val="2"/>
        <scheme val="minor"/>
      </rPr>
      <t>Model-2</t>
    </r>
    <r>
      <rPr>
        <sz val="11"/>
        <color theme="1"/>
        <rFont val="Calibri"/>
        <family val="2"/>
        <scheme val="minor"/>
      </rPr>
      <t xml:space="preserve"> is the best model. It predicts the highest sales</t>
    </r>
  </si>
  <si>
    <t>Units sold (Sales)</t>
  </si>
  <si>
    <t xml:space="preserve">Having had a demo 1-3 variable that talks about if a store had a demonstration 1, 2 or 3 weeks ago, it would be a good </t>
  </si>
  <si>
    <t>strategy to look at demo=1 for July 20th &amp; then have demo 1-3 variable = 1 for the subsequent 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</si>
</sst>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/>
    <xf numFmtId="49" fontId="0" fillId="0" borderId="4" xfId="0" applyNumberFormat="1" applyBorder="1" applyAlignment="1"/>
    <xf numFmtId="0" fontId="4" fillId="0" borderId="3" xfId="0" applyNumberFormat="1" applyFon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4" fillId="0" borderId="3" xfId="0" applyNumberFormat="1" applyFon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49" fontId="5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49" fontId="5" fillId="0" borderId="4" xfId="0" applyNumberFormat="1" applyFont="1" applyBorder="1" applyAlignment="1"/>
    <xf numFmtId="164" fontId="0" fillId="0" borderId="3" xfId="0" applyNumberFormat="1" applyBorder="1" applyAlignment="1"/>
    <xf numFmtId="164" fontId="5" fillId="0" borderId="3" xfId="0" applyNumberFormat="1" applyFont="1" applyBorder="1" applyAlignment="1"/>
    <xf numFmtId="164" fontId="5" fillId="0" borderId="0" xfId="0" applyNumberFormat="1" applyFont="1" applyAlignment="1"/>
    <xf numFmtId="164" fontId="5" fillId="0" borderId="4" xfId="0" applyNumberFormat="1" applyFont="1" applyBorder="1" applyAlignment="1"/>
    <xf numFmtId="0" fontId="1" fillId="0" borderId="3" xfId="0" applyNumberFormat="1" applyFont="1" applyBorder="1" applyAlignment="1"/>
    <xf numFmtId="0" fontId="1" fillId="0" borderId="0" xfId="0" applyNumberFormat="1" applyFont="1" applyAlignment="1"/>
    <xf numFmtId="0" fontId="6" fillId="0" borderId="4" xfId="0" applyNumberFormat="1" applyFon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5" fontId="0" fillId="0" borderId="0" xfId="0" applyNumberFormat="1" applyAlignment="1"/>
    <xf numFmtId="165" fontId="0" fillId="0" borderId="4" xfId="0" applyNumberFormat="1" applyBorder="1" applyAlignment="1"/>
    <xf numFmtId="165" fontId="1" fillId="0" borderId="3" xfId="0" applyNumberFormat="1" applyFont="1" applyBorder="1" applyAlignment="1"/>
    <xf numFmtId="165" fontId="1" fillId="0" borderId="0" xfId="0" applyNumberFormat="1" applyFont="1" applyAlignment="1"/>
    <xf numFmtId="165" fontId="1" fillId="0" borderId="4" xfId="0" applyNumberFormat="1" applyFont="1" applyBorder="1" applyAlignment="1"/>
    <xf numFmtId="0" fontId="7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5" xfId="0" applyBorder="1"/>
    <xf numFmtId="0" fontId="1" fillId="5" borderId="5" xfId="0" applyFont="1" applyFill="1" applyBorder="1"/>
    <xf numFmtId="0" fontId="1" fillId="4" borderId="5" xfId="0" applyFont="1" applyFill="1" applyBorder="1"/>
    <xf numFmtId="0" fontId="0" fillId="4" borderId="5" xfId="0" applyFill="1" applyBorder="1"/>
    <xf numFmtId="0" fontId="0" fillId="4" borderId="5" xfId="0" applyFont="1" applyFill="1" applyBorder="1"/>
    <xf numFmtId="49" fontId="0" fillId="0" borderId="0" xfId="0" applyNumberFormat="1" applyBorder="1" applyAlignment="1">
      <alignment horizontal="center"/>
    </xf>
    <xf numFmtId="0" fontId="0" fillId="4" borderId="6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9" xfId="0" applyFill="1" applyBorder="1"/>
    <xf numFmtId="14" fontId="1" fillId="5" borderId="5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165" fontId="0" fillId="2" borderId="0" xfId="0" applyNumberFormat="1" applyFill="1" applyAlignment="1"/>
    <xf numFmtId="165" fontId="0" fillId="2" borderId="4" xfId="0" applyNumberFormat="1" applyFill="1" applyBorder="1" applyAlignment="1"/>
    <xf numFmtId="49" fontId="0" fillId="4" borderId="6" xfId="0" applyNumberForma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10" xfId="0" applyNumberForma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14" fontId="0" fillId="0" borderId="5" xfId="0" applyNumberFormat="1" applyBorder="1"/>
    <xf numFmtId="0" fontId="1" fillId="5" borderId="6" xfId="0" applyFont="1" applyFill="1" applyBorder="1"/>
    <xf numFmtId="0" fontId="0" fillId="5" borderId="3" xfId="0" applyFill="1" applyBorder="1"/>
    <xf numFmtId="0" fontId="0" fillId="5" borderId="7" xfId="0" applyFill="1" applyBorder="1"/>
    <xf numFmtId="0" fontId="1" fillId="5" borderId="6" xfId="0" applyFont="1" applyFill="1" applyBorder="1" applyAlignment="1"/>
    <xf numFmtId="0" fontId="1" fillId="5" borderId="3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F1E-4042-ABE7-5816D2622306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1E-4042-ABE7-5816D2622306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F1E-4042-ABE7-5816D26223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0.12723490572986862</c:v>
                </c:pt>
                <c:pt idx="1">
                  <c:v>0.12704719696846584</c:v>
                </c:pt>
                <c:pt idx="2">
                  <c:v>0.12670114855064663</c:v>
                </c:pt>
              </c:numLit>
            </c:plus>
            <c:minus>
              <c:numLit>
                <c:formatCode>General</c:formatCode>
                <c:ptCount val="3"/>
                <c:pt idx="0">
                  <c:v>0.12723490572986862</c:v>
                </c:pt>
                <c:pt idx="1">
                  <c:v>0.12704719696846584</c:v>
                </c:pt>
                <c:pt idx="2">
                  <c:v>0.12670114855064663</c:v>
                </c:pt>
              </c:numLit>
            </c:minus>
          </c:errBars>
          <c:cat>
            <c:strRef>
              <c:f>'Q1-RM'!$B$73:$B$75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'Q1-RM'!$C$73:$C$75</c:f>
              <c:numCache>
                <c:formatCode>0.000</c:formatCode>
                <c:ptCount val="3"/>
                <c:pt idx="0">
                  <c:v>-0.32566350888569939</c:v>
                </c:pt>
                <c:pt idx="1">
                  <c:v>0.36727832958665396</c:v>
                </c:pt>
                <c:pt idx="2">
                  <c:v>0.33693217363277417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E-4042-ABE7-5816D262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06716239"/>
        <c:axId val="1806717071"/>
      </c:barChart>
      <c:catAx>
        <c:axId val="180671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06717071"/>
        <c:crosses val="autoZero"/>
        <c:auto val="1"/>
        <c:lblAlgn val="ctr"/>
        <c:lblOffset val="100"/>
        <c:noMultiLvlLbl val="0"/>
      </c:catAx>
      <c:valAx>
        <c:axId val="180671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671623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'Q1-NE'!$B$101:$B$210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'Q1-NE'!$G$101:$G$210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A-40AC-BAC5-AD359ADE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70308911"/>
        <c:axId val="910220623"/>
      </c:barChart>
      <c:catAx>
        <c:axId val="1370308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10220623"/>
        <c:crosses val="autoZero"/>
        <c:auto val="1"/>
        <c:lblAlgn val="ctr"/>
        <c:lblOffset val="100"/>
        <c:noMultiLvlLbl val="0"/>
      </c:catAx>
      <c:valAx>
        <c:axId val="910220623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7030891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BEE-4375-81D1-3B2D74F12E55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BEE-4375-81D1-3B2D74F12E55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BEE-4375-81D1-3B2D74F12E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8.9770931700962231E-2</c:v>
                </c:pt>
                <c:pt idx="1">
                  <c:v>8.9718372242068356E-2</c:v>
                </c:pt>
                <c:pt idx="2">
                  <c:v>8.9736484101760217E-2</c:v>
                </c:pt>
              </c:numLit>
            </c:plus>
            <c:minus>
              <c:numLit>
                <c:formatCode>General</c:formatCode>
                <c:ptCount val="3"/>
                <c:pt idx="0">
                  <c:v>8.9770931700962231E-2</c:v>
                </c:pt>
                <c:pt idx="1">
                  <c:v>8.9718372242068356E-2</c:v>
                </c:pt>
                <c:pt idx="2">
                  <c:v>8.9736484101760217E-2</c:v>
                </c:pt>
              </c:numLit>
            </c:minus>
          </c:errBars>
          <c:cat>
            <c:strRef>
              <c:f>'Q2'!$B$73:$B$75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'Q2'!$C$73:$C$75</c:f>
              <c:numCache>
                <c:formatCode>0.000</c:formatCode>
                <c:ptCount val="3"/>
                <c:pt idx="0">
                  <c:v>-0.24983866708919583</c:v>
                </c:pt>
                <c:pt idx="1">
                  <c:v>0.39526855636044411</c:v>
                </c:pt>
                <c:pt idx="2">
                  <c:v>0.37032515669313337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E-4375-81D1-3B2D74F1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40159839"/>
        <c:axId val="1240154847"/>
      </c:barChart>
      <c:catAx>
        <c:axId val="124015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54847"/>
        <c:crosses val="autoZero"/>
        <c:auto val="1"/>
        <c:lblAlgn val="ctr"/>
        <c:lblOffset val="100"/>
        <c:noMultiLvlLbl val="0"/>
      </c:catAx>
      <c:valAx>
        <c:axId val="124015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5983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'Q2'!$G$101:$G$320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B-45E3-8CB1-FE7D7A3BA33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93B-45E3-8CB1-FE7D7A3B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67327"/>
        <c:axId val="1240149855"/>
      </c:scatterChart>
      <c:valAx>
        <c:axId val="1240167327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49855"/>
        <c:crosses val="autoZero"/>
        <c:crossBetween val="midCat"/>
      </c:valAx>
      <c:valAx>
        <c:axId val="1240149855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673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'Q2'!$G$101:$G$320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2-45BD-ADC9-EB5A498286E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162-45BD-ADC9-EB5A4982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61919"/>
        <c:axId val="1240151103"/>
      </c:scatterChart>
      <c:valAx>
        <c:axId val="1240161919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51103"/>
        <c:crosses val="autoZero"/>
        <c:crossBetween val="midCat"/>
      </c:valAx>
      <c:valAx>
        <c:axId val="1240151103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619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'Q2'!$D$101:$D$320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6-40F9-8232-0600BC7CCCE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D6-40F9-8232-0600BC7CCCE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XLSTAT_20211120_183956_1_HID!xdata1</c:f>
              <c:numCache>
                <c:formatCode>General</c:formatCode>
                <c:ptCount val="70"/>
                <c:pt idx="0">
                  <c:v>132.77927863267399</c:v>
                </c:pt>
                <c:pt idx="1">
                  <c:v>139.34351132597135</c:v>
                </c:pt>
                <c:pt idx="2">
                  <c:v>145.9077440192687</c:v>
                </c:pt>
                <c:pt idx="3">
                  <c:v>152.47197671256606</c:v>
                </c:pt>
                <c:pt idx="4">
                  <c:v>159.03620940586342</c:v>
                </c:pt>
                <c:pt idx="5">
                  <c:v>165.60044209916077</c:v>
                </c:pt>
                <c:pt idx="6">
                  <c:v>172.16467479245816</c:v>
                </c:pt>
                <c:pt idx="7">
                  <c:v>178.72890748575551</c:v>
                </c:pt>
                <c:pt idx="8">
                  <c:v>185.29314017905287</c:v>
                </c:pt>
                <c:pt idx="9">
                  <c:v>191.85737287235023</c:v>
                </c:pt>
                <c:pt idx="10">
                  <c:v>198.42160556564758</c:v>
                </c:pt>
                <c:pt idx="11">
                  <c:v>204.98583825894497</c:v>
                </c:pt>
                <c:pt idx="12">
                  <c:v>211.55007095224232</c:v>
                </c:pt>
                <c:pt idx="13">
                  <c:v>218.11430364553968</c:v>
                </c:pt>
                <c:pt idx="14">
                  <c:v>224.67853633883703</c:v>
                </c:pt>
                <c:pt idx="15">
                  <c:v>231.24276903213439</c:v>
                </c:pt>
                <c:pt idx="16">
                  <c:v>237.80700172543175</c:v>
                </c:pt>
                <c:pt idx="17">
                  <c:v>244.3712344187291</c:v>
                </c:pt>
                <c:pt idx="18">
                  <c:v>250.93546711202646</c:v>
                </c:pt>
                <c:pt idx="19">
                  <c:v>257.49969980532381</c:v>
                </c:pt>
                <c:pt idx="20">
                  <c:v>264.06393249862117</c:v>
                </c:pt>
                <c:pt idx="21">
                  <c:v>270.62816519191858</c:v>
                </c:pt>
                <c:pt idx="22">
                  <c:v>277.19239788521588</c:v>
                </c:pt>
                <c:pt idx="23">
                  <c:v>283.7566305785133</c:v>
                </c:pt>
                <c:pt idx="24">
                  <c:v>290.32086327181059</c:v>
                </c:pt>
                <c:pt idx="25">
                  <c:v>296.88509596510801</c:v>
                </c:pt>
                <c:pt idx="26">
                  <c:v>303.44932865840531</c:v>
                </c:pt>
                <c:pt idx="27">
                  <c:v>310.01356135170272</c:v>
                </c:pt>
                <c:pt idx="28">
                  <c:v>316.57779404500008</c:v>
                </c:pt>
                <c:pt idx="29">
                  <c:v>323.14202673829743</c:v>
                </c:pt>
                <c:pt idx="30">
                  <c:v>329.70625943159479</c:v>
                </c:pt>
                <c:pt idx="31">
                  <c:v>336.27049212489214</c:v>
                </c:pt>
                <c:pt idx="32">
                  <c:v>342.8347248181895</c:v>
                </c:pt>
                <c:pt idx="33">
                  <c:v>349.39895751148686</c:v>
                </c:pt>
                <c:pt idx="34">
                  <c:v>355.96319020478421</c:v>
                </c:pt>
                <c:pt idx="35">
                  <c:v>362.52742289808157</c:v>
                </c:pt>
                <c:pt idx="36">
                  <c:v>369.09165559137892</c:v>
                </c:pt>
                <c:pt idx="37">
                  <c:v>375.65588828467628</c:v>
                </c:pt>
                <c:pt idx="38">
                  <c:v>382.22012097797369</c:v>
                </c:pt>
                <c:pt idx="39">
                  <c:v>388.78435367127099</c:v>
                </c:pt>
                <c:pt idx="40">
                  <c:v>395.34858636456835</c:v>
                </c:pt>
                <c:pt idx="41">
                  <c:v>401.91281905786576</c:v>
                </c:pt>
                <c:pt idx="42">
                  <c:v>408.47705175116312</c:v>
                </c:pt>
                <c:pt idx="43">
                  <c:v>415.04128444446047</c:v>
                </c:pt>
                <c:pt idx="44">
                  <c:v>421.60551713775783</c:v>
                </c:pt>
                <c:pt idx="45">
                  <c:v>428.16974983105519</c:v>
                </c:pt>
                <c:pt idx="46">
                  <c:v>434.73398252435254</c:v>
                </c:pt>
                <c:pt idx="47">
                  <c:v>441.2982152176499</c:v>
                </c:pt>
                <c:pt idx="48">
                  <c:v>447.86244791094725</c:v>
                </c:pt>
                <c:pt idx="49">
                  <c:v>454.42668060424461</c:v>
                </c:pt>
                <c:pt idx="50">
                  <c:v>460.99091329754197</c:v>
                </c:pt>
                <c:pt idx="51">
                  <c:v>467.55514599083932</c:v>
                </c:pt>
                <c:pt idx="52">
                  <c:v>474.11937868413668</c:v>
                </c:pt>
                <c:pt idx="53">
                  <c:v>480.68361137743403</c:v>
                </c:pt>
                <c:pt idx="54">
                  <c:v>487.24784407073139</c:v>
                </c:pt>
                <c:pt idx="55">
                  <c:v>493.81207676402875</c:v>
                </c:pt>
                <c:pt idx="56">
                  <c:v>500.37630945732616</c:v>
                </c:pt>
                <c:pt idx="57">
                  <c:v>506.94054215062351</c:v>
                </c:pt>
                <c:pt idx="58">
                  <c:v>513.50477484392081</c:v>
                </c:pt>
                <c:pt idx="59">
                  <c:v>520.06900753721823</c:v>
                </c:pt>
                <c:pt idx="60">
                  <c:v>526.63324023051564</c:v>
                </c:pt>
                <c:pt idx="61">
                  <c:v>533.19747292381294</c:v>
                </c:pt>
                <c:pt idx="62">
                  <c:v>539.76170561711024</c:v>
                </c:pt>
                <c:pt idx="63">
                  <c:v>546.32593831040765</c:v>
                </c:pt>
                <c:pt idx="64">
                  <c:v>552.89017100370506</c:v>
                </c:pt>
                <c:pt idx="65">
                  <c:v>559.45440369700236</c:v>
                </c:pt>
                <c:pt idx="66">
                  <c:v>566.01863639029966</c:v>
                </c:pt>
                <c:pt idx="67">
                  <c:v>572.58286908359707</c:v>
                </c:pt>
                <c:pt idx="68">
                  <c:v>579.14710177689449</c:v>
                </c:pt>
                <c:pt idx="69">
                  <c:v>585.71133447019179</c:v>
                </c:pt>
              </c:numCache>
            </c:numRef>
          </c:xVal>
          <c:yVal>
            <c:numRef>
              <c:f>XLSTAT_20211120_183956_1_HID!ydata1</c:f>
              <c:numCache>
                <c:formatCode>General</c:formatCode>
                <c:ptCount val="70"/>
                <c:pt idx="0">
                  <c:v>-6.7342953771311613</c:v>
                </c:pt>
                <c:pt idx="1">
                  <c:v>-2.2135789074980039E-2</c:v>
                </c:pt>
                <c:pt idx="2">
                  <c:v>6.6833474639424537</c:v>
                </c:pt>
                <c:pt idx="3">
                  <c:v>13.382134041770229</c:v>
                </c:pt>
                <c:pt idx="4">
                  <c:v>20.07420449167256</c:v>
                </c:pt>
                <c:pt idx="5">
                  <c:v>26.759540262024387</c:v>
                </c:pt>
                <c:pt idx="6">
                  <c:v>33.438123715456442</c:v>
                </c:pt>
                <c:pt idx="7">
                  <c:v>40.109938141428586</c:v>
                </c:pt>
                <c:pt idx="8">
                  <c:v>46.774967768210644</c:v>
                </c:pt>
                <c:pt idx="9">
                  <c:v>53.433197774251653</c:v>
                </c:pt>
                <c:pt idx="10">
                  <c:v>60.084614298918183</c:v>
                </c:pt>
                <c:pt idx="11">
                  <c:v>66.729204452584185</c:v>
                </c:pt>
                <c:pt idx="12">
                  <c:v>73.36695632605506</c:v>
                </c:pt>
                <c:pt idx="13">
                  <c:v>79.997858999311035</c:v>
                </c:pt>
                <c:pt idx="14">
                  <c:v>86.621902549553482</c:v>
                </c:pt>
                <c:pt idx="15">
                  <c:v>93.239078058541821</c:v>
                </c:pt>
                <c:pt idx="16">
                  <c:v>99.849377619207786</c:v>
                </c:pt>
                <c:pt idx="17">
                  <c:v>106.45279434153559</c:v>
                </c:pt>
                <c:pt idx="18">
                  <c:v>113.04932235769837</c:v>
                </c:pt>
                <c:pt idx="19">
                  <c:v>119.63895682644133</c:v>
                </c:pt>
                <c:pt idx="20">
                  <c:v>126.22169393670447</c:v>
                </c:pt>
                <c:pt idx="21">
                  <c:v>132.79753091047851</c:v>
                </c:pt>
                <c:pt idx="22">
                  <c:v>139.36646600488837</c:v>
                </c:pt>
                <c:pt idx="23">
                  <c:v>145.92849851350215</c:v>
                </c:pt>
                <c:pt idx="24">
                  <c:v>152.48362876686087</c:v>
                </c:pt>
                <c:pt idx="25">
                  <c:v>159.03185813223112</c:v>
                </c:pt>
                <c:pt idx="26">
                  <c:v>165.57318901257747</c:v>
                </c:pt>
                <c:pt idx="27">
                  <c:v>172.10762484476047</c:v>
                </c:pt>
                <c:pt idx="28">
                  <c:v>178.63517009695914</c:v>
                </c:pt>
                <c:pt idx="29">
                  <c:v>185.15583026532641</c:v>
                </c:pt>
                <c:pt idx="30">
                  <c:v>191.66961186988041</c:v>
                </c:pt>
                <c:pt idx="31">
                  <c:v>198.17652244964017</c:v>
                </c:pt>
                <c:pt idx="32">
                  <c:v>204.67657055701403</c:v>
                </c:pt>
                <c:pt idx="33">
                  <c:v>211.16976575145026</c:v>
                </c:pt>
                <c:pt idx="34">
                  <c:v>217.65611859236066</c:v>
                </c:pt>
                <c:pt idx="35">
                  <c:v>224.13564063132984</c:v>
                </c:pt>
                <c:pt idx="36">
                  <c:v>230.60834440362297</c:v>
                </c:pt>
                <c:pt idx="37">
                  <c:v>237.07424341900671</c:v>
                </c:pt>
                <c:pt idx="38">
                  <c:v>243.53335215189875</c:v>
                </c:pt>
                <c:pt idx="39">
                  <c:v>249.98568603086241</c:v>
                </c:pt>
                <c:pt idx="40">
                  <c:v>256.43126142746428</c:v>
                </c:pt>
                <c:pt idx="41">
                  <c:v>262.87009564451284</c:v>
                </c:pt>
                <c:pt idx="42">
                  <c:v>269.30220690369714</c:v>
                </c:pt>
                <c:pt idx="43">
                  <c:v>275.72761433264702</c:v>
                </c:pt>
                <c:pt idx="44">
                  <c:v>282.14633795143459</c:v>
                </c:pt>
                <c:pt idx="45">
                  <c:v>288.55839865853875</c:v>
                </c:pt>
                <c:pt idx="46">
                  <c:v>294.96381821629541</c:v>
                </c:pt>
                <c:pt idx="47">
                  <c:v>301.36261923585636</c:v>
                </c:pt>
                <c:pt idx="48">
                  <c:v>307.75482516167972</c:v>
                </c:pt>
                <c:pt idx="49">
                  <c:v>314.14046025557576</c:v>
                </c:pt>
                <c:pt idx="50">
                  <c:v>320.51954958033321</c:v>
                </c:pt>
                <c:pt idx="51">
                  <c:v>326.89211898294968</c:v>
                </c:pt>
                <c:pt idx="52">
                  <c:v>333.25819507749111</c:v>
                </c:pt>
                <c:pt idx="53">
                  <c:v>339.6178052276062</c:v>
                </c:pt>
                <c:pt idx="54">
                  <c:v>345.97097752871969</c:v>
                </c:pt>
                <c:pt idx="55">
                  <c:v>352.31774078993112</c:v>
                </c:pt>
                <c:pt idx="56">
                  <c:v>358.65812451564295</c:v>
                </c:pt>
                <c:pt idx="57">
                  <c:v>364.99215888694442</c:v>
                </c:pt>
                <c:pt idx="58">
                  <c:v>371.31987474277651</c:v>
                </c:pt>
                <c:pt idx="59">
                  <c:v>377.64130356090141</c:v>
                </c:pt>
                <c:pt idx="60">
                  <c:v>383.95647743870308</c:v>
                </c:pt>
                <c:pt idx="61">
                  <c:v>390.2654290738426</c:v>
                </c:pt>
                <c:pt idx="62">
                  <c:v>396.56819174479341</c:v>
                </c:pt>
                <c:pt idx="63">
                  <c:v>402.8647992912787</c:v>
                </c:pt>
                <c:pt idx="64">
                  <c:v>409.15528609463661</c:v>
                </c:pt>
                <c:pt idx="65">
                  <c:v>415.43968705813472</c:v>
                </c:pt>
                <c:pt idx="66">
                  <c:v>421.71803758725798</c:v>
                </c:pt>
                <c:pt idx="67">
                  <c:v>427.9903735699906</c:v>
                </c:pt>
                <c:pt idx="68">
                  <c:v>434.25673135711429</c:v>
                </c:pt>
                <c:pt idx="69">
                  <c:v>440.51714774254486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D6-40F9-8232-0600BC7CCCE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XLSTAT_20211120_183956_1_HID!xdata2</c:f>
              <c:numCache>
                <c:formatCode>General</c:formatCode>
                <c:ptCount val="70"/>
                <c:pt idx="0">
                  <c:v>117.156145985908</c:v>
                </c:pt>
                <c:pt idx="1">
                  <c:v>123.94680089147732</c:v>
                </c:pt>
                <c:pt idx="2">
                  <c:v>130.73745579704664</c:v>
                </c:pt>
                <c:pt idx="3">
                  <c:v>137.52811070261595</c:v>
                </c:pt>
                <c:pt idx="4">
                  <c:v>144.31876560818529</c:v>
                </c:pt>
                <c:pt idx="5">
                  <c:v>151.1094205137546</c:v>
                </c:pt>
                <c:pt idx="6">
                  <c:v>157.90007541932391</c:v>
                </c:pt>
                <c:pt idx="7">
                  <c:v>164.69073032489325</c:v>
                </c:pt>
                <c:pt idx="8">
                  <c:v>171.48138523046256</c:v>
                </c:pt>
                <c:pt idx="9">
                  <c:v>178.27204013603188</c:v>
                </c:pt>
                <c:pt idx="10">
                  <c:v>185.06269504160122</c:v>
                </c:pt>
                <c:pt idx="11">
                  <c:v>191.8533499471705</c:v>
                </c:pt>
                <c:pt idx="12">
                  <c:v>198.64400485273984</c:v>
                </c:pt>
                <c:pt idx="13">
                  <c:v>205.43465975830915</c:v>
                </c:pt>
                <c:pt idx="14">
                  <c:v>212.22531466387846</c:v>
                </c:pt>
                <c:pt idx="15">
                  <c:v>219.0159695694478</c:v>
                </c:pt>
                <c:pt idx="16">
                  <c:v>225.80662447501712</c:v>
                </c:pt>
                <c:pt idx="17">
                  <c:v>232.59727938058643</c:v>
                </c:pt>
                <c:pt idx="18">
                  <c:v>239.38793428615577</c:v>
                </c:pt>
                <c:pt idx="19">
                  <c:v>246.17858919172505</c:v>
                </c:pt>
                <c:pt idx="20">
                  <c:v>252.96924409729439</c:v>
                </c:pt>
                <c:pt idx="21">
                  <c:v>259.75989900286373</c:v>
                </c:pt>
                <c:pt idx="22">
                  <c:v>266.55055390843302</c:v>
                </c:pt>
                <c:pt idx="23">
                  <c:v>273.34120881400236</c:v>
                </c:pt>
                <c:pt idx="24">
                  <c:v>280.1318637195717</c:v>
                </c:pt>
                <c:pt idx="25">
                  <c:v>286.92251862514098</c:v>
                </c:pt>
                <c:pt idx="26">
                  <c:v>293.71317353071032</c:v>
                </c:pt>
                <c:pt idx="27">
                  <c:v>300.50382843627966</c:v>
                </c:pt>
                <c:pt idx="28">
                  <c:v>307.29448334184895</c:v>
                </c:pt>
                <c:pt idx="29">
                  <c:v>314.08513824741829</c:v>
                </c:pt>
                <c:pt idx="30">
                  <c:v>320.87579315298757</c:v>
                </c:pt>
                <c:pt idx="31">
                  <c:v>327.66644805855691</c:v>
                </c:pt>
                <c:pt idx="32">
                  <c:v>334.45710296412625</c:v>
                </c:pt>
                <c:pt idx="33">
                  <c:v>341.24775786969553</c:v>
                </c:pt>
                <c:pt idx="34">
                  <c:v>348.03841277526487</c:v>
                </c:pt>
                <c:pt idx="35">
                  <c:v>354.82906768083421</c:v>
                </c:pt>
                <c:pt idx="36">
                  <c:v>361.6197225864035</c:v>
                </c:pt>
                <c:pt idx="37">
                  <c:v>368.41037749197284</c:v>
                </c:pt>
                <c:pt idx="38">
                  <c:v>375.20103239754212</c:v>
                </c:pt>
                <c:pt idx="39">
                  <c:v>381.99168730311146</c:v>
                </c:pt>
                <c:pt idx="40">
                  <c:v>388.7823422086808</c:v>
                </c:pt>
                <c:pt idx="41">
                  <c:v>395.57299711425009</c:v>
                </c:pt>
                <c:pt idx="42">
                  <c:v>402.36365201981943</c:v>
                </c:pt>
                <c:pt idx="43">
                  <c:v>409.15430692538877</c:v>
                </c:pt>
                <c:pt idx="44">
                  <c:v>415.94496183095805</c:v>
                </c:pt>
                <c:pt idx="45">
                  <c:v>422.73561673652739</c:v>
                </c:pt>
                <c:pt idx="46">
                  <c:v>429.52627164209667</c:v>
                </c:pt>
                <c:pt idx="47">
                  <c:v>436.31692654766601</c:v>
                </c:pt>
                <c:pt idx="48">
                  <c:v>443.10758145323535</c:v>
                </c:pt>
                <c:pt idx="49">
                  <c:v>449.89823635880464</c:v>
                </c:pt>
                <c:pt idx="50">
                  <c:v>456.68889126437398</c:v>
                </c:pt>
                <c:pt idx="51">
                  <c:v>463.47954616994332</c:v>
                </c:pt>
                <c:pt idx="52">
                  <c:v>470.2702010755126</c:v>
                </c:pt>
                <c:pt idx="53">
                  <c:v>477.06085598108194</c:v>
                </c:pt>
                <c:pt idx="54">
                  <c:v>483.85151088665128</c:v>
                </c:pt>
                <c:pt idx="55">
                  <c:v>490.64216579222057</c:v>
                </c:pt>
                <c:pt idx="56">
                  <c:v>497.43282069778991</c:v>
                </c:pt>
                <c:pt idx="57">
                  <c:v>504.22347560335925</c:v>
                </c:pt>
                <c:pt idx="58">
                  <c:v>511.01413050892853</c:v>
                </c:pt>
                <c:pt idx="59">
                  <c:v>517.80478541449793</c:v>
                </c:pt>
                <c:pt idx="60">
                  <c:v>524.59544032006715</c:v>
                </c:pt>
                <c:pt idx="61">
                  <c:v>531.3860952256365</c:v>
                </c:pt>
                <c:pt idx="62">
                  <c:v>538.17675013120584</c:v>
                </c:pt>
                <c:pt idx="63">
                  <c:v>544.96740503677518</c:v>
                </c:pt>
                <c:pt idx="64">
                  <c:v>551.75805994234452</c:v>
                </c:pt>
                <c:pt idx="65">
                  <c:v>558.54871484791386</c:v>
                </c:pt>
                <c:pt idx="66">
                  <c:v>565.33936975348308</c:v>
                </c:pt>
                <c:pt idx="67">
                  <c:v>572.13002465905242</c:v>
                </c:pt>
                <c:pt idx="68">
                  <c:v>578.92067956462176</c:v>
                </c:pt>
                <c:pt idx="69">
                  <c:v>585.7113344701911</c:v>
                </c:pt>
              </c:numCache>
            </c:numRef>
          </c:xVal>
          <c:yVal>
            <c:numRef>
              <c:f>XLSTAT_20211120_183956_1_HID!ydata2</c:f>
              <c:numCache>
                <c:formatCode>General</c:formatCode>
                <c:ptCount val="70"/>
                <c:pt idx="0">
                  <c:v>257.04851983605391</c:v>
                </c:pt>
                <c:pt idx="1">
                  <c:v>263.66991528857989</c:v>
                </c:pt>
                <c:pt idx="2">
                  <c:v>270.29840089690396</c:v>
                </c:pt>
                <c:pt idx="3">
                  <c:v>276.93400140472261</c:v>
                </c:pt>
                <c:pt idx="4">
                  <c:v>283.57674057792553</c:v>
                </c:pt>
                <c:pt idx="5">
                  <c:v>290.22664118697185</c:v>
                </c:pt>
                <c:pt idx="6">
                  <c:v>296.88372498988025</c:v>
                </c:pt>
                <c:pt idx="7">
                  <c:v>303.5480127158595</c:v>
                </c:pt>
                <c:pt idx="8">
                  <c:v>310.21952404960854</c:v>
                </c:pt>
                <c:pt idx="9">
                  <c:v>316.89827761631358</c:v>
                </c:pt>
                <c:pt idx="10">
                  <c:v>323.58429096736666</c:v>
                </c:pt>
                <c:pt idx="11">
                  <c:v>330.27758056683251</c:v>
                </c:pt>
                <c:pt idx="12">
                  <c:v>336.97816177868657</c:v>
                </c:pt>
                <c:pt idx="13">
                  <c:v>343.68604885484694</c:v>
                </c:pt>
                <c:pt idx="14">
                  <c:v>350.4012549240224</c:v>
                </c:pt>
                <c:pt idx="15">
                  <c:v>357.12379198139593</c:v>
                </c:pt>
                <c:pt idx="16">
                  <c:v>363.85367087916256</c:v>
                </c:pt>
                <c:pt idx="17">
                  <c:v>370.59090131793948</c:v>
                </c:pt>
                <c:pt idx="18">
                  <c:v>377.33549183906325</c:v>
                </c:pt>
                <c:pt idx="19">
                  <c:v>384.08744981778875</c:v>
                </c:pt>
                <c:pt idx="20">
                  <c:v>390.84678145740298</c:v>
                </c:pt>
                <c:pt idx="21">
                  <c:v>397.61349178426343</c:v>
                </c:pt>
                <c:pt idx="22">
                  <c:v>404.38758464377122</c:v>
                </c:pt>
                <c:pt idx="23">
                  <c:v>411.16906269728645</c:v>
                </c:pt>
                <c:pt idx="24">
                  <c:v>417.95792741999082</c:v>
                </c:pt>
                <c:pt idx="25">
                  <c:v>424.75417909970258</c:v>
                </c:pt>
                <c:pt idx="26">
                  <c:v>431.55781683664526</c:v>
                </c:pt>
                <c:pt idx="27">
                  <c:v>438.36883854417022</c:v>
                </c:pt>
                <c:pt idx="28">
                  <c:v>445.18724095043353</c:v>
                </c:pt>
                <c:pt idx="29">
                  <c:v>452.01301960102171</c:v>
                </c:pt>
                <c:pt idx="30">
                  <c:v>458.84616886252275</c:v>
                </c:pt>
                <c:pt idx="31">
                  <c:v>465.68668192703592</c:v>
                </c:pt>
                <c:pt idx="32">
                  <c:v>472.53455081761075</c:v>
                </c:pt>
                <c:pt idx="33">
                  <c:v>479.38976639460651</c:v>
                </c:pt>
                <c:pt idx="34">
                  <c:v>486.2523183629595</c:v>
                </c:pt>
                <c:pt idx="35">
                  <c:v>493.12219528034484</c:v>
                </c:pt>
                <c:pt idx="36">
                  <c:v>499.9993845662176</c:v>
                </c:pt>
                <c:pt idx="37">
                  <c:v>506.88387251171821</c:v>
                </c:pt>
                <c:pt idx="38">
                  <c:v>513.77564429042116</c:v>
                </c:pt>
                <c:pt idx="39">
                  <c:v>520.67468396991057</c:v>
                </c:pt>
                <c:pt idx="40">
                  <c:v>527.58097452415973</c:v>
                </c:pt>
                <c:pt idx="41">
                  <c:v>534.49449784669378</c:v>
                </c:pt>
                <c:pt idx="42">
                  <c:v>541.41523476451152</c:v>
                </c:pt>
                <c:pt idx="43">
                  <c:v>548.34316505274137</c:v>
                </c:pt>
                <c:pt idx="44">
                  <c:v>555.27826745000732</c:v>
                </c:pt>
                <c:pt idx="45">
                  <c:v>562.22051967447703</c:v>
                </c:pt>
                <c:pt idx="46">
                  <c:v>569.16989844056479</c:v>
                </c:pt>
                <c:pt idx="47">
                  <c:v>576.12637947626172</c:v>
                </c:pt>
                <c:pt idx="48">
                  <c:v>583.08993754106268</c:v>
                </c:pt>
                <c:pt idx="49">
                  <c:v>590.0605464444626</c:v>
                </c:pt>
                <c:pt idx="50">
                  <c:v>597.03817906498853</c:v>
                </c:pt>
                <c:pt idx="51">
                  <c:v>604.02280736973944</c:v>
                </c:pt>
                <c:pt idx="52">
                  <c:v>611.01440243440061</c:v>
                </c:pt>
                <c:pt idx="53">
                  <c:v>618.01293446370335</c:v>
                </c:pt>
                <c:pt idx="54">
                  <c:v>625.01837281229461</c:v>
                </c:pt>
                <c:pt idx="55">
                  <c:v>632.0306860059884</c:v>
                </c:pt>
                <c:pt idx="56">
                  <c:v>639.04984176336347</c:v>
                </c:pt>
                <c:pt idx="57">
                  <c:v>646.07580701767893</c:v>
                </c:pt>
                <c:pt idx="58">
                  <c:v>653.10854793907106</c:v>
                </c:pt>
                <c:pt idx="59">
                  <c:v>660.14802995700484</c:v>
                </c:pt>
                <c:pt idx="60">
                  <c:v>667.19421778294395</c:v>
                </c:pt>
                <c:pt idx="61">
                  <c:v>674.24707543321074</c:v>
                </c:pt>
                <c:pt idx="62">
                  <c:v>681.30656625200413</c:v>
                </c:pt>
                <c:pt idx="63">
                  <c:v>688.37265293454516</c:v>
                </c:pt>
                <c:pt idx="64">
                  <c:v>695.44529755032067</c:v>
                </c:pt>
                <c:pt idx="65">
                  <c:v>702.52446156639371</c:v>
                </c:pt>
                <c:pt idx="66">
                  <c:v>709.61010587075475</c:v>
                </c:pt>
                <c:pt idx="67">
                  <c:v>716.70219079568403</c:v>
                </c:pt>
                <c:pt idx="68">
                  <c:v>723.8006761410951</c:v>
                </c:pt>
                <c:pt idx="69">
                  <c:v>730.90552119783797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6-40F9-8232-0600BC7CCCEF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FD6-40F9-8232-0600BC7C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51519"/>
        <c:axId val="1240164831"/>
      </c:scatterChart>
      <c:valAx>
        <c:axId val="1240151519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64831"/>
        <c:crosses val="autoZero"/>
        <c:crossBetween val="midCat"/>
      </c:valAx>
      <c:valAx>
        <c:axId val="1240164831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515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'Q2'!$B$101:$B$320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'Q2'!$G$101:$G$320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F20-8BDA-13B14A42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40153183"/>
        <c:axId val="1240165663"/>
      </c:barChart>
      <c:catAx>
        <c:axId val="1240153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65663"/>
        <c:crosses val="autoZero"/>
        <c:auto val="1"/>
        <c:lblAlgn val="ctr"/>
        <c:lblOffset val="100"/>
        <c:noMultiLvlLbl val="0"/>
      </c:catAx>
      <c:valAx>
        <c:axId val="1240165663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5318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B4E-4C44-9875-BB5437718241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B4E-4C44-9875-BB5437718241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B4E-4C44-9875-BB5437718241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B4E-4C44-9875-BB54377182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9.0795787235535663E-2</c:v>
                </c:pt>
                <c:pt idx="1">
                  <c:v>8.9181534623732572E-2</c:v>
                </c:pt>
                <c:pt idx="2">
                  <c:v>8.9855844403896601E-2</c:v>
                </c:pt>
                <c:pt idx="3">
                  <c:v>9.3486962772584392E-2</c:v>
                </c:pt>
              </c:numLit>
            </c:plus>
            <c:minus>
              <c:numLit>
                <c:formatCode>General</c:formatCode>
                <c:ptCount val="4"/>
                <c:pt idx="0">
                  <c:v>9.0795787235535663E-2</c:v>
                </c:pt>
                <c:pt idx="1">
                  <c:v>8.9181534623732572E-2</c:v>
                </c:pt>
                <c:pt idx="2">
                  <c:v>8.9855844403896601E-2</c:v>
                </c:pt>
                <c:pt idx="3">
                  <c:v>9.3486962772584378E-2</c:v>
                </c:pt>
              </c:numLit>
            </c:minus>
          </c:errBars>
          <c:cat>
            <c:strRef>
              <c:f>'Model-Intercept Only'!$B$76:$B$79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Region(RM)</c:v>
                </c:pt>
              </c:strCache>
            </c:strRef>
          </c:cat>
          <c:val>
            <c:numRef>
              <c:f>'Model-Intercept Only'!$C$76:$C$79</c:f>
              <c:numCache>
                <c:formatCode>0.000</c:formatCode>
                <c:ptCount val="4"/>
                <c:pt idx="0">
                  <c:v>-0.29398308090053255</c:v>
                </c:pt>
                <c:pt idx="1">
                  <c:v>0.36547503470418907</c:v>
                </c:pt>
                <c:pt idx="2">
                  <c:v>0.33384234611794561</c:v>
                </c:pt>
                <c:pt idx="3">
                  <c:v>0.18150878887252841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E-4C44-9875-BB54377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72529839"/>
        <c:axId val="2072531919"/>
      </c:barChart>
      <c:catAx>
        <c:axId val="207252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72531919"/>
        <c:crosses val="autoZero"/>
        <c:auto val="1"/>
        <c:lblAlgn val="ctr"/>
        <c:lblOffset val="100"/>
        <c:noMultiLvlLbl val="0"/>
      </c:catAx>
      <c:valAx>
        <c:axId val="207253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252983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'Model-Intercept Only'!$D$105:$D$324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'Model-Intercept Only'!$G$105:$G$324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D-4F4B-A9FF-23D5A7B9E5E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6ED-4F4B-A9FF-23D5A7B9E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32335"/>
        <c:axId val="2072531503"/>
      </c:scatterChart>
      <c:valAx>
        <c:axId val="2072532335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72531503"/>
        <c:crosses val="autoZero"/>
        <c:crossBetween val="midCat"/>
      </c:valAx>
      <c:valAx>
        <c:axId val="2072531503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253233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'Model-Intercept Only'!$E$105:$E$324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'Model-Intercept Only'!$G$105:$G$324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B-4693-A83C-5E535A99B0F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AB-4693-A83C-5E535A99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30671"/>
        <c:axId val="2072532335"/>
      </c:scatterChart>
      <c:valAx>
        <c:axId val="2072530671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72532335"/>
        <c:crosses val="autoZero"/>
        <c:crossBetween val="midCat"/>
      </c:valAx>
      <c:valAx>
        <c:axId val="2072532335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253067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'Model-Intercept Only'!$E$105:$E$324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'Model-Intercept Only'!$D$105:$D$324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8-4956-A3C0-B8DE7843775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748-4956-A3C0-B8DE7843775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XLSTAT_20211120_190509_1_HID!xdata1</c:f>
              <c:numCache>
                <c:formatCode>General</c:formatCode>
                <c:ptCount val="70"/>
                <c:pt idx="0">
                  <c:v>102.38227194606399</c:v>
                </c:pt>
                <c:pt idx="1">
                  <c:v>109.5065983818096</c:v>
                </c:pt>
                <c:pt idx="2">
                  <c:v>116.6309248175552</c:v>
                </c:pt>
                <c:pt idx="3">
                  <c:v>123.7552512533008</c:v>
                </c:pt>
                <c:pt idx="4">
                  <c:v>130.87957768904639</c:v>
                </c:pt>
                <c:pt idx="5">
                  <c:v>138.003904124792</c:v>
                </c:pt>
                <c:pt idx="6">
                  <c:v>145.12823056053759</c:v>
                </c:pt>
                <c:pt idx="7">
                  <c:v>152.2525569962832</c:v>
                </c:pt>
                <c:pt idx="8">
                  <c:v>159.37688343202879</c:v>
                </c:pt>
                <c:pt idx="9">
                  <c:v>166.50120986777438</c:v>
                </c:pt>
                <c:pt idx="10">
                  <c:v>173.62553630351999</c:v>
                </c:pt>
                <c:pt idx="11">
                  <c:v>180.74986273926561</c:v>
                </c:pt>
                <c:pt idx="12">
                  <c:v>187.8741891750112</c:v>
                </c:pt>
                <c:pt idx="13">
                  <c:v>194.99851561075678</c:v>
                </c:pt>
                <c:pt idx="14">
                  <c:v>202.1228420465024</c:v>
                </c:pt>
                <c:pt idx="15">
                  <c:v>209.24716848224801</c:v>
                </c:pt>
                <c:pt idx="16">
                  <c:v>216.3714949179936</c:v>
                </c:pt>
                <c:pt idx="17">
                  <c:v>223.49582135373919</c:v>
                </c:pt>
                <c:pt idx="18">
                  <c:v>230.6201477894848</c:v>
                </c:pt>
                <c:pt idx="19">
                  <c:v>237.74447422523042</c:v>
                </c:pt>
                <c:pt idx="20">
                  <c:v>244.86880066097598</c:v>
                </c:pt>
                <c:pt idx="21">
                  <c:v>251.99312709672159</c:v>
                </c:pt>
                <c:pt idx="22">
                  <c:v>259.11745353246721</c:v>
                </c:pt>
                <c:pt idx="23">
                  <c:v>266.24177996821282</c:v>
                </c:pt>
                <c:pt idx="24">
                  <c:v>273.36610640395838</c:v>
                </c:pt>
                <c:pt idx="25">
                  <c:v>280.490432839704</c:v>
                </c:pt>
                <c:pt idx="26">
                  <c:v>287.61475927544961</c:v>
                </c:pt>
                <c:pt idx="27">
                  <c:v>294.73908571119523</c:v>
                </c:pt>
                <c:pt idx="28">
                  <c:v>301.86341214694079</c:v>
                </c:pt>
                <c:pt idx="29">
                  <c:v>308.9877385826864</c:v>
                </c:pt>
                <c:pt idx="30">
                  <c:v>316.11206501843202</c:v>
                </c:pt>
                <c:pt idx="31">
                  <c:v>323.23639145417764</c:v>
                </c:pt>
                <c:pt idx="32">
                  <c:v>330.36071788992319</c:v>
                </c:pt>
                <c:pt idx="33">
                  <c:v>337.48504432566881</c:v>
                </c:pt>
                <c:pt idx="34">
                  <c:v>344.60937076141443</c:v>
                </c:pt>
                <c:pt idx="35">
                  <c:v>351.73369719715998</c:v>
                </c:pt>
                <c:pt idx="36">
                  <c:v>358.8580236329056</c:v>
                </c:pt>
                <c:pt idx="37">
                  <c:v>365.98235006865121</c:v>
                </c:pt>
                <c:pt idx="38">
                  <c:v>373.10667650439683</c:v>
                </c:pt>
                <c:pt idx="39">
                  <c:v>380.23100294014245</c:v>
                </c:pt>
                <c:pt idx="40">
                  <c:v>387.355329375888</c:v>
                </c:pt>
                <c:pt idx="41">
                  <c:v>394.47965581163362</c:v>
                </c:pt>
                <c:pt idx="42">
                  <c:v>401.60398224737924</c:v>
                </c:pt>
                <c:pt idx="43">
                  <c:v>408.72830868312485</c:v>
                </c:pt>
                <c:pt idx="44">
                  <c:v>415.85263511887041</c:v>
                </c:pt>
                <c:pt idx="45">
                  <c:v>422.97696155461603</c:v>
                </c:pt>
                <c:pt idx="46">
                  <c:v>430.10128799036164</c:v>
                </c:pt>
                <c:pt idx="47">
                  <c:v>437.22561442610726</c:v>
                </c:pt>
                <c:pt idx="48">
                  <c:v>444.34994086185282</c:v>
                </c:pt>
                <c:pt idx="49">
                  <c:v>451.47426729759843</c:v>
                </c:pt>
                <c:pt idx="50">
                  <c:v>458.59859373334405</c:v>
                </c:pt>
                <c:pt idx="51">
                  <c:v>465.7229201690896</c:v>
                </c:pt>
                <c:pt idx="52">
                  <c:v>472.84724660483522</c:v>
                </c:pt>
                <c:pt idx="53">
                  <c:v>479.97157304058084</c:v>
                </c:pt>
                <c:pt idx="54">
                  <c:v>487.09589947632645</c:v>
                </c:pt>
                <c:pt idx="55">
                  <c:v>494.22022591207201</c:v>
                </c:pt>
                <c:pt idx="56">
                  <c:v>501.34455234781763</c:v>
                </c:pt>
                <c:pt idx="57">
                  <c:v>508.46887878356324</c:v>
                </c:pt>
                <c:pt idx="58">
                  <c:v>515.59320521930886</c:v>
                </c:pt>
                <c:pt idx="59">
                  <c:v>522.71753165505436</c:v>
                </c:pt>
                <c:pt idx="60">
                  <c:v>529.84185809079997</c:v>
                </c:pt>
                <c:pt idx="61">
                  <c:v>536.96618452654559</c:v>
                </c:pt>
                <c:pt idx="62">
                  <c:v>544.09051096229121</c:v>
                </c:pt>
                <c:pt idx="63">
                  <c:v>551.21483739803682</c:v>
                </c:pt>
                <c:pt idx="64">
                  <c:v>558.33916383378244</c:v>
                </c:pt>
                <c:pt idx="65">
                  <c:v>565.46349026952805</c:v>
                </c:pt>
                <c:pt idx="66">
                  <c:v>572.58781670527355</c:v>
                </c:pt>
                <c:pt idx="67">
                  <c:v>579.71214314101917</c:v>
                </c:pt>
                <c:pt idx="68">
                  <c:v>586.83646957676478</c:v>
                </c:pt>
                <c:pt idx="69">
                  <c:v>593.9607960125104</c:v>
                </c:pt>
              </c:numCache>
            </c:numRef>
          </c:xVal>
          <c:yVal>
            <c:numRef>
              <c:f>XLSTAT_20211120_190509_1_HID!ydata1</c:f>
              <c:numCache>
                <c:formatCode>General</c:formatCode>
                <c:ptCount val="70"/>
                <c:pt idx="0">
                  <c:v>-34.806971408155377</c:v>
                </c:pt>
                <c:pt idx="1">
                  <c:v>-27.506971553827952</c:v>
                </c:pt>
                <c:pt idx="2">
                  <c:v>-20.214017973121813</c:v>
                </c:pt>
                <c:pt idx="3">
                  <c:v>-12.928136745134111</c:v>
                </c:pt>
                <c:pt idx="4">
                  <c:v>-5.6493529760289505</c:v>
                </c:pt>
                <c:pt idx="5">
                  <c:v>1.6223092197668336</c:v>
                </c:pt>
                <c:pt idx="6">
                  <c:v>8.8868267377677341</c:v>
                </c:pt>
                <c:pt idx="7">
                  <c:v>16.144177501004151</c:v>
                </c:pt>
                <c:pt idx="8">
                  <c:v>23.394340476934872</c:v>
                </c:pt>
                <c:pt idx="9">
                  <c:v>30.63729569367058</c:v>
                </c:pt>
                <c:pt idx="10">
                  <c:v>37.873024255478242</c:v>
                </c:pt>
                <c:pt idx="11">
                  <c:v>45.101508357539331</c:v>
                </c:pt>
                <c:pt idx="12">
                  <c:v>52.322731299935981</c:v>
                </c:pt>
                <c:pt idx="13">
                  <c:v>59.536677500839659</c:v>
                </c:pt>
                <c:pt idx="14">
                  <c:v>66.743332508878126</c:v>
                </c:pt>
                <c:pt idx="15">
                  <c:v>73.942683014658229</c:v>
                </c:pt>
                <c:pt idx="16">
                  <c:v>81.134716861423783</c:v>
                </c:pt>
                <c:pt idx="17">
                  <c:v>88.319423054828121</c:v>
                </c:pt>
                <c:pt idx="18">
                  <c:v>95.496791771803743</c:v>
                </c:pt>
                <c:pt idx="19">
                  <c:v>102.66681436851198</c:v>
                </c:pt>
                <c:pt idx="20">
                  <c:v>109.82948338735798</c:v>
                </c:pt>
                <c:pt idx="21">
                  <c:v>116.98479256305802</c:v>
                </c:pt>
                <c:pt idx="22">
                  <c:v>124.13273682774701</c:v>
                </c:pt>
                <c:pt idx="23">
                  <c:v>131.27331231511715</c:v>
                </c:pt>
                <c:pt idx="24">
                  <c:v>138.40651636357961</c:v>
                </c:pt>
                <c:pt idx="25">
                  <c:v>145.53234751844332</c:v>
                </c:pt>
                <c:pt idx="26">
                  <c:v>152.65080553310602</c:v>
                </c:pt>
                <c:pt idx="27">
                  <c:v>159.76189136925666</c:v>
                </c:pt>
                <c:pt idx="28">
                  <c:v>166.86560719608747</c:v>
                </c:pt>
                <c:pt idx="29">
                  <c:v>173.96195638851785</c:v>
                </c:pt>
                <c:pt idx="30">
                  <c:v>181.05094352443342</c:v>
                </c:pt>
                <c:pt idx="31">
                  <c:v>188.13257438094513</c:v>
                </c:pt>
                <c:pt idx="32">
                  <c:v>195.20685592967624</c:v>
                </c:pt>
                <c:pt idx="33">
                  <c:v>202.27379633108546</c:v>
                </c:pt>
                <c:pt idx="34">
                  <c:v>209.33340492783719</c:v>
                </c:pt>
                <c:pt idx="35">
                  <c:v>216.38569223723164</c:v>
                </c:pt>
                <c:pt idx="36">
                  <c:v>223.4306699427089</c:v>
                </c:pt>
                <c:pt idx="37">
                  <c:v>230.4683508844426</c:v>
                </c:pt>
                <c:pt idx="38">
                  <c:v>237.49874904904135</c:v>
                </c:pt>
                <c:pt idx="39">
                  <c:v>244.52187955837636</c:v>
                </c:pt>
                <c:pt idx="40">
                  <c:v>251.53775865755611</c:v>
                </c:pt>
                <c:pt idx="41">
                  <c:v>258.54640370207079</c:v>
                </c:pt>
                <c:pt idx="42">
                  <c:v>265.54783314412828</c:v>
                </c:pt>
                <c:pt idx="43">
                  <c:v>272.54206651820812</c:v>
                </c:pt>
                <c:pt idx="44">
                  <c:v>279.52912442585807</c:v>
                </c:pt>
                <c:pt idx="45">
                  <c:v>286.5090285197615</c:v>
                </c:pt>
                <c:pt idx="46">
                  <c:v>293.48180148710156</c:v>
                </c:pt>
                <c:pt idx="47">
                  <c:v>300.44746703225422</c:v>
                </c:pt>
                <c:pt idx="48">
                  <c:v>307.40604985883692</c:v>
                </c:pt>
                <c:pt idx="49">
                  <c:v>314.35757565114557</c:v>
                </c:pt>
                <c:pt idx="50">
                  <c:v>321.30207105501046</c:v>
                </c:pt>
                <c:pt idx="51">
                  <c:v>328.23956365810272</c:v>
                </c:pt>
                <c:pt idx="52">
                  <c:v>335.17008196972495</c:v>
                </c:pt>
                <c:pt idx="53">
                  <c:v>342.09365540011663</c:v>
                </c:pt>
                <c:pt idx="54">
                  <c:v>349.01031423931056</c:v>
                </c:pt>
                <c:pt idx="55">
                  <c:v>355.92008963557021</c:v>
                </c:pt>
                <c:pt idx="56">
                  <c:v>362.82301357344534</c:v>
                </c:pt>
                <c:pt idx="57">
                  <c:v>369.719118851475</c:v>
                </c:pt>
                <c:pt idx="58">
                  <c:v>376.60843905957643</c:v>
                </c:pt>
                <c:pt idx="59">
                  <c:v>383.49100855614876</c:v>
                </c:pt>
                <c:pt idx="60">
                  <c:v>390.36686244492842</c:v>
                </c:pt>
                <c:pt idx="61">
                  <c:v>397.23603655162606</c:v>
                </c:pt>
                <c:pt idx="62">
                  <c:v>404.09856740038072</c:v>
                </c:pt>
                <c:pt idx="63">
                  <c:v>410.95449219006099</c:v>
                </c:pt>
                <c:pt idx="64">
                  <c:v>417.80384877044622</c:v>
                </c:pt>
                <c:pt idx="65">
                  <c:v>424.64667561831885</c:v>
                </c:pt>
                <c:pt idx="66">
                  <c:v>431.48301181349802</c:v>
                </c:pt>
                <c:pt idx="67">
                  <c:v>438.3128970148453</c:v>
                </c:pt>
                <c:pt idx="68">
                  <c:v>445.13637143627039</c:v>
                </c:pt>
                <c:pt idx="69">
                  <c:v>451.95347582276668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48-4956-A3C0-B8DE7843775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XLSTAT_20211120_190509_1_HID!xdata2</c:f>
              <c:numCache>
                <c:formatCode>General</c:formatCode>
                <c:ptCount val="70"/>
                <c:pt idx="0">
                  <c:v>93.9853578049851</c:v>
                </c:pt>
                <c:pt idx="1">
                  <c:v>101.23137864857242</c:v>
                </c:pt>
                <c:pt idx="2">
                  <c:v>108.47739949215972</c:v>
                </c:pt>
                <c:pt idx="3">
                  <c:v>115.72342033574702</c:v>
                </c:pt>
                <c:pt idx="4">
                  <c:v>122.96944117933434</c:v>
                </c:pt>
                <c:pt idx="5">
                  <c:v>130.21546202292166</c:v>
                </c:pt>
                <c:pt idx="6">
                  <c:v>137.46148286650896</c:v>
                </c:pt>
                <c:pt idx="7">
                  <c:v>144.70750371009626</c:v>
                </c:pt>
                <c:pt idx="8">
                  <c:v>151.95352455368356</c:v>
                </c:pt>
                <c:pt idx="9">
                  <c:v>159.19954539727087</c:v>
                </c:pt>
                <c:pt idx="10">
                  <c:v>166.4455662408582</c:v>
                </c:pt>
                <c:pt idx="11">
                  <c:v>173.69158708444553</c:v>
                </c:pt>
                <c:pt idx="12">
                  <c:v>180.93760792803283</c:v>
                </c:pt>
                <c:pt idx="13">
                  <c:v>188.18362877162014</c:v>
                </c:pt>
                <c:pt idx="14">
                  <c:v>195.42964961520744</c:v>
                </c:pt>
                <c:pt idx="15">
                  <c:v>202.67567045879474</c:v>
                </c:pt>
                <c:pt idx="16">
                  <c:v>209.92169130238204</c:v>
                </c:pt>
                <c:pt idx="17">
                  <c:v>217.16771214596935</c:v>
                </c:pt>
                <c:pt idx="18">
                  <c:v>224.41373298955665</c:v>
                </c:pt>
                <c:pt idx="19">
                  <c:v>231.65975383314401</c:v>
                </c:pt>
                <c:pt idx="20">
                  <c:v>238.90577467673131</c:v>
                </c:pt>
                <c:pt idx="21">
                  <c:v>246.15179552031861</c:v>
                </c:pt>
                <c:pt idx="22">
                  <c:v>253.39781636390592</c:v>
                </c:pt>
                <c:pt idx="23">
                  <c:v>260.64383720749322</c:v>
                </c:pt>
                <c:pt idx="24">
                  <c:v>267.88985805108052</c:v>
                </c:pt>
                <c:pt idx="25">
                  <c:v>275.13587889466783</c:v>
                </c:pt>
                <c:pt idx="26">
                  <c:v>282.38189973825513</c:v>
                </c:pt>
                <c:pt idx="27">
                  <c:v>289.62792058184249</c:v>
                </c:pt>
                <c:pt idx="28">
                  <c:v>296.87394142542979</c:v>
                </c:pt>
                <c:pt idx="29">
                  <c:v>304.11996226901709</c:v>
                </c:pt>
                <c:pt idx="30">
                  <c:v>311.3659831126044</c:v>
                </c:pt>
                <c:pt idx="31">
                  <c:v>318.6120039561917</c:v>
                </c:pt>
                <c:pt idx="32">
                  <c:v>325.858024799779</c:v>
                </c:pt>
                <c:pt idx="33">
                  <c:v>333.10404564336631</c:v>
                </c:pt>
                <c:pt idx="34">
                  <c:v>340.35006648695361</c:v>
                </c:pt>
                <c:pt idx="35">
                  <c:v>347.59608733054097</c:v>
                </c:pt>
                <c:pt idx="36">
                  <c:v>354.84210817412821</c:v>
                </c:pt>
                <c:pt idx="37">
                  <c:v>362.08812901771557</c:v>
                </c:pt>
                <c:pt idx="38">
                  <c:v>369.33414986130288</c:v>
                </c:pt>
                <c:pt idx="39">
                  <c:v>376.58017070489018</c:v>
                </c:pt>
                <c:pt idx="40">
                  <c:v>383.82619154847748</c:v>
                </c:pt>
                <c:pt idx="41">
                  <c:v>391.07221239206478</c:v>
                </c:pt>
                <c:pt idx="42">
                  <c:v>398.31823323565209</c:v>
                </c:pt>
                <c:pt idx="43">
                  <c:v>405.56425407923939</c:v>
                </c:pt>
                <c:pt idx="44">
                  <c:v>412.81027492282675</c:v>
                </c:pt>
                <c:pt idx="45">
                  <c:v>420.05629576641405</c:v>
                </c:pt>
                <c:pt idx="46">
                  <c:v>427.30231661000136</c:v>
                </c:pt>
                <c:pt idx="47">
                  <c:v>434.54833745358866</c:v>
                </c:pt>
                <c:pt idx="48">
                  <c:v>441.79435829717596</c:v>
                </c:pt>
                <c:pt idx="49">
                  <c:v>449.04037914076326</c:v>
                </c:pt>
                <c:pt idx="50">
                  <c:v>456.28639998435057</c:v>
                </c:pt>
                <c:pt idx="51">
                  <c:v>463.53242082793787</c:v>
                </c:pt>
                <c:pt idx="52">
                  <c:v>470.77844167152517</c:v>
                </c:pt>
                <c:pt idx="53">
                  <c:v>478.02446251511253</c:v>
                </c:pt>
                <c:pt idx="54">
                  <c:v>485.27048335869983</c:v>
                </c:pt>
                <c:pt idx="55">
                  <c:v>492.51650420228714</c:v>
                </c:pt>
                <c:pt idx="56">
                  <c:v>499.76252504587444</c:v>
                </c:pt>
                <c:pt idx="57">
                  <c:v>507.00854588946174</c:v>
                </c:pt>
                <c:pt idx="58">
                  <c:v>514.25456673304905</c:v>
                </c:pt>
                <c:pt idx="59">
                  <c:v>521.50058757663635</c:v>
                </c:pt>
                <c:pt idx="60">
                  <c:v>528.74660842022377</c:v>
                </c:pt>
                <c:pt idx="61">
                  <c:v>535.99262926381107</c:v>
                </c:pt>
                <c:pt idx="62">
                  <c:v>543.23865010739837</c:v>
                </c:pt>
                <c:pt idx="63">
                  <c:v>550.48467095098567</c:v>
                </c:pt>
                <c:pt idx="64">
                  <c:v>557.73069179457298</c:v>
                </c:pt>
                <c:pt idx="65">
                  <c:v>564.97671263816028</c:v>
                </c:pt>
                <c:pt idx="66">
                  <c:v>572.22273348174758</c:v>
                </c:pt>
                <c:pt idx="67">
                  <c:v>579.46875432533488</c:v>
                </c:pt>
                <c:pt idx="68">
                  <c:v>586.71477516892219</c:v>
                </c:pt>
                <c:pt idx="69">
                  <c:v>593.96079601250949</c:v>
                </c:pt>
              </c:numCache>
            </c:numRef>
          </c:xVal>
          <c:yVal>
            <c:numRef>
              <c:f>XLSTAT_20211120_190509_1_HID!ydata2</c:f>
              <c:numCache>
                <c:formatCode>General</c:formatCode>
                <c:ptCount val="70"/>
                <c:pt idx="0">
                  <c:v>231.39066418747262</c:v>
                </c:pt>
                <c:pt idx="1">
                  <c:v>238.4496602865448</c:v>
                </c:pt>
                <c:pt idx="2">
                  <c:v>245.51591286206363</c:v>
                </c:pt>
                <c:pt idx="3">
                  <c:v>252.58945050734044</c:v>
                </c:pt>
                <c:pt idx="4">
                  <c:v>259.67030079833046</c:v>
                </c:pt>
                <c:pt idx="5">
                  <c:v>266.75849027246727</c:v>
                </c:pt>
                <c:pt idx="6">
                  <c:v>273.85404440812198</c:v>
                </c:pt>
                <c:pt idx="7">
                  <c:v>280.95698760472226</c:v>
                </c:pt>
                <c:pt idx="8">
                  <c:v>288.06734316356608</c:v>
                </c:pt>
                <c:pt idx="9">
                  <c:v>295.18513326936409</c:v>
                </c:pt>
                <c:pt idx="10">
                  <c:v>302.3103789725451</c:v>
                </c:pt>
                <c:pt idx="11">
                  <c:v>309.44310017235438</c:v>
                </c:pt>
                <c:pt idx="12">
                  <c:v>316.58331560077784</c:v>
                </c:pt>
                <c:pt idx="13">
                  <c:v>323.73104280732076</c:v>
                </c:pt>
                <c:pt idx="14">
                  <c:v>330.88629814466981</c:v>
                </c:pt>
                <c:pt idx="15">
                  <c:v>338.04909675526437</c:v>
                </c:pt>
                <c:pt idx="16">
                  <c:v>345.21945255880445</c:v>
                </c:pt>
                <c:pt idx="17">
                  <c:v>352.39737824071653</c:v>
                </c:pt>
                <c:pt idx="18">
                  <c:v>359.58288524160167</c:v>
                </c:pt>
                <c:pt idx="19">
                  <c:v>366.77598374768468</c:v>
                </c:pt>
                <c:pt idx="20">
                  <c:v>373.97668268228318</c:v>
                </c:pt>
                <c:pt idx="21">
                  <c:v>381.18498969831427</c:v>
                </c:pt>
                <c:pt idx="22">
                  <c:v>388.40091117185113</c:v>
                </c:pt>
                <c:pt idx="23">
                  <c:v>395.62445219674498</c:v>
                </c:pt>
                <c:pt idx="24">
                  <c:v>402.85561658031986</c:v>
                </c:pt>
                <c:pt idx="25">
                  <c:v>410.09440684015192</c:v>
                </c:pt>
                <c:pt idx="26">
                  <c:v>417.34082420193732</c:v>
                </c:pt>
                <c:pt idx="27">
                  <c:v>424.59486859845322</c:v>
                </c:pt>
                <c:pt idx="28">
                  <c:v>431.85653866961491</c:v>
                </c:pt>
                <c:pt idx="29">
                  <c:v>439.12583176362853</c:v>
                </c:pt>
                <c:pt idx="30">
                  <c:v>446.4027439392363</c:v>
                </c:pt>
                <c:pt idx="31">
                  <c:v>453.68726996905093</c:v>
                </c:pt>
                <c:pt idx="32">
                  <c:v>460.97940334397219</c:v>
                </c:pt>
                <c:pt idx="33">
                  <c:v>468.27913627867667</c:v>
                </c:pt>
                <c:pt idx="34">
                  <c:v>475.58645971817072</c:v>
                </c:pt>
                <c:pt idx="35">
                  <c:v>482.9013633453925</c:v>
                </c:pt>
                <c:pt idx="36">
                  <c:v>490.22383558984961</c:v>
                </c:pt>
                <c:pt idx="37">
                  <c:v>497.5538636372753</c:v>
                </c:pt>
                <c:pt idx="38">
                  <c:v>504.89143344028309</c:v>
                </c:pt>
                <c:pt idx="39">
                  <c:v>512.23652973000151</c:v>
                </c:pt>
                <c:pt idx="40">
                  <c:v>519.58913602866517</c:v>
                </c:pt>
                <c:pt idx="41">
                  <c:v>526.94923466313867</c:v>
                </c:pt>
                <c:pt idx="42">
                  <c:v>534.31680677934787</c:v>
                </c:pt>
                <c:pt idx="43">
                  <c:v>541.69183235759181</c:v>
                </c:pt>
                <c:pt idx="44">
                  <c:v>549.07429022870508</c:v>
                </c:pt>
                <c:pt idx="45">
                  <c:v>556.4641580910436</c:v>
                </c:pt>
                <c:pt idx="46">
                  <c:v>563.86141252826064</c:v>
                </c:pt>
                <c:pt idx="47">
                  <c:v>571.26602902784066</c:v>
                </c:pt>
                <c:pt idx="48">
                  <c:v>578.67798200036066</c:v>
                </c:pt>
                <c:pt idx="49">
                  <c:v>586.09724479944009</c:v>
                </c:pt>
                <c:pt idx="50">
                  <c:v>593.52378974234944</c:v>
                </c:pt>
                <c:pt idx="51">
                  <c:v>600.95758813123769</c:v>
                </c:pt>
                <c:pt idx="52">
                  <c:v>608.39861027494521</c:v>
                </c:pt>
                <c:pt idx="53">
                  <c:v>615.84682551136348</c:v>
                </c:pt>
                <c:pt idx="54">
                  <c:v>623.3022022303046</c:v>
                </c:pt>
                <c:pt idx="55">
                  <c:v>630.76470789684458</c:v>
                </c:pt>
                <c:pt idx="56">
                  <c:v>638.23430907510101</c:v>
                </c:pt>
                <c:pt idx="57">
                  <c:v>645.71097145240731</c:v>
                </c:pt>
                <c:pt idx="58">
                  <c:v>653.19465986384728</c:v>
                </c:pt>
                <c:pt idx="59">
                  <c:v>660.68533831711102</c:v>
                </c:pt>
                <c:pt idx="60">
                  <c:v>668.18297001763517</c:v>
                </c:pt>
                <c:pt idx="61">
                  <c:v>675.68751739398851</c:v>
                </c:pt>
                <c:pt idx="62">
                  <c:v>683.19894212347094</c:v>
                </c:pt>
                <c:pt idx="63">
                  <c:v>690.71720515788286</c:v>
                </c:pt>
                <c:pt idx="64">
                  <c:v>698.24226674943441</c:v>
                </c:pt>
                <c:pt idx="65">
                  <c:v>705.77408647675657</c:v>
                </c:pt>
                <c:pt idx="66">
                  <c:v>713.31262327098102</c:v>
                </c:pt>
                <c:pt idx="67">
                  <c:v>720.85783544185324</c:v>
                </c:pt>
                <c:pt idx="68">
                  <c:v>728.40968070384793</c:v>
                </c:pt>
                <c:pt idx="69">
                  <c:v>735.96811620225321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48-4956-A3C0-B8DE78437750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748-4956-A3C0-B8DE7843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29007"/>
        <c:axId val="2072530671"/>
      </c:scatterChart>
      <c:valAx>
        <c:axId val="2072529007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72530671"/>
        <c:crosses val="autoZero"/>
        <c:crossBetween val="midCat"/>
      </c:valAx>
      <c:valAx>
        <c:axId val="2072530671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25290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'Q1-RM'!$D$101:$D$210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xVal>
          <c:yVal>
            <c:numRef>
              <c:f>'Q1-RM'!$G$101:$G$210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0-4A52-8259-E9352B7646A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E0-4A52-8259-E9352B76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17903"/>
        <c:axId val="1806718319"/>
      </c:scatterChart>
      <c:valAx>
        <c:axId val="1806717903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06718319"/>
        <c:crosses val="autoZero"/>
        <c:crossBetween val="midCat"/>
      </c:valAx>
      <c:valAx>
        <c:axId val="1806718319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67179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'Model-Intercept Only'!$B$105:$B$324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'Model-Intercept Only'!$G$105:$G$324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A-4471-ADDC-0BAFDDCA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71664911"/>
        <c:axId val="2071663663"/>
      </c:barChart>
      <c:catAx>
        <c:axId val="207166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71663663"/>
        <c:crosses val="autoZero"/>
        <c:auto val="1"/>
        <c:lblAlgn val="ctr"/>
        <c:lblOffset val="100"/>
        <c:noMultiLvlLbl val="0"/>
      </c:catAx>
      <c:valAx>
        <c:axId val="2071663663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166491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A23-4EA6-B819-45D3061D40D9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A23-4EA6-B819-45D3061D40D9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A23-4EA6-B819-45D3061D40D9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A23-4EA6-B819-45D3061D40D9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A23-4EA6-B819-45D3061D40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0.1307281856247588</c:v>
                </c:pt>
                <c:pt idx="1">
                  <c:v>8.8584758634112915E-2</c:v>
                </c:pt>
                <c:pt idx="2">
                  <c:v>8.9218306793068858E-2</c:v>
                </c:pt>
                <c:pt idx="3">
                  <c:v>0.72927427595857086</c:v>
                </c:pt>
                <c:pt idx="4">
                  <c:v>0.75571239930434364</c:v>
                </c:pt>
              </c:numLit>
            </c:plus>
            <c:minus>
              <c:numLit>
                <c:formatCode>General</c:formatCode>
                <c:ptCount val="5"/>
                <c:pt idx="0">
                  <c:v>0.13072818562475882</c:v>
                </c:pt>
                <c:pt idx="1">
                  <c:v>8.8584758634112915E-2</c:v>
                </c:pt>
                <c:pt idx="2">
                  <c:v>8.921830679306883E-2</c:v>
                </c:pt>
                <c:pt idx="3">
                  <c:v>0.72927427595857075</c:v>
                </c:pt>
                <c:pt idx="4">
                  <c:v>0.75571239930434364</c:v>
                </c:pt>
              </c:numLit>
            </c:minus>
          </c:errBars>
          <c:cat>
            <c:strRef>
              <c:f>'Model-RegionPrice'!$B$79:$B$83</c:f>
              <c:strCache>
                <c:ptCount val="5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Region(RM)</c:v>
                </c:pt>
                <c:pt idx="4">
                  <c:v>Region &amp; Price</c:v>
                </c:pt>
              </c:strCache>
            </c:strRef>
          </c:cat>
          <c:val>
            <c:numRef>
              <c:f>'Model-RegionPrice'!$C$79:$C$83</c:f>
              <c:numCache>
                <c:formatCode>0.000</c:formatCode>
                <c:ptCount val="5"/>
                <c:pt idx="0">
                  <c:v>-0.17627735685099791</c:v>
                </c:pt>
                <c:pt idx="1">
                  <c:v>0.36138410154038797</c:v>
                </c:pt>
                <c:pt idx="2">
                  <c:v>0.3364869823735025</c:v>
                </c:pt>
                <c:pt idx="3">
                  <c:v>1.0806253059752273</c:v>
                </c:pt>
                <c:pt idx="4">
                  <c:v>-0.93934765579174562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3-4EA6-B819-45D3061D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40157343"/>
        <c:axId val="1240146527"/>
      </c:barChart>
      <c:catAx>
        <c:axId val="124015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46527"/>
        <c:crosses val="autoZero"/>
        <c:auto val="1"/>
        <c:lblAlgn val="ctr"/>
        <c:lblOffset val="100"/>
        <c:noMultiLvlLbl val="0"/>
      </c:catAx>
      <c:valAx>
        <c:axId val="1240146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573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'Model-RegionPrice'!$D$109:$D$328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'Model-RegionPrice'!$G$109:$G$328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A-4039-B5D4-F01A304E012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53A-4039-B5D4-F01A304E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49023"/>
        <c:axId val="1240149439"/>
      </c:scatterChart>
      <c:valAx>
        <c:axId val="1240149023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49439"/>
        <c:crosses val="autoZero"/>
        <c:crossBetween val="midCat"/>
      </c:valAx>
      <c:valAx>
        <c:axId val="124014943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490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'Model-RegionPrice'!$E$109:$E$328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'Model-RegionPrice'!$G$109:$G$328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E-44FE-9D05-F8E3C12F6A0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D0E-44FE-9D05-F8E3C12F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66079"/>
        <c:axId val="1240143199"/>
      </c:scatterChart>
      <c:valAx>
        <c:axId val="1240166079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43199"/>
        <c:crosses val="autoZero"/>
        <c:crossBetween val="midCat"/>
      </c:valAx>
      <c:valAx>
        <c:axId val="124014319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660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'Model-RegionPrice'!$E$109:$E$328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'Model-RegionPrice'!$D$109:$D$328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9-4506-A635-B055BE61BF9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179-4506-A635-B055BE61BF9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XLSTAT_20211120_190650_1_HID!xdata1</c:f>
              <c:numCache>
                <c:formatCode>General</c:formatCode>
                <c:ptCount val="70"/>
                <c:pt idx="0">
                  <c:v>97.831672462280807</c:v>
                </c:pt>
                <c:pt idx="1">
                  <c:v>105.20968854959634</c:v>
                </c:pt>
                <c:pt idx="2">
                  <c:v>112.58770463691187</c:v>
                </c:pt>
                <c:pt idx="3">
                  <c:v>119.9657207242274</c:v>
                </c:pt>
                <c:pt idx="4">
                  <c:v>127.34373681154293</c:v>
                </c:pt>
                <c:pt idx="5">
                  <c:v>134.72175289885845</c:v>
                </c:pt>
                <c:pt idx="6">
                  <c:v>142.09976898617398</c:v>
                </c:pt>
                <c:pt idx="7">
                  <c:v>149.47778507348951</c:v>
                </c:pt>
                <c:pt idx="8">
                  <c:v>156.85580116080504</c:v>
                </c:pt>
                <c:pt idx="9">
                  <c:v>164.23381724812057</c:v>
                </c:pt>
                <c:pt idx="10">
                  <c:v>171.6118333354361</c:v>
                </c:pt>
                <c:pt idx="11">
                  <c:v>178.98984942275163</c:v>
                </c:pt>
                <c:pt idx="12">
                  <c:v>186.36786551006716</c:v>
                </c:pt>
                <c:pt idx="13">
                  <c:v>193.74588159738269</c:v>
                </c:pt>
                <c:pt idx="14">
                  <c:v>201.12389768469822</c:v>
                </c:pt>
                <c:pt idx="15">
                  <c:v>208.50191377201375</c:v>
                </c:pt>
                <c:pt idx="16">
                  <c:v>215.87992985932928</c:v>
                </c:pt>
                <c:pt idx="17">
                  <c:v>223.25794594664481</c:v>
                </c:pt>
                <c:pt idx="18">
                  <c:v>230.63596203396034</c:v>
                </c:pt>
                <c:pt idx="19">
                  <c:v>238.01397812127587</c:v>
                </c:pt>
                <c:pt idx="20">
                  <c:v>245.3919942085914</c:v>
                </c:pt>
                <c:pt idx="21">
                  <c:v>252.77001029590693</c:v>
                </c:pt>
                <c:pt idx="22">
                  <c:v>260.14802638322249</c:v>
                </c:pt>
                <c:pt idx="23">
                  <c:v>267.52604247053796</c:v>
                </c:pt>
                <c:pt idx="24">
                  <c:v>274.90405855785355</c:v>
                </c:pt>
                <c:pt idx="25">
                  <c:v>282.28207464516902</c:v>
                </c:pt>
                <c:pt idx="26">
                  <c:v>289.6600907324846</c:v>
                </c:pt>
                <c:pt idx="27">
                  <c:v>297.03810681980008</c:v>
                </c:pt>
                <c:pt idx="28">
                  <c:v>304.41612290711566</c:v>
                </c:pt>
                <c:pt idx="29">
                  <c:v>311.79413899443114</c:v>
                </c:pt>
                <c:pt idx="30">
                  <c:v>319.17215508174672</c:v>
                </c:pt>
                <c:pt idx="31">
                  <c:v>326.5501711690622</c:v>
                </c:pt>
                <c:pt idx="32">
                  <c:v>333.92818725637778</c:v>
                </c:pt>
                <c:pt idx="33">
                  <c:v>341.30620334369326</c:v>
                </c:pt>
                <c:pt idx="34">
                  <c:v>348.68421943100884</c:v>
                </c:pt>
                <c:pt idx="35">
                  <c:v>356.06223551832431</c:v>
                </c:pt>
                <c:pt idx="36">
                  <c:v>363.4402516056399</c:v>
                </c:pt>
                <c:pt idx="37">
                  <c:v>370.81826769295537</c:v>
                </c:pt>
                <c:pt idx="38">
                  <c:v>378.19628378027096</c:v>
                </c:pt>
                <c:pt idx="39">
                  <c:v>385.57429986758643</c:v>
                </c:pt>
                <c:pt idx="40">
                  <c:v>392.95231595490202</c:v>
                </c:pt>
                <c:pt idx="41">
                  <c:v>400.33033204221749</c:v>
                </c:pt>
                <c:pt idx="42">
                  <c:v>407.70834812953308</c:v>
                </c:pt>
                <c:pt idx="43">
                  <c:v>415.08636421684855</c:v>
                </c:pt>
                <c:pt idx="44">
                  <c:v>422.46438030416414</c:v>
                </c:pt>
                <c:pt idx="45">
                  <c:v>429.84239639147961</c:v>
                </c:pt>
                <c:pt idx="46">
                  <c:v>437.2204124787952</c:v>
                </c:pt>
                <c:pt idx="47">
                  <c:v>444.59842856611067</c:v>
                </c:pt>
                <c:pt idx="48">
                  <c:v>451.97644465342626</c:v>
                </c:pt>
                <c:pt idx="49">
                  <c:v>459.35446074074173</c:v>
                </c:pt>
                <c:pt idx="50">
                  <c:v>466.73247682805732</c:v>
                </c:pt>
                <c:pt idx="51">
                  <c:v>474.11049291537279</c:v>
                </c:pt>
                <c:pt idx="52">
                  <c:v>481.48850900268837</c:v>
                </c:pt>
                <c:pt idx="53">
                  <c:v>488.86652509000385</c:v>
                </c:pt>
                <c:pt idx="54">
                  <c:v>496.24454117731943</c:v>
                </c:pt>
                <c:pt idx="55">
                  <c:v>503.62255726463491</c:v>
                </c:pt>
                <c:pt idx="56">
                  <c:v>511.00057335195049</c:v>
                </c:pt>
                <c:pt idx="57">
                  <c:v>518.37858943926597</c:v>
                </c:pt>
                <c:pt idx="58">
                  <c:v>525.75660552658155</c:v>
                </c:pt>
                <c:pt idx="59">
                  <c:v>533.13462161389702</c:v>
                </c:pt>
                <c:pt idx="60">
                  <c:v>540.51263770121261</c:v>
                </c:pt>
                <c:pt idx="61">
                  <c:v>547.89065378852808</c:v>
                </c:pt>
                <c:pt idx="62">
                  <c:v>555.26866987584367</c:v>
                </c:pt>
                <c:pt idx="63">
                  <c:v>562.64668596315914</c:v>
                </c:pt>
                <c:pt idx="64">
                  <c:v>570.02470205047473</c:v>
                </c:pt>
                <c:pt idx="65">
                  <c:v>577.4027181377902</c:v>
                </c:pt>
                <c:pt idx="66">
                  <c:v>584.78073422510579</c:v>
                </c:pt>
                <c:pt idx="67">
                  <c:v>592.15875031242126</c:v>
                </c:pt>
                <c:pt idx="68">
                  <c:v>599.53676639973685</c:v>
                </c:pt>
                <c:pt idx="69">
                  <c:v>606.91478248705232</c:v>
                </c:pt>
              </c:numCache>
            </c:numRef>
          </c:xVal>
          <c:yVal>
            <c:numRef>
              <c:f>XLSTAT_20211120_190650_1_HID!ydata1</c:f>
              <c:numCache>
                <c:formatCode>General</c:formatCode>
                <c:ptCount val="70"/>
                <c:pt idx="0">
                  <c:v>-38.393523533143735</c:v>
                </c:pt>
                <c:pt idx="1">
                  <c:v>-30.835715552058247</c:v>
                </c:pt>
                <c:pt idx="2">
                  <c:v>-23.285184604906163</c:v>
                </c:pt>
                <c:pt idx="3">
                  <c:v>-15.741958443911017</c:v>
                </c:pt>
                <c:pt idx="4">
                  <c:v>-8.2060637786151744</c:v>
                </c:pt>
                <c:pt idx="5">
                  <c:v>-0.67752625508327924</c:v>
                </c:pt>
                <c:pt idx="6">
                  <c:v>6.8436295642288769</c:v>
                </c:pt>
                <c:pt idx="7">
                  <c:v>14.357380219905508</c:v>
                </c:pt>
                <c:pt idx="8">
                  <c:v>21.86370337426635</c:v>
                </c:pt>
                <c:pt idx="9">
                  <c:v>29.362577829293429</c:v>
                </c:pt>
                <c:pt idx="10">
                  <c:v>36.853983543756243</c:v>
                </c:pt>
                <c:pt idx="11">
                  <c:v>44.337901649503635</c:v>
                </c:pt>
                <c:pt idx="12">
                  <c:v>51.814314466892426</c:v>
                </c:pt>
                <c:pt idx="13">
                  <c:v>59.283205519323189</c:v>
                </c:pt>
                <c:pt idx="14">
                  <c:v>66.744559546857005</c:v>
                </c:pt>
                <c:pt idx="15">
                  <c:v>74.19836251888583</c:v>
                </c:pt>
                <c:pt idx="16">
                  <c:v>81.644601645833092</c:v>
                </c:pt>
                <c:pt idx="17">
                  <c:v>89.083265389861992</c:v>
                </c:pt>
                <c:pt idx="18">
                  <c:v>96.514343474570069</c:v>
                </c:pt>
                <c:pt idx="19">
                  <c:v>103.93782689365216</c:v>
                </c:pt>
                <c:pt idx="20">
                  <c:v>111.35370791851358</c:v>
                </c:pt>
                <c:pt idx="21">
                  <c:v>118.76198010481994</c:v>
                </c:pt>
                <c:pt idx="22">
                  <c:v>126.16263829796932</c:v>
                </c:pt>
                <c:pt idx="23">
                  <c:v>133.55567863747711</c:v>
                </c:pt>
                <c:pt idx="24">
                  <c:v>140.94109856026435</c:v>
                </c:pt>
                <c:pt idx="25">
                  <c:v>148.31889680284229</c:v>
                </c:pt>
                <c:pt idx="26">
                  <c:v>155.68907340239107</c:v>
                </c:pt>
                <c:pt idx="27">
                  <c:v>163.05162969672705</c:v>
                </c:pt>
                <c:pt idx="28">
                  <c:v>170.40656832316253</c:v>
                </c:pt>
                <c:pt idx="29">
                  <c:v>177.75389321625659</c:v>
                </c:pt>
                <c:pt idx="30">
                  <c:v>185.09360960446483</c:v>
                </c:pt>
                <c:pt idx="31">
                  <c:v>192.42572400569134</c:v>
                </c:pt>
                <c:pt idx="32">
                  <c:v>199.75024422175551</c:v>
                </c:pt>
                <c:pt idx="33">
                  <c:v>207.06717933178001</c:v>
                </c:pt>
                <c:pt idx="34">
                  <c:v>214.37653968451821</c:v>
                </c:pt>
                <c:pt idx="35">
                  <c:v>221.67833688963094</c:v>
                </c:pt>
                <c:pt idx="36">
                  <c:v>228.97258380793406</c:v>
                </c:pt>
                <c:pt idx="37">
                  <c:v>236.25929454063228</c:v>
                </c:pt>
                <c:pt idx="38">
                  <c:v>243.53848441756332</c:v>
                </c:pt>
                <c:pt idx="39">
                  <c:v>250.81016998447163</c:v>
                </c:pt>
                <c:pt idx="40">
                  <c:v>258.07436898933975</c:v>
                </c:pt>
                <c:pt idx="41">
                  <c:v>265.33110036779942</c:v>
                </c:pt>
                <c:pt idx="42">
                  <c:v>272.58038422765389</c:v>
                </c:pt>
                <c:pt idx="43">
                  <c:v>279.82224183253658</c:v>
                </c:pt>
                <c:pt idx="44">
                  <c:v>287.05669558474034</c:v>
                </c:pt>
                <c:pt idx="45">
                  <c:v>294.28376900724481</c:v>
                </c:pt>
                <c:pt idx="46">
                  <c:v>301.50348672497876</c:v>
                </c:pt>
                <c:pt idx="47">
                  <c:v>308.71587444534714</c:v>
                </c:pt>
                <c:pt idx="48">
                  <c:v>315.92095893806186</c:v>
                </c:pt>
                <c:pt idx="49">
                  <c:v>323.11876801430748</c:v>
                </c:pt>
                <c:pt idx="50">
                  <c:v>330.30933050528233</c:v>
                </c:pt>
                <c:pt idx="51">
                  <c:v>337.49267624014794</c:v>
                </c:pt>
                <c:pt idx="52">
                  <c:v>344.66883602342864</c:v>
                </c:pt>
                <c:pt idx="53">
                  <c:v>351.83784161189396</c:v>
                </c:pt>
                <c:pt idx="54">
                  <c:v>358.99972569096803</c:v>
                </c:pt>
                <c:pt idx="55">
                  <c:v>366.15452185069785</c:v>
                </c:pt>
                <c:pt idx="56">
                  <c:v>373.30226456132505</c:v>
                </c:pt>
                <c:pt idx="57">
                  <c:v>380.44298914849389</c:v>
                </c:pt>
                <c:pt idx="58">
                  <c:v>387.57673176813944</c:v>
                </c:pt>
                <c:pt idx="59">
                  <c:v>394.70352938108772</c:v>
                </c:pt>
                <c:pt idx="60">
                  <c:v>401.82341972741222</c:v>
                </c:pt>
                <c:pt idx="61">
                  <c:v>408.93644130057851</c:v>
                </c:pt>
                <c:pt idx="62">
                  <c:v>416.04263332141761</c:v>
                </c:pt>
                <c:pt idx="63">
                  <c:v>423.14203571196254</c:v>
                </c:pt>
                <c:pt idx="64">
                  <c:v>430.23468906918492</c:v>
                </c:pt>
                <c:pt idx="65">
                  <c:v>437.32063463866507</c:v>
                </c:pt>
                <c:pt idx="66">
                  <c:v>444.39991428823282</c:v>
                </c:pt>
                <c:pt idx="67">
                  <c:v>451.47257048160839</c:v>
                </c:pt>
                <c:pt idx="68">
                  <c:v>458.53864625208007</c:v>
                </c:pt>
                <c:pt idx="69">
                  <c:v>465.59818517624626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9-4506-A635-B055BE61BF9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XLSTAT_20211120_190650_1_HID!xdata2</c:f>
              <c:numCache>
                <c:formatCode>General</c:formatCode>
                <c:ptCount val="70"/>
                <c:pt idx="0">
                  <c:v>90.817050162960896</c:v>
                </c:pt>
                <c:pt idx="1">
                  <c:v>98.296727443020188</c:v>
                </c:pt>
                <c:pt idx="2">
                  <c:v>105.77640472307948</c:v>
                </c:pt>
                <c:pt idx="3">
                  <c:v>113.25608200313877</c:v>
                </c:pt>
                <c:pt idx="4">
                  <c:v>120.73575928319806</c:v>
                </c:pt>
                <c:pt idx="5">
                  <c:v>128.21543656325736</c:v>
                </c:pt>
                <c:pt idx="6">
                  <c:v>135.69511384331662</c:v>
                </c:pt>
                <c:pt idx="7">
                  <c:v>143.17479112337594</c:v>
                </c:pt>
                <c:pt idx="8">
                  <c:v>150.6544684034352</c:v>
                </c:pt>
                <c:pt idx="9">
                  <c:v>158.13414568349452</c:v>
                </c:pt>
                <c:pt idx="10">
                  <c:v>165.61382296355379</c:v>
                </c:pt>
                <c:pt idx="11">
                  <c:v>173.09350024361311</c:v>
                </c:pt>
                <c:pt idx="12">
                  <c:v>180.57317752367237</c:v>
                </c:pt>
                <c:pt idx="13">
                  <c:v>188.05285480373166</c:v>
                </c:pt>
                <c:pt idx="14">
                  <c:v>195.53253208379095</c:v>
                </c:pt>
                <c:pt idx="15">
                  <c:v>203.01220936385025</c:v>
                </c:pt>
                <c:pt idx="16">
                  <c:v>210.49188664390954</c:v>
                </c:pt>
                <c:pt idx="17">
                  <c:v>217.97156392396883</c:v>
                </c:pt>
                <c:pt idx="18">
                  <c:v>225.45124120402812</c:v>
                </c:pt>
                <c:pt idx="19">
                  <c:v>232.93091848408741</c:v>
                </c:pt>
                <c:pt idx="20">
                  <c:v>240.41059576414671</c:v>
                </c:pt>
                <c:pt idx="21">
                  <c:v>247.890273044206</c:v>
                </c:pt>
                <c:pt idx="22">
                  <c:v>255.36995032426529</c:v>
                </c:pt>
                <c:pt idx="23">
                  <c:v>262.84962760432461</c:v>
                </c:pt>
                <c:pt idx="24">
                  <c:v>270.32930488438387</c:v>
                </c:pt>
                <c:pt idx="25">
                  <c:v>277.80898216444314</c:v>
                </c:pt>
                <c:pt idx="26">
                  <c:v>285.2886594445024</c:v>
                </c:pt>
                <c:pt idx="27">
                  <c:v>292.76833672456172</c:v>
                </c:pt>
                <c:pt idx="28">
                  <c:v>300.24801400462104</c:v>
                </c:pt>
                <c:pt idx="29">
                  <c:v>307.7276912846803</c:v>
                </c:pt>
                <c:pt idx="30">
                  <c:v>315.20736856473957</c:v>
                </c:pt>
                <c:pt idx="31">
                  <c:v>322.68704584479889</c:v>
                </c:pt>
                <c:pt idx="32">
                  <c:v>330.16672312485821</c:v>
                </c:pt>
                <c:pt idx="33">
                  <c:v>337.64640040491747</c:v>
                </c:pt>
                <c:pt idx="34">
                  <c:v>345.12607768497674</c:v>
                </c:pt>
                <c:pt idx="35">
                  <c:v>352.605754965036</c:v>
                </c:pt>
                <c:pt idx="36">
                  <c:v>360.08543224509538</c:v>
                </c:pt>
                <c:pt idx="37">
                  <c:v>367.56510952515464</c:v>
                </c:pt>
                <c:pt idx="38">
                  <c:v>375.0447868052139</c:v>
                </c:pt>
                <c:pt idx="39">
                  <c:v>382.52446408527317</c:v>
                </c:pt>
                <c:pt idx="40">
                  <c:v>390.00414136533254</c:v>
                </c:pt>
                <c:pt idx="41">
                  <c:v>397.48381864539181</c:v>
                </c:pt>
                <c:pt idx="42">
                  <c:v>404.96349592545107</c:v>
                </c:pt>
                <c:pt idx="43">
                  <c:v>412.44317320551033</c:v>
                </c:pt>
                <c:pt idx="44">
                  <c:v>419.92285048556971</c:v>
                </c:pt>
                <c:pt idx="45">
                  <c:v>427.40252776562897</c:v>
                </c:pt>
                <c:pt idx="46">
                  <c:v>434.88220504568824</c:v>
                </c:pt>
                <c:pt idx="47">
                  <c:v>442.3618823257475</c:v>
                </c:pt>
                <c:pt idx="48">
                  <c:v>449.84155960580676</c:v>
                </c:pt>
                <c:pt idx="49">
                  <c:v>457.32123688586614</c:v>
                </c:pt>
                <c:pt idx="50">
                  <c:v>464.80091416592541</c:v>
                </c:pt>
                <c:pt idx="51">
                  <c:v>472.28059144598467</c:v>
                </c:pt>
                <c:pt idx="52">
                  <c:v>479.76026872604393</c:v>
                </c:pt>
                <c:pt idx="53">
                  <c:v>487.23994600610331</c:v>
                </c:pt>
                <c:pt idx="54">
                  <c:v>494.71962328616257</c:v>
                </c:pt>
                <c:pt idx="55">
                  <c:v>502.19930056622184</c:v>
                </c:pt>
                <c:pt idx="56">
                  <c:v>509.6789778462811</c:v>
                </c:pt>
                <c:pt idx="57">
                  <c:v>517.15865512634048</c:v>
                </c:pt>
                <c:pt idx="58">
                  <c:v>524.63833240639974</c:v>
                </c:pt>
                <c:pt idx="59">
                  <c:v>532.118009686459</c:v>
                </c:pt>
                <c:pt idx="60">
                  <c:v>539.59768696651827</c:v>
                </c:pt>
                <c:pt idx="61">
                  <c:v>547.07736424657764</c:v>
                </c:pt>
                <c:pt idx="62">
                  <c:v>554.55704152663691</c:v>
                </c:pt>
                <c:pt idx="63">
                  <c:v>562.03671880669617</c:v>
                </c:pt>
                <c:pt idx="64">
                  <c:v>569.51639608675544</c:v>
                </c:pt>
                <c:pt idx="65">
                  <c:v>576.9960733668147</c:v>
                </c:pt>
                <c:pt idx="66">
                  <c:v>584.47575064687408</c:v>
                </c:pt>
                <c:pt idx="67">
                  <c:v>591.95542792693334</c:v>
                </c:pt>
                <c:pt idx="68">
                  <c:v>599.4351052069926</c:v>
                </c:pt>
                <c:pt idx="69">
                  <c:v>606.91478248705187</c:v>
                </c:pt>
              </c:numCache>
            </c:numRef>
          </c:xVal>
          <c:yVal>
            <c:numRef>
              <c:f>XLSTAT_20211120_190650_1_HID!ydata2</c:f>
              <c:numCache>
                <c:formatCode>General</c:formatCode>
                <c:ptCount val="70"/>
                <c:pt idx="0">
                  <c:v>227.2199046530751</c:v>
                </c:pt>
                <c:pt idx="1">
                  <c:v>234.51037635623726</c:v>
                </c:pt>
                <c:pt idx="2">
                  <c:v>241.80829933477528</c:v>
                </c:pt>
                <c:pt idx="3">
                  <c:v>249.11370349429524</c:v>
                </c:pt>
                <c:pt idx="4">
                  <c:v>256.42661765992739</c:v>
                </c:pt>
                <c:pt idx="5">
                  <c:v>263.7470695534393</c:v>
                </c:pt>
                <c:pt idx="6">
                  <c:v>271.0750857710342</c:v>
                </c:pt>
                <c:pt idx="7">
                  <c:v>278.41069176187602</c:v>
                </c:pt>
                <c:pt idx="8">
                  <c:v>285.75391180737904</c:v>
                </c:pt>
                <c:pt idx="9">
                  <c:v>293.10476900130038</c:v>
                </c:pt>
                <c:pt idx="10">
                  <c:v>300.46328523067257</c:v>
                </c:pt>
                <c:pt idx="11">
                  <c:v>307.82948115761258</c:v>
                </c:pt>
                <c:pt idx="12">
                  <c:v>315.20337620203964</c:v>
                </c:pt>
                <c:pt idx="13">
                  <c:v>322.58498852533785</c:v>
                </c:pt>
                <c:pt idx="14">
                  <c:v>329.97433501499256</c:v>
                </c:pt>
                <c:pt idx="15">
                  <c:v>337.37143127023245</c:v>
                </c:pt>
                <c:pt idx="16">
                  <c:v>344.7762915887032</c:v>
                </c:pt>
                <c:pt idx="17">
                  <c:v>352.18892895420123</c:v>
                </c:pt>
                <c:pt idx="18">
                  <c:v>359.60935502549046</c:v>
                </c:pt>
                <c:pt idx="19">
                  <c:v>367.03758012622473</c:v>
                </c:pt>
                <c:pt idx="20">
                  <c:v>374.47361323599625</c:v>
                </c:pt>
                <c:pt idx="21">
                  <c:v>381.91746198252781</c:v>
                </c:pt>
                <c:pt idx="22">
                  <c:v>389.36913263502521</c:v>
                </c:pt>
                <c:pt idx="23">
                  <c:v>396.82863009870209</c:v>
                </c:pt>
                <c:pt idx="24">
                  <c:v>404.29595791048951</c:v>
                </c:pt>
                <c:pt idx="25">
                  <c:v>411.77111823593918</c:v>
                </c:pt>
                <c:pt idx="26">
                  <c:v>419.25411186732504</c:v>
                </c:pt>
                <c:pt idx="27">
                  <c:v>426.74493822294846</c:v>
                </c:pt>
                <c:pt idx="28">
                  <c:v>434.24359534764881</c:v>
                </c:pt>
                <c:pt idx="29">
                  <c:v>441.75007991451662</c:v>
                </c:pt>
                <c:pt idx="30">
                  <c:v>449.2643872278079</c:v>
                </c:pt>
                <c:pt idx="31">
                  <c:v>456.78651122705196</c:v>
                </c:pt>
                <c:pt idx="32">
                  <c:v>464.31644449234523</c:v>
                </c:pt>
                <c:pt idx="33">
                  <c:v>471.85417825082015</c:v>
                </c:pt>
                <c:pt idx="34">
                  <c:v>479.39970238427645</c:v>
                </c:pt>
                <c:pt idx="35">
                  <c:v>486.95300543795821</c:v>
                </c:pt>
                <c:pt idx="36">
                  <c:v>494.51407463046007</c:v>
                </c:pt>
                <c:pt idx="37">
                  <c:v>502.08289586474206</c:v>
                </c:pt>
                <c:pt idx="38">
                  <c:v>509.65945374023249</c:v>
                </c:pt>
                <c:pt idx="39">
                  <c:v>517.24373156599222</c:v>
                </c:pt>
                <c:pt idx="40">
                  <c:v>524.83571137491731</c:v>
                </c:pt>
                <c:pt idx="41">
                  <c:v>532.43537393894917</c:v>
                </c:pt>
                <c:pt idx="42">
                  <c:v>540.04269878526588</c:v>
                </c:pt>
                <c:pt idx="43">
                  <c:v>547.6576642134213</c:v>
                </c:pt>
                <c:pt idx="44">
                  <c:v>555.28024731339849</c:v>
                </c:pt>
                <c:pt idx="45">
                  <c:v>562.91042398454556</c:v>
                </c:pt>
                <c:pt idx="46">
                  <c:v>570.54816895535669</c:v>
                </c:pt>
                <c:pt idx="47">
                  <c:v>578.19345580406207</c:v>
                </c:pt>
                <c:pt idx="48">
                  <c:v>585.84625697998752</c:v>
                </c:pt>
                <c:pt idx="49">
                  <c:v>593.50654382564835</c:v>
                </c:pt>
                <c:pt idx="50">
                  <c:v>601.17428659953271</c:v>
                </c:pt>
                <c:pt idx="51">
                  <c:v>608.84945449953921</c:v>
                </c:pt>
                <c:pt idx="52">
                  <c:v>616.53201568702309</c:v>
                </c:pt>
                <c:pt idx="53">
                  <c:v>624.22193731141385</c:v>
                </c:pt>
                <c:pt idx="54">
                  <c:v>631.91918553535754</c:v>
                </c:pt>
                <c:pt idx="55">
                  <c:v>639.6237255603462</c:v>
                </c:pt>
                <c:pt idx="56">
                  <c:v>647.33552165278957</c:v>
                </c:pt>
                <c:pt idx="57">
                  <c:v>655.05453717048681</c:v>
                </c:pt>
                <c:pt idx="58">
                  <c:v>662.78073458945687</c:v>
                </c:pt>
                <c:pt idx="59">
                  <c:v>670.51407553108606</c:v>
                </c:pt>
                <c:pt idx="60">
                  <c:v>678.25452078954936</c:v>
                </c:pt>
                <c:pt idx="61">
                  <c:v>686.00203035946583</c:v>
                </c:pt>
                <c:pt idx="62">
                  <c:v>693.75656346374603</c:v>
                </c:pt>
                <c:pt idx="63">
                  <c:v>701.51807858159384</c:v>
                </c:pt>
                <c:pt idx="64">
                  <c:v>709.28653347661998</c:v>
                </c:pt>
                <c:pt idx="65">
                  <c:v>717.06188522503112</c:v>
                </c:pt>
                <c:pt idx="66">
                  <c:v>724.84409024385502</c:v>
                </c:pt>
                <c:pt idx="67">
                  <c:v>732.6331043191667</c:v>
                </c:pt>
                <c:pt idx="68">
                  <c:v>740.42888263427835</c:v>
                </c:pt>
                <c:pt idx="69">
                  <c:v>748.23137979785793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79-4506-A635-B055BE61BF98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179-4506-A635-B055BE61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62751"/>
        <c:axId val="1240151519"/>
      </c:scatterChart>
      <c:valAx>
        <c:axId val="1240162751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51519"/>
        <c:crosses val="autoZero"/>
        <c:crossBetween val="midCat"/>
      </c:valAx>
      <c:valAx>
        <c:axId val="1240151519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6275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'Model-RegionPrice'!$B$109:$B$328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'Model-RegionPrice'!$G$109:$G$328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E-4EF6-8D84-AC6B4AFF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40150687"/>
        <c:axId val="1240156511"/>
      </c:barChart>
      <c:catAx>
        <c:axId val="1240150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56511"/>
        <c:crosses val="autoZero"/>
        <c:auto val="1"/>
        <c:lblAlgn val="ctr"/>
        <c:lblOffset val="100"/>
        <c:noMultiLvlLbl val="0"/>
      </c:catAx>
      <c:valAx>
        <c:axId val="1240156511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5068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21-4411-BEEA-03B28B76D239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21-4411-BEEA-03B28B76D239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21-4411-BEEA-03B28B76D239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21-4411-BEEA-03B28B76D239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821-4411-BEEA-03B28B76D239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21-4411-BEEA-03B28B76D2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9.095164998435401E-2</c:v>
                </c:pt>
                <c:pt idx="1">
                  <c:v>0.16522112347597562</c:v>
                </c:pt>
                <c:pt idx="2">
                  <c:v>0.14461296376523436</c:v>
                </c:pt>
                <c:pt idx="3">
                  <c:v>0.109412251542925</c:v>
                </c:pt>
                <c:pt idx="4">
                  <c:v>0.16971521615970919</c:v>
                </c:pt>
                <c:pt idx="5">
                  <c:v>0.15816239365602452</c:v>
                </c:pt>
              </c:numLit>
            </c:plus>
            <c:minus>
              <c:numLit>
                <c:formatCode>General</c:formatCode>
                <c:ptCount val="6"/>
                <c:pt idx="0">
                  <c:v>9.095164998435401E-2</c:v>
                </c:pt>
                <c:pt idx="1">
                  <c:v>0.16522112347597562</c:v>
                </c:pt>
                <c:pt idx="2">
                  <c:v>0.14461296376523433</c:v>
                </c:pt>
                <c:pt idx="3">
                  <c:v>0.109412251542925</c:v>
                </c:pt>
                <c:pt idx="4">
                  <c:v>0.16971521615970922</c:v>
                </c:pt>
                <c:pt idx="5">
                  <c:v>0.15816239365602452</c:v>
                </c:pt>
              </c:numLit>
            </c:minus>
          </c:errBars>
          <c:cat>
            <c:strRef>
              <c:f>'Model-RegionDemo'!$B$82:$B$87</c:f>
              <c:strCache>
                <c:ptCount val="6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Region(RM)</c:v>
                </c:pt>
                <c:pt idx="4">
                  <c:v>Region&amp; Demo</c:v>
                </c:pt>
                <c:pt idx="5">
                  <c:v>Region &amp; Demo1-3</c:v>
                </c:pt>
              </c:strCache>
            </c:strRef>
          </c:cat>
          <c:val>
            <c:numRef>
              <c:f>'Model-RegionDemo'!$C$82:$C$87</c:f>
              <c:numCache>
                <c:formatCode>0.000</c:formatCode>
                <c:ptCount val="6"/>
                <c:pt idx="0">
                  <c:v>-0.29645405596272334</c:v>
                </c:pt>
                <c:pt idx="1">
                  <c:v>0.30510252989576192</c:v>
                </c:pt>
                <c:pt idx="2">
                  <c:v>0.25275467589473954</c:v>
                </c:pt>
                <c:pt idx="3">
                  <c:v>0.1366349453468895</c:v>
                </c:pt>
                <c:pt idx="4">
                  <c:v>7.086807612942346E-2</c:v>
                </c:pt>
                <c:pt idx="5">
                  <c:v>0.11113416323936469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1-4411-BEEA-03B28B76D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72529423"/>
        <c:axId val="1965681087"/>
      </c:barChart>
      <c:catAx>
        <c:axId val="207252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65681087"/>
        <c:crosses val="autoZero"/>
        <c:auto val="1"/>
        <c:lblAlgn val="ctr"/>
        <c:lblOffset val="100"/>
        <c:noMultiLvlLbl val="0"/>
      </c:catAx>
      <c:valAx>
        <c:axId val="196568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25294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'Model-RegionDemo'!$D$113:$D$332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'Model-RegionDemo'!$G$113:$G$332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F-4B1F-B077-12092B8403A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3CF-4B1F-B077-12092B84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79423"/>
        <c:axId val="1965679007"/>
      </c:scatterChart>
      <c:valAx>
        <c:axId val="1965679423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65679007"/>
        <c:crosses val="autoZero"/>
        <c:crossBetween val="midCat"/>
      </c:valAx>
      <c:valAx>
        <c:axId val="1965679007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656794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'Model-RegionDemo'!$E$113:$E$332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'Model-RegionDemo'!$G$113:$G$332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F-44A1-ADBB-2E9F7C48EC2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B2F-44A1-ADBB-2E9F7C48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55871"/>
        <c:axId val="2067757535"/>
      </c:scatterChart>
      <c:valAx>
        <c:axId val="2067755871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67757535"/>
        <c:crosses val="autoZero"/>
        <c:crossBetween val="midCat"/>
      </c:valAx>
      <c:valAx>
        <c:axId val="2067757535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6775587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'Model-RegionDemo'!$E$113:$E$332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'Model-RegionDemo'!$D$113:$D$332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F-43BF-B5D1-714B84F808D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FCF-43BF-B5D1-714B84F808D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XLSTAT_20211120_190805_1_HID!xdata1</c:f>
              <c:numCache>
                <c:formatCode>General</c:formatCode>
                <c:ptCount val="70"/>
                <c:pt idx="0">
                  <c:v>105.43563414353299</c:v>
                </c:pt>
                <c:pt idx="1">
                  <c:v>112.76304118469723</c:v>
                </c:pt>
                <c:pt idx="2">
                  <c:v>120.09044822586148</c:v>
                </c:pt>
                <c:pt idx="3">
                  <c:v>127.41785526702571</c:v>
                </c:pt>
                <c:pt idx="4">
                  <c:v>134.74526230818995</c:v>
                </c:pt>
                <c:pt idx="5">
                  <c:v>142.07266934935419</c:v>
                </c:pt>
                <c:pt idx="6">
                  <c:v>149.40007639051845</c:v>
                </c:pt>
                <c:pt idx="7">
                  <c:v>156.72748343168269</c:v>
                </c:pt>
                <c:pt idx="8">
                  <c:v>164.05489047284692</c:v>
                </c:pt>
                <c:pt idx="9">
                  <c:v>171.38229751401116</c:v>
                </c:pt>
                <c:pt idx="10">
                  <c:v>178.70970455517539</c:v>
                </c:pt>
                <c:pt idx="11">
                  <c:v>186.03711159633963</c:v>
                </c:pt>
                <c:pt idx="12">
                  <c:v>193.36451863750386</c:v>
                </c:pt>
                <c:pt idx="13">
                  <c:v>200.6919256786681</c:v>
                </c:pt>
                <c:pt idx="14">
                  <c:v>208.01933271983233</c:v>
                </c:pt>
                <c:pt idx="15">
                  <c:v>215.3467397609966</c:v>
                </c:pt>
                <c:pt idx="16">
                  <c:v>222.67414680216083</c:v>
                </c:pt>
                <c:pt idx="17">
                  <c:v>230.00155384332507</c:v>
                </c:pt>
                <c:pt idx="18">
                  <c:v>237.32896088448933</c:v>
                </c:pt>
                <c:pt idx="19">
                  <c:v>244.65636792565357</c:v>
                </c:pt>
                <c:pt idx="20">
                  <c:v>251.9837749668178</c:v>
                </c:pt>
                <c:pt idx="21">
                  <c:v>259.31118200798204</c:v>
                </c:pt>
                <c:pt idx="22">
                  <c:v>266.63858904914628</c:v>
                </c:pt>
                <c:pt idx="23">
                  <c:v>273.96599609031051</c:v>
                </c:pt>
                <c:pt idx="24">
                  <c:v>281.29340313147475</c:v>
                </c:pt>
                <c:pt idx="25">
                  <c:v>288.62081017263898</c:v>
                </c:pt>
                <c:pt idx="26">
                  <c:v>295.94821721380322</c:v>
                </c:pt>
                <c:pt idx="27">
                  <c:v>303.27562425496745</c:v>
                </c:pt>
                <c:pt idx="28">
                  <c:v>310.60303129613169</c:v>
                </c:pt>
                <c:pt idx="29">
                  <c:v>317.93043833729598</c:v>
                </c:pt>
                <c:pt idx="30">
                  <c:v>325.25784537846022</c:v>
                </c:pt>
                <c:pt idx="31">
                  <c:v>332.58525241962445</c:v>
                </c:pt>
                <c:pt idx="32">
                  <c:v>339.91265946078869</c:v>
                </c:pt>
                <c:pt idx="33">
                  <c:v>347.24006650195292</c:v>
                </c:pt>
                <c:pt idx="34">
                  <c:v>354.56747354311716</c:v>
                </c:pt>
                <c:pt idx="35">
                  <c:v>361.8948805842814</c:v>
                </c:pt>
                <c:pt idx="36">
                  <c:v>369.22228762544563</c:v>
                </c:pt>
                <c:pt idx="37">
                  <c:v>376.54969466660987</c:v>
                </c:pt>
                <c:pt idx="38">
                  <c:v>383.8771017077741</c:v>
                </c:pt>
                <c:pt idx="39">
                  <c:v>391.20450874893834</c:v>
                </c:pt>
                <c:pt idx="40">
                  <c:v>398.53191579010257</c:v>
                </c:pt>
                <c:pt idx="41">
                  <c:v>405.85932283126681</c:v>
                </c:pt>
                <c:pt idx="42">
                  <c:v>413.18672987243104</c:v>
                </c:pt>
                <c:pt idx="43">
                  <c:v>420.51413691359528</c:v>
                </c:pt>
                <c:pt idx="44">
                  <c:v>427.84154395475952</c:v>
                </c:pt>
                <c:pt idx="45">
                  <c:v>435.16895099592381</c:v>
                </c:pt>
                <c:pt idx="46">
                  <c:v>442.49635803708804</c:v>
                </c:pt>
                <c:pt idx="47">
                  <c:v>449.82376507825228</c:v>
                </c:pt>
                <c:pt idx="48">
                  <c:v>457.15117211941651</c:v>
                </c:pt>
                <c:pt idx="49">
                  <c:v>464.47857916058075</c:v>
                </c:pt>
                <c:pt idx="50">
                  <c:v>471.80598620174499</c:v>
                </c:pt>
                <c:pt idx="51">
                  <c:v>479.13339324290922</c:v>
                </c:pt>
                <c:pt idx="52">
                  <c:v>486.46080028407346</c:v>
                </c:pt>
                <c:pt idx="53">
                  <c:v>493.78820732523769</c:v>
                </c:pt>
                <c:pt idx="54">
                  <c:v>501.11561436640193</c:v>
                </c:pt>
                <c:pt idx="55">
                  <c:v>508.44302140756616</c:v>
                </c:pt>
                <c:pt idx="56">
                  <c:v>515.7704284487304</c:v>
                </c:pt>
                <c:pt idx="57">
                  <c:v>523.09783548989469</c:v>
                </c:pt>
                <c:pt idx="58">
                  <c:v>530.42524253105898</c:v>
                </c:pt>
                <c:pt idx="59">
                  <c:v>537.75264957222316</c:v>
                </c:pt>
                <c:pt idx="60">
                  <c:v>545.08005661338746</c:v>
                </c:pt>
                <c:pt idx="61">
                  <c:v>552.40746365455163</c:v>
                </c:pt>
                <c:pt idx="62">
                  <c:v>559.73487069571593</c:v>
                </c:pt>
                <c:pt idx="63">
                  <c:v>567.06227773688011</c:v>
                </c:pt>
                <c:pt idx="64">
                  <c:v>574.3896847780444</c:v>
                </c:pt>
                <c:pt idx="65">
                  <c:v>581.71709181920858</c:v>
                </c:pt>
                <c:pt idx="66">
                  <c:v>589.04449886037287</c:v>
                </c:pt>
                <c:pt idx="67">
                  <c:v>596.37190590153705</c:v>
                </c:pt>
                <c:pt idx="68">
                  <c:v>603.69931294270134</c:v>
                </c:pt>
                <c:pt idx="69">
                  <c:v>611.02671998386552</c:v>
                </c:pt>
              </c:numCache>
            </c:numRef>
          </c:xVal>
          <c:yVal>
            <c:numRef>
              <c:f>XLSTAT_20211120_190805_1_HID!ydata1</c:f>
              <c:numCache>
                <c:formatCode>General</c:formatCode>
                <c:ptCount val="70"/>
                <c:pt idx="0">
                  <c:v>-31.75041869643438</c:v>
                </c:pt>
                <c:pt idx="1">
                  <c:v>-24.247531806079181</c:v>
                </c:pt>
                <c:pt idx="2">
                  <c:v>-16.752029932955196</c:v>
                </c:pt>
                <c:pt idx="3">
                  <c:v>-9.2639403239247997</c:v>
                </c:pt>
                <c:pt idx="4">
                  <c:v>-1.7832891498158006</c:v>
                </c:pt>
                <c:pt idx="5">
                  <c:v>5.6898985151646286</c:v>
                </c:pt>
                <c:pt idx="6">
                  <c:v>13.155598713309047</c:v>
                </c:pt>
                <c:pt idx="7">
                  <c:v>20.613788622545457</c:v>
                </c:pt>
                <c:pt idx="8">
                  <c:v>28.064446574795426</c:v>
                </c:pt>
                <c:pt idx="9">
                  <c:v>35.507552073520884</c:v>
                </c:pt>
                <c:pt idx="10">
                  <c:v>42.943085810427363</c:v>
                </c:pt>
                <c:pt idx="11">
                  <c:v>50.371029681292413</c:v>
                </c:pt>
                <c:pt idx="12">
                  <c:v>57.791366800889705</c:v>
                </c:pt>
                <c:pt idx="13">
                  <c:v>65.204081516980438</c:v>
                </c:pt>
                <c:pt idx="14">
                  <c:v>72.609159423345147</c:v>
                </c:pt>
                <c:pt idx="15">
                  <c:v>80.006587371831557</c:v>
                </c:pt>
                <c:pt idx="16">
                  <c:v>87.396353483394222</c:v>
                </c:pt>
                <c:pt idx="17">
                  <c:v>94.778447158105564</c:v>
                </c:pt>
                <c:pt idx="18">
                  <c:v>102.15285908411792</c:v>
                </c:pt>
                <c:pt idx="19">
                  <c:v>109.51958124555935</c:v>
                </c:pt>
                <c:pt idx="20">
                  <c:v>116.87860692934777</c:v>
                </c:pt>
                <c:pt idx="21">
                  <c:v>124.22993073090981</c:v>
                </c:pt>
                <c:pt idx="22">
                  <c:v>131.57354855879277</c:v>
                </c:pt>
                <c:pt idx="23">
                  <c:v>138.90945763816097</c:v>
                </c:pt>
                <c:pt idx="24">
                  <c:v>146.23765651316955</c:v>
                </c:pt>
                <c:pt idx="25">
                  <c:v>153.55814504821035</c:v>
                </c:pt>
                <c:pt idx="26">
                  <c:v>160.87092442802793</c:v>
                </c:pt>
                <c:pt idx="27">
                  <c:v>168.17599715670579</c:v>
                </c:pt>
                <c:pt idx="28">
                  <c:v>175.47336705552365</c:v>
                </c:pt>
                <c:pt idx="29">
                  <c:v>182.76303925969165</c:v>
                </c:pt>
                <c:pt idx="30">
                  <c:v>190.0450202139661</c:v>
                </c:pt>
                <c:pt idx="31">
                  <c:v>197.31931766715789</c:v>
                </c:pt>
                <c:pt idx="32">
                  <c:v>204.58594066554176</c:v>
                </c:pt>
                <c:pt idx="33">
                  <c:v>211.84489954518182</c:v>
                </c:pt>
                <c:pt idx="34">
                  <c:v>219.09620592318674</c:v>
                </c:pt>
                <c:pt idx="35">
                  <c:v>226.33987268791304</c:v>
                </c:pt>
                <c:pt idx="36">
                  <c:v>233.57591398813466</c:v>
                </c:pt>
                <c:pt idx="37">
                  <c:v>240.80434522120069</c:v>
                </c:pt>
                <c:pt idx="38">
                  <c:v>248.02518302020334</c:v>
                </c:pt>
                <c:pt idx="39">
                  <c:v>255.23844524018182</c:v>
                </c:pt>
                <c:pt idx="40">
                  <c:v>262.44415094338729</c:v>
                </c:pt>
                <c:pt idx="41">
                  <c:v>269.64232038363787</c:v>
                </c:pt>
                <c:pt idx="42">
                  <c:v>276.83297498979266</c:v>
                </c:pt>
                <c:pt idx="43">
                  <c:v>284.01613734837565</c:v>
                </c:pt>
                <c:pt idx="44">
                  <c:v>291.19183118538137</c:v>
                </c:pt>
                <c:pt idx="45">
                  <c:v>298.36008134729605</c:v>
                </c:pt>
                <c:pt idx="46">
                  <c:v>305.52091378136868</c:v>
                </c:pt>
                <c:pt idx="47">
                  <c:v>312.67435551516689</c:v>
                </c:pt>
                <c:pt idx="48">
                  <c:v>319.82043463545409</c:v>
                </c:pt>
                <c:pt idx="49">
                  <c:v>326.95918026642528</c:v>
                </c:pt>
                <c:pt idx="50">
                  <c:v>334.09062254733817</c:v>
                </c:pt>
                <c:pt idx="51">
                  <c:v>341.21479260957926</c:v>
                </c:pt>
                <c:pt idx="52">
                  <c:v>348.3317225532017</c:v>
                </c:pt>
                <c:pt idx="53">
                  <c:v>355.44144542297539</c:v>
                </c:pt>
                <c:pt idx="54">
                  <c:v>362.54399518398748</c:v>
                </c:pt>
                <c:pt idx="55">
                  <c:v>369.63940669683268</c:v>
                </c:pt>
                <c:pt idx="56">
                  <c:v>376.72771569243309</c:v>
                </c:pt>
                <c:pt idx="57">
                  <c:v>383.80895874652572</c:v>
                </c:pt>
                <c:pt idx="58">
                  <c:v>390.88317325385691</c:v>
                </c:pt>
                <c:pt idx="59">
                  <c:v>397.95039740212292</c:v>
                </c:pt>
                <c:pt idx="60">
                  <c:v>405.01067014569446</c:v>
                </c:pt>
                <c:pt idx="61">
                  <c:v>412.06403117916159</c:v>
                </c:pt>
                <c:pt idx="62">
                  <c:v>419.11052091073884</c:v>
                </c:pt>
                <c:pt idx="63">
                  <c:v>426.15018043556387</c:v>
                </c:pt>
                <c:pt idx="64">
                  <c:v>433.183051508929</c:v>
                </c:pt>
                <c:pt idx="65">
                  <c:v>440.20917651947678</c:v>
                </c:pt>
                <c:pt idx="66">
                  <c:v>447.22859846239749</c:v>
                </c:pt>
                <c:pt idx="67">
                  <c:v>454.24136091265825</c:v>
                </c:pt>
                <c:pt idx="68">
                  <c:v>461.24750799830019</c:v>
                </c:pt>
                <c:pt idx="69">
                  <c:v>468.24708437382992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F-43BF-B5D1-714B84F808D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XLSTAT_20211120_190805_1_HID!xdata2</c:f>
              <c:numCache>
                <c:formatCode>General</c:formatCode>
                <c:ptCount val="70"/>
                <c:pt idx="0">
                  <c:v>96.771685751021906</c:v>
                </c:pt>
                <c:pt idx="1">
                  <c:v>104.22465726164282</c:v>
                </c:pt>
                <c:pt idx="2">
                  <c:v>111.67762877226374</c:v>
                </c:pt>
                <c:pt idx="3">
                  <c:v>119.13060028288467</c:v>
                </c:pt>
                <c:pt idx="4">
                  <c:v>126.58357179350558</c:v>
                </c:pt>
                <c:pt idx="5">
                  <c:v>134.0365433041265</c:v>
                </c:pt>
                <c:pt idx="6">
                  <c:v>141.48951481474742</c:v>
                </c:pt>
                <c:pt idx="7">
                  <c:v>148.94248632536835</c:v>
                </c:pt>
                <c:pt idx="8">
                  <c:v>156.39545783598925</c:v>
                </c:pt>
                <c:pt idx="9">
                  <c:v>163.8484293466102</c:v>
                </c:pt>
                <c:pt idx="10">
                  <c:v>171.3014008572311</c:v>
                </c:pt>
                <c:pt idx="11">
                  <c:v>178.754372367852</c:v>
                </c:pt>
                <c:pt idx="12">
                  <c:v>186.20734387847295</c:v>
                </c:pt>
                <c:pt idx="13">
                  <c:v>193.66031538909385</c:v>
                </c:pt>
                <c:pt idx="14">
                  <c:v>201.11328689971478</c:v>
                </c:pt>
                <c:pt idx="15">
                  <c:v>208.56625841033571</c:v>
                </c:pt>
                <c:pt idx="16">
                  <c:v>216.0192299209566</c:v>
                </c:pt>
                <c:pt idx="17">
                  <c:v>223.47220143157756</c:v>
                </c:pt>
                <c:pt idx="18">
                  <c:v>230.92517294219846</c:v>
                </c:pt>
                <c:pt idx="19">
                  <c:v>238.37814445281936</c:v>
                </c:pt>
                <c:pt idx="20">
                  <c:v>245.83111596344031</c:v>
                </c:pt>
                <c:pt idx="21">
                  <c:v>253.28408747406121</c:v>
                </c:pt>
                <c:pt idx="22">
                  <c:v>260.73705898468211</c:v>
                </c:pt>
                <c:pt idx="23">
                  <c:v>268.19003049530306</c:v>
                </c:pt>
                <c:pt idx="24">
                  <c:v>275.64300200592396</c:v>
                </c:pt>
                <c:pt idx="25">
                  <c:v>283.09597351654492</c:v>
                </c:pt>
                <c:pt idx="26">
                  <c:v>290.54894502716581</c:v>
                </c:pt>
                <c:pt idx="27">
                  <c:v>298.00191653778671</c:v>
                </c:pt>
                <c:pt idx="28">
                  <c:v>305.45488804840767</c:v>
                </c:pt>
                <c:pt idx="29">
                  <c:v>312.90785955902857</c:v>
                </c:pt>
                <c:pt idx="30">
                  <c:v>320.36083106964946</c:v>
                </c:pt>
                <c:pt idx="31">
                  <c:v>327.81380258027042</c:v>
                </c:pt>
                <c:pt idx="32">
                  <c:v>335.26677409089132</c:v>
                </c:pt>
                <c:pt idx="33">
                  <c:v>342.71974560151227</c:v>
                </c:pt>
                <c:pt idx="34">
                  <c:v>350.17271711213317</c:v>
                </c:pt>
                <c:pt idx="35">
                  <c:v>357.62568862275407</c:v>
                </c:pt>
                <c:pt idx="36">
                  <c:v>365.07866013337502</c:v>
                </c:pt>
                <c:pt idx="37">
                  <c:v>372.53163164399592</c:v>
                </c:pt>
                <c:pt idx="38">
                  <c:v>379.98460315461682</c:v>
                </c:pt>
                <c:pt idx="39">
                  <c:v>387.43757466523778</c:v>
                </c:pt>
                <c:pt idx="40">
                  <c:v>394.89054617585867</c:v>
                </c:pt>
                <c:pt idx="41">
                  <c:v>402.34351768647957</c:v>
                </c:pt>
                <c:pt idx="42">
                  <c:v>409.79648919710053</c:v>
                </c:pt>
                <c:pt idx="43">
                  <c:v>417.24946070772143</c:v>
                </c:pt>
                <c:pt idx="44">
                  <c:v>424.70243221834232</c:v>
                </c:pt>
                <c:pt idx="45">
                  <c:v>432.15540372896328</c:v>
                </c:pt>
                <c:pt idx="46">
                  <c:v>439.60837523958418</c:v>
                </c:pt>
                <c:pt idx="47">
                  <c:v>447.06134675020513</c:v>
                </c:pt>
                <c:pt idx="48">
                  <c:v>454.51431826082603</c:v>
                </c:pt>
                <c:pt idx="49">
                  <c:v>461.96728977144693</c:v>
                </c:pt>
                <c:pt idx="50">
                  <c:v>469.42026128206788</c:v>
                </c:pt>
                <c:pt idx="51">
                  <c:v>476.87323279268878</c:v>
                </c:pt>
                <c:pt idx="52">
                  <c:v>484.32620430330974</c:v>
                </c:pt>
                <c:pt idx="53">
                  <c:v>491.77917581393064</c:v>
                </c:pt>
                <c:pt idx="54">
                  <c:v>499.23214732455153</c:v>
                </c:pt>
                <c:pt idx="55">
                  <c:v>506.68511883517249</c:v>
                </c:pt>
                <c:pt idx="56">
                  <c:v>514.13809034579344</c:v>
                </c:pt>
                <c:pt idx="57">
                  <c:v>521.59106185641429</c:v>
                </c:pt>
                <c:pt idx="58">
                  <c:v>529.04403336703524</c:v>
                </c:pt>
                <c:pt idx="59">
                  <c:v>536.4970048776562</c:v>
                </c:pt>
                <c:pt idx="60">
                  <c:v>543.94997638827704</c:v>
                </c:pt>
                <c:pt idx="61">
                  <c:v>551.40294789889799</c:v>
                </c:pt>
                <c:pt idx="62">
                  <c:v>558.85591940951895</c:v>
                </c:pt>
                <c:pt idx="63">
                  <c:v>566.3088909201399</c:v>
                </c:pt>
                <c:pt idx="64">
                  <c:v>573.76186243076074</c:v>
                </c:pt>
                <c:pt idx="65">
                  <c:v>581.2148339413817</c:v>
                </c:pt>
                <c:pt idx="66">
                  <c:v>588.66780545200265</c:v>
                </c:pt>
                <c:pt idx="67">
                  <c:v>596.12077696262349</c:v>
                </c:pt>
                <c:pt idx="68">
                  <c:v>603.57374847324445</c:v>
                </c:pt>
                <c:pt idx="69">
                  <c:v>611.02671998386529</c:v>
                </c:pt>
              </c:numCache>
            </c:numRef>
          </c:xVal>
          <c:yVal>
            <c:numRef>
              <c:f>XLSTAT_20211120_190805_1_HID!ydata2</c:f>
              <c:numCache>
                <c:formatCode>General</c:formatCode>
                <c:ptCount val="70"/>
                <c:pt idx="0">
                  <c:v>234.17471614273217</c:v>
                </c:pt>
                <c:pt idx="1">
                  <c:v>241.44042024022895</c:v>
                </c:pt>
                <c:pt idx="2">
                  <c:v>248.71373040147432</c:v>
                </c:pt>
                <c:pt idx="3">
                  <c:v>255.99467657989067</c:v>
                </c:pt>
                <c:pt idx="4">
                  <c:v>263.28328760337683</c:v>
                </c:pt>
                <c:pt idx="5">
                  <c:v>270.57959115106746</c:v>
                </c:pt>
                <c:pt idx="6">
                  <c:v>277.8836137308295</c:v>
                </c:pt>
                <c:pt idx="7">
                  <c:v>285.19538065753841</c:v>
                </c:pt>
                <c:pt idx="8">
                  <c:v>292.51491603217278</c:v>
                </c:pt>
                <c:pt idx="9">
                  <c:v>299.84224272176766</c:v>
                </c:pt>
                <c:pt idx="10">
                  <c:v>307.17738234026319</c:v>
                </c:pt>
                <c:pt idx="11">
                  <c:v>314.5203552302869</c:v>
                </c:pt>
                <c:pt idx="12">
                  <c:v>321.87118044590238</c:v>
                </c:pt>
                <c:pt idx="13">
                  <c:v>329.22987573635976</c:v>
                </c:pt>
                <c:pt idx="14">
                  <c:v>336.59645753087943</c:v>
                </c:pt>
                <c:pt idx="15">
                  <c:v>343.97094092449811</c:v>
                </c:pt>
                <c:pt idx="16">
                  <c:v>351.35333966500639</c:v>
                </c:pt>
                <c:pt idx="17">
                  <c:v>358.74366614100347</c:v>
                </c:pt>
                <c:pt idx="18">
                  <c:v>366.14193137109265</c:v>
                </c:pt>
                <c:pt idx="19">
                  <c:v>373.54814499424106</c:v>
                </c:pt>
                <c:pt idx="20">
                  <c:v>380.96231526132084</c:v>
                </c:pt>
                <c:pt idx="21">
                  <c:v>388.38444902785056</c:v>
                </c:pt>
                <c:pt idx="22">
                  <c:v>395.81455174795207</c:v>
                </c:pt>
                <c:pt idx="23">
                  <c:v>403.25262746953365</c:v>
                </c:pt>
                <c:pt idx="24">
                  <c:v>410.69867883071038</c:v>
                </c:pt>
                <c:pt idx="25">
                  <c:v>418.15270705746997</c:v>
                </c:pt>
                <c:pt idx="26">
                  <c:v>425.61471196258594</c:v>
                </c:pt>
                <c:pt idx="27">
                  <c:v>433.08469194578458</c:v>
                </c:pt>
                <c:pt idx="28">
                  <c:v>440.56264399516107</c:v>
                </c:pt>
                <c:pt idx="29">
                  <c:v>448.0485636898452</c:v>
                </c:pt>
                <c:pt idx="30">
                  <c:v>455.54244520390921</c:v>
                </c:pt>
                <c:pt idx="31">
                  <c:v>463.04428131151064</c:v>
                </c:pt>
                <c:pt idx="32">
                  <c:v>470.55406339325873</c:v>
                </c:pt>
                <c:pt idx="33">
                  <c:v>478.07178144379304</c:v>
                </c:pt>
                <c:pt idx="34">
                  <c:v>485.59742408055604</c:v>
                </c:pt>
                <c:pt idx="35">
                  <c:v>493.13097855374497</c:v>
                </c:pt>
                <c:pt idx="36">
                  <c:v>500.67243075741999</c:v>
                </c:pt>
                <c:pt idx="37">
                  <c:v>508.22176524174836</c:v>
                </c:pt>
                <c:pt idx="38">
                  <c:v>515.7789652263582</c:v>
                </c:pt>
                <c:pt idx="39">
                  <c:v>523.3440126147774</c:v>
                </c:pt>
                <c:pt idx="40">
                  <c:v>530.91688800992563</c:v>
                </c:pt>
                <c:pt idx="41">
                  <c:v>538.49757073063392</c:v>
                </c:pt>
                <c:pt idx="42">
                  <c:v>546.08603882915361</c:v>
                </c:pt>
                <c:pt idx="43">
                  <c:v>553.6822691096263</c:v>
                </c:pt>
                <c:pt idx="44">
                  <c:v>561.28623714747528</c:v>
                </c:pt>
                <c:pt idx="45">
                  <c:v>568.89791730968386</c:v>
                </c:pt>
                <c:pt idx="46">
                  <c:v>576.51728277592088</c:v>
                </c:pt>
                <c:pt idx="47">
                  <c:v>584.14430556047591</c:v>
                </c:pt>
                <c:pt idx="48">
                  <c:v>591.77895653496091</c:v>
                </c:pt>
                <c:pt idx="49">
                  <c:v>599.42120545174089</c:v>
                </c:pt>
                <c:pt idx="50">
                  <c:v>607.07102096804704</c:v>
                </c:pt>
                <c:pt idx="51">
                  <c:v>614.72837067073283</c:v>
                </c:pt>
                <c:pt idx="52">
                  <c:v>622.39322110162925</c:v>
                </c:pt>
                <c:pt idx="53">
                  <c:v>630.06553778345335</c:v>
                </c:pt>
                <c:pt idx="54">
                  <c:v>637.74528524622974</c:v>
                </c:pt>
                <c:pt idx="55">
                  <c:v>645.43242705417674</c:v>
                </c:pt>
                <c:pt idx="56">
                  <c:v>653.1269258330168</c:v>
                </c:pt>
                <c:pt idx="57">
                  <c:v>660.82874329766435</c:v>
                </c:pt>
                <c:pt idx="58">
                  <c:v>668.53784028024984</c:v>
                </c:pt>
                <c:pt idx="59">
                  <c:v>676.25417675843255</c:v>
                </c:pt>
                <c:pt idx="60">
                  <c:v>683.97771188396405</c:v>
                </c:pt>
                <c:pt idx="61">
                  <c:v>691.70840401145574</c:v>
                </c:pt>
                <c:pt idx="62">
                  <c:v>699.44621072730934</c:v>
                </c:pt>
                <c:pt idx="63">
                  <c:v>707.19108887877144</c:v>
                </c:pt>
                <c:pt idx="64">
                  <c:v>714.94299460306775</c:v>
                </c:pt>
                <c:pt idx="65">
                  <c:v>722.70188335658213</c:v>
                </c:pt>
                <c:pt idx="66">
                  <c:v>730.46770994403619</c:v>
                </c:pt>
                <c:pt idx="67">
                  <c:v>738.24042854763786</c:v>
                </c:pt>
                <c:pt idx="68">
                  <c:v>746.01999275615788</c:v>
                </c:pt>
                <c:pt idx="69">
                  <c:v>753.80635559390089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CF-43BF-B5D1-714B84F808D0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FCF-43BF-B5D1-714B84F8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55871"/>
        <c:axId val="2067758367"/>
      </c:scatterChart>
      <c:valAx>
        <c:axId val="2067755871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67758367"/>
        <c:crosses val="autoZero"/>
        <c:crossBetween val="midCat"/>
      </c:valAx>
      <c:valAx>
        <c:axId val="2067758367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6775587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'Q1-RM'!$E$101:$E$210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'Q1-RM'!$G$101:$G$210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D-4E68-A8CC-35ECA472ED1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40D-4E68-A8CC-35ECA472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05487"/>
        <c:axId val="1805105071"/>
      </c:scatterChart>
      <c:valAx>
        <c:axId val="1805105487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05105071"/>
        <c:crosses val="autoZero"/>
        <c:crossBetween val="midCat"/>
      </c:valAx>
      <c:valAx>
        <c:axId val="1805105071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51054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'Model-RegionDemo'!$B$113:$B$332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'Model-RegionDemo'!$G$113:$G$332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4-4B54-BB8E-65D7E56C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67756287"/>
        <c:axId val="1965679423"/>
      </c:barChart>
      <c:catAx>
        <c:axId val="206775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65679423"/>
        <c:crosses val="autoZero"/>
        <c:auto val="1"/>
        <c:lblAlgn val="ctr"/>
        <c:lblOffset val="100"/>
        <c:noMultiLvlLbl val="0"/>
      </c:catAx>
      <c:valAx>
        <c:axId val="1965679423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6775628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F13-4CD6-A1B4-61B37F0089F9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F13-4CD6-A1B4-61B37F0089F9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F13-4CD6-A1B4-61B37F0089F9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F13-4CD6-A1B4-61B37F0089F9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F13-4CD6-A1B4-61B37F0089F9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F13-4CD6-A1B4-61B37F0089F9}"/>
              </c:ext>
            </c:extLst>
          </c:dPt>
          <c:dPt>
            <c:idx val="6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F13-4CD6-A1B4-61B37F0089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0.13177827658170693</c:v>
                </c:pt>
                <c:pt idx="1">
                  <c:v>0.1643381413901589</c:v>
                </c:pt>
                <c:pt idx="2">
                  <c:v>0.14438524107491502</c:v>
                </c:pt>
                <c:pt idx="3">
                  <c:v>0.74443784617822994</c:v>
                </c:pt>
                <c:pt idx="4">
                  <c:v>0.16907458563741071</c:v>
                </c:pt>
                <c:pt idx="5">
                  <c:v>0.15799358996776036</c:v>
                </c:pt>
                <c:pt idx="6">
                  <c:v>0.762468553192585</c:v>
                </c:pt>
              </c:numLit>
            </c:plus>
            <c:minus>
              <c:numLit>
                <c:formatCode>General</c:formatCode>
                <c:ptCount val="7"/>
                <c:pt idx="0">
                  <c:v>0.13177827658170696</c:v>
                </c:pt>
                <c:pt idx="1">
                  <c:v>0.16433814139015887</c:v>
                </c:pt>
                <c:pt idx="2">
                  <c:v>0.14438524107491502</c:v>
                </c:pt>
                <c:pt idx="3">
                  <c:v>0.74443784617822994</c:v>
                </c:pt>
                <c:pt idx="4">
                  <c:v>0.16907458563741071</c:v>
                </c:pt>
                <c:pt idx="5">
                  <c:v>0.15799358996776036</c:v>
                </c:pt>
                <c:pt idx="6">
                  <c:v>0.762468553192585</c:v>
                </c:pt>
              </c:numLit>
            </c:minus>
          </c:errBars>
          <c:cat>
            <c:strRef>
              <c:f>'Model-All'!$B$85:$B$91</c:f>
              <c:strCache>
                <c:ptCount val="7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Region(RM)</c:v>
                </c:pt>
                <c:pt idx="4">
                  <c:v>Region&amp; Demo</c:v>
                </c:pt>
                <c:pt idx="5">
                  <c:v>Region &amp; Demo1-3</c:v>
                </c:pt>
                <c:pt idx="6">
                  <c:v>Region &amp; Price</c:v>
                </c:pt>
              </c:strCache>
            </c:strRef>
          </c:cat>
          <c:val>
            <c:numRef>
              <c:f>'Model-All'!$C$85:$C$91</c:f>
              <c:numCache>
                <c:formatCode>0.000</c:formatCode>
                <c:ptCount val="7"/>
                <c:pt idx="0">
                  <c:v>-0.18566553881790446</c:v>
                </c:pt>
                <c:pt idx="1">
                  <c:v>0.3126381861533164</c:v>
                </c:pt>
                <c:pt idx="2">
                  <c:v>0.26866850968481709</c:v>
                </c:pt>
                <c:pt idx="3">
                  <c:v>0.9875348082673161</c:v>
                </c:pt>
                <c:pt idx="4">
                  <c:v>5.7449230200956235E-2</c:v>
                </c:pt>
                <c:pt idx="5">
                  <c:v>9.2782733283245142E-2</c:v>
                </c:pt>
                <c:pt idx="6">
                  <c:v>-0.88095837964014145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3-4CD6-A1B4-61B37F00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40159423"/>
        <c:axId val="1240160255"/>
      </c:barChart>
      <c:catAx>
        <c:axId val="124015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60255"/>
        <c:crosses val="autoZero"/>
        <c:auto val="1"/>
        <c:lblAlgn val="ctr"/>
        <c:lblOffset val="100"/>
        <c:noMultiLvlLbl val="0"/>
      </c:catAx>
      <c:valAx>
        <c:axId val="1240160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594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'Model-All'!$D$117:$D$336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'Model-All'!$G$117:$G$336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0-4C63-B48A-ED6AA02EB1C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-0.9647532560720421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90-4C63-B48A-ED6AA02E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61503"/>
        <c:axId val="1240164415"/>
      </c:scatterChart>
      <c:valAx>
        <c:axId val="1240161503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64415"/>
        <c:crosses val="autoZero"/>
        <c:crossBetween val="midCat"/>
      </c:valAx>
      <c:valAx>
        <c:axId val="1240164415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615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'Model-All'!$E$117:$E$336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392.71250704486715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312.76205262265808</c:v>
                </c:pt>
                <c:pt idx="5">
                  <c:v>273.04957075574998</c:v>
                </c:pt>
                <c:pt idx="6">
                  <c:v>273.04957075574998</c:v>
                </c:pt>
                <c:pt idx="7">
                  <c:v>411.18942220956615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407.9337111964449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264.42024225153227</c:v>
                </c:pt>
                <c:pt idx="17">
                  <c:v>208.16040439253482</c:v>
                </c:pt>
                <c:pt idx="18">
                  <c:v>432.85580483993908</c:v>
                </c:pt>
                <c:pt idx="19">
                  <c:v>319.73901277599487</c:v>
                </c:pt>
                <c:pt idx="20">
                  <c:v>405.5521857248566</c:v>
                </c:pt>
                <c:pt idx="21">
                  <c:v>385.75549091653431</c:v>
                </c:pt>
                <c:pt idx="22">
                  <c:v>177.36554578470304</c:v>
                </c:pt>
                <c:pt idx="23">
                  <c:v>205.96077160183808</c:v>
                </c:pt>
                <c:pt idx="24">
                  <c:v>190.83829642562944</c:v>
                </c:pt>
                <c:pt idx="25">
                  <c:v>216.50067857316017</c:v>
                </c:pt>
                <c:pt idx="26">
                  <c:v>286.94391763857539</c:v>
                </c:pt>
                <c:pt idx="27">
                  <c:v>284.55534206904463</c:v>
                </c:pt>
                <c:pt idx="28">
                  <c:v>215.40625347220188</c:v>
                </c:pt>
                <c:pt idx="29">
                  <c:v>212.97210105000855</c:v>
                </c:pt>
                <c:pt idx="30">
                  <c:v>259.99841635672266</c:v>
                </c:pt>
                <c:pt idx="31">
                  <c:v>275.03657236153862</c:v>
                </c:pt>
                <c:pt idx="32">
                  <c:v>231.97509502359577</c:v>
                </c:pt>
                <c:pt idx="33">
                  <c:v>259.95175752670303</c:v>
                </c:pt>
                <c:pt idx="34">
                  <c:v>244.08773946066762</c:v>
                </c:pt>
                <c:pt idx="35">
                  <c:v>342.13787386377504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319.73901277599487</c:v>
                </c:pt>
                <c:pt idx="39">
                  <c:v>215.40625347220188</c:v>
                </c:pt>
                <c:pt idx="40">
                  <c:v>413.05911003161668</c:v>
                </c:pt>
                <c:pt idx="41">
                  <c:v>440.0710040142489</c:v>
                </c:pt>
                <c:pt idx="42">
                  <c:v>354.78099565915261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228.69031015675168</c:v>
                </c:pt>
                <c:pt idx="46">
                  <c:v>277.09889465007325</c:v>
                </c:pt>
                <c:pt idx="47">
                  <c:v>410.55952738840364</c:v>
                </c:pt>
                <c:pt idx="48">
                  <c:v>516.80152673775888</c:v>
                </c:pt>
                <c:pt idx="49">
                  <c:v>414.6455053885486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254.35269230428253</c:v>
                </c:pt>
                <c:pt idx="56">
                  <c:v>258.20204963026151</c:v>
                </c:pt>
                <c:pt idx="57">
                  <c:v>277.06390052755847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256.14905903074373</c:v>
                </c:pt>
                <c:pt idx="63">
                  <c:v>285.98741069932674</c:v>
                </c:pt>
                <c:pt idx="64">
                  <c:v>210.76612320965705</c:v>
                </c:pt>
                <c:pt idx="65">
                  <c:v>298.72528399757209</c:v>
                </c:pt>
                <c:pt idx="66">
                  <c:v>205.96077160183808</c:v>
                </c:pt>
                <c:pt idx="67">
                  <c:v>205.96077160183808</c:v>
                </c:pt>
                <c:pt idx="68">
                  <c:v>379.35297277776664</c:v>
                </c:pt>
                <c:pt idx="69">
                  <c:v>296.02017868709129</c:v>
                </c:pt>
                <c:pt idx="70">
                  <c:v>305.94548233224111</c:v>
                </c:pt>
                <c:pt idx="71">
                  <c:v>309.69671884709669</c:v>
                </c:pt>
                <c:pt idx="72">
                  <c:v>320.30181864529061</c:v>
                </c:pt>
                <c:pt idx="73">
                  <c:v>498.05289221428779</c:v>
                </c:pt>
                <c:pt idx="74">
                  <c:v>367.39179212566125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245.95409450914542</c:v>
                </c:pt>
                <c:pt idx="78">
                  <c:v>170.18007880187133</c:v>
                </c:pt>
                <c:pt idx="79">
                  <c:v>261.75530253470561</c:v>
                </c:pt>
                <c:pt idx="80">
                  <c:v>279.89842729977698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155.66916811518752</c:v>
                </c:pt>
                <c:pt idx="84">
                  <c:v>156.04602828105124</c:v>
                </c:pt>
                <c:pt idx="85">
                  <c:v>295.80730962544663</c:v>
                </c:pt>
                <c:pt idx="86">
                  <c:v>273.7438298339016</c:v>
                </c:pt>
                <c:pt idx="87">
                  <c:v>273.7438298339016</c:v>
                </c:pt>
                <c:pt idx="88">
                  <c:v>246.65397765232453</c:v>
                </c:pt>
                <c:pt idx="89">
                  <c:v>246.65397765232453</c:v>
                </c:pt>
                <c:pt idx="90">
                  <c:v>271.82285248195535</c:v>
                </c:pt>
                <c:pt idx="91">
                  <c:v>279.92342310157329</c:v>
                </c:pt>
                <c:pt idx="92">
                  <c:v>286.94391763857539</c:v>
                </c:pt>
                <c:pt idx="93">
                  <c:v>173.2200840371892</c:v>
                </c:pt>
                <c:pt idx="94">
                  <c:v>262.0514069562405</c:v>
                </c:pt>
                <c:pt idx="95">
                  <c:v>392.23133737911979</c:v>
                </c:pt>
                <c:pt idx="96">
                  <c:v>342.77100080209811</c:v>
                </c:pt>
                <c:pt idx="97">
                  <c:v>382.95829128531869</c:v>
                </c:pt>
                <c:pt idx="98">
                  <c:v>363.18863359298257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314.28575658985369</c:v>
                </c:pt>
                <c:pt idx="104">
                  <c:v>172.41637210186923</c:v>
                </c:pt>
                <c:pt idx="105">
                  <c:v>247.16722532145081</c:v>
                </c:pt>
                <c:pt idx="106">
                  <c:v>225.92666899174253</c:v>
                </c:pt>
                <c:pt idx="107">
                  <c:v>432.85580483993908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327.69165671741894</c:v>
                </c:pt>
                <c:pt idx="117">
                  <c:v>302.72192135238089</c:v>
                </c:pt>
                <c:pt idx="118">
                  <c:v>302.72192135238089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252.50604166776196</c:v>
                </c:pt>
                <c:pt idx="132">
                  <c:v>235.88220591341471</c:v>
                </c:pt>
                <c:pt idx="133">
                  <c:v>213.4757917170094</c:v>
                </c:pt>
                <c:pt idx="134">
                  <c:v>238.93292537466465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216.75057531334636</c:v>
                </c:pt>
                <c:pt idx="149">
                  <c:v>237.43341920922509</c:v>
                </c:pt>
                <c:pt idx="150">
                  <c:v>236.39927699995314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212.26929246682633</c:v>
                </c:pt>
                <c:pt idx="155">
                  <c:v>212.26929246682633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236.39927699995314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260.37379851791735</c:v>
                </c:pt>
                <c:pt idx="166">
                  <c:v>229.16028164363462</c:v>
                </c:pt>
                <c:pt idx="167">
                  <c:v>214.68229093099751</c:v>
                </c:pt>
                <c:pt idx="168">
                  <c:v>229.16028164363462</c:v>
                </c:pt>
                <c:pt idx="169">
                  <c:v>214.68229093099751</c:v>
                </c:pt>
                <c:pt idx="170">
                  <c:v>196.58480254020111</c:v>
                </c:pt>
                <c:pt idx="171">
                  <c:v>177.03951507814102</c:v>
                </c:pt>
                <c:pt idx="172">
                  <c:v>164.0093234367676</c:v>
                </c:pt>
                <c:pt idx="173">
                  <c:v>185.72630950572329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216.75057531334636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364.48586146403801</c:v>
                </c:pt>
                <c:pt idx="196">
                  <c:v>343.07932046385685</c:v>
                </c:pt>
                <c:pt idx="197">
                  <c:v>338.12060864477866</c:v>
                </c:pt>
                <c:pt idx="198">
                  <c:v>216.75057531334636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236.39927699995314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252.50604166776196</c:v>
                </c:pt>
                <c:pt idx="208">
                  <c:v>252.50604166776196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346.50729941518262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'Model-All'!$G$117:$G$336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C50-BAA3-99B2F631478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392.71250704486715</c:v>
              </c:pt>
            </c:numLit>
          </c:xVal>
          <c:yVal>
            <c:numLit>
              <c:formatCode>General</c:formatCode>
              <c:ptCount val="1"/>
              <c:pt idx="0">
                <c:v>-0.9647532560720421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0-4C50-BAA3-99B2F63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49023"/>
        <c:axId val="1240150271"/>
      </c:scatterChart>
      <c:valAx>
        <c:axId val="1240149023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50271"/>
        <c:crosses val="autoZero"/>
        <c:crossBetween val="midCat"/>
      </c:valAx>
      <c:valAx>
        <c:axId val="1240150271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490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'Model-All'!$E$117:$E$336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392.71250704486715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312.76205262265808</c:v>
                </c:pt>
                <c:pt idx="5">
                  <c:v>273.04957075574998</c:v>
                </c:pt>
                <c:pt idx="6">
                  <c:v>273.04957075574998</c:v>
                </c:pt>
                <c:pt idx="7">
                  <c:v>411.18942220956615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407.9337111964449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264.42024225153227</c:v>
                </c:pt>
                <c:pt idx="17">
                  <c:v>208.16040439253482</c:v>
                </c:pt>
                <c:pt idx="18">
                  <c:v>432.85580483993908</c:v>
                </c:pt>
                <c:pt idx="19">
                  <c:v>319.73901277599487</c:v>
                </c:pt>
                <c:pt idx="20">
                  <c:v>405.5521857248566</c:v>
                </c:pt>
                <c:pt idx="21">
                  <c:v>385.75549091653431</c:v>
                </c:pt>
                <c:pt idx="22">
                  <c:v>177.36554578470304</c:v>
                </c:pt>
                <c:pt idx="23">
                  <c:v>205.96077160183808</c:v>
                </c:pt>
                <c:pt idx="24">
                  <c:v>190.83829642562944</c:v>
                </c:pt>
                <c:pt idx="25">
                  <c:v>216.50067857316017</c:v>
                </c:pt>
                <c:pt idx="26">
                  <c:v>286.94391763857539</c:v>
                </c:pt>
                <c:pt idx="27">
                  <c:v>284.55534206904463</c:v>
                </c:pt>
                <c:pt idx="28">
                  <c:v>215.40625347220188</c:v>
                </c:pt>
                <c:pt idx="29">
                  <c:v>212.97210105000855</c:v>
                </c:pt>
                <c:pt idx="30">
                  <c:v>259.99841635672266</c:v>
                </c:pt>
                <c:pt idx="31">
                  <c:v>275.03657236153862</c:v>
                </c:pt>
                <c:pt idx="32">
                  <c:v>231.97509502359577</c:v>
                </c:pt>
                <c:pt idx="33">
                  <c:v>259.95175752670303</c:v>
                </c:pt>
                <c:pt idx="34">
                  <c:v>244.08773946066762</c:v>
                </c:pt>
                <c:pt idx="35">
                  <c:v>342.13787386377504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319.73901277599487</c:v>
                </c:pt>
                <c:pt idx="39">
                  <c:v>215.40625347220188</c:v>
                </c:pt>
                <c:pt idx="40">
                  <c:v>413.05911003161668</c:v>
                </c:pt>
                <c:pt idx="41">
                  <c:v>440.0710040142489</c:v>
                </c:pt>
                <c:pt idx="42">
                  <c:v>354.78099565915261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228.69031015675168</c:v>
                </c:pt>
                <c:pt idx="46">
                  <c:v>277.09889465007325</c:v>
                </c:pt>
                <c:pt idx="47">
                  <c:v>410.55952738840364</c:v>
                </c:pt>
                <c:pt idx="48">
                  <c:v>516.80152673775888</c:v>
                </c:pt>
                <c:pt idx="49">
                  <c:v>414.6455053885486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254.35269230428253</c:v>
                </c:pt>
                <c:pt idx="56">
                  <c:v>258.20204963026151</c:v>
                </c:pt>
                <c:pt idx="57">
                  <c:v>277.06390052755847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256.14905903074373</c:v>
                </c:pt>
                <c:pt idx="63">
                  <c:v>285.98741069932674</c:v>
                </c:pt>
                <c:pt idx="64">
                  <c:v>210.76612320965705</c:v>
                </c:pt>
                <c:pt idx="65">
                  <c:v>298.72528399757209</c:v>
                </c:pt>
                <c:pt idx="66">
                  <c:v>205.96077160183808</c:v>
                </c:pt>
                <c:pt idx="67">
                  <c:v>205.96077160183808</c:v>
                </c:pt>
                <c:pt idx="68">
                  <c:v>379.35297277776664</c:v>
                </c:pt>
                <c:pt idx="69">
                  <c:v>296.02017868709129</c:v>
                </c:pt>
                <c:pt idx="70">
                  <c:v>305.94548233224111</c:v>
                </c:pt>
                <c:pt idx="71">
                  <c:v>309.69671884709669</c:v>
                </c:pt>
                <c:pt idx="72">
                  <c:v>320.30181864529061</c:v>
                </c:pt>
                <c:pt idx="73">
                  <c:v>498.05289221428779</c:v>
                </c:pt>
                <c:pt idx="74">
                  <c:v>367.39179212566125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245.95409450914542</c:v>
                </c:pt>
                <c:pt idx="78">
                  <c:v>170.18007880187133</c:v>
                </c:pt>
                <c:pt idx="79">
                  <c:v>261.75530253470561</c:v>
                </c:pt>
                <c:pt idx="80">
                  <c:v>279.89842729977698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155.66916811518752</c:v>
                </c:pt>
                <c:pt idx="84">
                  <c:v>156.04602828105124</c:v>
                </c:pt>
                <c:pt idx="85">
                  <c:v>295.80730962544663</c:v>
                </c:pt>
                <c:pt idx="86">
                  <c:v>273.7438298339016</c:v>
                </c:pt>
                <c:pt idx="87">
                  <c:v>273.7438298339016</c:v>
                </c:pt>
                <c:pt idx="88">
                  <c:v>246.65397765232453</c:v>
                </c:pt>
                <c:pt idx="89">
                  <c:v>246.65397765232453</c:v>
                </c:pt>
                <c:pt idx="90">
                  <c:v>271.82285248195535</c:v>
                </c:pt>
                <c:pt idx="91">
                  <c:v>279.92342310157329</c:v>
                </c:pt>
                <c:pt idx="92">
                  <c:v>286.94391763857539</c:v>
                </c:pt>
                <c:pt idx="93">
                  <c:v>173.2200840371892</c:v>
                </c:pt>
                <c:pt idx="94">
                  <c:v>262.0514069562405</c:v>
                </c:pt>
                <c:pt idx="95">
                  <c:v>392.23133737911979</c:v>
                </c:pt>
                <c:pt idx="96">
                  <c:v>342.77100080209811</c:v>
                </c:pt>
                <c:pt idx="97">
                  <c:v>382.95829128531869</c:v>
                </c:pt>
                <c:pt idx="98">
                  <c:v>363.18863359298257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314.28575658985369</c:v>
                </c:pt>
                <c:pt idx="104">
                  <c:v>172.41637210186923</c:v>
                </c:pt>
                <c:pt idx="105">
                  <c:v>247.16722532145081</c:v>
                </c:pt>
                <c:pt idx="106">
                  <c:v>225.92666899174253</c:v>
                </c:pt>
                <c:pt idx="107">
                  <c:v>432.85580483993908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327.69165671741894</c:v>
                </c:pt>
                <c:pt idx="117">
                  <c:v>302.72192135238089</c:v>
                </c:pt>
                <c:pt idx="118">
                  <c:v>302.72192135238089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252.50604166776196</c:v>
                </c:pt>
                <c:pt idx="132">
                  <c:v>235.88220591341471</c:v>
                </c:pt>
                <c:pt idx="133">
                  <c:v>213.4757917170094</c:v>
                </c:pt>
                <c:pt idx="134">
                  <c:v>238.93292537466465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216.75057531334636</c:v>
                </c:pt>
                <c:pt idx="149">
                  <c:v>237.43341920922509</c:v>
                </c:pt>
                <c:pt idx="150">
                  <c:v>236.39927699995314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212.26929246682633</c:v>
                </c:pt>
                <c:pt idx="155">
                  <c:v>212.26929246682633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236.39927699995314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260.37379851791735</c:v>
                </c:pt>
                <c:pt idx="166">
                  <c:v>229.16028164363462</c:v>
                </c:pt>
                <c:pt idx="167">
                  <c:v>214.68229093099751</c:v>
                </c:pt>
                <c:pt idx="168">
                  <c:v>229.16028164363462</c:v>
                </c:pt>
                <c:pt idx="169">
                  <c:v>214.68229093099751</c:v>
                </c:pt>
                <c:pt idx="170">
                  <c:v>196.58480254020111</c:v>
                </c:pt>
                <c:pt idx="171">
                  <c:v>177.03951507814102</c:v>
                </c:pt>
                <c:pt idx="172">
                  <c:v>164.0093234367676</c:v>
                </c:pt>
                <c:pt idx="173">
                  <c:v>185.72630950572329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216.75057531334636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364.48586146403801</c:v>
                </c:pt>
                <c:pt idx="196">
                  <c:v>343.07932046385685</c:v>
                </c:pt>
                <c:pt idx="197">
                  <c:v>338.12060864477866</c:v>
                </c:pt>
                <c:pt idx="198">
                  <c:v>216.75057531334636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236.39927699995314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252.50604166776196</c:v>
                </c:pt>
                <c:pt idx="208">
                  <c:v>252.50604166776196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346.50729941518262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'Model-All'!$D$117:$D$336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2-493F-8DE1-87611D151FB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392.71250704486715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C2-493F-8DE1-87611D151FB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XLSTAT_20211120_190903_1_HID!xdata1</c:f>
              <c:numCache>
                <c:formatCode>General</c:formatCode>
                <c:ptCount val="70"/>
                <c:pt idx="0">
                  <c:v>94.807623228083699</c:v>
                </c:pt>
                <c:pt idx="1">
                  <c:v>102.42145234195655</c:v>
                </c:pt>
                <c:pt idx="2">
                  <c:v>110.03528145582939</c:v>
                </c:pt>
                <c:pt idx="3">
                  <c:v>117.64911056970224</c:v>
                </c:pt>
                <c:pt idx="4">
                  <c:v>125.2629396835751</c:v>
                </c:pt>
                <c:pt idx="5">
                  <c:v>132.87676879744794</c:v>
                </c:pt>
                <c:pt idx="6">
                  <c:v>140.4905979113208</c:v>
                </c:pt>
                <c:pt idx="7">
                  <c:v>148.10442702519364</c:v>
                </c:pt>
                <c:pt idx="8">
                  <c:v>155.71825613906651</c:v>
                </c:pt>
                <c:pt idx="9">
                  <c:v>163.33208525293935</c:v>
                </c:pt>
                <c:pt idx="10">
                  <c:v>170.94591436681219</c:v>
                </c:pt>
                <c:pt idx="11">
                  <c:v>178.55974348068503</c:v>
                </c:pt>
                <c:pt idx="12">
                  <c:v>186.1735725945579</c:v>
                </c:pt>
                <c:pt idx="13">
                  <c:v>193.78740170843076</c:v>
                </c:pt>
                <c:pt idx="14">
                  <c:v>201.4012308223036</c:v>
                </c:pt>
                <c:pt idx="15">
                  <c:v>209.01505993617644</c:v>
                </c:pt>
                <c:pt idx="16">
                  <c:v>216.62888905004928</c:v>
                </c:pt>
                <c:pt idx="17">
                  <c:v>224.24271816392212</c:v>
                </c:pt>
                <c:pt idx="18">
                  <c:v>231.85654727779502</c:v>
                </c:pt>
                <c:pt idx="19">
                  <c:v>239.47037639166786</c:v>
                </c:pt>
                <c:pt idx="20">
                  <c:v>247.08420550554069</c:v>
                </c:pt>
                <c:pt idx="21">
                  <c:v>254.69803461941353</c:v>
                </c:pt>
                <c:pt idx="22">
                  <c:v>262.31186373328637</c:v>
                </c:pt>
                <c:pt idx="23">
                  <c:v>269.92569284715927</c:v>
                </c:pt>
                <c:pt idx="24">
                  <c:v>277.53952196103211</c:v>
                </c:pt>
                <c:pt idx="25">
                  <c:v>285.15335107490495</c:v>
                </c:pt>
                <c:pt idx="26">
                  <c:v>292.76718018877779</c:v>
                </c:pt>
                <c:pt idx="27">
                  <c:v>300.38100930265063</c:v>
                </c:pt>
                <c:pt idx="28">
                  <c:v>307.99483841652346</c:v>
                </c:pt>
                <c:pt idx="29">
                  <c:v>315.60866753039636</c:v>
                </c:pt>
                <c:pt idx="30">
                  <c:v>323.2224966442692</c:v>
                </c:pt>
                <c:pt idx="31">
                  <c:v>330.83632575814204</c:v>
                </c:pt>
                <c:pt idx="32">
                  <c:v>338.45015487201488</c:v>
                </c:pt>
                <c:pt idx="33">
                  <c:v>346.06398398588772</c:v>
                </c:pt>
                <c:pt idx="34">
                  <c:v>353.67781309976056</c:v>
                </c:pt>
                <c:pt idx="35">
                  <c:v>361.29164221363345</c:v>
                </c:pt>
                <c:pt idx="36">
                  <c:v>368.90547132750629</c:v>
                </c:pt>
                <c:pt idx="37">
                  <c:v>376.51930044137913</c:v>
                </c:pt>
                <c:pt idx="38">
                  <c:v>384.13312955525197</c:v>
                </c:pt>
                <c:pt idx="39">
                  <c:v>391.74695866912481</c:v>
                </c:pt>
                <c:pt idx="40">
                  <c:v>399.3607877829977</c:v>
                </c:pt>
                <c:pt idx="41">
                  <c:v>406.97461689687054</c:v>
                </c:pt>
                <c:pt idx="42">
                  <c:v>414.58844601074338</c:v>
                </c:pt>
                <c:pt idx="43">
                  <c:v>422.20227512461622</c:v>
                </c:pt>
                <c:pt idx="44">
                  <c:v>429.81610423848906</c:v>
                </c:pt>
                <c:pt idx="45">
                  <c:v>437.4299333523619</c:v>
                </c:pt>
                <c:pt idx="46">
                  <c:v>445.0437624662348</c:v>
                </c:pt>
                <c:pt idx="47">
                  <c:v>452.65759158010763</c:v>
                </c:pt>
                <c:pt idx="48">
                  <c:v>460.27142069398047</c:v>
                </c:pt>
                <c:pt idx="49">
                  <c:v>467.88524980785331</c:v>
                </c:pt>
                <c:pt idx="50">
                  <c:v>475.49907892172615</c:v>
                </c:pt>
                <c:pt idx="51">
                  <c:v>483.11290803559905</c:v>
                </c:pt>
                <c:pt idx="52">
                  <c:v>490.72673714947189</c:v>
                </c:pt>
                <c:pt idx="53">
                  <c:v>498.34056626334473</c:v>
                </c:pt>
                <c:pt idx="54">
                  <c:v>505.95439537721757</c:v>
                </c:pt>
                <c:pt idx="55">
                  <c:v>513.5682244910904</c:v>
                </c:pt>
                <c:pt idx="56">
                  <c:v>521.18205360496324</c:v>
                </c:pt>
                <c:pt idx="57">
                  <c:v>528.7958827188362</c:v>
                </c:pt>
                <c:pt idx="58">
                  <c:v>536.40971183270904</c:v>
                </c:pt>
                <c:pt idx="59">
                  <c:v>544.02354094658187</c:v>
                </c:pt>
                <c:pt idx="60">
                  <c:v>551.63737006045471</c:v>
                </c:pt>
                <c:pt idx="61">
                  <c:v>559.25119917432755</c:v>
                </c:pt>
                <c:pt idx="62">
                  <c:v>566.86502828820039</c:v>
                </c:pt>
                <c:pt idx="63">
                  <c:v>574.47885740207323</c:v>
                </c:pt>
                <c:pt idx="64">
                  <c:v>582.09268651594607</c:v>
                </c:pt>
                <c:pt idx="65">
                  <c:v>589.70651562981891</c:v>
                </c:pt>
                <c:pt idx="66">
                  <c:v>597.32034474369175</c:v>
                </c:pt>
                <c:pt idx="67">
                  <c:v>604.9341738575647</c:v>
                </c:pt>
                <c:pt idx="68">
                  <c:v>612.54800297143743</c:v>
                </c:pt>
                <c:pt idx="69">
                  <c:v>620.16183208531027</c:v>
                </c:pt>
              </c:numCache>
            </c:numRef>
          </c:xVal>
          <c:yVal>
            <c:numRef>
              <c:f>XLSTAT_20211120_190903_1_HID!ydata1</c:f>
              <c:numCache>
                <c:formatCode>General</c:formatCode>
                <c:ptCount val="70"/>
                <c:pt idx="0">
                  <c:v>-41.744779964738896</c:v>
                </c:pt>
                <c:pt idx="1">
                  <c:v>-33.943579646695213</c:v>
                </c:pt>
                <c:pt idx="2">
                  <c:v>-26.150073547823524</c:v>
                </c:pt>
                <c:pt idx="3">
                  <c:v>-18.364292160874456</c:v>
                </c:pt>
                <c:pt idx="4">
                  <c:v>-10.586264818708429</c:v>
                </c:pt>
                <c:pt idx="5">
                  <c:v>-2.8160196702174005</c:v>
                </c:pt>
                <c:pt idx="6">
                  <c:v>4.9464163429774999</c:v>
                </c:pt>
                <c:pt idx="7">
                  <c:v>12.701017509009091</c:v>
                </c:pt>
                <c:pt idx="8">
                  <c:v>20.447759367385856</c:v>
                </c:pt>
                <c:pt idx="9">
                  <c:v>28.18661872971083</c:v>
                </c:pt>
                <c:pt idx="10">
                  <c:v>35.91757369945816</c:v>
                </c:pt>
                <c:pt idx="11">
                  <c:v>43.640603690768415</c:v>
                </c:pt>
                <c:pt idx="12">
                  <c:v>51.355689446226137</c:v>
                </c:pt>
                <c:pt idx="13">
                  <c:v>59.062813053584478</c:v>
                </c:pt>
                <c:pt idx="14">
                  <c:v>66.761957961403311</c:v>
                </c:pt>
                <c:pt idx="15">
                  <c:v>74.453108993569714</c:v>
                </c:pt>
                <c:pt idx="16">
                  <c:v>82.136252362670859</c:v>
                </c:pt>
                <c:pt idx="17">
                  <c:v>89.811375682192988</c:v>
                </c:pt>
                <c:pt idx="18">
                  <c:v>97.478467977520523</c:v>
                </c:pt>
                <c:pt idx="19">
                  <c:v>105.13751969571319</c:v>
                </c:pt>
                <c:pt idx="20">
                  <c:v>112.78852271404122</c:v>
                </c:pt>
                <c:pt idx="21">
                  <c:v>120.43147034726005</c:v>
                </c:pt>
                <c:pt idx="22">
                  <c:v>128.06635735361002</c:v>
                </c:pt>
                <c:pt idx="23">
                  <c:v>135.69317993952859</c:v>
                </c:pt>
                <c:pt idx="24">
                  <c:v>143.3119357630643</c:v>
                </c:pt>
                <c:pt idx="25">
                  <c:v>150.92262393598699</c:v>
                </c:pt>
                <c:pt idx="26">
                  <c:v>158.52524502458797</c:v>
                </c:pt>
                <c:pt idx="27">
                  <c:v>166.11980104916984</c:v>
                </c:pt>
                <c:pt idx="28">
                  <c:v>173.70629548222593</c:v>
                </c:pt>
                <c:pt idx="29">
                  <c:v>181.28473324531475</c:v>
                </c:pt>
                <c:pt idx="30">
                  <c:v>188.85512070463383</c:v>
                </c:pt>
                <c:pt idx="31">
                  <c:v>196.41746566530463</c:v>
                </c:pt>
                <c:pt idx="32">
                  <c:v>203.97177736437828</c:v>
                </c:pt>
                <c:pt idx="33">
                  <c:v>211.51806646257836</c:v>
                </c:pt>
                <c:pt idx="34">
                  <c:v>219.05634503479692</c:v>
                </c:pt>
                <c:pt idx="35">
                  <c:v>226.58662655936388</c:v>
                </c:pt>
                <c:pt idx="36">
                  <c:v>234.10892590611161</c:v>
                </c:pt>
                <c:pt idx="37">
                  <c:v>241.62325932325979</c:v>
                </c:pt>
                <c:pt idx="38">
                  <c:v>249.12964442314623</c:v>
                </c:pt>
                <c:pt idx="39">
                  <c:v>256.62810016683369</c:v>
                </c:pt>
                <c:pt idx="40">
                  <c:v>264.11864684762293</c:v>
                </c:pt>
                <c:pt idx="41">
                  <c:v>271.60130607350521</c:v>
                </c:pt>
                <c:pt idx="42">
                  <c:v>279.07610074858906</c:v>
                </c:pt>
                <c:pt idx="43">
                  <c:v>286.54305505353778</c:v>
                </c:pt>
                <c:pt idx="44">
                  <c:v>294.00219442505585</c:v>
                </c:pt>
                <c:pt idx="45">
                  <c:v>301.45354553446322</c:v>
                </c:pt>
                <c:pt idx="46">
                  <c:v>308.89713626539969</c:v>
                </c:pt>
                <c:pt idx="47">
                  <c:v>316.33299569069976</c:v>
                </c:pt>
                <c:pt idx="48">
                  <c:v>323.76115404848258</c:v>
                </c:pt>
                <c:pt idx="49">
                  <c:v>331.18164271750027</c:v>
                </c:pt>
                <c:pt idx="50">
                  <c:v>338.59449419178935</c:v>
                </c:pt>
                <c:pt idx="51">
                  <c:v>345.99974205467151</c:v>
                </c:pt>
                <c:pt idx="52">
                  <c:v>353.39742095214842</c:v>
                </c:pt>
                <c:pt idx="53">
                  <c:v>360.78756656573859</c:v>
                </c:pt>
                <c:pt idx="54">
                  <c:v>368.1702155848011</c:v>
                </c:pt>
                <c:pt idx="55">
                  <c:v>375.54540567839422</c:v>
                </c:pt>
                <c:pt idx="56">
                  <c:v>382.91317546671439</c:v>
                </c:pt>
                <c:pt idx="57">
                  <c:v>390.27356449216347</c:v>
                </c:pt>
                <c:pt idx="58">
                  <c:v>397.62661319008834</c:v>
                </c:pt>
                <c:pt idx="59">
                  <c:v>404.97236285924134</c:v>
                </c:pt>
                <c:pt idx="60">
                  <c:v>412.31085563200384</c:v>
                </c:pt>
                <c:pt idx="61">
                  <c:v>419.64213444442004</c:v>
                </c:pt>
                <c:pt idx="62">
                  <c:v>426.96624300608369</c:v>
                </c:pt>
                <c:pt idx="63">
                  <c:v>434.2832257699207</c:v>
                </c:pt>
                <c:pt idx="64">
                  <c:v>441.59312790191086</c:v>
                </c:pt>
                <c:pt idx="65">
                  <c:v>448.89599525078836</c:v>
                </c:pt>
                <c:pt idx="66">
                  <c:v>456.19187431776339</c:v>
                </c:pt>
                <c:pt idx="67">
                  <c:v>463.48081222630111</c:v>
                </c:pt>
                <c:pt idx="68">
                  <c:v>470.76285669199797</c:v>
                </c:pt>
                <c:pt idx="69">
                  <c:v>478.03805599259175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C2-493F-8DE1-87611D151FB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XLSTAT_20211120_190903_1_HID!xdata2</c:f>
              <c:numCache>
                <c:formatCode>General</c:formatCode>
                <c:ptCount val="70"/>
                <c:pt idx="0">
                  <c:v>88.830526382764702</c:v>
                </c:pt>
                <c:pt idx="1">
                  <c:v>96.530980088598696</c:v>
                </c:pt>
                <c:pt idx="2">
                  <c:v>104.2314337944327</c:v>
                </c:pt>
                <c:pt idx="3">
                  <c:v>111.9318875002667</c:v>
                </c:pt>
                <c:pt idx="4">
                  <c:v>119.6323412061007</c:v>
                </c:pt>
                <c:pt idx="5">
                  <c:v>127.3327949119347</c:v>
                </c:pt>
                <c:pt idx="6">
                  <c:v>135.03324861776869</c:v>
                </c:pt>
                <c:pt idx="7">
                  <c:v>142.7337023236027</c:v>
                </c:pt>
                <c:pt idx="8">
                  <c:v>150.43415602943671</c:v>
                </c:pt>
                <c:pt idx="9">
                  <c:v>158.13460973527071</c:v>
                </c:pt>
                <c:pt idx="10">
                  <c:v>165.83506344110469</c:v>
                </c:pt>
                <c:pt idx="11">
                  <c:v>173.5355171469387</c:v>
                </c:pt>
                <c:pt idx="12">
                  <c:v>181.23597085277271</c:v>
                </c:pt>
                <c:pt idx="13">
                  <c:v>188.93642455860669</c:v>
                </c:pt>
                <c:pt idx="14">
                  <c:v>196.6368782644407</c:v>
                </c:pt>
                <c:pt idx="15">
                  <c:v>204.3373319702747</c:v>
                </c:pt>
                <c:pt idx="16">
                  <c:v>212.03778567610868</c:v>
                </c:pt>
                <c:pt idx="17">
                  <c:v>219.73823938194269</c:v>
                </c:pt>
                <c:pt idx="18">
                  <c:v>227.4386930877767</c:v>
                </c:pt>
                <c:pt idx="19">
                  <c:v>235.13914679361071</c:v>
                </c:pt>
                <c:pt idx="20">
                  <c:v>242.83960049944469</c:v>
                </c:pt>
                <c:pt idx="21">
                  <c:v>250.54005420527869</c:v>
                </c:pt>
                <c:pt idx="22">
                  <c:v>258.24050791111267</c:v>
                </c:pt>
                <c:pt idx="23">
                  <c:v>265.94096161694671</c:v>
                </c:pt>
                <c:pt idx="24">
                  <c:v>273.64141532278069</c:v>
                </c:pt>
                <c:pt idx="25">
                  <c:v>281.34186902861472</c:v>
                </c:pt>
                <c:pt idx="26">
                  <c:v>289.0423227344487</c:v>
                </c:pt>
                <c:pt idx="27">
                  <c:v>296.74277644028268</c:v>
                </c:pt>
                <c:pt idx="28">
                  <c:v>304.44323014611666</c:v>
                </c:pt>
                <c:pt idx="29">
                  <c:v>312.1436838519507</c:v>
                </c:pt>
                <c:pt idx="30">
                  <c:v>319.84413755778473</c:v>
                </c:pt>
                <c:pt idx="31">
                  <c:v>327.54459126361871</c:v>
                </c:pt>
                <c:pt idx="32">
                  <c:v>335.24504496945269</c:v>
                </c:pt>
                <c:pt idx="33">
                  <c:v>342.94549867528667</c:v>
                </c:pt>
                <c:pt idx="34">
                  <c:v>350.64595238112065</c:v>
                </c:pt>
                <c:pt idx="35">
                  <c:v>358.34640608695474</c:v>
                </c:pt>
                <c:pt idx="36">
                  <c:v>366.04685979278872</c:v>
                </c:pt>
                <c:pt idx="37">
                  <c:v>373.7473134986227</c:v>
                </c:pt>
                <c:pt idx="38">
                  <c:v>381.44776720445668</c:v>
                </c:pt>
                <c:pt idx="39">
                  <c:v>389.14822091029066</c:v>
                </c:pt>
                <c:pt idx="40">
                  <c:v>396.84867461612464</c:v>
                </c:pt>
                <c:pt idx="41">
                  <c:v>404.54912832195873</c:v>
                </c:pt>
                <c:pt idx="42">
                  <c:v>412.24958202779271</c:v>
                </c:pt>
                <c:pt idx="43">
                  <c:v>419.95003573362669</c:v>
                </c:pt>
                <c:pt idx="44">
                  <c:v>427.65048943946067</c:v>
                </c:pt>
                <c:pt idx="45">
                  <c:v>435.35094314529465</c:v>
                </c:pt>
                <c:pt idx="46">
                  <c:v>443.05139685112874</c:v>
                </c:pt>
                <c:pt idx="47">
                  <c:v>450.75185055696272</c:v>
                </c:pt>
                <c:pt idx="48">
                  <c:v>458.4523042627967</c:v>
                </c:pt>
                <c:pt idx="49">
                  <c:v>466.15275796863068</c:v>
                </c:pt>
                <c:pt idx="50">
                  <c:v>473.85321167446466</c:v>
                </c:pt>
                <c:pt idx="51">
                  <c:v>481.55366538029864</c:v>
                </c:pt>
                <c:pt idx="52">
                  <c:v>489.25411908613273</c:v>
                </c:pt>
                <c:pt idx="53">
                  <c:v>496.95457279196671</c:v>
                </c:pt>
                <c:pt idx="54">
                  <c:v>504.65502649780069</c:v>
                </c:pt>
                <c:pt idx="55">
                  <c:v>512.35548020363467</c:v>
                </c:pt>
                <c:pt idx="56">
                  <c:v>520.05593390946865</c:v>
                </c:pt>
                <c:pt idx="57">
                  <c:v>527.75638761530263</c:v>
                </c:pt>
                <c:pt idx="58">
                  <c:v>535.45684132113672</c:v>
                </c:pt>
                <c:pt idx="59">
                  <c:v>543.1572950269707</c:v>
                </c:pt>
                <c:pt idx="60">
                  <c:v>550.85774873280468</c:v>
                </c:pt>
                <c:pt idx="61">
                  <c:v>558.55820243863866</c:v>
                </c:pt>
                <c:pt idx="62">
                  <c:v>566.25865614447264</c:v>
                </c:pt>
                <c:pt idx="63">
                  <c:v>573.95910985030673</c:v>
                </c:pt>
                <c:pt idx="64">
                  <c:v>581.65956355614071</c:v>
                </c:pt>
                <c:pt idx="65">
                  <c:v>589.36001726197469</c:v>
                </c:pt>
                <c:pt idx="66">
                  <c:v>597.06047096780867</c:v>
                </c:pt>
                <c:pt idx="67">
                  <c:v>604.76092467364265</c:v>
                </c:pt>
                <c:pt idx="68">
                  <c:v>612.46137837947663</c:v>
                </c:pt>
                <c:pt idx="69">
                  <c:v>620.16183208531061</c:v>
                </c:pt>
              </c:numCache>
            </c:numRef>
          </c:xVal>
          <c:yVal>
            <c:numRef>
              <c:f>XLSTAT_20211120_190903_1_HID!ydata2</c:f>
              <c:numCache>
                <c:formatCode>General</c:formatCode>
                <c:ptCount val="70"/>
                <c:pt idx="0">
                  <c:v>225.53539234733879</c:v>
                </c:pt>
                <c:pt idx="1">
                  <c:v>233.04030056975853</c:v>
                </c:pt>
                <c:pt idx="2">
                  <c:v>240.55305415491478</c:v>
                </c:pt>
                <c:pt idx="3">
                  <c:v>248.07368555226233</c:v>
                </c:pt>
                <c:pt idx="4">
                  <c:v>255.60222601739585</c:v>
                </c:pt>
                <c:pt idx="5">
                  <c:v>263.13870558598063</c:v>
                </c:pt>
                <c:pt idx="6">
                  <c:v>270.68315304847806</c:v>
                </c:pt>
                <c:pt idx="7">
                  <c:v>278.2355959257136</c:v>
                </c:pt>
                <c:pt idx="8">
                  <c:v>285.79606044533398</c:v>
                </c:pt>
                <c:pt idx="9">
                  <c:v>293.36457151919944</c:v>
                </c:pt>
                <c:pt idx="10">
                  <c:v>300.94115272175367</c:v>
                </c:pt>
                <c:pt idx="11">
                  <c:v>308.52582626941648</c:v>
                </c:pt>
                <c:pt idx="12">
                  <c:v>316.1186130010384</c:v>
                </c:pt>
                <c:pt idx="13">
                  <c:v>323.71953235945699</c:v>
                </c:pt>
                <c:pt idx="14">
                  <c:v>331.32860237419334</c:v>
                </c:pt>
                <c:pt idx="15">
                  <c:v>338.94583964532251</c:v>
                </c:pt>
                <c:pt idx="16">
                  <c:v>346.57125932855183</c:v>
                </c:pt>
                <c:pt idx="17">
                  <c:v>354.20487512153937</c:v>
                </c:pt>
                <c:pt idx="18">
                  <c:v>361.84669925147853</c:v>
                </c:pt>
                <c:pt idx="19">
                  <c:v>369.49674246397694</c:v>
                </c:pt>
                <c:pt idx="20">
                  <c:v>377.15501401325201</c:v>
                </c:pt>
                <c:pt idx="21">
                  <c:v>384.82152165366517</c:v>
                </c:pt>
                <c:pt idx="22">
                  <c:v>392.49627163261044</c:v>
                </c:pt>
                <c:pt idx="23">
                  <c:v>400.17926868477576</c:v>
                </c:pt>
                <c:pt idx="24">
                  <c:v>407.87051602778592</c:v>
                </c:pt>
                <c:pt idx="25">
                  <c:v>415.57001535923973</c:v>
                </c:pt>
                <c:pt idx="26">
                  <c:v>423.27776685514465</c:v>
                </c:pt>
                <c:pt idx="27">
                  <c:v>430.99376916975507</c:v>
                </c:pt>
                <c:pt idx="28">
                  <c:v>438.71801943681248</c:v>
                </c:pt>
                <c:pt idx="29">
                  <c:v>446.45051327218619</c:v>
                </c:pt>
                <c:pt idx="30">
                  <c:v>454.19124477790785</c:v>
                </c:pt>
                <c:pt idx="31">
                  <c:v>461.94020654759242</c:v>
                </c:pt>
                <c:pt idx="32">
                  <c:v>469.69738967323246</c:v>
                </c:pt>
                <c:pt idx="33">
                  <c:v>477.46278375335282</c:v>
                </c:pt>
                <c:pt idx="34">
                  <c:v>485.236376902507</c:v>
                </c:pt>
                <c:pt idx="35">
                  <c:v>493.01815576209566</c:v>
                </c:pt>
                <c:pt idx="36">
                  <c:v>500.80810551248442</c:v>
                </c:pt>
                <c:pt idx="37">
                  <c:v>508.6062098863959</c:v>
                </c:pt>
                <c:pt idx="38">
                  <c:v>516.41245118354675</c:v>
                </c:pt>
                <c:pt idx="39">
                  <c:v>524.22681028650049</c:v>
                </c:pt>
                <c:pt idx="40">
                  <c:v>532.04926667770303</c:v>
                </c:pt>
                <c:pt idx="41">
                  <c:v>539.87979845766563</c:v>
                </c:pt>
                <c:pt idx="42">
                  <c:v>547.71838236425856</c:v>
                </c:pt>
                <c:pt idx="43">
                  <c:v>555.56499379307729</c:v>
                </c:pt>
                <c:pt idx="44">
                  <c:v>563.41960681883893</c:v>
                </c:pt>
                <c:pt idx="45">
                  <c:v>571.28219421776805</c:v>
                </c:pt>
                <c:pt idx="46">
                  <c:v>579.1527274909273</c:v>
                </c:pt>
                <c:pt idx="47">
                  <c:v>587.03117688844736</c:v>
                </c:pt>
                <c:pt idx="48">
                  <c:v>594.9175114346117</c:v>
                </c:pt>
                <c:pt idx="49">
                  <c:v>602.81169895374524</c:v>
                </c:pt>
                <c:pt idx="50">
                  <c:v>610.71370609686267</c:v>
                </c:pt>
                <c:pt idx="51">
                  <c:v>618.62349836902376</c:v>
                </c:pt>
                <c:pt idx="52">
                  <c:v>626.54104015734879</c:v>
                </c:pt>
                <c:pt idx="53">
                  <c:v>634.46629475964187</c:v>
                </c:pt>
                <c:pt idx="54">
                  <c:v>642.39922441357362</c:v>
                </c:pt>
                <c:pt idx="55">
                  <c:v>650.33979032637149</c:v>
                </c:pt>
                <c:pt idx="56">
                  <c:v>658.28795270496767</c:v>
                </c:pt>
                <c:pt idx="57">
                  <c:v>666.24367078655371</c:v>
                </c:pt>
                <c:pt idx="58">
                  <c:v>674.20690286949412</c:v>
                </c:pt>
                <c:pt idx="59">
                  <c:v>682.17760634454464</c:v>
                </c:pt>
                <c:pt idx="60">
                  <c:v>690.1557377263324</c:v>
                </c:pt>
                <c:pt idx="61">
                  <c:v>698.14125268504336</c:v>
                </c:pt>
                <c:pt idx="62">
                  <c:v>706.13410607827348</c:v>
                </c:pt>
                <c:pt idx="63">
                  <c:v>714.13425198299615</c:v>
                </c:pt>
                <c:pt idx="64">
                  <c:v>722.14164372759785</c:v>
                </c:pt>
                <c:pt idx="65">
                  <c:v>730.15623392394082</c:v>
                </c:pt>
                <c:pt idx="66">
                  <c:v>738.1779744994061</c:v>
                </c:pt>
                <c:pt idx="67">
                  <c:v>746.20681672887736</c:v>
                </c:pt>
                <c:pt idx="68">
                  <c:v>754.24271126662143</c:v>
                </c:pt>
                <c:pt idx="69">
                  <c:v>762.28560817802918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C2-493F-8DE1-87611D151FBC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6C2-493F-8DE1-87611D15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63999"/>
        <c:axId val="1240161503"/>
      </c:scatterChart>
      <c:valAx>
        <c:axId val="1240163999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61503"/>
        <c:crosses val="autoZero"/>
        <c:crossBetween val="midCat"/>
      </c:valAx>
      <c:valAx>
        <c:axId val="1240161503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639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'Model-All'!$B$117:$B$336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'Model-All'!$G$117:$G$336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C-41E9-9D78-B1F7D2FD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40149023"/>
        <c:axId val="1240154015"/>
      </c:barChart>
      <c:catAx>
        <c:axId val="124014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40154015"/>
        <c:crosses val="autoZero"/>
        <c:auto val="1"/>
        <c:lblAlgn val="ctr"/>
        <c:lblOffset val="100"/>
        <c:noMultiLvlLbl val="0"/>
      </c:catAx>
      <c:valAx>
        <c:axId val="1240154015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401490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Sales / Standardized coefficients(90%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87A-4379-BF21-6406B2EB02A1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7A-4379-BF21-6406B2EB02A1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87A-4379-BF21-6406B2EB02A1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7A-4379-BF21-6406B2EB02A1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87A-4379-BF21-6406B2EB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Lit>
            </c:plus>
            <c:minus>
              <c:numLit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Lit>
            </c:minus>
          </c:errBars>
          <c:cat>
            <c:strRef>
              <c:f>'Q4-Regression'!$B$79:$B$83</c:f>
              <c:strCache>
                <c:ptCount val="5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Region(RM)</c:v>
                </c:pt>
                <c:pt idx="4">
                  <c:v>Region &amp; Price</c:v>
                </c:pt>
              </c:strCache>
            </c:strRef>
          </c:cat>
          <c:val>
            <c:numRef>
              <c:f>'Q4-Regression'!$C$79:$C$83</c:f>
              <c:numCache>
                <c:formatCode>0.000</c:formatCode>
                <c:ptCount val="5"/>
                <c:pt idx="0">
                  <c:v>-0.42723913963962351</c:v>
                </c:pt>
                <c:pt idx="1">
                  <c:v>1.4383521848489869</c:v>
                </c:pt>
                <c:pt idx="2">
                  <c:v>0.87135789910874784</c:v>
                </c:pt>
                <c:pt idx="3">
                  <c:v>2.9798331482951026</c:v>
                </c:pt>
                <c:pt idx="4">
                  <c:v>-2.4317117992213872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A-4379-BF21-6406B2EB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373696"/>
        <c:axId val="79375360"/>
      </c:barChart>
      <c:catAx>
        <c:axId val="793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375360"/>
        <c:crosses val="autoZero"/>
        <c:auto val="1"/>
        <c:lblAlgn val="ctr"/>
        <c:lblOffset val="100"/>
        <c:noMultiLvlLbl val="0"/>
      </c:catAx>
      <c:valAx>
        <c:axId val="793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373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Sales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'Q4-Regression'!$D$109:$D$188</c:f>
              <c:numCache>
                <c:formatCode>0.000</c:formatCode>
                <c:ptCount val="80"/>
                <c:pt idx="0">
                  <c:v>447.91197246998331</c:v>
                </c:pt>
                <c:pt idx="1">
                  <c:v>425.4821240982817</c:v>
                </c:pt>
                <c:pt idx="2">
                  <c:v>360.41659772810732</c:v>
                </c:pt>
                <c:pt idx="3">
                  <c:v>450.91924320824069</c:v>
                </c:pt>
                <c:pt idx="4">
                  <c:v>388.91358533319487</c:v>
                </c:pt>
                <c:pt idx="5">
                  <c:v>427.92411630140327</c:v>
                </c:pt>
                <c:pt idx="6">
                  <c:v>401.8903556711191</c:v>
                </c:pt>
                <c:pt idx="7">
                  <c:v>402.65922931210338</c:v>
                </c:pt>
                <c:pt idx="8">
                  <c:v>402.65922931210338</c:v>
                </c:pt>
                <c:pt idx="9">
                  <c:v>455.41244990280694</c:v>
                </c:pt>
                <c:pt idx="10">
                  <c:v>393.18460181146395</c:v>
                </c:pt>
                <c:pt idx="11">
                  <c:v>372.6344651645569</c:v>
                </c:pt>
                <c:pt idx="12">
                  <c:v>393.18460181146395</c:v>
                </c:pt>
                <c:pt idx="13">
                  <c:v>371.43169796950383</c:v>
                </c:pt>
                <c:pt idx="14">
                  <c:v>357.72015194589864</c:v>
                </c:pt>
                <c:pt idx="15">
                  <c:v>342.479373345726</c:v>
                </c:pt>
                <c:pt idx="16">
                  <c:v>363.31301940289552</c:v>
                </c:pt>
                <c:pt idx="17">
                  <c:v>473.24731722803728</c:v>
                </c:pt>
                <c:pt idx="18">
                  <c:v>372.6344651645569</c:v>
                </c:pt>
                <c:pt idx="19">
                  <c:v>380.41563251374401</c:v>
                </c:pt>
                <c:pt idx="20">
                  <c:v>403.21663381676285</c:v>
                </c:pt>
                <c:pt idx="21">
                  <c:v>380.7867854450613</c:v>
                </c:pt>
                <c:pt idx="22">
                  <c:v>315.72125907488692</c:v>
                </c:pt>
                <c:pt idx="23">
                  <c:v>326.33301302345444</c:v>
                </c:pt>
                <c:pt idx="24">
                  <c:v>344.21824667997441</c:v>
                </c:pt>
                <c:pt idx="25">
                  <c:v>383.22877764818281</c:v>
                </c:pt>
                <c:pt idx="26">
                  <c:v>357.19501701789864</c:v>
                </c:pt>
                <c:pt idx="27">
                  <c:v>357.96389065888297</c:v>
                </c:pt>
                <c:pt idx="28">
                  <c:v>357.96389065888297</c:v>
                </c:pt>
                <c:pt idx="29">
                  <c:v>330.82621971802075</c:v>
                </c:pt>
                <c:pt idx="30">
                  <c:v>348.48926315824355</c:v>
                </c:pt>
                <c:pt idx="31">
                  <c:v>327.9391265113365</c:v>
                </c:pt>
                <c:pt idx="32">
                  <c:v>348.48926315824355</c:v>
                </c:pt>
                <c:pt idx="33">
                  <c:v>326.73635931628343</c:v>
                </c:pt>
                <c:pt idx="34">
                  <c:v>313.02481329267823</c:v>
                </c:pt>
                <c:pt idx="35">
                  <c:v>297.78403469250554</c:v>
                </c:pt>
                <c:pt idx="36">
                  <c:v>318.61768074967506</c:v>
                </c:pt>
                <c:pt idx="37">
                  <c:v>348.66108704325109</c:v>
                </c:pt>
                <c:pt idx="38">
                  <c:v>327.9391265113365</c:v>
                </c:pt>
                <c:pt idx="39">
                  <c:v>335.72029386052361</c:v>
                </c:pt>
                <c:pt idx="40">
                  <c:v>403.21663381676285</c:v>
                </c:pt>
                <c:pt idx="41">
                  <c:v>380.7867854450613</c:v>
                </c:pt>
                <c:pt idx="42">
                  <c:v>315.72125907488692</c:v>
                </c:pt>
                <c:pt idx="43">
                  <c:v>326.33301302345444</c:v>
                </c:pt>
                <c:pt idx="44">
                  <c:v>344.21824667997441</c:v>
                </c:pt>
                <c:pt idx="45">
                  <c:v>383.22877764818281</c:v>
                </c:pt>
                <c:pt idx="46">
                  <c:v>357.19501701789864</c:v>
                </c:pt>
                <c:pt idx="47">
                  <c:v>357.96389065888297</c:v>
                </c:pt>
                <c:pt idx="48">
                  <c:v>357.96389065888297</c:v>
                </c:pt>
                <c:pt idx="49">
                  <c:v>330.82621971802075</c:v>
                </c:pt>
                <c:pt idx="50">
                  <c:v>348.48926315824355</c:v>
                </c:pt>
                <c:pt idx="51">
                  <c:v>327.9391265113365</c:v>
                </c:pt>
                <c:pt idx="52">
                  <c:v>348.48926315824355</c:v>
                </c:pt>
                <c:pt idx="53">
                  <c:v>326.73635931628343</c:v>
                </c:pt>
                <c:pt idx="54">
                  <c:v>313.02481329267823</c:v>
                </c:pt>
                <c:pt idx="55">
                  <c:v>297.78403469250554</c:v>
                </c:pt>
                <c:pt idx="56">
                  <c:v>318.61768074967506</c:v>
                </c:pt>
                <c:pt idx="57">
                  <c:v>348.66108704325109</c:v>
                </c:pt>
                <c:pt idx="58">
                  <c:v>327.9391265113365</c:v>
                </c:pt>
                <c:pt idx="59">
                  <c:v>335.72029386052361</c:v>
                </c:pt>
                <c:pt idx="60">
                  <c:v>403.21663381676285</c:v>
                </c:pt>
                <c:pt idx="61">
                  <c:v>380.7867854450613</c:v>
                </c:pt>
                <c:pt idx="62">
                  <c:v>315.72125907488692</c:v>
                </c:pt>
                <c:pt idx="63">
                  <c:v>326.33301302345444</c:v>
                </c:pt>
                <c:pt idx="64">
                  <c:v>344.21824667997441</c:v>
                </c:pt>
                <c:pt idx="65">
                  <c:v>383.22877764818281</c:v>
                </c:pt>
                <c:pt idx="66">
                  <c:v>357.19501701789864</c:v>
                </c:pt>
                <c:pt idx="67">
                  <c:v>357.96389065888297</c:v>
                </c:pt>
                <c:pt idx="68">
                  <c:v>357.96389065888297</c:v>
                </c:pt>
                <c:pt idx="69">
                  <c:v>330.82621971802075</c:v>
                </c:pt>
                <c:pt idx="70">
                  <c:v>348.48926315824355</c:v>
                </c:pt>
                <c:pt idx="71">
                  <c:v>327.9391265113365</c:v>
                </c:pt>
                <c:pt idx="72">
                  <c:v>348.48926315824355</c:v>
                </c:pt>
                <c:pt idx="73">
                  <c:v>326.73635931628343</c:v>
                </c:pt>
                <c:pt idx="74">
                  <c:v>313.02481329267823</c:v>
                </c:pt>
                <c:pt idx="75">
                  <c:v>297.78403469250554</c:v>
                </c:pt>
                <c:pt idx="76">
                  <c:v>318.61768074967506</c:v>
                </c:pt>
                <c:pt idx="77">
                  <c:v>348.66108704325109</c:v>
                </c:pt>
                <c:pt idx="78">
                  <c:v>327.9391265113365</c:v>
                </c:pt>
                <c:pt idx="79">
                  <c:v>335.72029386052361</c:v>
                </c:pt>
              </c:numCache>
            </c:numRef>
          </c:xVal>
          <c:yVal>
            <c:numRef>
              <c:f>'Q4-Regression'!$G$109:$G$188</c:f>
              <c:numCache>
                <c:formatCode>0.000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D-4403-9055-8365AB584AA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425.4821240982817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E3D-4403-9055-8365AB58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5776"/>
        <c:axId val="79369952"/>
      </c:scatterChart>
      <c:valAx>
        <c:axId val="79375776"/>
        <c:scaling>
          <c:orientation val="minMax"/>
          <c:max val="50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369952"/>
        <c:crosses val="autoZero"/>
        <c:crossBetween val="midCat"/>
      </c:valAx>
      <c:valAx>
        <c:axId val="7936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3757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Pred(Sales)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'Q4-Regression'!$E$109:$E$188</c:f>
              <c:numCache>
                <c:formatCode>0.000</c:formatCode>
                <c:ptCount val="80"/>
                <c:pt idx="0">
                  <c:v>447.91197246997899</c:v>
                </c:pt>
                <c:pt idx="1">
                  <c:v>425.48212409827966</c:v>
                </c:pt>
                <c:pt idx="2">
                  <c:v>360.41659772811158</c:v>
                </c:pt>
                <c:pt idx="3">
                  <c:v>450.91924320823932</c:v>
                </c:pt>
                <c:pt idx="4">
                  <c:v>388.91358533319629</c:v>
                </c:pt>
                <c:pt idx="5">
                  <c:v>427.92411630140089</c:v>
                </c:pt>
                <c:pt idx="6">
                  <c:v>401.89035567111932</c:v>
                </c:pt>
                <c:pt idx="7">
                  <c:v>402.65922931210349</c:v>
                </c:pt>
                <c:pt idx="8">
                  <c:v>402.65922931210349</c:v>
                </c:pt>
                <c:pt idx="9">
                  <c:v>455.41244990280512</c:v>
                </c:pt>
                <c:pt idx="10">
                  <c:v>393.18460181146645</c:v>
                </c:pt>
                <c:pt idx="11">
                  <c:v>372.63446516455724</c:v>
                </c:pt>
                <c:pt idx="12">
                  <c:v>393.18460181146645</c:v>
                </c:pt>
                <c:pt idx="13">
                  <c:v>371.43169796950406</c:v>
                </c:pt>
                <c:pt idx="14">
                  <c:v>357.72015194589733</c:v>
                </c:pt>
                <c:pt idx="15">
                  <c:v>342.47937334572305</c:v>
                </c:pt>
                <c:pt idx="16">
                  <c:v>363.31301940289478</c:v>
                </c:pt>
                <c:pt idx="17">
                  <c:v>473.24731722803529</c:v>
                </c:pt>
                <c:pt idx="18">
                  <c:v>372.63446516455724</c:v>
                </c:pt>
                <c:pt idx="19">
                  <c:v>380.41563251374515</c:v>
                </c:pt>
                <c:pt idx="20">
                  <c:v>403.21663381675819</c:v>
                </c:pt>
                <c:pt idx="21">
                  <c:v>380.78678544505885</c:v>
                </c:pt>
                <c:pt idx="22">
                  <c:v>315.72125907489067</c:v>
                </c:pt>
                <c:pt idx="23">
                  <c:v>326.33301302345717</c:v>
                </c:pt>
                <c:pt idx="24">
                  <c:v>344.21824667997549</c:v>
                </c:pt>
                <c:pt idx="25">
                  <c:v>383.22877764818008</c:v>
                </c:pt>
                <c:pt idx="26">
                  <c:v>357.19501701789852</c:v>
                </c:pt>
                <c:pt idx="27">
                  <c:v>357.96389065888269</c:v>
                </c:pt>
                <c:pt idx="28">
                  <c:v>357.96389065888269</c:v>
                </c:pt>
                <c:pt idx="29">
                  <c:v>330.82621971802308</c:v>
                </c:pt>
                <c:pt idx="30">
                  <c:v>348.48926315824565</c:v>
                </c:pt>
                <c:pt idx="31">
                  <c:v>327.93912651133638</c:v>
                </c:pt>
                <c:pt idx="32">
                  <c:v>348.48926315824565</c:v>
                </c:pt>
                <c:pt idx="33">
                  <c:v>326.7363593162832</c:v>
                </c:pt>
                <c:pt idx="34">
                  <c:v>313.02481329267653</c:v>
                </c:pt>
                <c:pt idx="35">
                  <c:v>297.78403469250219</c:v>
                </c:pt>
                <c:pt idx="36">
                  <c:v>318.61768074967398</c:v>
                </c:pt>
                <c:pt idx="37">
                  <c:v>348.66108704325325</c:v>
                </c:pt>
                <c:pt idx="38">
                  <c:v>327.93912651133638</c:v>
                </c:pt>
                <c:pt idx="39">
                  <c:v>335.72029386052435</c:v>
                </c:pt>
                <c:pt idx="40">
                  <c:v>403.21663381675819</c:v>
                </c:pt>
                <c:pt idx="41">
                  <c:v>380.78678544505885</c:v>
                </c:pt>
                <c:pt idx="42">
                  <c:v>315.72125907489067</c:v>
                </c:pt>
                <c:pt idx="43">
                  <c:v>326.33301302345717</c:v>
                </c:pt>
                <c:pt idx="44">
                  <c:v>344.21824667997549</c:v>
                </c:pt>
                <c:pt idx="45">
                  <c:v>383.22877764818008</c:v>
                </c:pt>
                <c:pt idx="46">
                  <c:v>357.19501701789852</c:v>
                </c:pt>
                <c:pt idx="47">
                  <c:v>357.96389065888269</c:v>
                </c:pt>
                <c:pt idx="48">
                  <c:v>357.96389065888269</c:v>
                </c:pt>
                <c:pt idx="49">
                  <c:v>330.82621971802308</c:v>
                </c:pt>
                <c:pt idx="50">
                  <c:v>348.48926315824565</c:v>
                </c:pt>
                <c:pt idx="51">
                  <c:v>327.93912651133638</c:v>
                </c:pt>
                <c:pt idx="52">
                  <c:v>348.48926315824565</c:v>
                </c:pt>
                <c:pt idx="53">
                  <c:v>326.7363593162832</c:v>
                </c:pt>
                <c:pt idx="54">
                  <c:v>313.02481329267653</c:v>
                </c:pt>
                <c:pt idx="55">
                  <c:v>297.78403469250219</c:v>
                </c:pt>
                <c:pt idx="56">
                  <c:v>318.61768074967398</c:v>
                </c:pt>
                <c:pt idx="57">
                  <c:v>348.66108704325325</c:v>
                </c:pt>
                <c:pt idx="58">
                  <c:v>327.93912651133638</c:v>
                </c:pt>
                <c:pt idx="59">
                  <c:v>335.72029386052435</c:v>
                </c:pt>
                <c:pt idx="60">
                  <c:v>403.21663381675819</c:v>
                </c:pt>
                <c:pt idx="61">
                  <c:v>380.78678544505885</c:v>
                </c:pt>
                <c:pt idx="62">
                  <c:v>315.72125907489067</c:v>
                </c:pt>
                <c:pt idx="63">
                  <c:v>326.33301302345717</c:v>
                </c:pt>
                <c:pt idx="64">
                  <c:v>344.21824667997549</c:v>
                </c:pt>
                <c:pt idx="65">
                  <c:v>383.22877764818008</c:v>
                </c:pt>
                <c:pt idx="66">
                  <c:v>357.19501701789852</c:v>
                </c:pt>
                <c:pt idx="67">
                  <c:v>357.96389065888269</c:v>
                </c:pt>
                <c:pt idx="68">
                  <c:v>357.96389065888269</c:v>
                </c:pt>
                <c:pt idx="69">
                  <c:v>330.82621971802308</c:v>
                </c:pt>
                <c:pt idx="70">
                  <c:v>348.48926315824565</c:v>
                </c:pt>
                <c:pt idx="71">
                  <c:v>327.93912651133638</c:v>
                </c:pt>
                <c:pt idx="72">
                  <c:v>348.48926315824565</c:v>
                </c:pt>
                <c:pt idx="73">
                  <c:v>326.7363593162832</c:v>
                </c:pt>
                <c:pt idx="74">
                  <c:v>313.02481329267653</c:v>
                </c:pt>
                <c:pt idx="75">
                  <c:v>297.78403469250219</c:v>
                </c:pt>
                <c:pt idx="76">
                  <c:v>318.61768074967398</c:v>
                </c:pt>
                <c:pt idx="77">
                  <c:v>348.66108704325325</c:v>
                </c:pt>
                <c:pt idx="78">
                  <c:v>327.93912651133638</c:v>
                </c:pt>
                <c:pt idx="79">
                  <c:v>335.72029386052435</c:v>
                </c:pt>
              </c:numCache>
            </c:numRef>
          </c:xVal>
          <c:yVal>
            <c:numRef>
              <c:f>'Q4-Regression'!$G$109:$G$188</c:f>
              <c:numCache>
                <c:formatCode>0.000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C-45B4-873F-7179DB00C08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425.48212409827966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8C-45B4-873F-7179DB00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975552"/>
        <c:axId val="1708975968"/>
      </c:scatterChart>
      <c:valAx>
        <c:axId val="1708975552"/>
        <c:scaling>
          <c:orientation val="minMax"/>
          <c:max val="50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08975968"/>
        <c:crosses val="autoZero"/>
        <c:crossBetween val="midCat"/>
      </c:valAx>
      <c:valAx>
        <c:axId val="170897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089755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Pred(Sales) - Sales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'Q4-Regression'!$E$109:$E$188</c:f>
              <c:numCache>
                <c:formatCode>0.000</c:formatCode>
                <c:ptCount val="80"/>
                <c:pt idx="0">
                  <c:v>447.91197246997899</c:v>
                </c:pt>
                <c:pt idx="1">
                  <c:v>425.48212409827966</c:v>
                </c:pt>
                <c:pt idx="2">
                  <c:v>360.41659772811158</c:v>
                </c:pt>
                <c:pt idx="3">
                  <c:v>450.91924320823932</c:v>
                </c:pt>
                <c:pt idx="4">
                  <c:v>388.91358533319629</c:v>
                </c:pt>
                <c:pt idx="5">
                  <c:v>427.92411630140089</c:v>
                </c:pt>
                <c:pt idx="6">
                  <c:v>401.89035567111932</c:v>
                </c:pt>
                <c:pt idx="7">
                  <c:v>402.65922931210349</c:v>
                </c:pt>
                <c:pt idx="8">
                  <c:v>402.65922931210349</c:v>
                </c:pt>
                <c:pt idx="9">
                  <c:v>455.41244990280512</c:v>
                </c:pt>
                <c:pt idx="10">
                  <c:v>393.18460181146645</c:v>
                </c:pt>
                <c:pt idx="11">
                  <c:v>372.63446516455724</c:v>
                </c:pt>
                <c:pt idx="12">
                  <c:v>393.18460181146645</c:v>
                </c:pt>
                <c:pt idx="13">
                  <c:v>371.43169796950406</c:v>
                </c:pt>
                <c:pt idx="14">
                  <c:v>357.72015194589733</c:v>
                </c:pt>
                <c:pt idx="15">
                  <c:v>342.47937334572305</c:v>
                </c:pt>
                <c:pt idx="16">
                  <c:v>363.31301940289478</c:v>
                </c:pt>
                <c:pt idx="17">
                  <c:v>473.24731722803529</c:v>
                </c:pt>
                <c:pt idx="18">
                  <c:v>372.63446516455724</c:v>
                </c:pt>
                <c:pt idx="19">
                  <c:v>380.41563251374515</c:v>
                </c:pt>
                <c:pt idx="20">
                  <c:v>403.21663381675819</c:v>
                </c:pt>
                <c:pt idx="21">
                  <c:v>380.78678544505885</c:v>
                </c:pt>
                <c:pt idx="22">
                  <c:v>315.72125907489067</c:v>
                </c:pt>
                <c:pt idx="23">
                  <c:v>326.33301302345717</c:v>
                </c:pt>
                <c:pt idx="24">
                  <c:v>344.21824667997549</c:v>
                </c:pt>
                <c:pt idx="25">
                  <c:v>383.22877764818008</c:v>
                </c:pt>
                <c:pt idx="26">
                  <c:v>357.19501701789852</c:v>
                </c:pt>
                <c:pt idx="27">
                  <c:v>357.96389065888269</c:v>
                </c:pt>
                <c:pt idx="28">
                  <c:v>357.96389065888269</c:v>
                </c:pt>
                <c:pt idx="29">
                  <c:v>330.82621971802308</c:v>
                </c:pt>
                <c:pt idx="30">
                  <c:v>348.48926315824565</c:v>
                </c:pt>
                <c:pt idx="31">
                  <c:v>327.93912651133638</c:v>
                </c:pt>
                <c:pt idx="32">
                  <c:v>348.48926315824565</c:v>
                </c:pt>
                <c:pt idx="33">
                  <c:v>326.7363593162832</c:v>
                </c:pt>
                <c:pt idx="34">
                  <c:v>313.02481329267653</c:v>
                </c:pt>
                <c:pt idx="35">
                  <c:v>297.78403469250219</c:v>
                </c:pt>
                <c:pt idx="36">
                  <c:v>318.61768074967398</c:v>
                </c:pt>
                <c:pt idx="37">
                  <c:v>348.66108704325325</c:v>
                </c:pt>
                <c:pt idx="38">
                  <c:v>327.93912651133638</c:v>
                </c:pt>
                <c:pt idx="39">
                  <c:v>335.72029386052435</c:v>
                </c:pt>
                <c:pt idx="40">
                  <c:v>403.21663381675819</c:v>
                </c:pt>
                <c:pt idx="41">
                  <c:v>380.78678544505885</c:v>
                </c:pt>
                <c:pt idx="42">
                  <c:v>315.72125907489067</c:v>
                </c:pt>
                <c:pt idx="43">
                  <c:v>326.33301302345717</c:v>
                </c:pt>
                <c:pt idx="44">
                  <c:v>344.21824667997549</c:v>
                </c:pt>
                <c:pt idx="45">
                  <c:v>383.22877764818008</c:v>
                </c:pt>
                <c:pt idx="46">
                  <c:v>357.19501701789852</c:v>
                </c:pt>
                <c:pt idx="47">
                  <c:v>357.96389065888269</c:v>
                </c:pt>
                <c:pt idx="48">
                  <c:v>357.96389065888269</c:v>
                </c:pt>
                <c:pt idx="49">
                  <c:v>330.82621971802308</c:v>
                </c:pt>
                <c:pt idx="50">
                  <c:v>348.48926315824565</c:v>
                </c:pt>
                <c:pt idx="51">
                  <c:v>327.93912651133638</c:v>
                </c:pt>
                <c:pt idx="52">
                  <c:v>348.48926315824565</c:v>
                </c:pt>
                <c:pt idx="53">
                  <c:v>326.7363593162832</c:v>
                </c:pt>
                <c:pt idx="54">
                  <c:v>313.02481329267653</c:v>
                </c:pt>
                <c:pt idx="55">
                  <c:v>297.78403469250219</c:v>
                </c:pt>
                <c:pt idx="56">
                  <c:v>318.61768074967398</c:v>
                </c:pt>
                <c:pt idx="57">
                  <c:v>348.66108704325325</c:v>
                </c:pt>
                <c:pt idx="58">
                  <c:v>327.93912651133638</c:v>
                </c:pt>
                <c:pt idx="59">
                  <c:v>335.72029386052435</c:v>
                </c:pt>
                <c:pt idx="60">
                  <c:v>403.21663381675819</c:v>
                </c:pt>
                <c:pt idx="61">
                  <c:v>380.78678544505885</c:v>
                </c:pt>
                <c:pt idx="62">
                  <c:v>315.72125907489067</c:v>
                </c:pt>
                <c:pt idx="63">
                  <c:v>326.33301302345717</c:v>
                </c:pt>
                <c:pt idx="64">
                  <c:v>344.21824667997549</c:v>
                </c:pt>
                <c:pt idx="65">
                  <c:v>383.22877764818008</c:v>
                </c:pt>
                <c:pt idx="66">
                  <c:v>357.19501701789852</c:v>
                </c:pt>
                <c:pt idx="67">
                  <c:v>357.96389065888269</c:v>
                </c:pt>
                <c:pt idx="68">
                  <c:v>357.96389065888269</c:v>
                </c:pt>
                <c:pt idx="69">
                  <c:v>330.82621971802308</c:v>
                </c:pt>
                <c:pt idx="70">
                  <c:v>348.48926315824565</c:v>
                </c:pt>
                <c:pt idx="71">
                  <c:v>327.93912651133638</c:v>
                </c:pt>
                <c:pt idx="72">
                  <c:v>348.48926315824565</c:v>
                </c:pt>
                <c:pt idx="73">
                  <c:v>326.7363593162832</c:v>
                </c:pt>
                <c:pt idx="74">
                  <c:v>313.02481329267653</c:v>
                </c:pt>
                <c:pt idx="75">
                  <c:v>297.78403469250219</c:v>
                </c:pt>
                <c:pt idx="76">
                  <c:v>318.61768074967398</c:v>
                </c:pt>
                <c:pt idx="77">
                  <c:v>348.66108704325325</c:v>
                </c:pt>
                <c:pt idx="78">
                  <c:v>327.93912651133638</c:v>
                </c:pt>
                <c:pt idx="79">
                  <c:v>335.72029386052435</c:v>
                </c:pt>
              </c:numCache>
            </c:numRef>
          </c:xVal>
          <c:yVal>
            <c:numRef>
              <c:f>'Q4-Regression'!$D$109:$D$188</c:f>
              <c:numCache>
                <c:formatCode>0.000</c:formatCode>
                <c:ptCount val="80"/>
                <c:pt idx="0">
                  <c:v>447.91197246998331</c:v>
                </c:pt>
                <c:pt idx="1">
                  <c:v>425.4821240982817</c:v>
                </c:pt>
                <c:pt idx="2">
                  <c:v>360.41659772810732</c:v>
                </c:pt>
                <c:pt idx="3">
                  <c:v>450.91924320824069</c:v>
                </c:pt>
                <c:pt idx="4">
                  <c:v>388.91358533319487</c:v>
                </c:pt>
                <c:pt idx="5">
                  <c:v>427.92411630140327</c:v>
                </c:pt>
                <c:pt idx="6">
                  <c:v>401.8903556711191</c:v>
                </c:pt>
                <c:pt idx="7">
                  <c:v>402.65922931210338</c:v>
                </c:pt>
                <c:pt idx="8">
                  <c:v>402.65922931210338</c:v>
                </c:pt>
                <c:pt idx="9">
                  <c:v>455.41244990280694</c:v>
                </c:pt>
                <c:pt idx="10">
                  <c:v>393.18460181146395</c:v>
                </c:pt>
                <c:pt idx="11">
                  <c:v>372.6344651645569</c:v>
                </c:pt>
                <c:pt idx="12">
                  <c:v>393.18460181146395</c:v>
                </c:pt>
                <c:pt idx="13">
                  <c:v>371.43169796950383</c:v>
                </c:pt>
                <c:pt idx="14">
                  <c:v>357.72015194589864</c:v>
                </c:pt>
                <c:pt idx="15">
                  <c:v>342.479373345726</c:v>
                </c:pt>
                <c:pt idx="16">
                  <c:v>363.31301940289552</c:v>
                </c:pt>
                <c:pt idx="17">
                  <c:v>473.24731722803728</c:v>
                </c:pt>
                <c:pt idx="18">
                  <c:v>372.6344651645569</c:v>
                </c:pt>
                <c:pt idx="19">
                  <c:v>380.41563251374401</c:v>
                </c:pt>
                <c:pt idx="20">
                  <c:v>403.21663381676285</c:v>
                </c:pt>
                <c:pt idx="21">
                  <c:v>380.7867854450613</c:v>
                </c:pt>
                <c:pt idx="22">
                  <c:v>315.72125907488692</c:v>
                </c:pt>
                <c:pt idx="23">
                  <c:v>326.33301302345444</c:v>
                </c:pt>
                <c:pt idx="24">
                  <c:v>344.21824667997441</c:v>
                </c:pt>
                <c:pt idx="25">
                  <c:v>383.22877764818281</c:v>
                </c:pt>
                <c:pt idx="26">
                  <c:v>357.19501701789864</c:v>
                </c:pt>
                <c:pt idx="27">
                  <c:v>357.96389065888297</c:v>
                </c:pt>
                <c:pt idx="28">
                  <c:v>357.96389065888297</c:v>
                </c:pt>
                <c:pt idx="29">
                  <c:v>330.82621971802075</c:v>
                </c:pt>
                <c:pt idx="30">
                  <c:v>348.48926315824355</c:v>
                </c:pt>
                <c:pt idx="31">
                  <c:v>327.9391265113365</c:v>
                </c:pt>
                <c:pt idx="32">
                  <c:v>348.48926315824355</c:v>
                </c:pt>
                <c:pt idx="33">
                  <c:v>326.73635931628343</c:v>
                </c:pt>
                <c:pt idx="34">
                  <c:v>313.02481329267823</c:v>
                </c:pt>
                <c:pt idx="35">
                  <c:v>297.78403469250554</c:v>
                </c:pt>
                <c:pt idx="36">
                  <c:v>318.61768074967506</c:v>
                </c:pt>
                <c:pt idx="37">
                  <c:v>348.66108704325109</c:v>
                </c:pt>
                <c:pt idx="38">
                  <c:v>327.9391265113365</c:v>
                </c:pt>
                <c:pt idx="39">
                  <c:v>335.72029386052361</c:v>
                </c:pt>
                <c:pt idx="40">
                  <c:v>403.21663381676285</c:v>
                </c:pt>
                <c:pt idx="41">
                  <c:v>380.7867854450613</c:v>
                </c:pt>
                <c:pt idx="42">
                  <c:v>315.72125907488692</c:v>
                </c:pt>
                <c:pt idx="43">
                  <c:v>326.33301302345444</c:v>
                </c:pt>
                <c:pt idx="44">
                  <c:v>344.21824667997441</c:v>
                </c:pt>
                <c:pt idx="45">
                  <c:v>383.22877764818281</c:v>
                </c:pt>
                <c:pt idx="46">
                  <c:v>357.19501701789864</c:v>
                </c:pt>
                <c:pt idx="47">
                  <c:v>357.96389065888297</c:v>
                </c:pt>
                <c:pt idx="48">
                  <c:v>357.96389065888297</c:v>
                </c:pt>
                <c:pt idx="49">
                  <c:v>330.82621971802075</c:v>
                </c:pt>
                <c:pt idx="50">
                  <c:v>348.48926315824355</c:v>
                </c:pt>
                <c:pt idx="51">
                  <c:v>327.9391265113365</c:v>
                </c:pt>
                <c:pt idx="52">
                  <c:v>348.48926315824355</c:v>
                </c:pt>
                <c:pt idx="53">
                  <c:v>326.73635931628343</c:v>
                </c:pt>
                <c:pt idx="54">
                  <c:v>313.02481329267823</c:v>
                </c:pt>
                <c:pt idx="55">
                  <c:v>297.78403469250554</c:v>
                </c:pt>
                <c:pt idx="56">
                  <c:v>318.61768074967506</c:v>
                </c:pt>
                <c:pt idx="57">
                  <c:v>348.66108704325109</c:v>
                </c:pt>
                <c:pt idx="58">
                  <c:v>327.9391265113365</c:v>
                </c:pt>
                <c:pt idx="59">
                  <c:v>335.72029386052361</c:v>
                </c:pt>
                <c:pt idx="60">
                  <c:v>403.21663381676285</c:v>
                </c:pt>
                <c:pt idx="61">
                  <c:v>380.7867854450613</c:v>
                </c:pt>
                <c:pt idx="62">
                  <c:v>315.72125907488692</c:v>
                </c:pt>
                <c:pt idx="63">
                  <c:v>326.33301302345444</c:v>
                </c:pt>
                <c:pt idx="64">
                  <c:v>344.21824667997441</c:v>
                </c:pt>
                <c:pt idx="65">
                  <c:v>383.22877764818281</c:v>
                </c:pt>
                <c:pt idx="66">
                  <c:v>357.19501701789864</c:v>
                </c:pt>
                <c:pt idx="67">
                  <c:v>357.96389065888297</c:v>
                </c:pt>
                <c:pt idx="68">
                  <c:v>357.96389065888297</c:v>
                </c:pt>
                <c:pt idx="69">
                  <c:v>330.82621971802075</c:v>
                </c:pt>
                <c:pt idx="70">
                  <c:v>348.48926315824355</c:v>
                </c:pt>
                <c:pt idx="71">
                  <c:v>327.9391265113365</c:v>
                </c:pt>
                <c:pt idx="72">
                  <c:v>348.48926315824355</c:v>
                </c:pt>
                <c:pt idx="73">
                  <c:v>326.73635931628343</c:v>
                </c:pt>
                <c:pt idx="74">
                  <c:v>313.02481329267823</c:v>
                </c:pt>
                <c:pt idx="75">
                  <c:v>297.78403469250554</c:v>
                </c:pt>
                <c:pt idx="76">
                  <c:v>318.61768074967506</c:v>
                </c:pt>
                <c:pt idx="77">
                  <c:v>348.66108704325109</c:v>
                </c:pt>
                <c:pt idx="78">
                  <c:v>327.9391265113365</c:v>
                </c:pt>
                <c:pt idx="79">
                  <c:v>335.72029386052361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5-4FD0-B9F6-3C28577BF54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425.48212409827966</c:v>
              </c:pt>
            </c:numLit>
          </c:xVal>
          <c:yVal>
            <c:numLit>
              <c:formatCode>General</c:formatCode>
              <c:ptCount val="1"/>
              <c:pt idx="0">
                <c:v>425.4821240982817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25-4FD0-B9F6-3C28577BF54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XLSTAT_20211128_221011_1_HID!xdata1</c:f>
              <c:numCache>
                <c:formatCode>General</c:formatCode>
                <c:ptCount val="70"/>
                <c:pt idx="0">
                  <c:v>290.76550339108098</c:v>
                </c:pt>
                <c:pt idx="1">
                  <c:v>294.78189871401668</c:v>
                </c:pt>
                <c:pt idx="2">
                  <c:v>298.79829403695231</c:v>
                </c:pt>
                <c:pt idx="3">
                  <c:v>302.81468935988801</c:v>
                </c:pt>
                <c:pt idx="4">
                  <c:v>306.83108468282364</c:v>
                </c:pt>
                <c:pt idx="5">
                  <c:v>310.84748000575934</c:v>
                </c:pt>
                <c:pt idx="6">
                  <c:v>314.86387532869503</c:v>
                </c:pt>
                <c:pt idx="7">
                  <c:v>318.88027065163067</c:v>
                </c:pt>
                <c:pt idx="8">
                  <c:v>322.89666597456636</c:v>
                </c:pt>
                <c:pt idx="9">
                  <c:v>326.913061297502</c:v>
                </c:pt>
                <c:pt idx="10">
                  <c:v>330.92945662043769</c:v>
                </c:pt>
                <c:pt idx="11">
                  <c:v>334.94585194337333</c:v>
                </c:pt>
                <c:pt idx="12">
                  <c:v>338.96224726630902</c:v>
                </c:pt>
                <c:pt idx="13">
                  <c:v>342.97864258924471</c:v>
                </c:pt>
                <c:pt idx="14">
                  <c:v>346.99503791218035</c:v>
                </c:pt>
                <c:pt idx="15">
                  <c:v>351.01143323511604</c:v>
                </c:pt>
                <c:pt idx="16">
                  <c:v>355.02782855805174</c:v>
                </c:pt>
                <c:pt idx="17">
                  <c:v>359.04422388098737</c:v>
                </c:pt>
                <c:pt idx="18">
                  <c:v>363.06061920392307</c:v>
                </c:pt>
                <c:pt idx="19">
                  <c:v>367.0770145268587</c:v>
                </c:pt>
                <c:pt idx="20">
                  <c:v>371.0934098497944</c:v>
                </c:pt>
                <c:pt idx="21">
                  <c:v>375.10980517273003</c:v>
                </c:pt>
                <c:pt idx="22">
                  <c:v>379.12620049566573</c:v>
                </c:pt>
                <c:pt idx="23">
                  <c:v>383.14259581860142</c:v>
                </c:pt>
                <c:pt idx="24">
                  <c:v>387.15899114153706</c:v>
                </c:pt>
                <c:pt idx="25">
                  <c:v>391.17538646447275</c:v>
                </c:pt>
                <c:pt idx="26">
                  <c:v>395.19178178740844</c:v>
                </c:pt>
                <c:pt idx="27">
                  <c:v>399.20817711034408</c:v>
                </c:pt>
                <c:pt idx="28">
                  <c:v>403.22457243327972</c:v>
                </c:pt>
                <c:pt idx="29">
                  <c:v>407.24096775621541</c:v>
                </c:pt>
                <c:pt idx="30">
                  <c:v>411.25736307915111</c:v>
                </c:pt>
                <c:pt idx="31">
                  <c:v>415.27375840208674</c:v>
                </c:pt>
                <c:pt idx="32">
                  <c:v>419.29015372502244</c:v>
                </c:pt>
                <c:pt idx="33">
                  <c:v>423.30654904795813</c:v>
                </c:pt>
                <c:pt idx="34">
                  <c:v>427.32294437089377</c:v>
                </c:pt>
                <c:pt idx="35">
                  <c:v>431.33933969382946</c:v>
                </c:pt>
                <c:pt idx="36">
                  <c:v>435.35573501676515</c:v>
                </c:pt>
                <c:pt idx="37">
                  <c:v>439.37213033970079</c:v>
                </c:pt>
                <c:pt idx="38">
                  <c:v>443.38852566263643</c:v>
                </c:pt>
                <c:pt idx="39">
                  <c:v>447.40492098557212</c:v>
                </c:pt>
                <c:pt idx="40">
                  <c:v>451.42131630850781</c:v>
                </c:pt>
                <c:pt idx="41">
                  <c:v>455.43771163144345</c:v>
                </c:pt>
                <c:pt idx="42">
                  <c:v>459.45410695437914</c:v>
                </c:pt>
                <c:pt idx="43">
                  <c:v>463.47050227731484</c:v>
                </c:pt>
                <c:pt idx="44">
                  <c:v>467.48689760025047</c:v>
                </c:pt>
                <c:pt idx="45">
                  <c:v>471.50329292318611</c:v>
                </c:pt>
                <c:pt idx="46">
                  <c:v>475.51968824612186</c:v>
                </c:pt>
                <c:pt idx="47">
                  <c:v>479.5360835690575</c:v>
                </c:pt>
                <c:pt idx="48">
                  <c:v>483.55247889199313</c:v>
                </c:pt>
                <c:pt idx="49">
                  <c:v>487.56887421492883</c:v>
                </c:pt>
                <c:pt idx="50">
                  <c:v>491.58526953786452</c:v>
                </c:pt>
                <c:pt idx="51">
                  <c:v>495.60166486080016</c:v>
                </c:pt>
                <c:pt idx="52">
                  <c:v>499.61806018373585</c:v>
                </c:pt>
                <c:pt idx="53">
                  <c:v>503.63445550667154</c:v>
                </c:pt>
                <c:pt idx="54">
                  <c:v>507.65085082960718</c:v>
                </c:pt>
                <c:pt idx="55">
                  <c:v>511.66724615254282</c:v>
                </c:pt>
                <c:pt idx="56">
                  <c:v>515.68364147547845</c:v>
                </c:pt>
                <c:pt idx="57">
                  <c:v>519.7000367984142</c:v>
                </c:pt>
                <c:pt idx="58">
                  <c:v>523.71643212134984</c:v>
                </c:pt>
                <c:pt idx="59">
                  <c:v>527.73282744428548</c:v>
                </c:pt>
                <c:pt idx="60">
                  <c:v>531.74922276722123</c:v>
                </c:pt>
                <c:pt idx="61">
                  <c:v>535.76561809015686</c:v>
                </c:pt>
                <c:pt idx="62">
                  <c:v>539.7820134130925</c:v>
                </c:pt>
                <c:pt idx="63">
                  <c:v>543.79840873602825</c:v>
                </c:pt>
                <c:pt idx="64">
                  <c:v>547.81480405896389</c:v>
                </c:pt>
                <c:pt idx="65">
                  <c:v>551.83119938189952</c:v>
                </c:pt>
                <c:pt idx="66">
                  <c:v>555.84759470483527</c:v>
                </c:pt>
                <c:pt idx="67">
                  <c:v>559.86399002777091</c:v>
                </c:pt>
                <c:pt idx="68">
                  <c:v>563.88038535070655</c:v>
                </c:pt>
                <c:pt idx="69">
                  <c:v>567.8967806736423</c:v>
                </c:pt>
              </c:numCache>
            </c:numRef>
          </c:xVal>
          <c:yVal>
            <c:numRef>
              <c:f>XLSTAT_20211128_221011_1_HID!ydata1</c:f>
              <c:numCache>
                <c:formatCode>General</c:formatCode>
                <c:ptCount val="70"/>
                <c:pt idx="0">
                  <c:v>290.76550339108098</c:v>
                </c:pt>
                <c:pt idx="1">
                  <c:v>294.78189871401668</c:v>
                </c:pt>
                <c:pt idx="2">
                  <c:v>298.79829403695231</c:v>
                </c:pt>
                <c:pt idx="3">
                  <c:v>302.81468935988801</c:v>
                </c:pt>
                <c:pt idx="4">
                  <c:v>306.83108468282364</c:v>
                </c:pt>
                <c:pt idx="5">
                  <c:v>310.84748000575934</c:v>
                </c:pt>
                <c:pt idx="6">
                  <c:v>314.86387532869503</c:v>
                </c:pt>
                <c:pt idx="7">
                  <c:v>318.88027065163067</c:v>
                </c:pt>
                <c:pt idx="8">
                  <c:v>322.89666597456636</c:v>
                </c:pt>
                <c:pt idx="9">
                  <c:v>326.913061297502</c:v>
                </c:pt>
                <c:pt idx="10">
                  <c:v>330.92945662043769</c:v>
                </c:pt>
                <c:pt idx="11">
                  <c:v>334.94585194337333</c:v>
                </c:pt>
                <c:pt idx="12">
                  <c:v>338.96224726630902</c:v>
                </c:pt>
                <c:pt idx="13">
                  <c:v>342.97864258924471</c:v>
                </c:pt>
                <c:pt idx="14">
                  <c:v>346.99503791218035</c:v>
                </c:pt>
                <c:pt idx="15">
                  <c:v>351.01143323511604</c:v>
                </c:pt>
                <c:pt idx="16">
                  <c:v>355.02782855805174</c:v>
                </c:pt>
                <c:pt idx="17">
                  <c:v>359.04422388098737</c:v>
                </c:pt>
                <c:pt idx="18">
                  <c:v>363.06061920392307</c:v>
                </c:pt>
                <c:pt idx="19">
                  <c:v>367.0770145268587</c:v>
                </c:pt>
                <c:pt idx="20">
                  <c:v>371.0934098497944</c:v>
                </c:pt>
                <c:pt idx="21">
                  <c:v>375.10980517273003</c:v>
                </c:pt>
                <c:pt idx="22">
                  <c:v>379.12620049566573</c:v>
                </c:pt>
                <c:pt idx="23">
                  <c:v>383.14259581860142</c:v>
                </c:pt>
                <c:pt idx="24">
                  <c:v>387.15899114153706</c:v>
                </c:pt>
                <c:pt idx="25">
                  <c:v>391.17538646447275</c:v>
                </c:pt>
                <c:pt idx="26">
                  <c:v>395.19178178740844</c:v>
                </c:pt>
                <c:pt idx="27">
                  <c:v>399.20817711034408</c:v>
                </c:pt>
                <c:pt idx="28">
                  <c:v>403.22457243327972</c:v>
                </c:pt>
                <c:pt idx="29">
                  <c:v>407.24096775621541</c:v>
                </c:pt>
                <c:pt idx="30">
                  <c:v>411.25736307915111</c:v>
                </c:pt>
                <c:pt idx="31">
                  <c:v>415.27375840208674</c:v>
                </c:pt>
                <c:pt idx="32">
                  <c:v>419.29015372502244</c:v>
                </c:pt>
                <c:pt idx="33">
                  <c:v>423.30654904795813</c:v>
                </c:pt>
                <c:pt idx="34">
                  <c:v>427.32294437089377</c:v>
                </c:pt>
                <c:pt idx="35">
                  <c:v>431.33933969382946</c:v>
                </c:pt>
                <c:pt idx="36">
                  <c:v>435.35573501676515</c:v>
                </c:pt>
                <c:pt idx="37">
                  <c:v>439.37213033970079</c:v>
                </c:pt>
                <c:pt idx="38">
                  <c:v>443.38852566263643</c:v>
                </c:pt>
                <c:pt idx="39">
                  <c:v>447.40492098557212</c:v>
                </c:pt>
                <c:pt idx="40">
                  <c:v>451.42131630850781</c:v>
                </c:pt>
                <c:pt idx="41">
                  <c:v>455.43771163144345</c:v>
                </c:pt>
                <c:pt idx="42">
                  <c:v>459.45410695437914</c:v>
                </c:pt>
                <c:pt idx="43">
                  <c:v>463.47050227731484</c:v>
                </c:pt>
                <c:pt idx="44">
                  <c:v>467.48689760025047</c:v>
                </c:pt>
                <c:pt idx="45">
                  <c:v>471.50329292318611</c:v>
                </c:pt>
                <c:pt idx="46">
                  <c:v>475.51968824612186</c:v>
                </c:pt>
                <c:pt idx="47">
                  <c:v>479.5360835690575</c:v>
                </c:pt>
                <c:pt idx="48">
                  <c:v>483.55247889199313</c:v>
                </c:pt>
                <c:pt idx="49">
                  <c:v>487.56887421492883</c:v>
                </c:pt>
                <c:pt idx="50">
                  <c:v>491.58526953786452</c:v>
                </c:pt>
                <c:pt idx="51">
                  <c:v>495.60166486080016</c:v>
                </c:pt>
                <c:pt idx="52">
                  <c:v>499.61806018373585</c:v>
                </c:pt>
                <c:pt idx="53">
                  <c:v>503.63445550667154</c:v>
                </c:pt>
                <c:pt idx="54">
                  <c:v>507.65085082960718</c:v>
                </c:pt>
                <c:pt idx="55">
                  <c:v>511.66724615254282</c:v>
                </c:pt>
                <c:pt idx="56">
                  <c:v>515.68364147547845</c:v>
                </c:pt>
                <c:pt idx="57">
                  <c:v>519.7000367984142</c:v>
                </c:pt>
                <c:pt idx="58">
                  <c:v>523.71643212134984</c:v>
                </c:pt>
                <c:pt idx="59">
                  <c:v>527.73282744428548</c:v>
                </c:pt>
                <c:pt idx="60">
                  <c:v>531.74922276722123</c:v>
                </c:pt>
                <c:pt idx="61">
                  <c:v>535.76561809015686</c:v>
                </c:pt>
                <c:pt idx="62">
                  <c:v>539.7820134130925</c:v>
                </c:pt>
                <c:pt idx="63">
                  <c:v>543.79840873602825</c:v>
                </c:pt>
                <c:pt idx="64">
                  <c:v>547.81480405896389</c:v>
                </c:pt>
                <c:pt idx="65">
                  <c:v>551.83119938189952</c:v>
                </c:pt>
                <c:pt idx="66">
                  <c:v>555.84759470483527</c:v>
                </c:pt>
                <c:pt idx="67">
                  <c:v>559.86399002777091</c:v>
                </c:pt>
                <c:pt idx="68">
                  <c:v>563.88038535070655</c:v>
                </c:pt>
                <c:pt idx="69">
                  <c:v>567.8967806736423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25-4FD0-B9F6-3C28577BF54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XLSTAT_20211128_221011_1_HID!xdata2</c:f>
              <c:numCache>
                <c:formatCode>General</c:formatCode>
                <c:ptCount val="70"/>
                <c:pt idx="0">
                  <c:v>238.227227754002</c:v>
                </c:pt>
                <c:pt idx="1">
                  <c:v>243.00504736153303</c:v>
                </c:pt>
                <c:pt idx="2">
                  <c:v>247.78286696906403</c:v>
                </c:pt>
                <c:pt idx="3">
                  <c:v>252.56068657659506</c:v>
                </c:pt>
                <c:pt idx="4">
                  <c:v>257.33850618412606</c:v>
                </c:pt>
                <c:pt idx="5">
                  <c:v>262.11632579165712</c:v>
                </c:pt>
                <c:pt idx="6">
                  <c:v>266.89414539918812</c:v>
                </c:pt>
                <c:pt idx="7">
                  <c:v>271.67196500671912</c:v>
                </c:pt>
                <c:pt idx="8">
                  <c:v>276.44978461425018</c:v>
                </c:pt>
                <c:pt idx="9">
                  <c:v>281.22760422178118</c:v>
                </c:pt>
                <c:pt idx="10">
                  <c:v>286.00542382931224</c:v>
                </c:pt>
                <c:pt idx="11">
                  <c:v>290.78324343684324</c:v>
                </c:pt>
                <c:pt idx="12">
                  <c:v>295.56106304437424</c:v>
                </c:pt>
                <c:pt idx="13">
                  <c:v>300.33888265190524</c:v>
                </c:pt>
                <c:pt idx="14">
                  <c:v>305.11670225943629</c:v>
                </c:pt>
                <c:pt idx="15">
                  <c:v>309.8945218669673</c:v>
                </c:pt>
                <c:pt idx="16">
                  <c:v>314.67234147449835</c:v>
                </c:pt>
                <c:pt idx="17">
                  <c:v>319.45016108202935</c:v>
                </c:pt>
                <c:pt idx="18">
                  <c:v>324.22798068956035</c:v>
                </c:pt>
                <c:pt idx="19">
                  <c:v>329.00580029709135</c:v>
                </c:pt>
                <c:pt idx="20">
                  <c:v>333.78361990462241</c:v>
                </c:pt>
                <c:pt idx="21">
                  <c:v>338.56143951215341</c:v>
                </c:pt>
                <c:pt idx="22">
                  <c:v>343.33925911968447</c:v>
                </c:pt>
                <c:pt idx="23">
                  <c:v>348.11707872721547</c:v>
                </c:pt>
                <c:pt idx="24">
                  <c:v>352.89489833474647</c:v>
                </c:pt>
                <c:pt idx="25">
                  <c:v>357.67271794227747</c:v>
                </c:pt>
                <c:pt idx="26">
                  <c:v>362.45053754980853</c:v>
                </c:pt>
                <c:pt idx="27">
                  <c:v>367.22835715733959</c:v>
                </c:pt>
                <c:pt idx="28">
                  <c:v>372.00617676487059</c:v>
                </c:pt>
                <c:pt idx="29">
                  <c:v>376.78399637240159</c:v>
                </c:pt>
                <c:pt idx="30">
                  <c:v>381.56181597993259</c:v>
                </c:pt>
                <c:pt idx="31">
                  <c:v>386.33963558746359</c:v>
                </c:pt>
                <c:pt idx="32">
                  <c:v>391.11745519499465</c:v>
                </c:pt>
                <c:pt idx="33">
                  <c:v>395.89527480252571</c:v>
                </c:pt>
                <c:pt idx="34">
                  <c:v>400.67309441005671</c:v>
                </c:pt>
                <c:pt idx="35">
                  <c:v>405.45091401758771</c:v>
                </c:pt>
                <c:pt idx="36">
                  <c:v>410.22873362511871</c:v>
                </c:pt>
                <c:pt idx="37">
                  <c:v>415.00655323264971</c:v>
                </c:pt>
                <c:pt idx="38">
                  <c:v>419.78437284018077</c:v>
                </c:pt>
                <c:pt idx="39">
                  <c:v>424.56219244771182</c:v>
                </c:pt>
                <c:pt idx="40">
                  <c:v>429.34001205524282</c:v>
                </c:pt>
                <c:pt idx="41">
                  <c:v>434.11783166277382</c:v>
                </c:pt>
                <c:pt idx="42">
                  <c:v>438.89565127030482</c:v>
                </c:pt>
                <c:pt idx="43">
                  <c:v>443.67347087783588</c:v>
                </c:pt>
                <c:pt idx="44">
                  <c:v>448.45129048536688</c:v>
                </c:pt>
                <c:pt idx="45">
                  <c:v>453.22911009289794</c:v>
                </c:pt>
                <c:pt idx="46">
                  <c:v>458.00692970042894</c:v>
                </c:pt>
                <c:pt idx="47">
                  <c:v>462.78474930795994</c:v>
                </c:pt>
                <c:pt idx="48">
                  <c:v>467.56256891549094</c:v>
                </c:pt>
                <c:pt idx="49">
                  <c:v>472.340388523022</c:v>
                </c:pt>
                <c:pt idx="50">
                  <c:v>477.118208130553</c:v>
                </c:pt>
                <c:pt idx="51">
                  <c:v>481.89602773808406</c:v>
                </c:pt>
                <c:pt idx="52">
                  <c:v>486.67384734561506</c:v>
                </c:pt>
                <c:pt idx="53">
                  <c:v>491.45166695314606</c:v>
                </c:pt>
                <c:pt idx="54">
                  <c:v>496.22948656067712</c:v>
                </c:pt>
                <c:pt idx="55">
                  <c:v>501.00730616820812</c:v>
                </c:pt>
                <c:pt idx="56">
                  <c:v>505.78512577573912</c:v>
                </c:pt>
                <c:pt idx="57">
                  <c:v>510.56294538327018</c:v>
                </c:pt>
                <c:pt idx="58">
                  <c:v>515.34076499080118</c:v>
                </c:pt>
                <c:pt idx="59">
                  <c:v>520.11858459833218</c:v>
                </c:pt>
                <c:pt idx="60">
                  <c:v>524.89640420586329</c:v>
                </c:pt>
                <c:pt idx="61">
                  <c:v>529.67422381339429</c:v>
                </c:pt>
                <c:pt idx="62">
                  <c:v>534.45204342092529</c:v>
                </c:pt>
                <c:pt idx="63">
                  <c:v>539.22986302845629</c:v>
                </c:pt>
                <c:pt idx="64">
                  <c:v>544.00768263598729</c:v>
                </c:pt>
                <c:pt idx="65">
                  <c:v>548.78550224351829</c:v>
                </c:pt>
                <c:pt idx="66">
                  <c:v>553.5633218510493</c:v>
                </c:pt>
                <c:pt idx="67">
                  <c:v>558.3411414585803</c:v>
                </c:pt>
                <c:pt idx="68">
                  <c:v>563.1189610661113</c:v>
                </c:pt>
                <c:pt idx="69">
                  <c:v>567.89678067364241</c:v>
                </c:pt>
              </c:numCache>
            </c:numRef>
          </c:xVal>
          <c:yVal>
            <c:numRef>
              <c:f>XLSTAT_20211128_221011_1_HID!ydata2</c:f>
              <c:numCache>
                <c:formatCode>General</c:formatCode>
                <c:ptCount val="70"/>
                <c:pt idx="0">
                  <c:v>238.227227754002</c:v>
                </c:pt>
                <c:pt idx="1">
                  <c:v>243.00504736153303</c:v>
                </c:pt>
                <c:pt idx="2">
                  <c:v>247.78286696906403</c:v>
                </c:pt>
                <c:pt idx="3">
                  <c:v>252.56068657659506</c:v>
                </c:pt>
                <c:pt idx="4">
                  <c:v>257.33850618412606</c:v>
                </c:pt>
                <c:pt idx="5">
                  <c:v>262.11632579165712</c:v>
                </c:pt>
                <c:pt idx="6">
                  <c:v>266.89414539918812</c:v>
                </c:pt>
                <c:pt idx="7">
                  <c:v>271.67196500671912</c:v>
                </c:pt>
                <c:pt idx="8">
                  <c:v>276.44978461425018</c:v>
                </c:pt>
                <c:pt idx="9">
                  <c:v>281.22760422178118</c:v>
                </c:pt>
                <c:pt idx="10">
                  <c:v>286.00542382931224</c:v>
                </c:pt>
                <c:pt idx="11">
                  <c:v>290.78324343684324</c:v>
                </c:pt>
                <c:pt idx="12">
                  <c:v>295.56106304437424</c:v>
                </c:pt>
                <c:pt idx="13">
                  <c:v>300.33888265190524</c:v>
                </c:pt>
                <c:pt idx="14">
                  <c:v>305.11670225943629</c:v>
                </c:pt>
                <c:pt idx="15">
                  <c:v>309.8945218669673</c:v>
                </c:pt>
                <c:pt idx="16">
                  <c:v>314.67234147449835</c:v>
                </c:pt>
                <c:pt idx="17">
                  <c:v>319.45016108202935</c:v>
                </c:pt>
                <c:pt idx="18">
                  <c:v>324.22798068956035</c:v>
                </c:pt>
                <c:pt idx="19">
                  <c:v>329.00580029709135</c:v>
                </c:pt>
                <c:pt idx="20">
                  <c:v>333.78361990462241</c:v>
                </c:pt>
                <c:pt idx="21">
                  <c:v>338.56143951215341</c:v>
                </c:pt>
                <c:pt idx="22">
                  <c:v>343.33925911968447</c:v>
                </c:pt>
                <c:pt idx="23">
                  <c:v>348.11707872721547</c:v>
                </c:pt>
                <c:pt idx="24">
                  <c:v>352.89489833474647</c:v>
                </c:pt>
                <c:pt idx="25">
                  <c:v>357.67271794227747</c:v>
                </c:pt>
                <c:pt idx="26">
                  <c:v>362.45053754980853</c:v>
                </c:pt>
                <c:pt idx="27">
                  <c:v>367.22835715733959</c:v>
                </c:pt>
                <c:pt idx="28">
                  <c:v>372.00617676487059</c:v>
                </c:pt>
                <c:pt idx="29">
                  <c:v>376.78399637240159</c:v>
                </c:pt>
                <c:pt idx="30">
                  <c:v>381.56181597993259</c:v>
                </c:pt>
                <c:pt idx="31">
                  <c:v>386.33963558746359</c:v>
                </c:pt>
                <c:pt idx="32">
                  <c:v>391.11745519499465</c:v>
                </c:pt>
                <c:pt idx="33">
                  <c:v>395.89527480252571</c:v>
                </c:pt>
                <c:pt idx="34">
                  <c:v>400.67309441005671</c:v>
                </c:pt>
                <c:pt idx="35">
                  <c:v>405.45091401758771</c:v>
                </c:pt>
                <c:pt idx="36">
                  <c:v>410.22873362511871</c:v>
                </c:pt>
                <c:pt idx="37">
                  <c:v>415.00655323264971</c:v>
                </c:pt>
                <c:pt idx="38">
                  <c:v>419.78437284018077</c:v>
                </c:pt>
                <c:pt idx="39">
                  <c:v>424.56219244771182</c:v>
                </c:pt>
                <c:pt idx="40">
                  <c:v>429.34001205524282</c:v>
                </c:pt>
                <c:pt idx="41">
                  <c:v>434.11783166277382</c:v>
                </c:pt>
                <c:pt idx="42">
                  <c:v>438.89565127030482</c:v>
                </c:pt>
                <c:pt idx="43">
                  <c:v>443.67347087783588</c:v>
                </c:pt>
                <c:pt idx="44">
                  <c:v>448.45129048536688</c:v>
                </c:pt>
                <c:pt idx="45">
                  <c:v>453.22911009289794</c:v>
                </c:pt>
                <c:pt idx="46">
                  <c:v>458.00692970042894</c:v>
                </c:pt>
                <c:pt idx="47">
                  <c:v>462.78474930795994</c:v>
                </c:pt>
                <c:pt idx="48">
                  <c:v>467.56256891549094</c:v>
                </c:pt>
                <c:pt idx="49">
                  <c:v>472.340388523022</c:v>
                </c:pt>
                <c:pt idx="50">
                  <c:v>477.118208130553</c:v>
                </c:pt>
                <c:pt idx="51">
                  <c:v>481.89602773808406</c:v>
                </c:pt>
                <c:pt idx="52">
                  <c:v>486.67384734561506</c:v>
                </c:pt>
                <c:pt idx="53">
                  <c:v>491.45166695314606</c:v>
                </c:pt>
                <c:pt idx="54">
                  <c:v>496.22948656067712</c:v>
                </c:pt>
                <c:pt idx="55">
                  <c:v>501.00730616820812</c:v>
                </c:pt>
                <c:pt idx="56">
                  <c:v>505.78512577573912</c:v>
                </c:pt>
                <c:pt idx="57">
                  <c:v>510.56294538327018</c:v>
                </c:pt>
                <c:pt idx="58">
                  <c:v>515.34076499080118</c:v>
                </c:pt>
                <c:pt idx="59">
                  <c:v>520.11858459833218</c:v>
                </c:pt>
                <c:pt idx="60">
                  <c:v>524.89640420586329</c:v>
                </c:pt>
                <c:pt idx="61">
                  <c:v>529.67422381339429</c:v>
                </c:pt>
                <c:pt idx="62">
                  <c:v>534.45204342092529</c:v>
                </c:pt>
                <c:pt idx="63">
                  <c:v>539.22986302845629</c:v>
                </c:pt>
                <c:pt idx="64">
                  <c:v>544.00768263598729</c:v>
                </c:pt>
                <c:pt idx="65">
                  <c:v>548.78550224351829</c:v>
                </c:pt>
                <c:pt idx="66">
                  <c:v>553.5633218510493</c:v>
                </c:pt>
                <c:pt idx="67">
                  <c:v>558.3411414585803</c:v>
                </c:pt>
                <c:pt idx="68">
                  <c:v>563.1189610661113</c:v>
                </c:pt>
                <c:pt idx="69">
                  <c:v>567.89678067364241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5-4FD0-B9F6-3C28577BF544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525-4FD0-B9F6-3C28577B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975552"/>
        <c:axId val="1708970976"/>
      </c:scatterChart>
      <c:valAx>
        <c:axId val="1708975552"/>
        <c:scaling>
          <c:orientation val="minMax"/>
          <c:max val="6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08970976"/>
        <c:crosses val="autoZero"/>
        <c:crossBetween val="midCat"/>
      </c:valAx>
      <c:valAx>
        <c:axId val="1708970976"/>
        <c:scaling>
          <c:orientation val="minMax"/>
          <c:max val="60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089755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'Q1-RM'!$E$101:$E$210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'Q1-RM'!$D$101:$D$210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D-41B9-A1F6-DA8D1E3B860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4D-41B9-A1F6-DA8D1E3B8603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XLSTAT_20211120_183600_1_HID!xdata1</c:f>
              <c:numCache>
                <c:formatCode>General</c:formatCode>
                <c:ptCount val="70"/>
                <c:pt idx="0">
                  <c:v>94.807623228094599</c:v>
                </c:pt>
                <c:pt idx="1">
                  <c:v>102.42145234196725</c:v>
                </c:pt>
                <c:pt idx="2">
                  <c:v>110.03528145583989</c:v>
                </c:pt>
                <c:pt idx="3">
                  <c:v>117.64911056971255</c:v>
                </c:pt>
                <c:pt idx="4">
                  <c:v>125.2629396835852</c:v>
                </c:pt>
                <c:pt idx="5">
                  <c:v>132.87676879745786</c:v>
                </c:pt>
                <c:pt idx="6">
                  <c:v>140.4905979113305</c:v>
                </c:pt>
                <c:pt idx="7">
                  <c:v>148.10442702520317</c:v>
                </c:pt>
                <c:pt idx="8">
                  <c:v>155.71825613907581</c:v>
                </c:pt>
                <c:pt idx="9">
                  <c:v>163.33208525294845</c:v>
                </c:pt>
                <c:pt idx="10">
                  <c:v>170.94591436682111</c:v>
                </c:pt>
                <c:pt idx="11">
                  <c:v>178.55974348069375</c:v>
                </c:pt>
                <c:pt idx="12">
                  <c:v>186.17357259456639</c:v>
                </c:pt>
                <c:pt idx="13">
                  <c:v>193.78740170843906</c:v>
                </c:pt>
                <c:pt idx="14">
                  <c:v>201.4012308223117</c:v>
                </c:pt>
                <c:pt idx="15">
                  <c:v>209.01505993618434</c:v>
                </c:pt>
                <c:pt idx="16">
                  <c:v>216.62888905005701</c:v>
                </c:pt>
                <c:pt idx="17">
                  <c:v>224.24271816392965</c:v>
                </c:pt>
                <c:pt idx="18">
                  <c:v>231.85654727780229</c:v>
                </c:pt>
                <c:pt idx="19">
                  <c:v>239.47037639167496</c:v>
                </c:pt>
                <c:pt idx="20">
                  <c:v>247.0842055055476</c:v>
                </c:pt>
                <c:pt idx="21">
                  <c:v>254.69803461942024</c:v>
                </c:pt>
                <c:pt idx="22">
                  <c:v>262.31186373329291</c:v>
                </c:pt>
                <c:pt idx="23">
                  <c:v>269.92569284716558</c:v>
                </c:pt>
                <c:pt idx="24">
                  <c:v>277.53952196103819</c:v>
                </c:pt>
                <c:pt idx="25">
                  <c:v>285.15335107491086</c:v>
                </c:pt>
                <c:pt idx="26">
                  <c:v>292.76718018878353</c:v>
                </c:pt>
                <c:pt idx="27">
                  <c:v>300.38100930265614</c:v>
                </c:pt>
                <c:pt idx="28">
                  <c:v>307.99483841652881</c:v>
                </c:pt>
                <c:pt idx="29">
                  <c:v>315.60866753040148</c:v>
                </c:pt>
                <c:pt idx="30">
                  <c:v>323.22249664427409</c:v>
                </c:pt>
                <c:pt idx="31">
                  <c:v>330.83632575814676</c:v>
                </c:pt>
                <c:pt idx="32">
                  <c:v>338.45015487201943</c:v>
                </c:pt>
                <c:pt idx="33">
                  <c:v>346.06398398589204</c:v>
                </c:pt>
                <c:pt idx="34">
                  <c:v>353.67781309976471</c:v>
                </c:pt>
                <c:pt idx="35">
                  <c:v>361.29164221363737</c:v>
                </c:pt>
                <c:pt idx="36">
                  <c:v>368.90547132750999</c:v>
                </c:pt>
                <c:pt idx="37">
                  <c:v>376.51930044138265</c:v>
                </c:pt>
                <c:pt idx="38">
                  <c:v>384.13312955525532</c:v>
                </c:pt>
                <c:pt idx="39">
                  <c:v>391.74695866912793</c:v>
                </c:pt>
                <c:pt idx="40">
                  <c:v>399.3607877830006</c:v>
                </c:pt>
                <c:pt idx="41">
                  <c:v>406.97461689687327</c:v>
                </c:pt>
                <c:pt idx="42">
                  <c:v>414.58844601074588</c:v>
                </c:pt>
                <c:pt idx="43">
                  <c:v>422.20227512461855</c:v>
                </c:pt>
                <c:pt idx="44">
                  <c:v>429.81610423849122</c:v>
                </c:pt>
                <c:pt idx="45">
                  <c:v>437.42993335236383</c:v>
                </c:pt>
                <c:pt idx="46">
                  <c:v>445.0437624662365</c:v>
                </c:pt>
                <c:pt idx="47">
                  <c:v>452.65759158010917</c:v>
                </c:pt>
                <c:pt idx="48">
                  <c:v>460.27142069398178</c:v>
                </c:pt>
                <c:pt idx="49">
                  <c:v>467.88524980785445</c:v>
                </c:pt>
                <c:pt idx="50">
                  <c:v>475.49907892172712</c:v>
                </c:pt>
                <c:pt idx="51">
                  <c:v>483.11290803559973</c:v>
                </c:pt>
                <c:pt idx="52">
                  <c:v>490.7267371494724</c:v>
                </c:pt>
                <c:pt idx="53">
                  <c:v>498.34056626334507</c:v>
                </c:pt>
                <c:pt idx="54">
                  <c:v>505.95439537721768</c:v>
                </c:pt>
                <c:pt idx="55">
                  <c:v>513.5682244910904</c:v>
                </c:pt>
                <c:pt idx="56">
                  <c:v>521.18205360496302</c:v>
                </c:pt>
                <c:pt idx="57">
                  <c:v>528.79588271883563</c:v>
                </c:pt>
                <c:pt idx="58">
                  <c:v>536.40971183270835</c:v>
                </c:pt>
                <c:pt idx="59">
                  <c:v>544.02354094658097</c:v>
                </c:pt>
                <c:pt idx="60">
                  <c:v>551.63737006045358</c:v>
                </c:pt>
                <c:pt idx="61">
                  <c:v>559.2511991743263</c:v>
                </c:pt>
                <c:pt idx="62">
                  <c:v>566.86502828819891</c:v>
                </c:pt>
                <c:pt idx="63">
                  <c:v>574.47885740207153</c:v>
                </c:pt>
                <c:pt idx="64">
                  <c:v>582.09268651594425</c:v>
                </c:pt>
                <c:pt idx="65">
                  <c:v>589.70651562981686</c:v>
                </c:pt>
                <c:pt idx="66">
                  <c:v>597.32034474368947</c:v>
                </c:pt>
                <c:pt idx="67">
                  <c:v>604.9341738575622</c:v>
                </c:pt>
                <c:pt idx="68">
                  <c:v>612.54800297143481</c:v>
                </c:pt>
                <c:pt idx="69">
                  <c:v>620.16183208530742</c:v>
                </c:pt>
              </c:numCache>
            </c:numRef>
          </c:xVal>
          <c:yVal>
            <c:numRef>
              <c:f>XLSTAT_20211120_183600_1_HID!ydata1</c:f>
              <c:numCache>
                <c:formatCode>General</c:formatCode>
                <c:ptCount val="70"/>
                <c:pt idx="0">
                  <c:v>-77.555156512511218</c:v>
                </c:pt>
                <c:pt idx="1">
                  <c:v>-69.566657186823548</c:v>
                </c:pt>
                <c:pt idx="2">
                  <c:v>-61.591384311627124</c:v>
                </c:pt>
                <c:pt idx="3">
                  <c:v>-53.629421621044003</c:v>
                </c:pt>
                <c:pt idx="4">
                  <c:v>-45.68085043519612</c:v>
                </c:pt>
                <c:pt idx="5">
                  <c:v>-37.745749571951961</c:v>
                </c:pt>
                <c:pt idx="6">
                  <c:v>-29.824195260187565</c:v>
                </c:pt>
                <c:pt idx="7">
                  <c:v>-21.916261054765727</c:v>
                </c:pt>
                <c:pt idx="8">
                  <c:v>-14.022017753441759</c:v>
                </c:pt>
                <c:pt idx="9">
                  <c:v>-6.1415333158996361</c:v>
                </c:pt>
                <c:pt idx="10">
                  <c:v>1.725127214876693</c:v>
                </c:pt>
                <c:pt idx="11">
                  <c:v>9.5779017886951863</c:v>
                </c:pt>
                <c:pt idx="12">
                  <c:v>17.416731421512424</c:v>
                </c:pt>
                <c:pt idx="13">
                  <c:v>25.241560265860613</c:v>
                </c:pt>
                <c:pt idx="14">
                  <c:v>33.05233567815597</c:v>
                </c:pt>
                <c:pt idx="15">
                  <c:v>40.849008282704659</c:v>
                </c:pt>
                <c:pt idx="16">
                  <c:v>48.631532032229501</c:v>
                </c:pt>
                <c:pt idx="17">
                  <c:v>56.39986426474897</c:v>
                </c:pt>
                <c:pt idx="18">
                  <c:v>64.153965756646954</c:v>
                </c:pt>
                <c:pt idx="19">
                  <c:v>71.893800771782594</c:v>
                </c:pt>
                <c:pt idx="20">
                  <c:v>79.619337106498023</c:v>
                </c:pt>
                <c:pt idx="21">
                  <c:v>87.330546130394396</c:v>
                </c:pt>
                <c:pt idx="22">
                  <c:v>95.027402822755477</c:v>
                </c:pt>
                <c:pt idx="23">
                  <c:v>102.70988580451254</c:v>
                </c:pt>
                <c:pt idx="24">
                  <c:v>110.3779773656554</c:v>
                </c:pt>
                <c:pt idx="25">
                  <c:v>118.03166348800835</c:v>
                </c:pt>
                <c:pt idx="26">
                  <c:v>125.6709338633018</c:v>
                </c:pt>
                <c:pt idx="27">
                  <c:v>133.29578190648684</c:v>
                </c:pt>
                <c:pt idx="28">
                  <c:v>140.90620476425173</c:v>
                </c:pt>
                <c:pt idx="29">
                  <c:v>148.50220331871438</c:v>
                </c:pt>
                <c:pt idx="30">
                  <c:v>156.08378218628096</c:v>
                </c:pt>
                <c:pt idx="31">
                  <c:v>163.65094971167258</c:v>
                </c:pt>
                <c:pt idx="32">
                  <c:v>171.20371795713882</c:v>
                </c:pt>
                <c:pt idx="33">
                  <c:v>178.74210268689095</c:v>
                </c:pt>
                <c:pt idx="34">
                  <c:v>186.26612334680092</c:v>
                </c:pt>
                <c:pt idx="35">
                  <c:v>193.77580303942699</c:v>
                </c:pt>
                <c:pt idx="36">
                  <c:v>201.27116849444133</c:v>
                </c:pt>
                <c:pt idx="37">
                  <c:v>208.75225003454702</c:v>
                </c:pt>
                <c:pt idx="38">
                  <c:v>216.21908153698433</c:v>
                </c:pt>
                <c:pt idx="39">
                  <c:v>223.67170039074117</c:v>
                </c:pt>
                <c:pt idx="40">
                  <c:v>231.11014744959101</c:v>
                </c:pt>
                <c:pt idx="41">
                  <c:v>238.53446698109454</c:v>
                </c:pt>
                <c:pt idx="42">
                  <c:v>245.94470661171161</c:v>
                </c:pt>
                <c:pt idx="43">
                  <c:v>253.34091726817917</c:v>
                </c:pt>
                <c:pt idx="44">
                  <c:v>260.72315311531963</c:v>
                </c:pt>
                <c:pt idx="45">
                  <c:v>268.09147149045293</c:v>
                </c:pt>
                <c:pt idx="46">
                  <c:v>275.44593283459261</c:v>
                </c:pt>
                <c:pt idx="47">
                  <c:v>282.78660062061044</c:v>
                </c:pt>
                <c:pt idx="48">
                  <c:v>290.11354127856418</c:v>
                </c:pt>
                <c:pt idx="49">
                  <c:v>297.42682411838246</c:v>
                </c:pt>
                <c:pt idx="50">
                  <c:v>304.72652125010825</c:v>
                </c:pt>
                <c:pt idx="51">
                  <c:v>312.01270750190292</c:v>
                </c:pt>
                <c:pt idx="52">
                  <c:v>319.28546033601691</c:v>
                </c:pt>
                <c:pt idx="53">
                  <c:v>326.54485976293165</c:v>
                </c:pt>
                <c:pt idx="54">
                  <c:v>333.79098825387968</c:v>
                </c:pt>
                <c:pt idx="55">
                  <c:v>341.02393065194894</c:v>
                </c:pt>
                <c:pt idx="56">
                  <c:v>348.24377408197392</c:v>
                </c:pt>
                <c:pt idx="57">
                  <c:v>355.45060785941899</c:v>
                </c:pt>
                <c:pt idx="58">
                  <c:v>362.64452339844905</c:v>
                </c:pt>
                <c:pt idx="59">
                  <c:v>369.82561411938741</c:v>
                </c:pt>
                <c:pt idx="60">
                  <c:v>376.99397535575065</c:v>
                </c:pt>
                <c:pt idx="61">
                  <c:v>384.14970426104821</c:v>
                </c:pt>
                <c:pt idx="62">
                  <c:v>391.29289971552771</c:v>
                </c:pt>
                <c:pt idx="63">
                  <c:v>398.42366223304469</c:v>
                </c:pt>
                <c:pt idx="64">
                  <c:v>405.54209386822356</c:v>
                </c:pt>
                <c:pt idx="65">
                  <c:v>412.64829812407555</c:v>
                </c:pt>
                <c:pt idx="66">
                  <c:v>419.74237986023013</c:v>
                </c:pt>
                <c:pt idx="67">
                  <c:v>426.82444520192826</c:v>
                </c:pt>
                <c:pt idx="68">
                  <c:v>433.89460144991972</c:v>
                </c:pt>
                <c:pt idx="69">
                  <c:v>440.95295699140036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D-41B9-A1F6-DA8D1E3B860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XLSTAT_20211120_183600_1_HID!xdata2</c:f>
              <c:numCache>
                <c:formatCode>General</c:formatCode>
                <c:ptCount val="70"/>
                <c:pt idx="0">
                  <c:v>88.830526382772902</c:v>
                </c:pt>
                <c:pt idx="1">
                  <c:v>96.530980088606725</c:v>
                </c:pt>
                <c:pt idx="2">
                  <c:v>104.23143379444056</c:v>
                </c:pt>
                <c:pt idx="3">
                  <c:v>111.9318875002744</c:v>
                </c:pt>
                <c:pt idx="4">
                  <c:v>119.63234120610822</c:v>
                </c:pt>
                <c:pt idx="5">
                  <c:v>127.33279491194205</c:v>
                </c:pt>
                <c:pt idx="6">
                  <c:v>135.03324861777588</c:v>
                </c:pt>
                <c:pt idx="7">
                  <c:v>142.73370232360972</c:v>
                </c:pt>
                <c:pt idx="8">
                  <c:v>150.43415602944356</c:v>
                </c:pt>
                <c:pt idx="9">
                  <c:v>158.13460973527737</c:v>
                </c:pt>
                <c:pt idx="10">
                  <c:v>165.8350634411112</c:v>
                </c:pt>
                <c:pt idx="11">
                  <c:v>173.53551714694504</c:v>
                </c:pt>
                <c:pt idx="12">
                  <c:v>181.23597085277885</c:v>
                </c:pt>
                <c:pt idx="13">
                  <c:v>188.93642455861271</c:v>
                </c:pt>
                <c:pt idx="14">
                  <c:v>196.63687826444652</c:v>
                </c:pt>
                <c:pt idx="15">
                  <c:v>204.33733197028033</c:v>
                </c:pt>
                <c:pt idx="16">
                  <c:v>212.0377856761142</c:v>
                </c:pt>
                <c:pt idx="17">
                  <c:v>219.73823938194801</c:v>
                </c:pt>
                <c:pt idx="18">
                  <c:v>227.43869308778187</c:v>
                </c:pt>
                <c:pt idx="19">
                  <c:v>235.13914679361568</c:v>
                </c:pt>
                <c:pt idx="20">
                  <c:v>242.83960049944949</c:v>
                </c:pt>
                <c:pt idx="21">
                  <c:v>250.54005420528335</c:v>
                </c:pt>
                <c:pt idx="22">
                  <c:v>258.24050791111716</c:v>
                </c:pt>
                <c:pt idx="23">
                  <c:v>265.94096161695097</c:v>
                </c:pt>
                <c:pt idx="24">
                  <c:v>273.64141532278484</c:v>
                </c:pt>
                <c:pt idx="25">
                  <c:v>281.34186902861865</c:v>
                </c:pt>
                <c:pt idx="26">
                  <c:v>289.04232273445251</c:v>
                </c:pt>
                <c:pt idx="27">
                  <c:v>296.74277644028632</c:v>
                </c:pt>
                <c:pt idx="28">
                  <c:v>304.44323014612013</c:v>
                </c:pt>
                <c:pt idx="29">
                  <c:v>312.14368385195399</c:v>
                </c:pt>
                <c:pt idx="30">
                  <c:v>319.8441375577878</c:v>
                </c:pt>
                <c:pt idx="31">
                  <c:v>327.54459126362161</c:v>
                </c:pt>
                <c:pt idx="32">
                  <c:v>335.24504496945548</c:v>
                </c:pt>
                <c:pt idx="33">
                  <c:v>342.94549867528929</c:v>
                </c:pt>
                <c:pt idx="34">
                  <c:v>350.64595238112315</c:v>
                </c:pt>
                <c:pt idx="35">
                  <c:v>358.34640608695696</c:v>
                </c:pt>
                <c:pt idx="36">
                  <c:v>366.04685979279083</c:v>
                </c:pt>
                <c:pt idx="37">
                  <c:v>373.74731349862464</c:v>
                </c:pt>
                <c:pt idx="38">
                  <c:v>381.44776720445844</c:v>
                </c:pt>
                <c:pt idx="39">
                  <c:v>389.14822091029231</c:v>
                </c:pt>
                <c:pt idx="40">
                  <c:v>396.84867461612612</c:v>
                </c:pt>
                <c:pt idx="41">
                  <c:v>404.54912832195993</c:v>
                </c:pt>
                <c:pt idx="42">
                  <c:v>412.24958202779379</c:v>
                </c:pt>
                <c:pt idx="43">
                  <c:v>419.9500357336276</c:v>
                </c:pt>
                <c:pt idx="44">
                  <c:v>427.65048943946141</c:v>
                </c:pt>
                <c:pt idx="45">
                  <c:v>435.35094314529528</c:v>
                </c:pt>
                <c:pt idx="46">
                  <c:v>443.05139685112908</c:v>
                </c:pt>
                <c:pt idx="47">
                  <c:v>450.75185055696295</c:v>
                </c:pt>
                <c:pt idx="48">
                  <c:v>458.45230426279676</c:v>
                </c:pt>
                <c:pt idx="49">
                  <c:v>466.15275796863057</c:v>
                </c:pt>
                <c:pt idx="50">
                  <c:v>473.85321167446443</c:v>
                </c:pt>
                <c:pt idx="51">
                  <c:v>481.55366538029824</c:v>
                </c:pt>
                <c:pt idx="52">
                  <c:v>489.25411908613211</c:v>
                </c:pt>
                <c:pt idx="53">
                  <c:v>496.95457279196592</c:v>
                </c:pt>
                <c:pt idx="54">
                  <c:v>504.65502649779972</c:v>
                </c:pt>
                <c:pt idx="55">
                  <c:v>512.35548020363353</c:v>
                </c:pt>
                <c:pt idx="56">
                  <c:v>520.0559339094674</c:v>
                </c:pt>
                <c:pt idx="57">
                  <c:v>527.75638761530115</c:v>
                </c:pt>
                <c:pt idx="58">
                  <c:v>535.45684132113502</c:v>
                </c:pt>
                <c:pt idx="59">
                  <c:v>543.15729502696888</c:v>
                </c:pt>
                <c:pt idx="60">
                  <c:v>550.85774873280263</c:v>
                </c:pt>
                <c:pt idx="61">
                  <c:v>558.5582024386365</c:v>
                </c:pt>
                <c:pt idx="62">
                  <c:v>566.25865614447036</c:v>
                </c:pt>
                <c:pt idx="63">
                  <c:v>573.95910985030423</c:v>
                </c:pt>
                <c:pt idx="64">
                  <c:v>581.65956355613798</c:v>
                </c:pt>
                <c:pt idx="65">
                  <c:v>589.36001726197185</c:v>
                </c:pt>
                <c:pt idx="66">
                  <c:v>597.06047096780571</c:v>
                </c:pt>
                <c:pt idx="67">
                  <c:v>604.76092467363947</c:v>
                </c:pt>
                <c:pt idx="68">
                  <c:v>612.46137837947333</c:v>
                </c:pt>
                <c:pt idx="69">
                  <c:v>620.16183208530708</c:v>
                </c:pt>
              </c:numCache>
            </c:numRef>
          </c:xVal>
          <c:yVal>
            <c:numRef>
              <c:f>XLSTAT_20211120_183600_1_HID!ydata2</c:f>
              <c:numCache>
                <c:formatCode>General</c:formatCode>
                <c:ptCount val="70"/>
                <c:pt idx="0">
                  <c:v>261.49664535544036</c:v>
                </c:pt>
                <c:pt idx="1">
                  <c:v>268.80780122352894</c:v>
                </c:pt>
                <c:pt idx="2">
                  <c:v>276.13241831178158</c:v>
                </c:pt>
                <c:pt idx="3">
                  <c:v>283.47058509972209</c:v>
                </c:pt>
                <c:pt idx="4">
                  <c:v>290.82238761244838</c:v>
                </c:pt>
                <c:pt idx="5">
                  <c:v>298.1879093261777</c:v>
                </c:pt>
                <c:pt idx="6">
                  <c:v>305.56723107524601</c:v>
                </c:pt>
                <c:pt idx="7">
                  <c:v>312.96043096078461</c:v>
                </c:pt>
                <c:pt idx="8">
                  <c:v>320.36758426129722</c:v>
                </c:pt>
                <c:pt idx="9">
                  <c:v>327.7887633453592</c:v>
                </c:pt>
                <c:pt idx="10">
                  <c:v>335.22403758666309</c:v>
                </c:pt>
                <c:pt idx="11">
                  <c:v>342.67347328162862</c:v>
                </c:pt>
                <c:pt idx="12">
                  <c:v>350.13713356979616</c:v>
                </c:pt>
                <c:pt idx="13">
                  <c:v>357.61507835721602</c:v>
                </c:pt>
                <c:pt idx="14">
                  <c:v>365.10736424304253</c:v>
                </c:pt>
                <c:pt idx="15">
                  <c:v>372.61404444953587</c:v>
                </c:pt>
                <c:pt idx="16">
                  <c:v>380.13516875566802</c:v>
                </c:pt>
                <c:pt idx="17">
                  <c:v>387.67078343451999</c:v>
                </c:pt>
                <c:pt idx="18">
                  <c:v>395.22093119465148</c:v>
                </c:pt>
                <c:pt idx="19">
                  <c:v>402.78565112561193</c:v>
                </c:pt>
                <c:pt idx="20">
                  <c:v>410.36497864775367</c:v>
                </c:pt>
                <c:pt idx="21">
                  <c:v>417.95894546649401</c:v>
                </c:pt>
                <c:pt idx="22">
                  <c:v>425.56757953116426</c:v>
                </c:pt>
                <c:pt idx="23">
                  <c:v>433.19090499856821</c:v>
                </c:pt>
                <c:pt idx="24">
                  <c:v>440.82894220136052</c:v>
                </c:pt>
                <c:pt idx="25">
                  <c:v>448.481707621341</c:v>
                </c:pt>
                <c:pt idx="26">
                  <c:v>456.1492138677466</c:v>
                </c:pt>
                <c:pt idx="27">
                  <c:v>463.83146966060696</c:v>
                </c:pt>
                <c:pt idx="28">
                  <c:v>471.52847981921593</c:v>
                </c:pt>
                <c:pt idx="29">
                  <c:v>479.24024525575305</c:v>
                </c:pt>
                <c:pt idx="30">
                  <c:v>486.96676297407589</c:v>
                </c:pt>
                <c:pt idx="31">
                  <c:v>494.70802607368648</c:v>
                </c:pt>
                <c:pt idx="32">
                  <c:v>502.46402375885953</c:v>
                </c:pt>
                <c:pt idx="33">
                  <c:v>510.23474135290451</c:v>
                </c:pt>
                <c:pt idx="34">
                  <c:v>518.02016031751759</c:v>
                </c:pt>
                <c:pt idx="35">
                  <c:v>525.82025827716393</c:v>
                </c:pt>
                <c:pt idx="36">
                  <c:v>533.63500904841601</c:v>
                </c:pt>
                <c:pt idx="37">
                  <c:v>541.46438267415783</c:v>
                </c:pt>
                <c:pt idx="38">
                  <c:v>549.30834546255346</c:v>
                </c:pt>
                <c:pt idx="39">
                  <c:v>557.16686003065877</c:v>
                </c:pt>
                <c:pt idx="40">
                  <c:v>565.03988535255064</c:v>
                </c:pt>
                <c:pt idx="41">
                  <c:v>572.92737681182666</c:v>
                </c:pt>
                <c:pt idx="42">
                  <c:v>580.82928625832312</c:v>
                </c:pt>
                <c:pt idx="43">
                  <c:v>588.74556206888531</c:v>
                </c:pt>
                <c:pt idx="44">
                  <c:v>596.67614921201528</c:v>
                </c:pt>
                <c:pt idx="45">
                  <c:v>604.62098931621153</c:v>
                </c:pt>
                <c:pt idx="46">
                  <c:v>612.58002074180888</c:v>
                </c:pt>
                <c:pt idx="47">
                  <c:v>620.55317865611994</c:v>
                </c:pt>
                <c:pt idx="48">
                  <c:v>628.54039511166843</c:v>
                </c:pt>
                <c:pt idx="49">
                  <c:v>636.54159912730813</c:v>
                </c:pt>
                <c:pt idx="50">
                  <c:v>644.55671677200644</c:v>
                </c:pt>
                <c:pt idx="51">
                  <c:v>652.58567125107834</c:v>
                </c:pt>
                <c:pt idx="52">
                  <c:v>660.62838299464624</c:v>
                </c:pt>
                <c:pt idx="53">
                  <c:v>668.68476974810437</c:v>
                </c:pt>
                <c:pt idx="54">
                  <c:v>676.75474666436367</c:v>
                </c:pt>
                <c:pt idx="55">
                  <c:v>684.83822639765629</c:v>
                </c:pt>
                <c:pt idx="56">
                  <c:v>692.93511919867512</c:v>
                </c:pt>
                <c:pt idx="57">
                  <c:v>701.045333010832</c:v>
                </c:pt>
                <c:pt idx="58">
                  <c:v>709.16877356741691</c:v>
                </c:pt>
                <c:pt idx="59">
                  <c:v>717.30534448944468</c:v>
                </c:pt>
                <c:pt idx="60">
                  <c:v>725.45494738398224</c:v>
                </c:pt>
                <c:pt idx="61">
                  <c:v>733.61748194275356</c:v>
                </c:pt>
                <c:pt idx="62">
                  <c:v>741.79284604082136</c:v>
                </c:pt>
                <c:pt idx="63">
                  <c:v>749.98093583515845</c:v>
                </c:pt>
                <c:pt idx="64">
                  <c:v>758.18164586292164</c:v>
                </c:pt>
                <c:pt idx="65">
                  <c:v>766.39486913925055</c:v>
                </c:pt>
                <c:pt idx="66">
                  <c:v>774.62049725442137</c:v>
                </c:pt>
                <c:pt idx="67">
                  <c:v>782.85842047019401</c:v>
                </c:pt>
                <c:pt idx="68">
                  <c:v>791.10852781519873</c:v>
                </c:pt>
                <c:pt idx="69">
                  <c:v>799.37070717921415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4D-41B9-A1F6-DA8D1E3B8603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04D-41B9-A1F6-DA8D1E3B8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17903"/>
        <c:axId val="1959363327"/>
      </c:scatterChart>
      <c:valAx>
        <c:axId val="1806717903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59363327"/>
        <c:crosses val="autoZero"/>
        <c:crossBetween val="midCat"/>
      </c:valAx>
      <c:valAx>
        <c:axId val="1959363327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67179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'Q4-Regression'!$B$109:$B$188</c:f>
              <c:strCache>
                <c:ptCount val="8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</c:strCache>
            </c:strRef>
          </c:cat>
          <c:val>
            <c:numRef>
              <c:f>'Q4-Regression'!$G$109:$G$188</c:f>
              <c:numCache>
                <c:formatCode>0.000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F-4E32-B7F7-D3CE9461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708976384"/>
        <c:axId val="1708970560"/>
      </c:barChart>
      <c:catAx>
        <c:axId val="170897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08970560"/>
        <c:crosses val="autoZero"/>
        <c:auto val="1"/>
        <c:lblAlgn val="ctr"/>
        <c:lblOffset val="100"/>
        <c:noMultiLvlLbl val="0"/>
      </c:catAx>
      <c:valAx>
        <c:axId val="170897056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089763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'Q1-RM'!$B$101:$B$210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'Q1-RM'!$G$101:$G$210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E-4138-A51F-FC598079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959363743"/>
        <c:axId val="1959362079"/>
      </c:barChart>
      <c:catAx>
        <c:axId val="1959363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59362079"/>
        <c:crosses val="autoZero"/>
        <c:auto val="1"/>
        <c:lblAlgn val="ctr"/>
        <c:lblOffset val="100"/>
        <c:noMultiLvlLbl val="0"/>
      </c:catAx>
      <c:valAx>
        <c:axId val="1959362079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593637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5A9-42FE-9E10-E520818F101F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A9-42FE-9E10-E520818F101F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5A9-42FE-9E10-E520818F10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0.13232645641790017</c:v>
                </c:pt>
                <c:pt idx="1">
                  <c:v>0.13207279394772264</c:v>
                </c:pt>
                <c:pt idx="2">
                  <c:v>0.13302430435010665</c:v>
                </c:pt>
              </c:numLit>
            </c:plus>
            <c:minus>
              <c:numLit>
                <c:formatCode>General</c:formatCode>
                <c:ptCount val="3"/>
                <c:pt idx="0">
                  <c:v>0.1323264564179002</c:v>
                </c:pt>
                <c:pt idx="1">
                  <c:v>0.13207279394772264</c:v>
                </c:pt>
                <c:pt idx="2">
                  <c:v>0.13302430435010665</c:v>
                </c:pt>
              </c:numLit>
            </c:minus>
          </c:errBars>
          <c:cat>
            <c:strRef>
              <c:f>'Q1-NE'!$B$73:$B$75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'Q1-NE'!$C$73:$C$75</c:f>
              <c:numCache>
                <c:formatCode>0.000</c:formatCode>
                <c:ptCount val="3"/>
                <c:pt idx="0">
                  <c:v>-0.27046776502920067</c:v>
                </c:pt>
                <c:pt idx="1">
                  <c:v>0.36450070073350849</c:v>
                </c:pt>
                <c:pt idx="2">
                  <c:v>0.35909248074969041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9-42FE-9E10-E520818F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794008271"/>
        <c:axId val="1794009103"/>
      </c:barChart>
      <c:catAx>
        <c:axId val="179400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94009103"/>
        <c:crosses val="autoZero"/>
        <c:auto val="1"/>
        <c:lblAlgn val="ctr"/>
        <c:lblOffset val="100"/>
        <c:noMultiLvlLbl val="0"/>
      </c:catAx>
      <c:valAx>
        <c:axId val="179400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9400827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'Q1-NE'!$D$101:$D$210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xVal>
          <c:yVal>
            <c:numRef>
              <c:f>'Q1-NE'!$G$101:$G$210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F-44D2-9EA3-823292B7C5C1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152.5346601739578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AF-44D2-9EA3-823292B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308911"/>
        <c:axId val="1793315839"/>
      </c:scatterChart>
      <c:valAx>
        <c:axId val="1370308911"/>
        <c:scaling>
          <c:orientation val="minMax"/>
          <c:max val="4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93315839"/>
        <c:crosses val="autoZero"/>
        <c:crossBetween val="midCat"/>
      </c:valAx>
      <c:valAx>
        <c:axId val="179331583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7030891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'Q1-NE'!$E$101:$E$210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'Q1-NE'!$G$101:$G$210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E-4C54-9BDA-AE4A34439C6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DCE-4C54-9BDA-AE4A3443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15007"/>
        <c:axId val="1793315423"/>
      </c:scatterChart>
      <c:valAx>
        <c:axId val="1793315007"/>
        <c:scaling>
          <c:orientation val="minMax"/>
          <c:max val="4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93315423"/>
        <c:crosses val="autoZero"/>
        <c:crossBetween val="midCat"/>
      </c:valAx>
      <c:valAx>
        <c:axId val="1793315423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933150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'Q1-NE'!$E$101:$E$210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'Q1-NE'!$D$101:$D$210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8-431F-BB43-3B0CCA8F2DF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152.5346601739578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838-431F-BB43-3B0CCA8F2DF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XLSTAT_20211120_183713_1_HID!xdata1</c:f>
              <c:numCache>
                <c:formatCode>General</c:formatCode>
                <c:ptCount val="70"/>
                <c:pt idx="0">
                  <c:v>155.99026191566301</c:v>
                </c:pt>
                <c:pt idx="1">
                  <c:v>160.06841802930342</c:v>
                </c:pt>
                <c:pt idx="2">
                  <c:v>164.14657414294382</c:v>
                </c:pt>
                <c:pt idx="3">
                  <c:v>168.22473025658422</c:v>
                </c:pt>
                <c:pt idx="4">
                  <c:v>172.3028863702246</c:v>
                </c:pt>
                <c:pt idx="5">
                  <c:v>176.381042483865</c:v>
                </c:pt>
                <c:pt idx="6">
                  <c:v>180.45919859750541</c:v>
                </c:pt>
                <c:pt idx="7">
                  <c:v>184.53735471114581</c:v>
                </c:pt>
                <c:pt idx="8">
                  <c:v>188.61551082478621</c:v>
                </c:pt>
                <c:pt idx="9">
                  <c:v>192.69366693842662</c:v>
                </c:pt>
                <c:pt idx="10">
                  <c:v>196.77182305206702</c:v>
                </c:pt>
                <c:pt idx="11">
                  <c:v>200.8499791657074</c:v>
                </c:pt>
                <c:pt idx="12">
                  <c:v>204.92813527934783</c:v>
                </c:pt>
                <c:pt idx="13">
                  <c:v>209.0062913929882</c:v>
                </c:pt>
                <c:pt idx="14">
                  <c:v>213.08444750662861</c:v>
                </c:pt>
                <c:pt idx="15">
                  <c:v>217.16260362026901</c:v>
                </c:pt>
                <c:pt idx="16">
                  <c:v>221.24075973390941</c:v>
                </c:pt>
                <c:pt idx="17">
                  <c:v>225.31891584754982</c:v>
                </c:pt>
                <c:pt idx="18">
                  <c:v>229.39707196119022</c:v>
                </c:pt>
                <c:pt idx="19">
                  <c:v>233.47522807483062</c:v>
                </c:pt>
                <c:pt idx="20">
                  <c:v>237.553384188471</c:v>
                </c:pt>
                <c:pt idx="21">
                  <c:v>241.63154030211143</c:v>
                </c:pt>
                <c:pt idx="22">
                  <c:v>245.70969641575181</c:v>
                </c:pt>
                <c:pt idx="23">
                  <c:v>249.78785252939221</c:v>
                </c:pt>
                <c:pt idx="24">
                  <c:v>253.86600864303261</c:v>
                </c:pt>
                <c:pt idx="25">
                  <c:v>257.94416475667299</c:v>
                </c:pt>
                <c:pt idx="26">
                  <c:v>262.02232087031342</c:v>
                </c:pt>
                <c:pt idx="27">
                  <c:v>266.1004769839538</c:v>
                </c:pt>
                <c:pt idx="28">
                  <c:v>270.17863309759423</c:v>
                </c:pt>
                <c:pt idx="29">
                  <c:v>274.2567892112346</c:v>
                </c:pt>
                <c:pt idx="30">
                  <c:v>278.33494532487498</c:v>
                </c:pt>
                <c:pt idx="31">
                  <c:v>282.41310143851541</c:v>
                </c:pt>
                <c:pt idx="32">
                  <c:v>286.49125755215584</c:v>
                </c:pt>
                <c:pt idx="33">
                  <c:v>290.56941366579622</c:v>
                </c:pt>
                <c:pt idx="34">
                  <c:v>294.64756977943659</c:v>
                </c:pt>
                <c:pt idx="35">
                  <c:v>298.72572589307703</c:v>
                </c:pt>
                <c:pt idx="36">
                  <c:v>302.80388200671746</c:v>
                </c:pt>
                <c:pt idx="37">
                  <c:v>306.88203812035783</c:v>
                </c:pt>
                <c:pt idx="38">
                  <c:v>310.96019423399821</c:v>
                </c:pt>
                <c:pt idx="39">
                  <c:v>315.03835034763858</c:v>
                </c:pt>
                <c:pt idx="40">
                  <c:v>319.11650646127902</c:v>
                </c:pt>
                <c:pt idx="41">
                  <c:v>323.19466257491945</c:v>
                </c:pt>
                <c:pt idx="42">
                  <c:v>327.27281868855982</c:v>
                </c:pt>
                <c:pt idx="43">
                  <c:v>331.3509748022002</c:v>
                </c:pt>
                <c:pt idx="44">
                  <c:v>335.42913091584057</c:v>
                </c:pt>
                <c:pt idx="45">
                  <c:v>339.50728702948101</c:v>
                </c:pt>
                <c:pt idx="46">
                  <c:v>343.58544314312144</c:v>
                </c:pt>
                <c:pt idx="47">
                  <c:v>347.66359925676181</c:v>
                </c:pt>
                <c:pt idx="48">
                  <c:v>351.74175537040219</c:v>
                </c:pt>
                <c:pt idx="49">
                  <c:v>355.81991148404262</c:v>
                </c:pt>
                <c:pt idx="50">
                  <c:v>359.89806759768305</c:v>
                </c:pt>
                <c:pt idx="51">
                  <c:v>363.97622371132343</c:v>
                </c:pt>
                <c:pt idx="52">
                  <c:v>368.0543798249638</c:v>
                </c:pt>
                <c:pt idx="53">
                  <c:v>372.13253593860418</c:v>
                </c:pt>
                <c:pt idx="54">
                  <c:v>376.21069205224461</c:v>
                </c:pt>
                <c:pt idx="55">
                  <c:v>380.28884816588504</c:v>
                </c:pt>
                <c:pt idx="56">
                  <c:v>384.36700427952542</c:v>
                </c:pt>
                <c:pt idx="57">
                  <c:v>388.44516039316579</c:v>
                </c:pt>
                <c:pt idx="58">
                  <c:v>392.52331650680622</c:v>
                </c:pt>
                <c:pt idx="59">
                  <c:v>396.60147262044666</c:v>
                </c:pt>
                <c:pt idx="60">
                  <c:v>400.67962873408703</c:v>
                </c:pt>
                <c:pt idx="61">
                  <c:v>404.75778484772741</c:v>
                </c:pt>
                <c:pt idx="62">
                  <c:v>408.83594096136778</c:v>
                </c:pt>
                <c:pt idx="63">
                  <c:v>412.91409707500827</c:v>
                </c:pt>
                <c:pt idx="64">
                  <c:v>416.99225318864865</c:v>
                </c:pt>
                <c:pt idx="65">
                  <c:v>421.07040930228902</c:v>
                </c:pt>
                <c:pt idx="66">
                  <c:v>425.1485654159294</c:v>
                </c:pt>
                <c:pt idx="67">
                  <c:v>429.22672152956977</c:v>
                </c:pt>
                <c:pt idx="68">
                  <c:v>433.30487764321026</c:v>
                </c:pt>
                <c:pt idx="69">
                  <c:v>437.38303375685064</c:v>
                </c:pt>
              </c:numCache>
            </c:numRef>
          </c:xVal>
          <c:yVal>
            <c:numRef>
              <c:f>XLSTAT_20211120_183713_1_HID!ydata1</c:f>
              <c:numCache>
                <c:formatCode>General</c:formatCode>
                <c:ptCount val="70"/>
                <c:pt idx="0">
                  <c:v>60.644046953001819</c:v>
                </c:pt>
                <c:pt idx="1">
                  <c:v>64.931572006797794</c:v>
                </c:pt>
                <c:pt idx="2">
                  <c:v>69.210667579321196</c:v>
                </c:pt>
                <c:pt idx="3">
                  <c:v>73.481280036810119</c:v>
                </c:pt>
                <c:pt idx="4">
                  <c:v>77.743357582377229</c:v>
                </c:pt>
                <c:pt idx="5">
                  <c:v>81.996850321429008</c:v>
                </c:pt>
                <c:pt idx="6">
                  <c:v>86.241710325557975</c:v>
                </c:pt>
                <c:pt idx="7">
                  <c:v>90.47789169473026</c:v>
                </c:pt>
                <c:pt idx="8">
                  <c:v>94.705350617589602</c:v>
                </c:pt>
                <c:pt idx="9">
                  <c:v>98.924045429703398</c:v>
                </c:pt>
                <c:pt idx="10">
                  <c:v>103.13393666957718</c:v>
                </c:pt>
                <c:pt idx="11">
                  <c:v>107.33498713226959</c:v>
                </c:pt>
                <c:pt idx="12">
                  <c:v>111.52716192044332</c:v>
                </c:pt>
                <c:pt idx="13">
                  <c:v>115.71042849269324</c:v>
                </c:pt>
                <c:pt idx="14">
                  <c:v>119.8847567090006</c:v>
                </c:pt>
                <c:pt idx="15">
                  <c:v>124.05011887316705</c:v>
                </c:pt>
                <c:pt idx="16">
                  <c:v>128.20648977209314</c:v>
                </c:pt>
                <c:pt idx="17">
                  <c:v>132.35384671177218</c:v>
                </c:pt>
                <c:pt idx="18">
                  <c:v>136.49216954988191</c:v>
                </c:pt>
                <c:pt idx="19">
                  <c:v>140.62144072486569</c:v>
                </c:pt>
                <c:pt idx="20">
                  <c:v>144.74164528140551</c:v>
                </c:pt>
                <c:pt idx="21">
                  <c:v>148.85277089220241</c:v>
                </c:pt>
                <c:pt idx="22">
                  <c:v>152.95480787598893</c:v>
                </c:pt>
                <c:pt idx="23">
                  <c:v>157.04774921171418</c:v>
                </c:pt>
                <c:pt idx="24">
                  <c:v>161.13159054885176</c:v>
                </c:pt>
                <c:pt idx="25">
                  <c:v>165.20633021379572</c:v>
                </c:pt>
                <c:pt idx="26">
                  <c:v>169.27196921232343</c:v>
                </c:pt>
                <c:pt idx="27">
                  <c:v>173.32851122811496</c:v>
                </c:pt>
                <c:pt idx="28">
                  <c:v>177.37596261733677</c:v>
                </c:pt>
                <c:pt idx="29">
                  <c:v>181.41433239930532</c:v>
                </c:pt>
                <c:pt idx="30">
                  <c:v>185.4436322432652</c:v>
                </c:pt>
                <c:pt idx="31">
                  <c:v>189.46387645132501</c:v>
                </c:pt>
                <c:pt idx="32">
                  <c:v>193.47508193761007</c:v>
                </c:pt>
                <c:pt idx="33">
                  <c:v>197.47726820370212</c:v>
                </c:pt>
                <c:pt idx="34">
                  <c:v>201.47045731044904</c:v>
                </c:pt>
                <c:pt idx="35">
                  <c:v>205.45467384623879</c:v>
                </c:pt>
                <c:pt idx="36">
                  <c:v>209.42994489184235</c:v>
                </c:pt>
                <c:pt idx="37">
                  <c:v>213.39629998194289</c:v>
                </c:pt>
                <c:pt idx="38">
                  <c:v>217.35377106347579</c:v>
                </c:pt>
                <c:pt idx="39">
                  <c:v>221.30239245091394</c:v>
                </c:pt>
                <c:pt idx="40">
                  <c:v>225.24220077864214</c:v>
                </c:pt>
                <c:pt idx="41">
                  <c:v>229.17323495057019</c:v>
                </c:pt>
                <c:pt idx="42">
                  <c:v>233.09553608714185</c:v>
                </c:pt>
                <c:pt idx="43">
                  <c:v>237.00914746990327</c:v>
                </c:pt>
                <c:pt idx="44">
                  <c:v>240.91411448379682</c:v>
                </c:pt>
                <c:pt idx="45">
                  <c:v>244.81048455735385</c:v>
                </c:pt>
                <c:pt idx="46">
                  <c:v>248.69830710096011</c:v>
                </c:pt>
                <c:pt idx="47">
                  <c:v>252.57763344337178</c:v>
                </c:pt>
                <c:pt idx="48">
                  <c:v>256.44851676666008</c:v>
                </c:pt>
                <c:pt idx="49">
                  <c:v>260.31101203976436</c:v>
                </c:pt>
                <c:pt idx="50">
                  <c:v>264.16517595083172</c:v>
                </c:pt>
                <c:pt idx="51">
                  <c:v>268.01106683852248</c:v>
                </c:pt>
                <c:pt idx="52">
                  <c:v>271.84874462245705</c:v>
                </c:pt>
                <c:pt idx="53">
                  <c:v>275.67827073297786</c:v>
                </c:pt>
                <c:pt idx="54">
                  <c:v>279.49970804039731</c:v>
                </c:pt>
                <c:pt idx="55">
                  <c:v>283.31312078389902</c:v>
                </c:pt>
                <c:pt idx="56">
                  <c:v>287.11857450025468</c:v>
                </c:pt>
                <c:pt idx="57">
                  <c:v>290.9161359525142</c:v>
                </c:pt>
                <c:pt idx="58">
                  <c:v>294.70587305882162</c:v>
                </c:pt>
                <c:pt idx="59">
                  <c:v>298.48785482150339</c:v>
                </c:pt>
                <c:pt idx="60">
                  <c:v>302.26215125657006</c:v>
                </c:pt>
                <c:pt idx="61">
                  <c:v>306.02883332376467</c:v>
                </c:pt>
                <c:pt idx="62">
                  <c:v>309.78797285728501</c:v>
                </c:pt>
                <c:pt idx="63">
                  <c:v>313.53964249730097</c:v>
                </c:pt>
                <c:pt idx="64">
                  <c:v>317.2839156223788</c:v>
                </c:pt>
                <c:pt idx="65">
                  <c:v>321.02086628291977</c:v>
                </c:pt>
                <c:pt idx="66">
                  <c:v>324.75056913570972</c:v>
                </c:pt>
                <c:pt idx="67">
                  <c:v>328.47309937967196</c:v>
                </c:pt>
                <c:pt idx="68">
                  <c:v>332.18853269290685</c:v>
                </c:pt>
                <c:pt idx="69">
                  <c:v>335.89694517109365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38-431F-BB43-3B0CCA8F2DF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XLSTAT_20211120_183713_1_HID!xdata2</c:f>
              <c:numCache>
                <c:formatCode>General</c:formatCode>
                <c:ptCount val="70"/>
                <c:pt idx="0">
                  <c:v>131.207458749404</c:v>
                </c:pt>
                <c:pt idx="1">
                  <c:v>135.64478592342496</c:v>
                </c:pt>
                <c:pt idx="2">
                  <c:v>140.08211309744593</c:v>
                </c:pt>
                <c:pt idx="3">
                  <c:v>144.51944027146692</c:v>
                </c:pt>
                <c:pt idx="4">
                  <c:v>148.95676744548788</c:v>
                </c:pt>
                <c:pt idx="5">
                  <c:v>153.39409461950885</c:v>
                </c:pt>
                <c:pt idx="6">
                  <c:v>157.83142179352981</c:v>
                </c:pt>
                <c:pt idx="7">
                  <c:v>162.26874896755078</c:v>
                </c:pt>
                <c:pt idx="8">
                  <c:v>166.70607614157177</c:v>
                </c:pt>
                <c:pt idx="9">
                  <c:v>171.14340331559274</c:v>
                </c:pt>
                <c:pt idx="10">
                  <c:v>175.5807304896137</c:v>
                </c:pt>
                <c:pt idx="11">
                  <c:v>180.01805766363466</c:v>
                </c:pt>
                <c:pt idx="12">
                  <c:v>184.45538483765563</c:v>
                </c:pt>
                <c:pt idx="13">
                  <c:v>188.89271201167662</c:v>
                </c:pt>
                <c:pt idx="14">
                  <c:v>193.33003918569756</c:v>
                </c:pt>
                <c:pt idx="15">
                  <c:v>197.76736635971855</c:v>
                </c:pt>
                <c:pt idx="16">
                  <c:v>202.20469353373952</c:v>
                </c:pt>
                <c:pt idx="17">
                  <c:v>206.64202070776048</c:v>
                </c:pt>
                <c:pt idx="18">
                  <c:v>211.07934788178147</c:v>
                </c:pt>
                <c:pt idx="19">
                  <c:v>215.51667505580241</c:v>
                </c:pt>
                <c:pt idx="20">
                  <c:v>219.9540022298234</c:v>
                </c:pt>
                <c:pt idx="21">
                  <c:v>224.39132940384437</c:v>
                </c:pt>
                <c:pt idx="22">
                  <c:v>228.82865657786533</c:v>
                </c:pt>
                <c:pt idx="23">
                  <c:v>233.26598375188632</c:v>
                </c:pt>
                <c:pt idx="24">
                  <c:v>237.70331092590726</c:v>
                </c:pt>
                <c:pt idx="25">
                  <c:v>242.14063809992825</c:v>
                </c:pt>
                <c:pt idx="26">
                  <c:v>246.57796527394922</c:v>
                </c:pt>
                <c:pt idx="27">
                  <c:v>251.01529244797018</c:v>
                </c:pt>
                <c:pt idx="28">
                  <c:v>255.45261962199115</c:v>
                </c:pt>
                <c:pt idx="29">
                  <c:v>259.88994679601211</c:v>
                </c:pt>
                <c:pt idx="30">
                  <c:v>264.3272739700331</c:v>
                </c:pt>
                <c:pt idx="31">
                  <c:v>268.76460114405404</c:v>
                </c:pt>
                <c:pt idx="32">
                  <c:v>273.20192831807503</c:v>
                </c:pt>
                <c:pt idx="33">
                  <c:v>277.63925549209603</c:v>
                </c:pt>
                <c:pt idx="34">
                  <c:v>282.07658266611696</c:v>
                </c:pt>
                <c:pt idx="35">
                  <c:v>286.51390984013796</c:v>
                </c:pt>
                <c:pt idx="36">
                  <c:v>290.95123701415889</c:v>
                </c:pt>
                <c:pt idx="37">
                  <c:v>295.38856418817988</c:v>
                </c:pt>
                <c:pt idx="38">
                  <c:v>299.82589136220088</c:v>
                </c:pt>
                <c:pt idx="39">
                  <c:v>304.26321853622181</c:v>
                </c:pt>
                <c:pt idx="40">
                  <c:v>308.70054571024281</c:v>
                </c:pt>
                <c:pt idx="41">
                  <c:v>313.13787288426374</c:v>
                </c:pt>
                <c:pt idx="42">
                  <c:v>317.57520005828474</c:v>
                </c:pt>
                <c:pt idx="43">
                  <c:v>322.01252723230573</c:v>
                </c:pt>
                <c:pt idx="44">
                  <c:v>326.44985440632666</c:v>
                </c:pt>
                <c:pt idx="45">
                  <c:v>330.8871815803476</c:v>
                </c:pt>
                <c:pt idx="46">
                  <c:v>335.32450875436859</c:v>
                </c:pt>
                <c:pt idx="47">
                  <c:v>339.76183592838959</c:v>
                </c:pt>
                <c:pt idx="48">
                  <c:v>344.19916310241058</c:v>
                </c:pt>
                <c:pt idx="49">
                  <c:v>348.63649027643152</c:v>
                </c:pt>
                <c:pt idx="50">
                  <c:v>353.07381745045245</c:v>
                </c:pt>
                <c:pt idx="51">
                  <c:v>357.51114462447345</c:v>
                </c:pt>
                <c:pt idx="52">
                  <c:v>361.94847179849444</c:v>
                </c:pt>
                <c:pt idx="53">
                  <c:v>366.38579897251543</c:v>
                </c:pt>
                <c:pt idx="54">
                  <c:v>370.82312614653637</c:v>
                </c:pt>
                <c:pt idx="55">
                  <c:v>375.2604533205573</c:v>
                </c:pt>
                <c:pt idx="56">
                  <c:v>379.6977804945783</c:v>
                </c:pt>
                <c:pt idx="57">
                  <c:v>384.13510766859929</c:v>
                </c:pt>
                <c:pt idx="58">
                  <c:v>388.57243484262023</c:v>
                </c:pt>
                <c:pt idx="59">
                  <c:v>393.00976201664122</c:v>
                </c:pt>
                <c:pt idx="60">
                  <c:v>397.44708919066221</c:v>
                </c:pt>
                <c:pt idx="61">
                  <c:v>401.88441636468315</c:v>
                </c:pt>
                <c:pt idx="62">
                  <c:v>406.32174353870414</c:v>
                </c:pt>
                <c:pt idx="63">
                  <c:v>410.75907071272508</c:v>
                </c:pt>
                <c:pt idx="64">
                  <c:v>415.19639788674607</c:v>
                </c:pt>
                <c:pt idx="65">
                  <c:v>419.63372506076706</c:v>
                </c:pt>
                <c:pt idx="66">
                  <c:v>424.071052234788</c:v>
                </c:pt>
                <c:pt idx="67">
                  <c:v>428.50837940880899</c:v>
                </c:pt>
                <c:pt idx="68">
                  <c:v>432.94570658282993</c:v>
                </c:pt>
                <c:pt idx="69">
                  <c:v>437.38303375685092</c:v>
                </c:pt>
              </c:numCache>
            </c:numRef>
          </c:xVal>
          <c:yVal>
            <c:numRef>
              <c:f>XLSTAT_20211120_183713_1_HID!ydata2</c:f>
              <c:numCache>
                <c:formatCode>General</c:formatCode>
                <c:ptCount val="70"/>
                <c:pt idx="0">
                  <c:v>228.00393352097319</c:v>
                </c:pt>
                <c:pt idx="1">
                  <c:v>232.15946156876012</c:v>
                </c:pt>
                <c:pt idx="2">
                  <c:v>236.32454796078918</c:v>
                </c:pt>
                <c:pt idx="3">
                  <c:v>240.4992740320277</c:v>
                </c:pt>
                <c:pt idx="4">
                  <c:v>244.68371911409736</c:v>
                </c:pt>
                <c:pt idx="5">
                  <c:v>248.87796042731486</c:v>
                </c:pt>
                <c:pt idx="6">
                  <c:v>253.08207297356802</c:v>
                </c:pt>
                <c:pt idx="7">
                  <c:v>257.29612943033595</c:v>
                </c:pt>
                <c:pt idx="8">
                  <c:v>261.52020004616696</c:v>
                </c:pt>
                <c:pt idx="9">
                  <c:v>265.75435253793347</c:v>
                </c:pt>
                <c:pt idx="10">
                  <c:v>269.99865199018552</c:v>
                </c:pt>
                <c:pt idx="11">
                  <c:v>274.25316075692649</c:v>
                </c:pt>
                <c:pt idx="12">
                  <c:v>278.51793836613444</c:v>
                </c:pt>
                <c:pt idx="13">
                  <c:v>282.79304142734986</c:v>
                </c:pt>
                <c:pt idx="14">
                  <c:v>287.07852354264782</c:v>
                </c:pt>
                <c:pt idx="15">
                  <c:v>291.3744352213069</c:v>
                </c:pt>
                <c:pt idx="16">
                  <c:v>295.68082379847789</c:v>
                </c:pt>
                <c:pt idx="17">
                  <c:v>299.99773335814911</c:v>
                </c:pt>
                <c:pt idx="18">
                  <c:v>304.3252046606911</c:v>
                </c:pt>
                <c:pt idx="19">
                  <c:v>308.66327507525193</c:v>
                </c:pt>
                <c:pt idx="20">
                  <c:v>313.01197851725999</c:v>
                </c:pt>
                <c:pt idx="21">
                  <c:v>317.37134539127197</c:v>
                </c:pt>
                <c:pt idx="22">
                  <c:v>321.74140253939038</c:v>
                </c:pt>
                <c:pt idx="23">
                  <c:v>326.12217319544936</c:v>
                </c:pt>
                <c:pt idx="24">
                  <c:v>330.51367694515238</c:v>
                </c:pt>
                <c:pt idx="25">
                  <c:v>334.91592969231851</c:v>
                </c:pt>
                <c:pt idx="26">
                  <c:v>339.32894363137257</c:v>
                </c:pt>
                <c:pt idx="27">
                  <c:v>343.75272722619121</c:v>
                </c:pt>
                <c:pt idx="28">
                  <c:v>348.18728519538814</c:v>
                </c:pt>
                <c:pt idx="29">
                  <c:v>352.63261850409992</c:v>
                </c:pt>
                <c:pt idx="30">
                  <c:v>357.08872436230507</c:v>
                </c:pt>
                <c:pt idx="31">
                  <c:v>361.55559622968241</c:v>
                </c:pt>
                <c:pt idx="32">
                  <c:v>366.03322382699105</c:v>
                </c:pt>
                <c:pt idx="33">
                  <c:v>370.52159315392305</c:v>
                </c:pt>
                <c:pt idx="34">
                  <c:v>375.02068651335958</c:v>
                </c:pt>
                <c:pt idx="35">
                  <c:v>379.53048254193016</c:v>
                </c:pt>
                <c:pt idx="36">
                  <c:v>384.05095624675357</c:v>
                </c:pt>
                <c:pt idx="37">
                  <c:v>388.58207904821472</c:v>
                </c:pt>
                <c:pt idx="38">
                  <c:v>393.12381882860547</c:v>
                </c:pt>
                <c:pt idx="39">
                  <c:v>397.67613998644117</c:v>
                </c:pt>
                <c:pt idx="40">
                  <c:v>402.23900349623915</c:v>
                </c:pt>
                <c:pt idx="41">
                  <c:v>406.81236697352892</c:v>
                </c:pt>
                <c:pt idx="42">
                  <c:v>411.39618474484803</c:v>
                </c:pt>
                <c:pt idx="43">
                  <c:v>415.99040792245694</c:v>
                </c:pt>
                <c:pt idx="44">
                  <c:v>420.59498448349876</c:v>
                </c:pt>
                <c:pt idx="45">
                  <c:v>425.20985935331169</c:v>
                </c:pt>
                <c:pt idx="46">
                  <c:v>429.83497449259551</c:v>
                </c:pt>
                <c:pt idx="47">
                  <c:v>434.47026898812362</c:v>
                </c:pt>
                <c:pt idx="48">
                  <c:v>439.11567914668535</c:v>
                </c:pt>
                <c:pt idx="49">
                  <c:v>443.77113859193969</c:v>
                </c:pt>
                <c:pt idx="50">
                  <c:v>448.43657836385705</c:v>
                </c:pt>
                <c:pt idx="51">
                  <c:v>453.11192702042621</c:v>
                </c:pt>
                <c:pt idx="52">
                  <c:v>457.7971107413029</c:v>
                </c:pt>
                <c:pt idx="53">
                  <c:v>462.49205343308006</c:v>
                </c:pt>
                <c:pt idx="54">
                  <c:v>467.19667683586266</c:v>
                </c:pt>
                <c:pt idx="55">
                  <c:v>471.91090063083561</c:v>
                </c:pt>
                <c:pt idx="56">
                  <c:v>476.6346425485205</c:v>
                </c:pt>
                <c:pt idx="57">
                  <c:v>481.36781847742412</c:v>
                </c:pt>
                <c:pt idx="58">
                  <c:v>486.11034257279198</c:v>
                </c:pt>
                <c:pt idx="59">
                  <c:v>490.86212736518985</c:v>
                </c:pt>
                <c:pt idx="60">
                  <c:v>495.62308386864635</c:v>
                </c:pt>
                <c:pt idx="61">
                  <c:v>500.39312168810471</c:v>
                </c:pt>
                <c:pt idx="62">
                  <c:v>505.17214912594102</c:v>
                </c:pt>
                <c:pt idx="63">
                  <c:v>509.9600732873219</c:v>
                </c:pt>
                <c:pt idx="64">
                  <c:v>514.75680018418802</c:v>
                </c:pt>
                <c:pt idx="65">
                  <c:v>519.56223483766314</c:v>
                </c:pt>
                <c:pt idx="66">
                  <c:v>524.3762813787032</c:v>
                </c:pt>
                <c:pt idx="67">
                  <c:v>529.19884314681588</c:v>
                </c:pt>
                <c:pt idx="68">
                  <c:v>534.02982278669151</c:v>
                </c:pt>
                <c:pt idx="69">
                  <c:v>538.86912234260785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38-431F-BB43-3B0CCA8F2DFC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838-431F-BB43-3B0CCA8F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13343"/>
        <c:axId val="1793312511"/>
      </c:scatterChart>
      <c:valAx>
        <c:axId val="1793313343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93312511"/>
        <c:crosses val="autoZero"/>
        <c:crossBetween val="midCat"/>
      </c:valAx>
      <c:valAx>
        <c:axId val="1793312511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933133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2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3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4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5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6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7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8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Sales"/>
    <item val="Goodness of fit statistics (Sales)"/>
    <item val="Analysis of variance  (Sales)"/>
    <item val="Model parameters (Sales)"/>
    <item val="Equation of the model (Sales)"/>
    <item val="Standardized coefficients (Sales)"/>
    <item val="Predictions and residuals (Sales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chart" Target="../charts/chart15.xml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chart" Target="../charts/chart25.xml"/><Relationship Id="rId4" Type="http://schemas.openxmlformats.org/officeDocument/2006/relationships/image" Target="../media/image4.png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image" Target="../media/image3.png"/><Relationship Id="rId7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6.xml"/><Relationship Id="rId5" Type="http://schemas.openxmlformats.org/officeDocument/2006/relationships/image" Target="../media/image5.png"/><Relationship Id="rId10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image" Target="../media/image3.png"/><Relationship Id="rId7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5" Type="http://schemas.openxmlformats.org/officeDocument/2006/relationships/image" Target="../media/image5.png"/><Relationship Id="rId10" Type="http://schemas.openxmlformats.org/officeDocument/2006/relationships/chart" Target="../charts/chart35.xml"/><Relationship Id="rId4" Type="http://schemas.openxmlformats.org/officeDocument/2006/relationships/image" Target="../media/image4.png"/><Relationship Id="rId9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image" Target="../media/image3.png"/><Relationship Id="rId7" Type="http://schemas.openxmlformats.org/officeDocument/2006/relationships/chart" Target="../charts/chart3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6.xml"/><Relationship Id="rId5" Type="http://schemas.openxmlformats.org/officeDocument/2006/relationships/image" Target="../media/image5.png"/><Relationship Id="rId10" Type="http://schemas.openxmlformats.org/officeDocument/2006/relationships/chart" Target="../charts/chart40.xml"/><Relationship Id="rId4" Type="http://schemas.openxmlformats.org/officeDocument/2006/relationships/image" Target="../media/image4.png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4616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RefEdit_Y,RefEdit0,'Sheet177474X765'!$D$1:$D$111,True,000000010200_General,True,Y / Dependent variables:,False,,111,1
FileSelect1,CommandButton,,False,000000020200_General,False,,False,,,
ScrollBarSelect,ScrollBar,0,False,05,False,,,,,
CheckBox_X,CheckBox,True,True,000000050200_General,True,Quantitative,False,,,
RefEdit_X,RefEdit0,'Sheet177474X765'!$E$1:$G$111,True,000002050200_General,True,X / Explanatory variables:,False,,111,3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133350</xdr:colOff>
      <xdr:row>5</xdr:row>
      <xdr:rowOff>473075</xdr:rowOff>
    </xdr:to>
    <xdr:sp macro="" textlink="">
      <xdr:nvSpPr>
        <xdr:cNvPr id="3" name="BK946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9461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5" name="RM9461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6" name="AD94616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5</xdr:row>
      <xdr:rowOff>53975</xdr:rowOff>
    </xdr:from>
    <xdr:to>
      <xdr:col>2</xdr:col>
      <xdr:colOff>279400</xdr:colOff>
      <xdr:row>5</xdr:row>
      <xdr:rowOff>415925</xdr:rowOff>
    </xdr:to>
    <xdr:pic macro="[0]!SendToOfficeLocal">
      <xdr:nvPicPr>
        <xdr:cNvPr id="7" name="WD9461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367030</xdr:colOff>
      <xdr:row>5</xdr:row>
      <xdr:rowOff>53975</xdr:rowOff>
    </xdr:from>
    <xdr:to>
      <xdr:col>3</xdr:col>
      <xdr:colOff>74930</xdr:colOff>
      <xdr:row>5</xdr:row>
      <xdr:rowOff>415925</xdr:rowOff>
    </xdr:to>
    <xdr:pic macro="[0]!SendToOfficeLocal">
      <xdr:nvPicPr>
        <xdr:cNvPr id="8" name="PT946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0</xdr:colOff>
      <xdr:row>230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212</xdr:row>
      <xdr:rowOff>0</xdr:rowOff>
    </xdr:from>
    <xdr:to>
      <xdr:col>13</xdr:col>
      <xdr:colOff>469900</xdr:colOff>
      <xdr:row>230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596900</xdr:colOff>
      <xdr:row>212</xdr:row>
      <xdr:rowOff>0</xdr:rowOff>
    </xdr:from>
    <xdr:to>
      <xdr:col>20</xdr:col>
      <xdr:colOff>330200</xdr:colOff>
      <xdr:row>230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7</xdr:col>
      <xdr:colOff>0</xdr:colOff>
      <xdr:row>250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3</xdr:col>
          <xdr:colOff>361950</xdr:colOff>
          <xdr:row>6</xdr:row>
          <xdr:rowOff>196850</xdr:rowOff>
        </xdr:to>
        <xdr:sp macro="" textlink="">
          <xdr:nvSpPr>
            <xdr:cNvPr id="4097" name="DD27246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60209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RefEdit_Y,RefEdit0,'Sheet2'!$D$1:$D$111,True,000000010200_General,True,Y / Dependent variables:,False,,111,1
FileSelect1,CommandButton,,False,000000020200_General,False,,False,,,
ScrollBarSelect,ScrollBar,0,False,05,False,,,,,
CheckBox_X,CheckBox,True,True,000000050200_General,True,Quantitative,False,,,
RefEdit_X,RefEdit0,'Sheet2'!$E$1:$G$111,True,000002050200_General,True,X / Explanatory variables:,False,,111,3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473075</xdr:rowOff>
    </xdr:to>
    <xdr:sp macro="" textlink="">
      <xdr:nvSpPr>
        <xdr:cNvPr id="3" name="BK16020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16020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16020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160209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16020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16020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0</xdr:colOff>
      <xdr:row>230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212</xdr:row>
      <xdr:rowOff>0</xdr:rowOff>
    </xdr:from>
    <xdr:to>
      <xdr:col>13</xdr:col>
      <xdr:colOff>285750</xdr:colOff>
      <xdr:row>230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412750</xdr:colOff>
      <xdr:row>212</xdr:row>
      <xdr:rowOff>0</xdr:rowOff>
    </xdr:from>
    <xdr:to>
      <xdr:col>19</xdr:col>
      <xdr:colOff>571500</xdr:colOff>
      <xdr:row>230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7</xdr:col>
      <xdr:colOff>0</xdr:colOff>
      <xdr:row>250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4</xdr:col>
          <xdr:colOff>6350</xdr:colOff>
          <xdr:row>6</xdr:row>
          <xdr:rowOff>196850</xdr:rowOff>
        </xdr:to>
        <xdr:sp macro="" textlink="">
          <xdr:nvSpPr>
            <xdr:cNvPr id="5121" name="DD809332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06147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RefEdit_Y,RefEdit0,'Combined Data'!$D$1:$D$221,True,000000010200_General,True,Y / Dependent variables:,False,,111,1
FileSelect1,CommandButton,,False,000000020200_General,False,,False,,,
ScrollBarSelect,ScrollBar,0,False,05,False,,,,,
CheckBox_X,CheckBox,True,True,000000050200_General,True,Quantitative,False,,,
RefEdit_X,RefEdit0,'Combined Data'!$E$1:$G$221,True,000002050200_General,True,X / Explanatory variables:,False,,111,3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473075</xdr:rowOff>
    </xdr:to>
    <xdr:sp macro="" textlink="">
      <xdr:nvSpPr>
        <xdr:cNvPr id="3" name="BK10614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10614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106147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106147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10614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10614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7</xdr:col>
      <xdr:colOff>0</xdr:colOff>
      <xdr:row>340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322</xdr:row>
      <xdr:rowOff>0</xdr:rowOff>
    </xdr:from>
    <xdr:to>
      <xdr:col>13</xdr:col>
      <xdr:colOff>425450</xdr:colOff>
      <xdr:row>340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322</xdr:row>
      <xdr:rowOff>0</xdr:rowOff>
    </xdr:from>
    <xdr:to>
      <xdr:col>20</xdr:col>
      <xdr:colOff>241300</xdr:colOff>
      <xdr:row>340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7</xdr:col>
      <xdr:colOff>0</xdr:colOff>
      <xdr:row>360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4</xdr:col>
          <xdr:colOff>0</xdr:colOff>
          <xdr:row>6</xdr:row>
          <xdr:rowOff>196850</xdr:rowOff>
        </xdr:to>
        <xdr:sp macro="" textlink="">
          <xdr:nvSpPr>
            <xdr:cNvPr id="6145" name="DD990318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6415" hidden="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RefEdit_Y,RefEdit0,'Sheet11'!$D$1:$D$221,True,000000010200_General,True,Y / Dependent variables:,False,,221,1
FileSelect1,CommandButton,,False,000000020200_General,False,,False,,,
ScrollBarSelect,ScrollBar,0,False,05,False,,,,,
CheckBox_X,CheckBox,True,True,000000050200_General,True,Quantitative,False,,,
RefEdit_X,RefEdit0,'Sheet11'!$E$1:$H$221,True,000002050200_General,True,X / Explanatory variables:,False,,221,3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533400</xdr:colOff>
      <xdr:row>5</xdr:row>
      <xdr:rowOff>473075</xdr:rowOff>
    </xdr:to>
    <xdr:sp macro="" textlink="">
      <xdr:nvSpPr>
        <xdr:cNvPr id="3" name="BK9641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96415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5" name="RM96415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6" name="AD96415" hidden="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5</xdr:row>
      <xdr:rowOff>53975</xdr:rowOff>
    </xdr:from>
    <xdr:to>
      <xdr:col>2</xdr:col>
      <xdr:colOff>25400</xdr:colOff>
      <xdr:row>5</xdr:row>
      <xdr:rowOff>415925</xdr:rowOff>
    </xdr:to>
    <xdr:pic macro="[0]!SendToOfficeLocal">
      <xdr:nvPicPr>
        <xdr:cNvPr id="7" name="WD9641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113030</xdr:colOff>
      <xdr:row>5</xdr:row>
      <xdr:rowOff>53975</xdr:rowOff>
    </xdr:from>
    <xdr:to>
      <xdr:col>2</xdr:col>
      <xdr:colOff>474980</xdr:colOff>
      <xdr:row>5</xdr:row>
      <xdr:rowOff>415925</xdr:rowOff>
    </xdr:to>
    <xdr:pic macro="[0]!SendToOfficeLocal">
      <xdr:nvPicPr>
        <xdr:cNvPr id="8" name="PT9641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326</xdr:row>
      <xdr:rowOff>0</xdr:rowOff>
    </xdr:from>
    <xdr:to>
      <xdr:col>7</xdr:col>
      <xdr:colOff>0</xdr:colOff>
      <xdr:row>344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326</xdr:row>
      <xdr:rowOff>0</xdr:rowOff>
    </xdr:from>
    <xdr:to>
      <xdr:col>13</xdr:col>
      <xdr:colOff>425450</xdr:colOff>
      <xdr:row>344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326</xdr:row>
      <xdr:rowOff>0</xdr:rowOff>
    </xdr:from>
    <xdr:to>
      <xdr:col>20</xdr:col>
      <xdr:colOff>241300</xdr:colOff>
      <xdr:row>344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346</xdr:row>
      <xdr:rowOff>0</xdr:rowOff>
    </xdr:from>
    <xdr:to>
      <xdr:col>7</xdr:col>
      <xdr:colOff>0</xdr:colOff>
      <xdr:row>364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3</xdr:col>
          <xdr:colOff>101600</xdr:colOff>
          <xdr:row>6</xdr:row>
          <xdr:rowOff>196850</xdr:rowOff>
        </xdr:to>
        <xdr:sp macro="" textlink="">
          <xdr:nvSpPr>
            <xdr:cNvPr id="12289" name="DD995345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F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22105" hidden="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RefEdit_Y,RefEdit0,'Sheet11'!$D$1:$D$221,True,000000010200_General,True,Y / Dependent variables:,False,,221,1
FileSelect1,CommandButton,,False,000000020200_General,False,,False,,,
ScrollBarSelect,ScrollBar,0,False,05,False,,,,,
CheckBox_X,CheckBox,True,True,000000050200_General,True,Quantitative,False,,,
RefEdit_X,RefEdit0,'Sheet11'!$E$1:$H$221&lt;LS&gt;'Sheet11'!$K$1:$K$221,True,000002050200_General,True,X / Explanatory variables:,False,,221,5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44450</xdr:colOff>
      <xdr:row>5</xdr:row>
      <xdr:rowOff>473075</xdr:rowOff>
    </xdr:to>
    <xdr:sp macro="" textlink="">
      <xdr:nvSpPr>
        <xdr:cNvPr id="3" name="BK422105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422105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5" name="RM422105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6" name="AD422105" hidden="1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5</xdr:row>
      <xdr:rowOff>53975</xdr:rowOff>
    </xdr:from>
    <xdr:to>
      <xdr:col>2</xdr:col>
      <xdr:colOff>146050</xdr:colOff>
      <xdr:row>5</xdr:row>
      <xdr:rowOff>415925</xdr:rowOff>
    </xdr:to>
    <xdr:pic macro="[0]!SendToOfficeLocal">
      <xdr:nvPicPr>
        <xdr:cNvPr id="7" name="WD422105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233680</xdr:colOff>
      <xdr:row>5</xdr:row>
      <xdr:rowOff>53975</xdr:rowOff>
    </xdr:from>
    <xdr:to>
      <xdr:col>2</xdr:col>
      <xdr:colOff>595630</xdr:colOff>
      <xdr:row>5</xdr:row>
      <xdr:rowOff>415925</xdr:rowOff>
    </xdr:to>
    <xdr:pic macro="[0]!SendToOfficeLocal">
      <xdr:nvPicPr>
        <xdr:cNvPr id="8" name="PT422105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7</xdr:col>
      <xdr:colOff>0</xdr:colOff>
      <xdr:row>103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7</xdr:col>
      <xdr:colOff>0</xdr:colOff>
      <xdr:row>348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330</xdr:row>
      <xdr:rowOff>0</xdr:rowOff>
    </xdr:from>
    <xdr:to>
      <xdr:col>13</xdr:col>
      <xdr:colOff>425450</xdr:colOff>
      <xdr:row>348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330</xdr:row>
      <xdr:rowOff>0</xdr:rowOff>
    </xdr:from>
    <xdr:to>
      <xdr:col>20</xdr:col>
      <xdr:colOff>241300</xdr:colOff>
      <xdr:row>348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350</xdr:row>
      <xdr:rowOff>0</xdr:rowOff>
    </xdr:from>
    <xdr:to>
      <xdr:col>7</xdr:col>
      <xdr:colOff>0</xdr:colOff>
      <xdr:row>368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3</xdr:col>
          <xdr:colOff>222250</xdr:colOff>
          <xdr:row>6</xdr:row>
          <xdr:rowOff>196850</xdr:rowOff>
        </xdr:to>
        <xdr:sp macro="" textlink="">
          <xdr:nvSpPr>
            <xdr:cNvPr id="13313" name="DD279259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1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83136" hidden="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RefEdit_Y,RefEdit0,'Sheet11'!$D$1:$D$221,True,000000010200_General,True,Y / Dependent variables:,False,,221,1
FileSelect1,CommandButton,,False,000000020200_General,False,,False,,,
ScrollBarSelect,ScrollBar,0,False,05,False,,,,,
CheckBox_X,CheckBox,True,True,000000050200_General,True,Quantitative,False,,,
RefEdit_X,RefEdit0,'Sheet11'!$E$1:$J$221,True,000002050200_General,True,X / Explanatory variables:,False,,221,6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469900</xdr:colOff>
      <xdr:row>5</xdr:row>
      <xdr:rowOff>473075</xdr:rowOff>
    </xdr:to>
    <xdr:sp macro="" textlink="">
      <xdr:nvSpPr>
        <xdr:cNvPr id="3" name="BK983136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983136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5" name="RM983136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6" name="AD983136" hidden="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5</xdr:row>
      <xdr:rowOff>53975</xdr:rowOff>
    </xdr:from>
    <xdr:to>
      <xdr:col>1</xdr:col>
      <xdr:colOff>1327150</xdr:colOff>
      <xdr:row>5</xdr:row>
      <xdr:rowOff>415925</xdr:rowOff>
    </xdr:to>
    <xdr:pic macro="[0]!SendToOfficeLocal">
      <xdr:nvPicPr>
        <xdr:cNvPr id="7" name="WD98313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49530</xdr:colOff>
      <xdr:row>5</xdr:row>
      <xdr:rowOff>53975</xdr:rowOff>
    </xdr:from>
    <xdr:to>
      <xdr:col>2</xdr:col>
      <xdr:colOff>411480</xdr:colOff>
      <xdr:row>5</xdr:row>
      <xdr:rowOff>415925</xdr:rowOff>
    </xdr:to>
    <xdr:pic macro="[0]!SendToOfficeLocal">
      <xdr:nvPicPr>
        <xdr:cNvPr id="8" name="PT983136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7</xdr:col>
      <xdr:colOff>0</xdr:colOff>
      <xdr:row>107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7</xdr:col>
      <xdr:colOff>0</xdr:colOff>
      <xdr:row>352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334</xdr:row>
      <xdr:rowOff>0</xdr:rowOff>
    </xdr:from>
    <xdr:to>
      <xdr:col>13</xdr:col>
      <xdr:colOff>425450</xdr:colOff>
      <xdr:row>352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334</xdr:row>
      <xdr:rowOff>0</xdr:rowOff>
    </xdr:from>
    <xdr:to>
      <xdr:col>20</xdr:col>
      <xdr:colOff>241300</xdr:colOff>
      <xdr:row>352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354</xdr:row>
      <xdr:rowOff>0</xdr:rowOff>
    </xdr:from>
    <xdr:to>
      <xdr:col>7</xdr:col>
      <xdr:colOff>0</xdr:colOff>
      <xdr:row>372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3</xdr:col>
          <xdr:colOff>38100</xdr:colOff>
          <xdr:row>6</xdr:row>
          <xdr:rowOff>196850</xdr:rowOff>
        </xdr:to>
        <xdr:sp macro="" textlink="">
          <xdr:nvSpPr>
            <xdr:cNvPr id="14337" name="DD907935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37508" hidden="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RefEdit_Y,RefEdit0,'Sheet11'!$D$1:$D$221,True,000000010200_General,True,Y / Dependent variables:,False,,221,1
FileSelect1,CommandButton,,False,000000020200_General,False,,False,,,
ScrollBarSelect,ScrollBar,0,False,05,False,,,,,
CheckBox_X,CheckBox,True,True,000000050200_General,True,Quantitative,False,,,
RefEdit_X,RefEdit0,'Sheet11'!$E$1:$K$221,True,000002050200_General,True,X / Explanatory variables:,False,,221,7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6350</xdr:colOff>
      <xdr:row>5</xdr:row>
      <xdr:rowOff>473075</xdr:rowOff>
    </xdr:to>
    <xdr:sp macro="" textlink="">
      <xdr:nvSpPr>
        <xdr:cNvPr id="3" name="BK13750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13750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5" name="RM137508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1</xdr:col>
      <xdr:colOff>877570</xdr:colOff>
      <xdr:row>5</xdr:row>
      <xdr:rowOff>415925</xdr:rowOff>
    </xdr:to>
    <xdr:pic macro="[0]!AddRemovGrid">
      <xdr:nvPicPr>
        <xdr:cNvPr id="6" name="AD137508" hidden="1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5</xdr:row>
      <xdr:rowOff>53975</xdr:rowOff>
    </xdr:from>
    <xdr:to>
      <xdr:col>2</xdr:col>
      <xdr:colOff>107950</xdr:colOff>
      <xdr:row>5</xdr:row>
      <xdr:rowOff>415925</xdr:rowOff>
    </xdr:to>
    <xdr:pic macro="[0]!SendToOfficeLocal">
      <xdr:nvPicPr>
        <xdr:cNvPr id="7" name="WD13750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195580</xdr:colOff>
      <xdr:row>5</xdr:row>
      <xdr:rowOff>53975</xdr:rowOff>
    </xdr:from>
    <xdr:to>
      <xdr:col>2</xdr:col>
      <xdr:colOff>557530</xdr:colOff>
      <xdr:row>5</xdr:row>
      <xdr:rowOff>415925</xdr:rowOff>
    </xdr:to>
    <xdr:pic macro="[0]!SendToOfficeLocal">
      <xdr:nvPicPr>
        <xdr:cNvPr id="8" name="PT13750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7</xdr:col>
      <xdr:colOff>0</xdr:colOff>
      <xdr:row>111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7</xdr:col>
      <xdr:colOff>0</xdr:colOff>
      <xdr:row>356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338</xdr:row>
      <xdr:rowOff>0</xdr:rowOff>
    </xdr:from>
    <xdr:to>
      <xdr:col>13</xdr:col>
      <xdr:colOff>425450</xdr:colOff>
      <xdr:row>356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338</xdr:row>
      <xdr:rowOff>0</xdr:rowOff>
    </xdr:from>
    <xdr:to>
      <xdr:col>20</xdr:col>
      <xdr:colOff>241300</xdr:colOff>
      <xdr:row>356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358</xdr:row>
      <xdr:rowOff>0</xdr:rowOff>
    </xdr:from>
    <xdr:to>
      <xdr:col>7</xdr:col>
      <xdr:colOff>0</xdr:colOff>
      <xdr:row>376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3</xdr:col>
          <xdr:colOff>184150</xdr:colOff>
          <xdr:row>6</xdr:row>
          <xdr:rowOff>196850</xdr:rowOff>
        </xdr:to>
        <xdr:sp macro="" textlink="">
          <xdr:nvSpPr>
            <xdr:cNvPr id="15361" name="DD901116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2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76464" hidden="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RefEdit_Y,RefEdit0,'Q4'!$I$4:$I$84,True,000000010200_General,True,Y / Dependent variables:,False,,81,1
FileSelect1,CommandButton,,False,000000020200_General,False,,False,,,
ScrollBarSelect,ScrollBar,0,False,05,False,,,,,
CheckBox_X,CheckBox,True,True,000000050200_General,True,Quantitative,False,,,
RefEdit_X,RefEdit0,'Q4'!$D$4:$H$84,True,000002050200_General,True,X / Explanatory variables:,False,,81,5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473075</xdr:rowOff>
    </xdr:to>
    <xdr:sp macro="" textlink="">
      <xdr:nvSpPr>
        <xdr:cNvPr id="3" name="BK676464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676464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67646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676464" hidden="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676464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676464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7</xdr:col>
      <xdr:colOff>0</xdr:colOff>
      <xdr:row>103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7</xdr:col>
      <xdr:colOff>0</xdr:colOff>
      <xdr:row>208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190</xdr:row>
      <xdr:rowOff>0</xdr:rowOff>
    </xdr:from>
    <xdr:to>
      <xdr:col>13</xdr:col>
      <xdr:colOff>285750</xdr:colOff>
      <xdr:row>208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412750</xdr:colOff>
      <xdr:row>190</xdr:row>
      <xdr:rowOff>0</xdr:rowOff>
    </xdr:from>
    <xdr:to>
      <xdr:col>19</xdr:col>
      <xdr:colOff>571500</xdr:colOff>
      <xdr:row>208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210</xdr:row>
      <xdr:rowOff>0</xdr:rowOff>
    </xdr:from>
    <xdr:to>
      <xdr:col>7</xdr:col>
      <xdr:colOff>0</xdr:colOff>
      <xdr:row>228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4</xdr:col>
          <xdr:colOff>6350</xdr:colOff>
          <xdr:row>6</xdr:row>
          <xdr:rowOff>196850</xdr:rowOff>
        </xdr:to>
        <xdr:sp macro="" textlink="">
          <xdr:nvSpPr>
            <xdr:cNvPr id="16385" name="DD339424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3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hit Parikh" refreshedDate="44528.722293749997" createdVersion="7" refreshedVersion="7" minRefreshableVersion="3" recordCount="80" xr:uid="{57001120-E835-440A-950C-1ACE59A35728}">
  <cacheSource type="worksheet">
    <worksheetSource ref="A4:L84" sheet="Q4"/>
  </cacheSource>
  <cacheFields count="13">
    <cacheField name="Date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  <fieldGroup par="12" base="0">
        <rangePr groupBy="days" startDate="2010-07-20T00:00:00" endDate="2010-08-11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1/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Demo1-3" numFmtId="0">
      <sharedItems containsSemiMixedTypes="0" containsString="0" containsNumber="1" containsInteger="1" minValue="0" maxValue="1"/>
    </cacheField>
    <cacheField name="Region(RM)" numFmtId="0">
      <sharedItems containsSemiMixedTypes="0" containsString="0" containsNumber="1" containsInteger="1" minValue="0" maxValue="1"/>
    </cacheField>
    <cacheField name="Region &amp; Price" numFmtId="0">
      <sharedItems containsSemiMixedTypes="0" containsString="0" containsNumber="1" minValue="0" maxValue="4.6806666669999997"/>
    </cacheField>
    <cacheField name="Sales" numFmtId="0">
      <sharedItems containsSemiMixedTypes="0" containsString="0" containsNumber="1" minValue="297.78403469250554" maxValue="473.24731722803728"/>
    </cacheField>
    <cacheField name="Retailer Cost" numFmtId="0">
      <sharedItems containsSemiMixedTypes="0" containsString="0" containsNumber="1" minValue="2.1993999999999998" maxValue="3.2764666668999998"/>
    </cacheField>
    <cacheField name="Manufacturer Cost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383.42259742146319" maxValue="717.20114754905694"/>
    </cacheField>
    <cacheField name="Months" numFmtId="0" databaseField="0">
      <fieldGroup base="0">
        <rangePr groupBy="months" startDate="2010-07-20T00:00:00" endDate="2010-08-11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hit Parikh" refreshedDate="44528.950400462963" createdVersion="7" refreshedVersion="7" minRefreshableVersion="3" recordCount="80" xr:uid="{1BB1C238-24E1-45A9-80DF-369D08F24BC8}">
  <cacheSource type="worksheet">
    <worksheetSource ref="A4:K84" sheet="Q5"/>
  </cacheSource>
  <cacheFields count="12">
    <cacheField name="Date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  <fieldGroup par="11" base="0">
        <rangePr groupBy="days" startDate="2010-07-20T00:00:00" endDate="2010-08-11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1/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Region(RM)" numFmtId="0">
      <sharedItems containsSemiMixedTypes="0" containsString="0" containsNumber="1" containsInteger="1" minValue="0" maxValue="1"/>
    </cacheField>
    <cacheField name="Region &amp; Price" numFmtId="0">
      <sharedItems containsSemiMixedTypes="0" containsString="0" containsNumber="1" minValue="0" maxValue="4.6806666669999997"/>
    </cacheField>
    <cacheField name="Sales" numFmtId="0">
      <sharedItems containsSemiMixedTypes="0" containsString="0" containsNumber="1" minValue="217.89314316093979" maxValue="447.91197246998331"/>
    </cacheField>
    <cacheField name="Retailer Cost" numFmtId="0">
      <sharedItems containsSemiMixedTypes="0" containsString="0" containsNumber="1" minValue="2.1993999999999998" maxValue="3.2764666668999998"/>
    </cacheField>
    <cacheField name="Manufacturer Cost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295.56658400420037" maxValue="590.44648432682493"/>
    </cacheField>
    <cacheField name="Months" numFmtId="0" databaseField="0">
      <fieldGroup base="0">
        <rangePr groupBy="months" startDate="2010-07-20T00:00:00" endDate="2010-08-11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RM"/>
    <x v="0"/>
    <n v="3.556923077"/>
    <n v="1"/>
    <n v="0"/>
    <n v="1"/>
    <n v="3.556923077"/>
    <n v="447.91197246998331"/>
    <n v="2.4898461539000003"/>
    <n v="1.2449230769500002"/>
    <n v="557.61595097007535"/>
  </r>
  <r>
    <x v="0"/>
    <s v="RM"/>
    <x v="1"/>
    <n v="3.8450000000000002"/>
    <n v="1"/>
    <n v="0"/>
    <n v="1"/>
    <n v="3.8450000000000002"/>
    <n v="425.4821240982817"/>
    <n v="2.6915000000000004"/>
    <n v="1.3457500000000002"/>
    <n v="572.59256850526265"/>
  </r>
  <r>
    <x v="0"/>
    <s v="RM"/>
    <x v="2"/>
    <n v="4.6806666669999997"/>
    <n v="1"/>
    <n v="0"/>
    <n v="1"/>
    <n v="4.6806666669999997"/>
    <n v="360.41659772810732"/>
    <n v="3.2764666668999998"/>
    <n v="1.6382333334499999"/>
    <n v="590.44648432682493"/>
  </r>
  <r>
    <x v="0"/>
    <s v="RM"/>
    <x v="3"/>
    <n v="4.5443749999999996"/>
    <n v="1"/>
    <n v="1"/>
    <n v="1"/>
    <n v="4.5443749999999996"/>
    <n v="450.91924320824069"/>
    <n v="3.1810624999999995"/>
    <n v="1.5905312499999997"/>
    <n v="717.20114754905694"/>
  </r>
  <r>
    <x v="0"/>
    <s v="RM"/>
    <x v="4"/>
    <n v="4.314666667"/>
    <n v="1"/>
    <n v="0"/>
    <n v="1"/>
    <n v="4.314666667"/>
    <n v="388.91358533319487"/>
    <n v="3.0202666669"/>
    <n v="1.51013333345"/>
    <n v="587.31136904320863"/>
  </r>
  <r>
    <x v="0"/>
    <s v="RM"/>
    <x v="5"/>
    <n v="3.8136363640000002"/>
    <n v="1"/>
    <n v="0"/>
    <n v="1"/>
    <n v="3.8136363640000002"/>
    <n v="427.92411630140327"/>
    <n v="2.6695454548000002"/>
    <n v="1.3347727274000001"/>
    <n v="571.1814398358589"/>
  </r>
  <r>
    <x v="0"/>
    <s v="RM"/>
    <x v="6"/>
    <n v="4.1479999999999997"/>
    <n v="1"/>
    <n v="0"/>
    <n v="1"/>
    <n v="4.1479999999999997"/>
    <n v="401.8903556711191"/>
    <n v="2.9036"/>
    <n v="1.4518"/>
    <n v="583.46441836333065"/>
  </r>
  <r>
    <x v="0"/>
    <s v="RM"/>
    <x v="7"/>
    <n v="4.1381249999999996"/>
    <n v="1"/>
    <n v="0"/>
    <n v="1"/>
    <n v="4.1381249999999996"/>
    <n v="402.65922931210338"/>
    <n v="2.8966874999999996"/>
    <n v="1.4483437499999998"/>
    <n v="583.18897815400169"/>
  </r>
  <r>
    <x v="0"/>
    <s v="RM"/>
    <x v="8"/>
    <n v="4.1381249999999996"/>
    <n v="1"/>
    <n v="0"/>
    <n v="1"/>
    <n v="4.1381249999999996"/>
    <n v="402.65922931210338"/>
    <n v="2.8966874999999996"/>
    <n v="1.4483437499999998"/>
    <n v="583.18897815400169"/>
  </r>
  <r>
    <x v="0"/>
    <s v="RM"/>
    <x v="9"/>
    <n v="4.4866666669999997"/>
    <n v="1"/>
    <n v="1"/>
    <n v="1"/>
    <n v="4.4866666669999997"/>
    <n v="455.41244990280694"/>
    <n v="3.1406666668999996"/>
    <n v="1.5703333334499998"/>
    <n v="715.14935055050591"/>
  </r>
  <r>
    <x v="0"/>
    <s v="NE"/>
    <x v="10"/>
    <n v="3.1469999999999998"/>
    <n v="1"/>
    <n v="0"/>
    <n v="0"/>
    <n v="0"/>
    <n v="393.18460181146395"/>
    <n v="2.2028999999999996"/>
    <n v="1.1014499999999998"/>
    <n v="433.07317966523692"/>
  </r>
  <r>
    <x v="0"/>
    <s v="NE"/>
    <x v="11"/>
    <n v="3.7450000000000001"/>
    <n v="1"/>
    <n v="0"/>
    <n v="0"/>
    <n v="0"/>
    <n v="372.6344651645569"/>
    <n v="2.6215000000000002"/>
    <n v="1.3107500000000001"/>
    <n v="488.43062521444301"/>
  </r>
  <r>
    <x v="0"/>
    <s v="NE"/>
    <x v="12"/>
    <n v="3.1469999999999998"/>
    <n v="1"/>
    <n v="0"/>
    <n v="0"/>
    <n v="0"/>
    <n v="393.18460181146395"/>
    <n v="2.2028999999999996"/>
    <n v="1.1014499999999998"/>
    <n v="433.07317966523692"/>
  </r>
  <r>
    <x v="0"/>
    <s v="NE"/>
    <x v="13"/>
    <n v="3.78"/>
    <n v="1"/>
    <n v="0"/>
    <n v="0"/>
    <n v="0"/>
    <n v="371.43169796950383"/>
    <n v="2.6459999999999999"/>
    <n v="1.323"/>
    <n v="491.40413641365353"/>
  </r>
  <r>
    <x v="0"/>
    <s v="NE"/>
    <x v="14"/>
    <n v="4.1790000000000003"/>
    <n v="1"/>
    <n v="0"/>
    <n v="0"/>
    <n v="0"/>
    <n v="357.72015194589864"/>
    <n v="2.9253"/>
    <n v="1.46265"/>
    <n v="523.21938024366864"/>
  </r>
  <r>
    <x v="0"/>
    <s v="NE"/>
    <x v="15"/>
    <n v="4.6224999999999996"/>
    <n v="1"/>
    <n v="0"/>
    <n v="0"/>
    <n v="0"/>
    <n v="342.479373345726"/>
    <n v="3.2357499999999995"/>
    <n v="1.6178749999999997"/>
    <n v="554.0888161517164"/>
  </r>
  <r>
    <x v="0"/>
    <s v="NE"/>
    <x v="16"/>
    <n v="4.0162500000000003"/>
    <n v="1"/>
    <n v="0"/>
    <n v="0"/>
    <n v="0"/>
    <n v="363.31301940289552"/>
    <n v="2.811375"/>
    <n v="1.4056875"/>
    <n v="510.70456996190768"/>
  </r>
  <r>
    <x v="0"/>
    <s v="NE"/>
    <x v="17"/>
    <n v="3.1419999999999999"/>
    <n v="1"/>
    <n v="1"/>
    <n v="0"/>
    <n v="0"/>
    <n v="473.24731722803728"/>
    <n v="2.1993999999999998"/>
    <n v="1.0996999999999999"/>
    <n v="520.43007475567254"/>
  </r>
  <r>
    <x v="0"/>
    <s v="NE"/>
    <x v="18"/>
    <n v="3.7450000000000001"/>
    <n v="1"/>
    <n v="0"/>
    <n v="0"/>
    <n v="0"/>
    <n v="372.6344651645569"/>
    <n v="2.6215000000000002"/>
    <n v="1.3107500000000001"/>
    <n v="488.43062521444301"/>
  </r>
  <r>
    <x v="0"/>
    <s v="NE"/>
    <x v="19"/>
    <n v="3.5185714290000001"/>
    <n v="1"/>
    <n v="0"/>
    <n v="0"/>
    <n v="0"/>
    <n v="380.41563251374401"/>
    <n v="2.4630000003000001"/>
    <n v="1.2315000001500001"/>
    <n v="468.48185149773809"/>
  </r>
  <r>
    <x v="1"/>
    <s v="RM"/>
    <x v="0"/>
    <n v="3.556923077"/>
    <n v="0"/>
    <n v="1"/>
    <n v="1"/>
    <n v="3.556923077"/>
    <n v="403.21663381676285"/>
    <n v="2.4898461539000003"/>
    <n v="1.2449230769500002"/>
    <n v="501.97369244858589"/>
  </r>
  <r>
    <x v="1"/>
    <s v="RM"/>
    <x v="1"/>
    <n v="3.8450000000000002"/>
    <n v="0"/>
    <n v="1"/>
    <n v="1"/>
    <n v="3.8450000000000002"/>
    <n v="380.7867854450613"/>
    <n v="2.6915000000000004"/>
    <n v="1.3457500000000002"/>
    <n v="512.44381651269134"/>
  </r>
  <r>
    <x v="1"/>
    <s v="RM"/>
    <x v="2"/>
    <n v="4.6806666669999997"/>
    <n v="0"/>
    <n v="1"/>
    <n v="1"/>
    <n v="4.6806666669999997"/>
    <n v="315.72125907488692"/>
    <n v="3.2764666668999998"/>
    <n v="1.6382333334499999"/>
    <n v="517.22509069528303"/>
  </r>
  <r>
    <x v="1"/>
    <s v="RM"/>
    <x v="3"/>
    <n v="4.5443749999999996"/>
    <n v="0"/>
    <n v="1"/>
    <n v="1"/>
    <n v="4.5443749999999996"/>
    <n v="326.33301302345444"/>
    <n v="3.1810624999999995"/>
    <n v="1.5905312499999997"/>
    <n v="519.04285512046124"/>
  </r>
  <r>
    <x v="1"/>
    <s v="RM"/>
    <x v="4"/>
    <n v="4.314666667"/>
    <n v="0"/>
    <n v="1"/>
    <n v="1"/>
    <n v="4.314666667"/>
    <n v="344.21824667997441"/>
    <n v="3.0202666669"/>
    <n v="1.51013333345"/>
    <n v="519.81544829314419"/>
  </r>
  <r>
    <x v="1"/>
    <s v="RM"/>
    <x v="5"/>
    <n v="3.8136363640000002"/>
    <n v="0"/>
    <n v="1"/>
    <n v="1"/>
    <n v="3.8136363640000002"/>
    <n v="383.22877764818281"/>
    <n v="2.6695454548000002"/>
    <n v="1.3347727274000001"/>
    <n v="511.52332075963318"/>
  </r>
  <r>
    <x v="1"/>
    <s v="RM"/>
    <x v="6"/>
    <n v="4.1479999999999997"/>
    <n v="0"/>
    <n v="1"/>
    <n v="1"/>
    <n v="4.1479999999999997"/>
    <n v="357.19501701789864"/>
    <n v="2.9036"/>
    <n v="1.4518"/>
    <n v="518.57572570658522"/>
  </r>
  <r>
    <x v="1"/>
    <s v="RM"/>
    <x v="7"/>
    <n v="4.1381249999999996"/>
    <n v="0"/>
    <n v="1"/>
    <n v="1"/>
    <n v="4.1381249999999996"/>
    <n v="357.96389065888297"/>
    <n v="2.8966874999999996"/>
    <n v="1.4483437499999998"/>
    <n v="518.45476376147644"/>
  </r>
  <r>
    <x v="1"/>
    <s v="RM"/>
    <x v="8"/>
    <n v="4.1381249999999996"/>
    <n v="0"/>
    <n v="1"/>
    <n v="1"/>
    <n v="4.1381249999999996"/>
    <n v="357.96389065888297"/>
    <n v="2.8966874999999996"/>
    <n v="1.4483437499999998"/>
    <n v="518.45476376147644"/>
  </r>
  <r>
    <x v="1"/>
    <s v="RM"/>
    <x v="9"/>
    <n v="4.4866666669999997"/>
    <n v="0"/>
    <n v="1"/>
    <n v="1"/>
    <n v="4.4866666669999997"/>
    <n v="330.82621971802075"/>
    <n v="3.1406666668999996"/>
    <n v="1.5703333334499998"/>
    <n v="519.50744040246161"/>
  </r>
  <r>
    <x v="1"/>
    <s v="NE"/>
    <x v="10"/>
    <n v="3.1469999999999998"/>
    <n v="0"/>
    <n v="1"/>
    <n v="0"/>
    <n v="0"/>
    <n v="348.48926315824355"/>
    <n v="2.2028999999999996"/>
    <n v="1.1014499999999998"/>
    <n v="383.84349890564727"/>
  </r>
  <r>
    <x v="1"/>
    <s v="NE"/>
    <x v="11"/>
    <n v="3.7450000000000001"/>
    <n v="0"/>
    <n v="1"/>
    <n v="0"/>
    <n v="0"/>
    <n v="327.9391265113365"/>
    <n v="2.6215000000000002"/>
    <n v="1.3107500000000001"/>
    <n v="429.84621007473436"/>
  </r>
  <r>
    <x v="1"/>
    <s v="NE"/>
    <x v="12"/>
    <n v="3.1469999999999998"/>
    <n v="0"/>
    <n v="1"/>
    <n v="0"/>
    <n v="0"/>
    <n v="348.48926315824355"/>
    <n v="2.2028999999999996"/>
    <n v="1.1014499999999998"/>
    <n v="383.84349890564727"/>
  </r>
  <r>
    <x v="1"/>
    <s v="NE"/>
    <x v="13"/>
    <n v="3.78"/>
    <n v="0"/>
    <n v="1"/>
    <n v="0"/>
    <n v="0"/>
    <n v="326.73635931628343"/>
    <n v="2.6459999999999999"/>
    <n v="1.323"/>
    <n v="432.27220337544298"/>
  </r>
  <r>
    <x v="1"/>
    <s v="NE"/>
    <x v="14"/>
    <n v="4.1790000000000003"/>
    <n v="0"/>
    <n v="1"/>
    <n v="0"/>
    <n v="0"/>
    <n v="313.02481329267823"/>
    <n v="2.9253"/>
    <n v="1.46265"/>
    <n v="457.84574316253583"/>
  </r>
  <r>
    <x v="1"/>
    <s v="NE"/>
    <x v="15"/>
    <n v="4.6224999999999996"/>
    <n v="0"/>
    <n v="1"/>
    <n v="0"/>
    <n v="0"/>
    <n v="297.78403469250554"/>
    <n v="3.2357499999999995"/>
    <n v="1.6178749999999997"/>
    <n v="481.77734512813731"/>
  </r>
  <r>
    <x v="1"/>
    <s v="NE"/>
    <x v="16"/>
    <n v="4.0162500000000003"/>
    <n v="0"/>
    <n v="1"/>
    <n v="0"/>
    <n v="0"/>
    <n v="318.61768074967506"/>
    <n v="2.811375"/>
    <n v="1.4056875"/>
    <n v="447.87689110880888"/>
  </r>
  <r>
    <x v="1"/>
    <s v="NE"/>
    <x v="17"/>
    <n v="3.1419999999999999"/>
    <n v="0"/>
    <n v="1"/>
    <n v="0"/>
    <n v="0"/>
    <n v="348.66108704325109"/>
    <n v="2.1993999999999998"/>
    <n v="1.0996999999999999"/>
    <n v="383.42259742146319"/>
  </r>
  <r>
    <x v="1"/>
    <s v="NE"/>
    <x v="18"/>
    <n v="3.7450000000000001"/>
    <n v="0"/>
    <n v="1"/>
    <n v="0"/>
    <n v="0"/>
    <n v="327.9391265113365"/>
    <n v="2.6215000000000002"/>
    <n v="1.3107500000000001"/>
    <n v="429.84621007473436"/>
  </r>
  <r>
    <x v="1"/>
    <s v="NE"/>
    <x v="19"/>
    <n v="3.5185714290000001"/>
    <n v="0"/>
    <n v="1"/>
    <n v="0"/>
    <n v="0"/>
    <n v="335.72029386052361"/>
    <n v="2.4630000003000001"/>
    <n v="1.2315000001500001"/>
    <n v="413.43954193959291"/>
  </r>
  <r>
    <x v="2"/>
    <s v="RM"/>
    <x v="0"/>
    <n v="3.556923077"/>
    <n v="0"/>
    <n v="1"/>
    <n v="1"/>
    <n v="3.556923077"/>
    <n v="403.21663381676285"/>
    <n v="2.4898461539000003"/>
    <n v="1.2449230769500002"/>
    <n v="501.97369244858589"/>
  </r>
  <r>
    <x v="2"/>
    <s v="RM"/>
    <x v="1"/>
    <n v="3.8450000000000002"/>
    <n v="0"/>
    <n v="1"/>
    <n v="1"/>
    <n v="3.8450000000000002"/>
    <n v="380.7867854450613"/>
    <n v="2.6915000000000004"/>
    <n v="1.3457500000000002"/>
    <n v="512.44381651269134"/>
  </r>
  <r>
    <x v="2"/>
    <s v="RM"/>
    <x v="2"/>
    <n v="4.6806666669999997"/>
    <n v="0"/>
    <n v="1"/>
    <n v="1"/>
    <n v="4.6806666669999997"/>
    <n v="315.72125907488692"/>
    <n v="3.2764666668999998"/>
    <n v="1.6382333334499999"/>
    <n v="517.22509069528303"/>
  </r>
  <r>
    <x v="2"/>
    <s v="RM"/>
    <x v="3"/>
    <n v="4.5443749999999996"/>
    <n v="0"/>
    <n v="1"/>
    <n v="1"/>
    <n v="4.5443749999999996"/>
    <n v="326.33301302345444"/>
    <n v="3.1810624999999995"/>
    <n v="1.5905312499999997"/>
    <n v="519.04285512046124"/>
  </r>
  <r>
    <x v="2"/>
    <s v="RM"/>
    <x v="4"/>
    <n v="4.314666667"/>
    <n v="0"/>
    <n v="1"/>
    <n v="1"/>
    <n v="4.314666667"/>
    <n v="344.21824667997441"/>
    <n v="3.0202666669"/>
    <n v="1.51013333345"/>
    <n v="519.81544829314419"/>
  </r>
  <r>
    <x v="2"/>
    <s v="RM"/>
    <x v="5"/>
    <n v="3.8136363640000002"/>
    <n v="0"/>
    <n v="1"/>
    <n v="1"/>
    <n v="3.8136363640000002"/>
    <n v="383.22877764818281"/>
    <n v="2.6695454548000002"/>
    <n v="1.3347727274000001"/>
    <n v="511.52332075963318"/>
  </r>
  <r>
    <x v="2"/>
    <s v="RM"/>
    <x v="6"/>
    <n v="4.1479999999999997"/>
    <n v="0"/>
    <n v="1"/>
    <n v="1"/>
    <n v="4.1479999999999997"/>
    <n v="357.19501701789864"/>
    <n v="2.9036"/>
    <n v="1.4518"/>
    <n v="518.57572570658522"/>
  </r>
  <r>
    <x v="2"/>
    <s v="RM"/>
    <x v="7"/>
    <n v="4.1381249999999996"/>
    <n v="0"/>
    <n v="1"/>
    <n v="1"/>
    <n v="4.1381249999999996"/>
    <n v="357.96389065888297"/>
    <n v="2.8966874999999996"/>
    <n v="1.4483437499999998"/>
    <n v="518.45476376147644"/>
  </r>
  <r>
    <x v="2"/>
    <s v="RM"/>
    <x v="8"/>
    <n v="4.1381249999999996"/>
    <n v="0"/>
    <n v="1"/>
    <n v="1"/>
    <n v="4.1381249999999996"/>
    <n v="357.96389065888297"/>
    <n v="2.8966874999999996"/>
    <n v="1.4483437499999998"/>
    <n v="518.45476376147644"/>
  </r>
  <r>
    <x v="2"/>
    <s v="RM"/>
    <x v="9"/>
    <n v="4.4866666669999997"/>
    <n v="0"/>
    <n v="1"/>
    <n v="1"/>
    <n v="4.4866666669999997"/>
    <n v="330.82621971802075"/>
    <n v="3.1406666668999996"/>
    <n v="1.5703333334499998"/>
    <n v="519.50744040246161"/>
  </r>
  <r>
    <x v="2"/>
    <s v="NE"/>
    <x v="10"/>
    <n v="3.1469999999999998"/>
    <n v="0"/>
    <n v="1"/>
    <n v="0"/>
    <n v="0"/>
    <n v="348.48926315824355"/>
    <n v="2.2028999999999996"/>
    <n v="1.1014499999999998"/>
    <n v="383.84349890564727"/>
  </r>
  <r>
    <x v="2"/>
    <s v="NE"/>
    <x v="11"/>
    <n v="3.7450000000000001"/>
    <n v="0"/>
    <n v="1"/>
    <n v="0"/>
    <n v="0"/>
    <n v="327.9391265113365"/>
    <n v="2.6215000000000002"/>
    <n v="1.3107500000000001"/>
    <n v="429.84621007473436"/>
  </r>
  <r>
    <x v="2"/>
    <s v="NE"/>
    <x v="12"/>
    <n v="3.1469999999999998"/>
    <n v="0"/>
    <n v="1"/>
    <n v="0"/>
    <n v="0"/>
    <n v="348.48926315824355"/>
    <n v="2.2028999999999996"/>
    <n v="1.1014499999999998"/>
    <n v="383.84349890564727"/>
  </r>
  <r>
    <x v="2"/>
    <s v="NE"/>
    <x v="13"/>
    <n v="3.78"/>
    <n v="0"/>
    <n v="1"/>
    <n v="0"/>
    <n v="0"/>
    <n v="326.73635931628343"/>
    <n v="2.6459999999999999"/>
    <n v="1.323"/>
    <n v="432.27220337544298"/>
  </r>
  <r>
    <x v="2"/>
    <s v="NE"/>
    <x v="14"/>
    <n v="4.1790000000000003"/>
    <n v="0"/>
    <n v="1"/>
    <n v="0"/>
    <n v="0"/>
    <n v="313.02481329267823"/>
    <n v="2.9253"/>
    <n v="1.46265"/>
    <n v="457.84574316253583"/>
  </r>
  <r>
    <x v="2"/>
    <s v="NE"/>
    <x v="15"/>
    <n v="4.6224999999999996"/>
    <n v="0"/>
    <n v="1"/>
    <n v="0"/>
    <n v="0"/>
    <n v="297.78403469250554"/>
    <n v="3.2357499999999995"/>
    <n v="1.6178749999999997"/>
    <n v="481.77734512813731"/>
  </r>
  <r>
    <x v="2"/>
    <s v="NE"/>
    <x v="16"/>
    <n v="4.0162500000000003"/>
    <n v="0"/>
    <n v="1"/>
    <n v="0"/>
    <n v="0"/>
    <n v="318.61768074967506"/>
    <n v="2.811375"/>
    <n v="1.4056875"/>
    <n v="447.87689110880888"/>
  </r>
  <r>
    <x v="2"/>
    <s v="NE"/>
    <x v="17"/>
    <n v="3.1419999999999999"/>
    <n v="0"/>
    <n v="1"/>
    <n v="0"/>
    <n v="0"/>
    <n v="348.66108704325109"/>
    <n v="2.1993999999999998"/>
    <n v="1.0996999999999999"/>
    <n v="383.42259742146319"/>
  </r>
  <r>
    <x v="2"/>
    <s v="NE"/>
    <x v="18"/>
    <n v="3.7450000000000001"/>
    <n v="0"/>
    <n v="1"/>
    <n v="0"/>
    <n v="0"/>
    <n v="327.9391265113365"/>
    <n v="2.6215000000000002"/>
    <n v="1.3107500000000001"/>
    <n v="429.84621007473436"/>
  </r>
  <r>
    <x v="2"/>
    <s v="NE"/>
    <x v="19"/>
    <n v="3.5185714290000001"/>
    <n v="0"/>
    <n v="1"/>
    <n v="0"/>
    <n v="0"/>
    <n v="335.72029386052361"/>
    <n v="2.4630000003000001"/>
    <n v="1.2315000001500001"/>
    <n v="413.43954193959291"/>
  </r>
  <r>
    <x v="3"/>
    <s v="RM"/>
    <x v="0"/>
    <n v="3.556923077"/>
    <n v="0"/>
    <n v="1"/>
    <n v="1"/>
    <n v="3.556923077"/>
    <n v="403.21663381676285"/>
    <n v="2.4898461539000003"/>
    <n v="1.2449230769500002"/>
    <n v="501.97369244858589"/>
  </r>
  <r>
    <x v="3"/>
    <s v="RM"/>
    <x v="1"/>
    <n v="3.8450000000000002"/>
    <n v="0"/>
    <n v="1"/>
    <n v="1"/>
    <n v="3.8450000000000002"/>
    <n v="380.7867854450613"/>
    <n v="2.6915000000000004"/>
    <n v="1.3457500000000002"/>
    <n v="512.44381651269134"/>
  </r>
  <r>
    <x v="3"/>
    <s v="RM"/>
    <x v="2"/>
    <n v="4.6806666669999997"/>
    <n v="0"/>
    <n v="1"/>
    <n v="1"/>
    <n v="4.6806666669999997"/>
    <n v="315.72125907488692"/>
    <n v="3.2764666668999998"/>
    <n v="1.6382333334499999"/>
    <n v="517.22509069528303"/>
  </r>
  <r>
    <x v="3"/>
    <s v="RM"/>
    <x v="3"/>
    <n v="4.5443749999999996"/>
    <n v="0"/>
    <n v="1"/>
    <n v="1"/>
    <n v="4.5443749999999996"/>
    <n v="326.33301302345444"/>
    <n v="3.1810624999999995"/>
    <n v="1.5905312499999997"/>
    <n v="519.04285512046124"/>
  </r>
  <r>
    <x v="3"/>
    <s v="RM"/>
    <x v="4"/>
    <n v="4.314666667"/>
    <n v="0"/>
    <n v="1"/>
    <n v="1"/>
    <n v="4.314666667"/>
    <n v="344.21824667997441"/>
    <n v="3.0202666669"/>
    <n v="1.51013333345"/>
    <n v="519.81544829314419"/>
  </r>
  <r>
    <x v="3"/>
    <s v="RM"/>
    <x v="5"/>
    <n v="3.8136363640000002"/>
    <n v="0"/>
    <n v="1"/>
    <n v="1"/>
    <n v="3.8136363640000002"/>
    <n v="383.22877764818281"/>
    <n v="2.6695454548000002"/>
    <n v="1.3347727274000001"/>
    <n v="511.52332075963318"/>
  </r>
  <r>
    <x v="3"/>
    <s v="RM"/>
    <x v="6"/>
    <n v="4.1479999999999997"/>
    <n v="0"/>
    <n v="1"/>
    <n v="1"/>
    <n v="4.1479999999999997"/>
    <n v="357.19501701789864"/>
    <n v="2.9036"/>
    <n v="1.4518"/>
    <n v="518.57572570658522"/>
  </r>
  <r>
    <x v="3"/>
    <s v="RM"/>
    <x v="7"/>
    <n v="4.1381249999999996"/>
    <n v="0"/>
    <n v="1"/>
    <n v="1"/>
    <n v="4.1381249999999996"/>
    <n v="357.96389065888297"/>
    <n v="2.8966874999999996"/>
    <n v="1.4483437499999998"/>
    <n v="518.45476376147644"/>
  </r>
  <r>
    <x v="3"/>
    <s v="RM"/>
    <x v="8"/>
    <n v="4.1381249999999996"/>
    <n v="0"/>
    <n v="1"/>
    <n v="1"/>
    <n v="4.1381249999999996"/>
    <n v="357.96389065888297"/>
    <n v="2.8966874999999996"/>
    <n v="1.4483437499999998"/>
    <n v="518.45476376147644"/>
  </r>
  <r>
    <x v="3"/>
    <s v="RM"/>
    <x v="9"/>
    <n v="4.4866666669999997"/>
    <n v="0"/>
    <n v="1"/>
    <n v="1"/>
    <n v="4.4866666669999997"/>
    <n v="330.82621971802075"/>
    <n v="3.1406666668999996"/>
    <n v="1.5703333334499998"/>
    <n v="519.50744040246161"/>
  </r>
  <r>
    <x v="3"/>
    <s v="NE"/>
    <x v="10"/>
    <n v="3.1469999999999998"/>
    <n v="0"/>
    <n v="1"/>
    <n v="0"/>
    <n v="0"/>
    <n v="348.48926315824355"/>
    <n v="2.2028999999999996"/>
    <n v="1.1014499999999998"/>
    <n v="383.84349890564727"/>
  </r>
  <r>
    <x v="3"/>
    <s v="NE"/>
    <x v="11"/>
    <n v="3.7450000000000001"/>
    <n v="0"/>
    <n v="1"/>
    <n v="0"/>
    <n v="0"/>
    <n v="327.9391265113365"/>
    <n v="2.6215000000000002"/>
    <n v="1.3107500000000001"/>
    <n v="429.84621007473436"/>
  </r>
  <r>
    <x v="3"/>
    <s v="NE"/>
    <x v="12"/>
    <n v="3.1469999999999998"/>
    <n v="0"/>
    <n v="1"/>
    <n v="0"/>
    <n v="0"/>
    <n v="348.48926315824355"/>
    <n v="2.2028999999999996"/>
    <n v="1.1014499999999998"/>
    <n v="383.84349890564727"/>
  </r>
  <r>
    <x v="3"/>
    <s v="NE"/>
    <x v="13"/>
    <n v="3.78"/>
    <n v="0"/>
    <n v="1"/>
    <n v="0"/>
    <n v="0"/>
    <n v="326.73635931628343"/>
    <n v="2.6459999999999999"/>
    <n v="1.323"/>
    <n v="432.27220337544298"/>
  </r>
  <r>
    <x v="3"/>
    <s v="NE"/>
    <x v="14"/>
    <n v="4.1790000000000003"/>
    <n v="0"/>
    <n v="1"/>
    <n v="0"/>
    <n v="0"/>
    <n v="313.02481329267823"/>
    <n v="2.9253"/>
    <n v="1.46265"/>
    <n v="457.84574316253583"/>
  </r>
  <r>
    <x v="3"/>
    <s v="NE"/>
    <x v="15"/>
    <n v="4.6224999999999996"/>
    <n v="0"/>
    <n v="1"/>
    <n v="0"/>
    <n v="0"/>
    <n v="297.78403469250554"/>
    <n v="3.2357499999999995"/>
    <n v="1.6178749999999997"/>
    <n v="481.77734512813731"/>
  </r>
  <r>
    <x v="3"/>
    <s v="NE"/>
    <x v="16"/>
    <n v="4.0162500000000003"/>
    <n v="0"/>
    <n v="1"/>
    <n v="0"/>
    <n v="0"/>
    <n v="318.61768074967506"/>
    <n v="2.811375"/>
    <n v="1.4056875"/>
    <n v="447.87689110880888"/>
  </r>
  <r>
    <x v="3"/>
    <s v="NE"/>
    <x v="17"/>
    <n v="3.1419999999999999"/>
    <n v="0"/>
    <n v="1"/>
    <n v="0"/>
    <n v="0"/>
    <n v="348.66108704325109"/>
    <n v="2.1993999999999998"/>
    <n v="1.0996999999999999"/>
    <n v="383.42259742146319"/>
  </r>
  <r>
    <x v="3"/>
    <s v="NE"/>
    <x v="18"/>
    <n v="3.7450000000000001"/>
    <n v="0"/>
    <n v="1"/>
    <n v="0"/>
    <n v="0"/>
    <n v="327.9391265113365"/>
    <n v="2.6215000000000002"/>
    <n v="1.3107500000000001"/>
    <n v="429.84621007473436"/>
  </r>
  <r>
    <x v="3"/>
    <s v="NE"/>
    <x v="19"/>
    <n v="3.5185714290000001"/>
    <n v="0"/>
    <n v="1"/>
    <n v="0"/>
    <n v="0"/>
    <n v="335.72029386052361"/>
    <n v="2.4630000003000001"/>
    <n v="1.2315000001500001"/>
    <n v="413.439541939592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RM"/>
    <x v="0"/>
    <n v="3.556923077"/>
    <n v="1"/>
    <n v="1"/>
    <n v="3.556923077"/>
    <n v="447.91197246998331"/>
    <n v="2.4898461539000003"/>
    <n v="1.2449230769500002"/>
    <n v="557.61595097007535"/>
  </r>
  <r>
    <x v="0"/>
    <s v="RM"/>
    <x v="1"/>
    <n v="3.8450000000000002"/>
    <n v="1"/>
    <n v="1"/>
    <n v="3.8450000000000002"/>
    <n v="425.4821240982817"/>
    <n v="2.6915000000000004"/>
    <n v="1.3457500000000002"/>
    <n v="572.59256850526265"/>
  </r>
  <r>
    <x v="0"/>
    <s v="RM"/>
    <x v="2"/>
    <n v="4.6806666669999997"/>
    <n v="1"/>
    <n v="1"/>
    <n v="4.6806666669999997"/>
    <n v="360.41659772810732"/>
    <n v="3.2764666668999998"/>
    <n v="1.6382333334499999"/>
    <n v="590.44648432682493"/>
  </r>
  <r>
    <x v="0"/>
    <s v="RM"/>
    <x v="3"/>
    <n v="4.5443749999999996"/>
    <n v="1"/>
    <n v="1"/>
    <n v="4.5443749999999996"/>
    <n v="371.0283516766749"/>
    <n v="3.1810624999999995"/>
    <n v="1.5905312499999997"/>
    <n v="590.13218797774118"/>
  </r>
  <r>
    <x v="0"/>
    <s v="RM"/>
    <x v="4"/>
    <n v="4.314666667"/>
    <n v="1"/>
    <n v="1"/>
    <n v="4.314666667"/>
    <n v="388.91358533319487"/>
    <n v="3.0202666669"/>
    <n v="1.51013333345"/>
    <n v="587.31136904320863"/>
  </r>
  <r>
    <x v="0"/>
    <s v="RM"/>
    <x v="5"/>
    <n v="3.8136363640000002"/>
    <n v="1"/>
    <n v="1"/>
    <n v="3.8136363640000002"/>
    <n v="427.92411630140327"/>
    <n v="2.6695454548000002"/>
    <n v="1.3347727274000001"/>
    <n v="571.1814398358589"/>
  </r>
  <r>
    <x v="0"/>
    <s v="RM"/>
    <x v="6"/>
    <n v="4.1479999999999997"/>
    <n v="1"/>
    <n v="1"/>
    <n v="4.1479999999999997"/>
    <n v="401.8903556711191"/>
    <n v="2.9036"/>
    <n v="1.4518"/>
    <n v="583.46441836333065"/>
  </r>
  <r>
    <x v="0"/>
    <s v="RM"/>
    <x v="7"/>
    <n v="4.1381249999999996"/>
    <n v="1"/>
    <n v="1"/>
    <n v="4.1381249999999996"/>
    <n v="402.65922931210338"/>
    <n v="2.8966874999999996"/>
    <n v="1.4483437499999998"/>
    <n v="583.18897815400169"/>
  </r>
  <r>
    <x v="0"/>
    <s v="RM"/>
    <x v="8"/>
    <n v="4.1381249999999996"/>
    <n v="1"/>
    <n v="1"/>
    <n v="4.1381249999999996"/>
    <n v="402.65922931210338"/>
    <n v="2.8966874999999996"/>
    <n v="1.4483437499999998"/>
    <n v="583.18897815400169"/>
  </r>
  <r>
    <x v="0"/>
    <s v="RM"/>
    <x v="9"/>
    <n v="4.4866666669999997"/>
    <n v="1"/>
    <n v="1"/>
    <n v="4.4866666669999997"/>
    <n v="375.52155837124121"/>
    <n v="3.1406666668999996"/>
    <n v="1.5703333334499998"/>
    <n v="589.69402053944987"/>
  </r>
  <r>
    <x v="0"/>
    <s v="NE"/>
    <x v="10"/>
    <n v="3.1469999999999998"/>
    <n v="1"/>
    <n v="0"/>
    <n v="0"/>
    <n v="393.18460181146395"/>
    <n v="2.2028999999999996"/>
    <n v="1.1014499999999998"/>
    <n v="433.07317966523692"/>
  </r>
  <r>
    <x v="0"/>
    <s v="NE"/>
    <x v="11"/>
    <n v="3.7450000000000001"/>
    <n v="1"/>
    <n v="0"/>
    <n v="0"/>
    <n v="372.6344651645569"/>
    <n v="2.6215000000000002"/>
    <n v="1.3107500000000001"/>
    <n v="488.43062521444301"/>
  </r>
  <r>
    <x v="0"/>
    <s v="NE"/>
    <x v="12"/>
    <n v="3.1469999999999998"/>
    <n v="1"/>
    <n v="0"/>
    <n v="0"/>
    <n v="393.18460181146395"/>
    <n v="2.2028999999999996"/>
    <n v="1.1014499999999998"/>
    <n v="433.07317966523692"/>
  </r>
  <r>
    <x v="0"/>
    <s v="NE"/>
    <x v="13"/>
    <n v="3.78"/>
    <n v="1"/>
    <n v="0"/>
    <n v="0"/>
    <n v="371.43169796950383"/>
    <n v="2.6459999999999999"/>
    <n v="1.323"/>
    <n v="491.40413641365353"/>
  </r>
  <r>
    <x v="0"/>
    <s v="NE"/>
    <x v="14"/>
    <n v="4.1790000000000003"/>
    <n v="1"/>
    <n v="0"/>
    <n v="0"/>
    <n v="357.72015194589864"/>
    <n v="2.9253"/>
    <n v="1.46265"/>
    <n v="523.21938024366864"/>
  </r>
  <r>
    <x v="0"/>
    <s v="NE"/>
    <x v="15"/>
    <n v="4.6224999999999996"/>
    <n v="1"/>
    <n v="0"/>
    <n v="0"/>
    <n v="342.479373345726"/>
    <n v="3.2357499999999995"/>
    <n v="1.6178749999999997"/>
    <n v="554.0888161517164"/>
  </r>
  <r>
    <x v="0"/>
    <s v="NE"/>
    <x v="16"/>
    <n v="4.0162500000000003"/>
    <n v="1"/>
    <n v="0"/>
    <n v="0"/>
    <n v="363.31301940289552"/>
    <n v="2.811375"/>
    <n v="1.4056875"/>
    <n v="510.70456996190768"/>
  </r>
  <r>
    <x v="0"/>
    <s v="NE"/>
    <x v="17"/>
    <n v="3.1419999999999999"/>
    <n v="1"/>
    <n v="0"/>
    <n v="0"/>
    <n v="393.35642569647155"/>
    <n v="2.1993999999999998"/>
    <n v="1.0996999999999999"/>
    <n v="432.57406133840971"/>
  </r>
  <r>
    <x v="0"/>
    <s v="NE"/>
    <x v="18"/>
    <n v="3.7450000000000001"/>
    <n v="1"/>
    <n v="0"/>
    <n v="0"/>
    <n v="372.6344651645569"/>
    <n v="2.6215000000000002"/>
    <n v="1.3107500000000001"/>
    <n v="488.43062521444301"/>
  </r>
  <r>
    <x v="0"/>
    <s v="NE"/>
    <x v="19"/>
    <n v="3.5185714290000001"/>
    <n v="1"/>
    <n v="0"/>
    <n v="0"/>
    <n v="380.41563251374401"/>
    <n v="2.4630000003000001"/>
    <n v="1.2315000001500001"/>
    <n v="468.48185149773809"/>
  </r>
  <r>
    <x v="1"/>
    <s v="RM"/>
    <x v="0"/>
    <n v="3.556923077"/>
    <n v="0"/>
    <n v="1"/>
    <n v="3.556923077"/>
    <n v="323.32574228519707"/>
    <n v="2.4898461539000003"/>
    <n v="1.2449230769500002"/>
    <n v="402.51567794283028"/>
  </r>
  <r>
    <x v="1"/>
    <s v="RM"/>
    <x v="1"/>
    <n v="3.8450000000000002"/>
    <n v="0"/>
    <n v="1"/>
    <n v="3.8450000000000002"/>
    <n v="300.89589391349557"/>
    <n v="2.6915000000000004"/>
    <n v="1.3457500000000002"/>
    <n v="404.93064923408673"/>
  </r>
  <r>
    <x v="1"/>
    <s v="RM"/>
    <x v="2"/>
    <n v="4.6806666669999997"/>
    <n v="0"/>
    <n v="1"/>
    <n v="4.6806666669999997"/>
    <n v="235.83036754332113"/>
    <n v="3.2764666668999998"/>
    <n v="1.6382333334499999"/>
    <n v="386.34516914923364"/>
  </r>
  <r>
    <x v="1"/>
    <s v="RM"/>
    <x v="3"/>
    <n v="4.5443749999999996"/>
    <n v="0"/>
    <n v="1"/>
    <n v="4.5443749999999996"/>
    <n v="246.44212149188871"/>
    <n v="3.1810624999999995"/>
    <n v="1.5905312499999997"/>
    <n v="391.97389554914554"/>
  </r>
  <r>
    <x v="1"/>
    <s v="RM"/>
    <x v="4"/>
    <n v="4.314666667"/>
    <n v="0"/>
    <n v="1"/>
    <n v="4.314666667"/>
    <n v="264.32735514840869"/>
    <n v="3.0202666669"/>
    <n v="1.51013333345"/>
    <n v="399.16954995228843"/>
  </r>
  <r>
    <x v="1"/>
    <s v="RM"/>
    <x v="5"/>
    <n v="3.8136363640000002"/>
    <n v="0"/>
    <n v="1"/>
    <n v="3.8136363640000002"/>
    <n v="303.33788611661703"/>
    <n v="2.6695454548000002"/>
    <n v="1.3347727274000001"/>
    <n v="404.88713757562755"/>
  </r>
  <r>
    <x v="1"/>
    <s v="RM"/>
    <x v="6"/>
    <n v="4.1479999999999997"/>
    <n v="0"/>
    <n v="1"/>
    <n v="4.1479999999999997"/>
    <n v="277.30412548633291"/>
    <n v="2.9036"/>
    <n v="1.4518"/>
    <n v="402.59012938105809"/>
  </r>
  <r>
    <x v="1"/>
    <s v="RM"/>
    <x v="7"/>
    <n v="4.1381249999999996"/>
    <n v="0"/>
    <n v="1"/>
    <n v="4.1381249999999996"/>
    <n v="278.07299912731719"/>
    <n v="2.8966874999999996"/>
    <n v="1.4483437499999998"/>
    <n v="402.74529032980524"/>
  </r>
  <r>
    <x v="1"/>
    <s v="RM"/>
    <x v="8"/>
    <n v="4.1381249999999996"/>
    <n v="0"/>
    <n v="1"/>
    <n v="4.1381249999999996"/>
    <n v="278.07299912731719"/>
    <n v="2.8966874999999996"/>
    <n v="1.4483437499999998"/>
    <n v="402.74529032980524"/>
  </r>
  <r>
    <x v="1"/>
    <s v="RM"/>
    <x v="9"/>
    <n v="4.4866666669999997"/>
    <n v="0"/>
    <n v="1"/>
    <n v="4.4866666669999997"/>
    <n v="250.935328186455"/>
    <n v="3.1406666668999996"/>
    <n v="1.5703333334499998"/>
    <n v="394.05211039140556"/>
  </r>
  <r>
    <x v="1"/>
    <s v="NE"/>
    <x v="10"/>
    <n v="3.1469999999999998"/>
    <n v="0"/>
    <n v="0"/>
    <n v="0"/>
    <n v="268.59837162667776"/>
    <n v="2.2028999999999996"/>
    <n v="1.1014499999999998"/>
    <n v="295.84767642820418"/>
  </r>
  <r>
    <x v="1"/>
    <s v="NE"/>
    <x v="11"/>
    <n v="3.7450000000000001"/>
    <n v="0"/>
    <n v="0"/>
    <n v="0"/>
    <n v="248.04823497977074"/>
    <n v="2.6215000000000002"/>
    <n v="1.3107500000000001"/>
    <n v="325.12922399973451"/>
  </r>
  <r>
    <x v="1"/>
    <s v="NE"/>
    <x v="12"/>
    <n v="3.1469999999999998"/>
    <n v="0"/>
    <n v="0"/>
    <n v="0"/>
    <n v="268.59837162667776"/>
    <n v="2.2028999999999996"/>
    <n v="1.1014499999999998"/>
    <n v="295.84767642820418"/>
  </r>
  <r>
    <x v="1"/>
    <s v="NE"/>
    <x v="13"/>
    <n v="3.78"/>
    <n v="0"/>
    <n v="0"/>
    <n v="0"/>
    <n v="246.84546778471767"/>
    <n v="2.6459999999999999"/>
    <n v="1.323"/>
    <n v="326.57655387918146"/>
  </r>
  <r>
    <x v="1"/>
    <s v="NE"/>
    <x v="14"/>
    <n v="4.1790000000000003"/>
    <n v="0"/>
    <n v="0"/>
    <n v="0"/>
    <n v="233.13392176111245"/>
    <n v="2.9253"/>
    <n v="1.46265"/>
    <n v="340.99333066389113"/>
  </r>
  <r>
    <x v="1"/>
    <s v="NE"/>
    <x v="15"/>
    <n v="4.6224999999999996"/>
    <n v="0"/>
    <n v="0"/>
    <n v="0"/>
    <n v="217.89314316093979"/>
    <n v="3.2357499999999995"/>
    <n v="1.6178749999999997"/>
    <n v="352.52386899150542"/>
  </r>
  <r>
    <x v="1"/>
    <s v="NE"/>
    <x v="16"/>
    <n v="4.0162500000000003"/>
    <n v="0"/>
    <n v="0"/>
    <n v="0"/>
    <n v="238.7267892181093"/>
    <n v="2.811375"/>
    <n v="1.4056875"/>
    <n v="335.57526351903101"/>
  </r>
  <r>
    <x v="1"/>
    <s v="NE"/>
    <x v="17"/>
    <n v="3.1419999999999999"/>
    <n v="0"/>
    <n v="0"/>
    <n v="0"/>
    <n v="268.77019551168536"/>
    <n v="2.1993999999999998"/>
    <n v="1.0996999999999999"/>
    <n v="295.56658400420037"/>
  </r>
  <r>
    <x v="1"/>
    <s v="NE"/>
    <x v="18"/>
    <n v="3.7450000000000001"/>
    <n v="0"/>
    <n v="0"/>
    <n v="0"/>
    <n v="248.04823497977074"/>
    <n v="2.6215000000000002"/>
    <n v="1.3107500000000001"/>
    <n v="325.12922399973451"/>
  </r>
  <r>
    <x v="1"/>
    <s v="NE"/>
    <x v="19"/>
    <n v="3.5185714290000001"/>
    <n v="0"/>
    <n v="0"/>
    <n v="0"/>
    <n v="255.82940232895783"/>
    <n v="2.4630000003000001"/>
    <n v="1.2315000001500001"/>
    <n v="315.05390900648598"/>
  </r>
  <r>
    <x v="2"/>
    <s v="RM"/>
    <x v="0"/>
    <n v="3.556923077"/>
    <n v="0"/>
    <n v="1"/>
    <n v="3.556923077"/>
    <n v="323.32574228519707"/>
    <n v="2.4898461539000003"/>
    <n v="1.2449230769500002"/>
    <n v="402.51567794283028"/>
  </r>
  <r>
    <x v="2"/>
    <s v="RM"/>
    <x v="1"/>
    <n v="3.8450000000000002"/>
    <n v="0"/>
    <n v="1"/>
    <n v="3.8450000000000002"/>
    <n v="300.89589391349557"/>
    <n v="2.6915000000000004"/>
    <n v="1.3457500000000002"/>
    <n v="404.93064923408673"/>
  </r>
  <r>
    <x v="2"/>
    <s v="RM"/>
    <x v="2"/>
    <n v="4.6806666669999997"/>
    <n v="0"/>
    <n v="1"/>
    <n v="4.6806666669999997"/>
    <n v="235.83036754332113"/>
    <n v="3.2764666668999998"/>
    <n v="1.6382333334499999"/>
    <n v="386.34516914923364"/>
  </r>
  <r>
    <x v="2"/>
    <s v="RM"/>
    <x v="3"/>
    <n v="4.5443749999999996"/>
    <n v="0"/>
    <n v="1"/>
    <n v="4.5443749999999996"/>
    <n v="246.44212149188871"/>
    <n v="3.1810624999999995"/>
    <n v="1.5905312499999997"/>
    <n v="391.97389554914554"/>
  </r>
  <r>
    <x v="2"/>
    <s v="RM"/>
    <x v="4"/>
    <n v="4.314666667"/>
    <n v="0"/>
    <n v="1"/>
    <n v="4.314666667"/>
    <n v="264.32735514840869"/>
    <n v="3.0202666669"/>
    <n v="1.51013333345"/>
    <n v="399.16954995228843"/>
  </r>
  <r>
    <x v="2"/>
    <s v="RM"/>
    <x v="5"/>
    <n v="3.8136363640000002"/>
    <n v="0"/>
    <n v="1"/>
    <n v="3.8136363640000002"/>
    <n v="303.33788611661703"/>
    <n v="2.6695454548000002"/>
    <n v="1.3347727274000001"/>
    <n v="404.88713757562755"/>
  </r>
  <r>
    <x v="2"/>
    <s v="RM"/>
    <x v="6"/>
    <n v="4.1479999999999997"/>
    <n v="0"/>
    <n v="1"/>
    <n v="4.1479999999999997"/>
    <n v="277.30412548633291"/>
    <n v="2.9036"/>
    <n v="1.4518"/>
    <n v="402.59012938105809"/>
  </r>
  <r>
    <x v="2"/>
    <s v="RM"/>
    <x v="7"/>
    <n v="4.1381249999999996"/>
    <n v="0"/>
    <n v="1"/>
    <n v="4.1381249999999996"/>
    <n v="278.07299912731719"/>
    <n v="2.8966874999999996"/>
    <n v="1.4483437499999998"/>
    <n v="402.74529032980524"/>
  </r>
  <r>
    <x v="2"/>
    <s v="RM"/>
    <x v="8"/>
    <n v="4.1381249999999996"/>
    <n v="0"/>
    <n v="1"/>
    <n v="4.1381249999999996"/>
    <n v="278.07299912731719"/>
    <n v="2.8966874999999996"/>
    <n v="1.4483437499999998"/>
    <n v="402.74529032980524"/>
  </r>
  <r>
    <x v="2"/>
    <s v="RM"/>
    <x v="9"/>
    <n v="4.4866666669999997"/>
    <n v="0"/>
    <n v="1"/>
    <n v="4.4866666669999997"/>
    <n v="250.935328186455"/>
    <n v="3.1406666668999996"/>
    <n v="1.5703333334499998"/>
    <n v="394.05211039140556"/>
  </r>
  <r>
    <x v="2"/>
    <s v="NE"/>
    <x v="10"/>
    <n v="3.1469999999999998"/>
    <n v="0"/>
    <n v="0"/>
    <n v="0"/>
    <n v="268.59837162667776"/>
    <n v="2.2028999999999996"/>
    <n v="1.1014499999999998"/>
    <n v="295.84767642820418"/>
  </r>
  <r>
    <x v="2"/>
    <s v="NE"/>
    <x v="11"/>
    <n v="3.7450000000000001"/>
    <n v="0"/>
    <n v="0"/>
    <n v="0"/>
    <n v="248.04823497977074"/>
    <n v="2.6215000000000002"/>
    <n v="1.3107500000000001"/>
    <n v="325.12922399973451"/>
  </r>
  <r>
    <x v="2"/>
    <s v="NE"/>
    <x v="12"/>
    <n v="3.1469999999999998"/>
    <n v="0"/>
    <n v="0"/>
    <n v="0"/>
    <n v="268.59837162667776"/>
    <n v="2.2028999999999996"/>
    <n v="1.1014499999999998"/>
    <n v="295.84767642820418"/>
  </r>
  <r>
    <x v="2"/>
    <s v="NE"/>
    <x v="13"/>
    <n v="3.78"/>
    <n v="0"/>
    <n v="0"/>
    <n v="0"/>
    <n v="246.84546778471767"/>
    <n v="2.6459999999999999"/>
    <n v="1.323"/>
    <n v="326.57655387918146"/>
  </r>
  <r>
    <x v="2"/>
    <s v="NE"/>
    <x v="14"/>
    <n v="4.1790000000000003"/>
    <n v="0"/>
    <n v="0"/>
    <n v="0"/>
    <n v="233.13392176111245"/>
    <n v="2.9253"/>
    <n v="1.46265"/>
    <n v="340.99333066389113"/>
  </r>
  <r>
    <x v="2"/>
    <s v="NE"/>
    <x v="15"/>
    <n v="4.6224999999999996"/>
    <n v="0"/>
    <n v="0"/>
    <n v="0"/>
    <n v="217.89314316093979"/>
    <n v="3.2357499999999995"/>
    <n v="1.6178749999999997"/>
    <n v="352.52386899150542"/>
  </r>
  <r>
    <x v="2"/>
    <s v="NE"/>
    <x v="16"/>
    <n v="4.0162500000000003"/>
    <n v="0"/>
    <n v="0"/>
    <n v="0"/>
    <n v="238.7267892181093"/>
    <n v="2.811375"/>
    <n v="1.4056875"/>
    <n v="335.57526351903101"/>
  </r>
  <r>
    <x v="2"/>
    <s v="NE"/>
    <x v="17"/>
    <n v="3.1419999999999999"/>
    <n v="0"/>
    <n v="0"/>
    <n v="0"/>
    <n v="268.77019551168536"/>
    <n v="2.1993999999999998"/>
    <n v="1.0996999999999999"/>
    <n v="295.56658400420037"/>
  </r>
  <r>
    <x v="2"/>
    <s v="NE"/>
    <x v="18"/>
    <n v="3.7450000000000001"/>
    <n v="0"/>
    <n v="0"/>
    <n v="0"/>
    <n v="248.04823497977074"/>
    <n v="2.6215000000000002"/>
    <n v="1.3107500000000001"/>
    <n v="325.12922399973451"/>
  </r>
  <r>
    <x v="2"/>
    <s v="NE"/>
    <x v="19"/>
    <n v="3.5185714290000001"/>
    <n v="0"/>
    <n v="0"/>
    <n v="0"/>
    <n v="255.82940232895783"/>
    <n v="2.4630000003000001"/>
    <n v="1.2315000001500001"/>
    <n v="315.05390900648598"/>
  </r>
  <r>
    <x v="3"/>
    <s v="RM"/>
    <x v="0"/>
    <n v="3.556923077"/>
    <n v="0"/>
    <n v="1"/>
    <n v="3.556923077"/>
    <n v="323.32574228519707"/>
    <n v="2.4898461539000003"/>
    <n v="1.2449230769500002"/>
    <n v="402.51567794283028"/>
  </r>
  <r>
    <x v="3"/>
    <s v="RM"/>
    <x v="1"/>
    <n v="3.8450000000000002"/>
    <n v="0"/>
    <n v="1"/>
    <n v="3.8450000000000002"/>
    <n v="300.89589391349557"/>
    <n v="2.6915000000000004"/>
    <n v="1.3457500000000002"/>
    <n v="404.93064923408673"/>
  </r>
  <r>
    <x v="3"/>
    <s v="RM"/>
    <x v="2"/>
    <n v="4.6806666669999997"/>
    <n v="0"/>
    <n v="1"/>
    <n v="4.6806666669999997"/>
    <n v="235.83036754332113"/>
    <n v="3.2764666668999998"/>
    <n v="1.6382333334499999"/>
    <n v="386.34516914923364"/>
  </r>
  <r>
    <x v="3"/>
    <s v="RM"/>
    <x v="3"/>
    <n v="4.5443749999999996"/>
    <n v="0"/>
    <n v="1"/>
    <n v="4.5443749999999996"/>
    <n v="246.44212149188871"/>
    <n v="3.1810624999999995"/>
    <n v="1.5905312499999997"/>
    <n v="391.97389554914554"/>
  </r>
  <r>
    <x v="3"/>
    <s v="RM"/>
    <x v="4"/>
    <n v="4.314666667"/>
    <n v="0"/>
    <n v="1"/>
    <n v="4.314666667"/>
    <n v="264.32735514840869"/>
    <n v="3.0202666669"/>
    <n v="1.51013333345"/>
    <n v="399.16954995228843"/>
  </r>
  <r>
    <x v="3"/>
    <s v="RM"/>
    <x v="5"/>
    <n v="3.8136363640000002"/>
    <n v="0"/>
    <n v="1"/>
    <n v="3.8136363640000002"/>
    <n v="303.33788611661703"/>
    <n v="2.6695454548000002"/>
    <n v="1.3347727274000001"/>
    <n v="404.88713757562755"/>
  </r>
  <r>
    <x v="3"/>
    <s v="RM"/>
    <x v="6"/>
    <n v="4.1479999999999997"/>
    <n v="0"/>
    <n v="1"/>
    <n v="4.1479999999999997"/>
    <n v="277.30412548633291"/>
    <n v="2.9036"/>
    <n v="1.4518"/>
    <n v="402.59012938105809"/>
  </r>
  <r>
    <x v="3"/>
    <s v="RM"/>
    <x v="7"/>
    <n v="4.1381249999999996"/>
    <n v="0"/>
    <n v="1"/>
    <n v="4.1381249999999996"/>
    <n v="278.07299912731719"/>
    <n v="2.8966874999999996"/>
    <n v="1.4483437499999998"/>
    <n v="402.74529032980524"/>
  </r>
  <r>
    <x v="3"/>
    <s v="RM"/>
    <x v="8"/>
    <n v="4.1381249999999996"/>
    <n v="0"/>
    <n v="1"/>
    <n v="4.1381249999999996"/>
    <n v="278.07299912731719"/>
    <n v="2.8966874999999996"/>
    <n v="1.4483437499999998"/>
    <n v="402.74529032980524"/>
  </r>
  <r>
    <x v="3"/>
    <s v="RM"/>
    <x v="9"/>
    <n v="4.4866666669999997"/>
    <n v="0"/>
    <n v="1"/>
    <n v="4.4866666669999997"/>
    <n v="250.935328186455"/>
    <n v="3.1406666668999996"/>
    <n v="1.5703333334499998"/>
    <n v="394.05211039140556"/>
  </r>
  <r>
    <x v="3"/>
    <s v="NE"/>
    <x v="10"/>
    <n v="3.1469999999999998"/>
    <n v="0"/>
    <n v="0"/>
    <n v="0"/>
    <n v="268.59837162667776"/>
    <n v="2.2028999999999996"/>
    <n v="1.1014499999999998"/>
    <n v="295.84767642820418"/>
  </r>
  <r>
    <x v="3"/>
    <s v="NE"/>
    <x v="11"/>
    <n v="3.7450000000000001"/>
    <n v="0"/>
    <n v="0"/>
    <n v="0"/>
    <n v="248.04823497977074"/>
    <n v="2.6215000000000002"/>
    <n v="1.3107500000000001"/>
    <n v="325.12922399973451"/>
  </r>
  <r>
    <x v="3"/>
    <s v="NE"/>
    <x v="12"/>
    <n v="3.1469999999999998"/>
    <n v="0"/>
    <n v="0"/>
    <n v="0"/>
    <n v="268.59837162667776"/>
    <n v="2.2028999999999996"/>
    <n v="1.1014499999999998"/>
    <n v="295.84767642820418"/>
  </r>
  <r>
    <x v="3"/>
    <s v="NE"/>
    <x v="13"/>
    <n v="3.78"/>
    <n v="0"/>
    <n v="0"/>
    <n v="0"/>
    <n v="246.84546778471767"/>
    <n v="2.6459999999999999"/>
    <n v="1.323"/>
    <n v="326.57655387918146"/>
  </r>
  <r>
    <x v="3"/>
    <s v="NE"/>
    <x v="14"/>
    <n v="4.1790000000000003"/>
    <n v="0"/>
    <n v="0"/>
    <n v="0"/>
    <n v="233.13392176111245"/>
    <n v="2.9253"/>
    <n v="1.46265"/>
    <n v="340.99333066389113"/>
  </r>
  <r>
    <x v="3"/>
    <s v="NE"/>
    <x v="15"/>
    <n v="4.6224999999999996"/>
    <n v="0"/>
    <n v="0"/>
    <n v="0"/>
    <n v="217.89314316093979"/>
    <n v="3.2357499999999995"/>
    <n v="1.6178749999999997"/>
    <n v="352.52386899150542"/>
  </r>
  <r>
    <x v="3"/>
    <s v="NE"/>
    <x v="16"/>
    <n v="4.0162500000000003"/>
    <n v="0"/>
    <n v="0"/>
    <n v="0"/>
    <n v="238.7267892181093"/>
    <n v="2.811375"/>
    <n v="1.4056875"/>
    <n v="335.57526351903101"/>
  </r>
  <r>
    <x v="3"/>
    <s v="NE"/>
    <x v="17"/>
    <n v="3.1419999999999999"/>
    <n v="0"/>
    <n v="0"/>
    <n v="0"/>
    <n v="268.77019551168536"/>
    <n v="2.1993999999999998"/>
    <n v="1.0996999999999999"/>
    <n v="295.56658400420037"/>
  </r>
  <r>
    <x v="3"/>
    <s v="NE"/>
    <x v="18"/>
    <n v="3.7450000000000001"/>
    <n v="0"/>
    <n v="0"/>
    <n v="0"/>
    <n v="248.04823497977074"/>
    <n v="2.6215000000000002"/>
    <n v="1.3107500000000001"/>
    <n v="325.12922399973451"/>
  </r>
  <r>
    <x v="3"/>
    <s v="NE"/>
    <x v="19"/>
    <n v="3.5185714290000001"/>
    <n v="0"/>
    <n v="0"/>
    <n v="0"/>
    <n v="255.82940232895783"/>
    <n v="2.4630000003000001"/>
    <n v="1.2315000001500001"/>
    <n v="315.05390900648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8BAE4-3095-4E06-BB29-454A173E9D3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ubsequent Week">
  <location ref="N4:O9" firstHeaderRow="1" firstDataRow="1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02"/>
    </i>
    <i>
      <x v="209"/>
    </i>
    <i>
      <x v="216"/>
    </i>
    <i>
      <x v="223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3FA71-5BB3-4704-ACAD-6D26412CDA6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ore">
  <location ref="N11:O32" firstHeaderRow="1" firstDataRow="1" firstDataCol="1"/>
  <pivotFields count="13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6E50C-A9A5-40D8-96BF-C05B2AB254D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ore">
  <location ref="M11:N32" firstHeaderRow="1" firstDataRow="1" firstDataCol="1"/>
  <pivotFields count="12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54E95-965A-4C6A-B7C2-8E9F1547523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ubsequent Week">
  <location ref="M4:N9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02"/>
    </i>
    <i>
      <x v="209"/>
    </i>
    <i>
      <x v="216"/>
    </i>
    <i>
      <x v="223"/>
    </i>
    <i t="grand">
      <x/>
    </i>
  </rowItems>
  <colItems count="1">
    <i/>
  </colItems>
  <dataFields count="1">
    <dataField name="Sum of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2DDE-2991-4FCC-9FD2-28E109B70EBB}">
  <sheetPr codeName="XLSTAT_20211120_183956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132.779278632674+(A1-1)*6.56423269329736</f>
        <v>132.77927863267399</v>
      </c>
      <c r="D1">
        <f t="shared" ref="D1:D32" si="1">0+1*C1-137.513641833041*(1.00454545454545+(C1-278.382191825989)^2/856466.933209201)^0.5</f>
        <v>-6.7342953771311613</v>
      </c>
      <c r="E1">
        <v>1</v>
      </c>
      <c r="G1">
        <f t="shared" ref="G1:G32" si="2">117.156145985908+(E1-1)*6.79065490556932</f>
        <v>117.156145985908</v>
      </c>
      <c r="H1">
        <f t="shared" ref="H1:H32" si="3">0+1*G1+137.513641833041*(1.00454545454545+(G1-278.382191825989)^2/856466.933209201)^0.5</f>
        <v>257.04851983605391</v>
      </c>
    </row>
    <row r="2" spans="1:8" x14ac:dyDescent="0.35">
      <c r="A2">
        <v>2</v>
      </c>
      <c r="C2">
        <f t="shared" si="0"/>
        <v>139.34351132597135</v>
      </c>
      <c r="D2">
        <f t="shared" si="1"/>
        <v>-2.2135789074980039E-2</v>
      </c>
      <c r="E2">
        <v>2</v>
      </c>
      <c r="G2">
        <f t="shared" si="2"/>
        <v>123.94680089147732</v>
      </c>
      <c r="H2">
        <f t="shared" si="3"/>
        <v>263.66991528857989</v>
      </c>
    </row>
    <row r="3" spans="1:8" x14ac:dyDescent="0.35">
      <c r="A3">
        <v>3</v>
      </c>
      <c r="C3">
        <f t="shared" si="0"/>
        <v>145.9077440192687</v>
      </c>
      <c r="D3">
        <f t="shared" si="1"/>
        <v>6.6833474639424537</v>
      </c>
      <c r="E3">
        <v>3</v>
      </c>
      <c r="G3">
        <f t="shared" si="2"/>
        <v>130.73745579704664</v>
      </c>
      <c r="H3">
        <f t="shared" si="3"/>
        <v>270.29840089690396</v>
      </c>
    </row>
    <row r="4" spans="1:8" x14ac:dyDescent="0.35">
      <c r="A4">
        <v>4</v>
      </c>
      <c r="C4">
        <f t="shared" si="0"/>
        <v>152.47197671256606</v>
      </c>
      <c r="D4">
        <f t="shared" si="1"/>
        <v>13.382134041770229</v>
      </c>
      <c r="E4">
        <v>4</v>
      </c>
      <c r="G4">
        <f t="shared" si="2"/>
        <v>137.52811070261595</v>
      </c>
      <c r="H4">
        <f t="shared" si="3"/>
        <v>276.93400140472261</v>
      </c>
    </row>
    <row r="5" spans="1:8" x14ac:dyDescent="0.35">
      <c r="A5">
        <v>5</v>
      </c>
      <c r="C5">
        <f t="shared" si="0"/>
        <v>159.03620940586342</v>
      </c>
      <c r="D5">
        <f t="shared" si="1"/>
        <v>20.07420449167256</v>
      </c>
      <c r="E5">
        <v>5</v>
      </c>
      <c r="G5">
        <f t="shared" si="2"/>
        <v>144.31876560818529</v>
      </c>
      <c r="H5">
        <f t="shared" si="3"/>
        <v>283.57674057792553</v>
      </c>
    </row>
    <row r="6" spans="1:8" x14ac:dyDescent="0.35">
      <c r="A6">
        <v>6</v>
      </c>
      <c r="C6">
        <f t="shared" si="0"/>
        <v>165.60044209916077</v>
      </c>
      <c r="D6">
        <f t="shared" si="1"/>
        <v>26.759540262024387</v>
      </c>
      <c r="E6">
        <v>6</v>
      </c>
      <c r="G6">
        <f t="shared" si="2"/>
        <v>151.1094205137546</v>
      </c>
      <c r="H6">
        <f t="shared" si="3"/>
        <v>290.22664118697185</v>
      </c>
    </row>
    <row r="7" spans="1:8" x14ac:dyDescent="0.35">
      <c r="A7">
        <v>7</v>
      </c>
      <c r="C7">
        <f t="shared" si="0"/>
        <v>172.16467479245816</v>
      </c>
      <c r="D7">
        <f t="shared" si="1"/>
        <v>33.438123715456442</v>
      </c>
      <c r="E7">
        <v>7</v>
      </c>
      <c r="G7">
        <f t="shared" si="2"/>
        <v>157.90007541932391</v>
      </c>
      <c r="H7">
        <f t="shared" si="3"/>
        <v>296.88372498988025</v>
      </c>
    </row>
    <row r="8" spans="1:8" x14ac:dyDescent="0.35">
      <c r="A8">
        <v>8</v>
      </c>
      <c r="C8">
        <f t="shared" si="0"/>
        <v>178.72890748575551</v>
      </c>
      <c r="D8">
        <f t="shared" si="1"/>
        <v>40.109938141428586</v>
      </c>
      <c r="E8">
        <v>8</v>
      </c>
      <c r="G8">
        <f t="shared" si="2"/>
        <v>164.69073032489325</v>
      </c>
      <c r="H8">
        <f t="shared" si="3"/>
        <v>303.5480127158595</v>
      </c>
    </row>
    <row r="9" spans="1:8" x14ac:dyDescent="0.35">
      <c r="A9">
        <v>9</v>
      </c>
      <c r="C9">
        <f t="shared" si="0"/>
        <v>185.29314017905287</v>
      </c>
      <c r="D9">
        <f t="shared" si="1"/>
        <v>46.774967768210644</v>
      </c>
      <c r="E9">
        <v>9</v>
      </c>
      <c r="G9">
        <f t="shared" si="2"/>
        <v>171.48138523046256</v>
      </c>
      <c r="H9">
        <f t="shared" si="3"/>
        <v>310.21952404960854</v>
      </c>
    </row>
    <row r="10" spans="1:8" x14ac:dyDescent="0.35">
      <c r="A10">
        <v>10</v>
      </c>
      <c r="C10">
        <f t="shared" si="0"/>
        <v>191.85737287235023</v>
      </c>
      <c r="D10">
        <f t="shared" si="1"/>
        <v>53.433197774251653</v>
      </c>
      <c r="E10">
        <v>10</v>
      </c>
      <c r="G10">
        <f t="shared" si="2"/>
        <v>178.27204013603188</v>
      </c>
      <c r="H10">
        <f t="shared" si="3"/>
        <v>316.89827761631358</v>
      </c>
    </row>
    <row r="11" spans="1:8" x14ac:dyDescent="0.35">
      <c r="A11">
        <v>11</v>
      </c>
      <c r="C11">
        <f t="shared" si="0"/>
        <v>198.42160556564758</v>
      </c>
      <c r="D11">
        <f t="shared" si="1"/>
        <v>60.084614298918183</v>
      </c>
      <c r="E11">
        <v>11</v>
      </c>
      <c r="G11">
        <f t="shared" si="2"/>
        <v>185.06269504160122</v>
      </c>
      <c r="H11">
        <f t="shared" si="3"/>
        <v>323.58429096736666</v>
      </c>
    </row>
    <row r="12" spans="1:8" x14ac:dyDescent="0.35">
      <c r="A12">
        <v>12</v>
      </c>
      <c r="C12">
        <f t="shared" si="0"/>
        <v>204.98583825894497</v>
      </c>
      <c r="D12">
        <f t="shared" si="1"/>
        <v>66.729204452584185</v>
      </c>
      <c r="E12">
        <v>12</v>
      </c>
      <c r="G12">
        <f t="shared" si="2"/>
        <v>191.8533499471705</v>
      </c>
      <c r="H12">
        <f t="shared" si="3"/>
        <v>330.27758056683251</v>
      </c>
    </row>
    <row r="13" spans="1:8" x14ac:dyDescent="0.35">
      <c r="A13">
        <v>13</v>
      </c>
      <c r="C13">
        <f t="shared" si="0"/>
        <v>211.55007095224232</v>
      </c>
      <c r="D13">
        <f t="shared" si="1"/>
        <v>73.36695632605506</v>
      </c>
      <c r="E13">
        <v>13</v>
      </c>
      <c r="G13">
        <f t="shared" si="2"/>
        <v>198.64400485273984</v>
      </c>
      <c r="H13">
        <f t="shared" si="3"/>
        <v>336.97816177868657</v>
      </c>
    </row>
    <row r="14" spans="1:8" x14ac:dyDescent="0.35">
      <c r="A14">
        <v>14</v>
      </c>
      <c r="C14">
        <f t="shared" si="0"/>
        <v>218.11430364553968</v>
      </c>
      <c r="D14">
        <f t="shared" si="1"/>
        <v>79.997858999311035</v>
      </c>
      <c r="E14">
        <v>14</v>
      </c>
      <c r="G14">
        <f t="shared" si="2"/>
        <v>205.43465975830915</v>
      </c>
      <c r="H14">
        <f t="shared" si="3"/>
        <v>343.68604885484694</v>
      </c>
    </row>
    <row r="15" spans="1:8" x14ac:dyDescent="0.35">
      <c r="A15">
        <v>15</v>
      </c>
      <c r="C15">
        <f t="shared" si="0"/>
        <v>224.67853633883703</v>
      </c>
      <c r="D15">
        <f t="shared" si="1"/>
        <v>86.621902549553482</v>
      </c>
      <c r="E15">
        <v>15</v>
      </c>
      <c r="G15">
        <f t="shared" si="2"/>
        <v>212.22531466387846</v>
      </c>
      <c r="H15">
        <f t="shared" si="3"/>
        <v>350.4012549240224</v>
      </c>
    </row>
    <row r="16" spans="1:8" x14ac:dyDescent="0.35">
      <c r="A16">
        <v>16</v>
      </c>
      <c r="C16">
        <f t="shared" si="0"/>
        <v>231.24276903213439</v>
      </c>
      <c r="D16">
        <f t="shared" si="1"/>
        <v>93.239078058541821</v>
      </c>
      <c r="E16">
        <v>16</v>
      </c>
      <c r="G16">
        <f t="shared" si="2"/>
        <v>219.0159695694478</v>
      </c>
      <c r="H16">
        <f t="shared" si="3"/>
        <v>357.12379198139593</v>
      </c>
    </row>
    <row r="17" spans="1:8" x14ac:dyDescent="0.35">
      <c r="A17">
        <v>17</v>
      </c>
      <c r="C17">
        <f t="shared" si="0"/>
        <v>237.80700172543175</v>
      </c>
      <c r="D17">
        <f t="shared" si="1"/>
        <v>99.849377619207786</v>
      </c>
      <c r="E17">
        <v>17</v>
      </c>
      <c r="G17">
        <f t="shared" si="2"/>
        <v>225.80662447501712</v>
      </c>
      <c r="H17">
        <f t="shared" si="3"/>
        <v>363.85367087916256</v>
      </c>
    </row>
    <row r="18" spans="1:8" x14ac:dyDescent="0.35">
      <c r="A18">
        <v>18</v>
      </c>
      <c r="C18">
        <f t="shared" si="0"/>
        <v>244.3712344187291</v>
      </c>
      <c r="D18">
        <f t="shared" si="1"/>
        <v>106.45279434153559</v>
      </c>
      <c r="E18">
        <v>18</v>
      </c>
      <c r="G18">
        <f t="shared" si="2"/>
        <v>232.59727938058643</v>
      </c>
      <c r="H18">
        <f t="shared" si="3"/>
        <v>370.59090131793948</v>
      </c>
    </row>
    <row r="19" spans="1:8" x14ac:dyDescent="0.35">
      <c r="A19">
        <v>19</v>
      </c>
      <c r="C19">
        <f t="shared" si="0"/>
        <v>250.93546711202646</v>
      </c>
      <c r="D19">
        <f t="shared" si="1"/>
        <v>113.04932235769837</v>
      </c>
      <c r="E19">
        <v>19</v>
      </c>
      <c r="G19">
        <f t="shared" si="2"/>
        <v>239.38793428615577</v>
      </c>
      <c r="H19">
        <f t="shared" si="3"/>
        <v>377.33549183906325</v>
      </c>
    </row>
    <row r="20" spans="1:8" x14ac:dyDescent="0.35">
      <c r="A20">
        <v>20</v>
      </c>
      <c r="C20">
        <f t="shared" si="0"/>
        <v>257.49969980532381</v>
      </c>
      <c r="D20">
        <f t="shared" si="1"/>
        <v>119.63895682644133</v>
      </c>
      <c r="E20">
        <v>20</v>
      </c>
      <c r="G20">
        <f t="shared" si="2"/>
        <v>246.17858919172505</v>
      </c>
      <c r="H20">
        <f t="shared" si="3"/>
        <v>384.08744981778875</v>
      </c>
    </row>
    <row r="21" spans="1:8" x14ac:dyDescent="0.35">
      <c r="A21">
        <v>21</v>
      </c>
      <c r="C21">
        <f t="shared" si="0"/>
        <v>264.06393249862117</v>
      </c>
      <c r="D21">
        <f t="shared" si="1"/>
        <v>126.22169393670447</v>
      </c>
      <c r="E21">
        <v>21</v>
      </c>
      <c r="G21">
        <f t="shared" si="2"/>
        <v>252.96924409729439</v>
      </c>
      <c r="H21">
        <f t="shared" si="3"/>
        <v>390.84678145740298</v>
      </c>
    </row>
    <row r="22" spans="1:8" x14ac:dyDescent="0.35">
      <c r="A22">
        <v>22</v>
      </c>
      <c r="C22">
        <f t="shared" si="0"/>
        <v>270.62816519191858</v>
      </c>
      <c r="D22">
        <f t="shared" si="1"/>
        <v>132.79753091047851</v>
      </c>
      <c r="E22">
        <v>22</v>
      </c>
      <c r="G22">
        <f t="shared" si="2"/>
        <v>259.75989900286373</v>
      </c>
      <c r="H22">
        <f t="shared" si="3"/>
        <v>397.61349178426343</v>
      </c>
    </row>
    <row r="23" spans="1:8" x14ac:dyDescent="0.35">
      <c r="A23">
        <v>23</v>
      </c>
      <c r="C23">
        <f t="shared" si="0"/>
        <v>277.19239788521588</v>
      </c>
      <c r="D23">
        <f t="shared" si="1"/>
        <v>139.36646600488837</v>
      </c>
      <c r="E23">
        <v>23</v>
      </c>
      <c r="G23">
        <f t="shared" si="2"/>
        <v>266.55055390843302</v>
      </c>
      <c r="H23">
        <f t="shared" si="3"/>
        <v>404.38758464377122</v>
      </c>
    </row>
    <row r="24" spans="1:8" x14ac:dyDescent="0.35">
      <c r="A24">
        <v>24</v>
      </c>
      <c r="C24">
        <f t="shared" si="0"/>
        <v>283.7566305785133</v>
      </c>
      <c r="D24">
        <f t="shared" si="1"/>
        <v>145.92849851350215</v>
      </c>
      <c r="E24">
        <v>24</v>
      </c>
      <c r="G24">
        <f t="shared" si="2"/>
        <v>273.34120881400236</v>
      </c>
      <c r="H24">
        <f t="shared" si="3"/>
        <v>411.16906269728645</v>
      </c>
    </row>
    <row r="25" spans="1:8" x14ac:dyDescent="0.35">
      <c r="A25">
        <v>25</v>
      </c>
      <c r="C25">
        <f t="shared" si="0"/>
        <v>290.32086327181059</v>
      </c>
      <c r="D25">
        <f t="shared" si="1"/>
        <v>152.48362876686087</v>
      </c>
      <c r="E25">
        <v>25</v>
      </c>
      <c r="G25">
        <f t="shared" si="2"/>
        <v>280.1318637195717</v>
      </c>
      <c r="H25">
        <f t="shared" si="3"/>
        <v>417.95792741999082</v>
      </c>
    </row>
    <row r="26" spans="1:8" x14ac:dyDescent="0.35">
      <c r="A26">
        <v>26</v>
      </c>
      <c r="C26">
        <f t="shared" si="0"/>
        <v>296.88509596510801</v>
      </c>
      <c r="D26">
        <f t="shared" si="1"/>
        <v>159.03185813223112</v>
      </c>
      <c r="E26">
        <v>26</v>
      </c>
      <c r="G26">
        <f t="shared" si="2"/>
        <v>286.92251862514098</v>
      </c>
      <c r="H26">
        <f t="shared" si="3"/>
        <v>424.75417909970258</v>
      </c>
    </row>
    <row r="27" spans="1:8" x14ac:dyDescent="0.35">
      <c r="A27">
        <v>27</v>
      </c>
      <c r="C27">
        <f t="shared" si="0"/>
        <v>303.44932865840531</v>
      </c>
      <c r="D27">
        <f t="shared" si="1"/>
        <v>165.57318901257747</v>
      </c>
      <c r="E27">
        <v>27</v>
      </c>
      <c r="G27">
        <f t="shared" si="2"/>
        <v>293.71317353071032</v>
      </c>
      <c r="H27">
        <f t="shared" si="3"/>
        <v>431.55781683664526</v>
      </c>
    </row>
    <row r="28" spans="1:8" x14ac:dyDescent="0.35">
      <c r="A28">
        <v>28</v>
      </c>
      <c r="C28">
        <f t="shared" si="0"/>
        <v>310.01356135170272</v>
      </c>
      <c r="D28">
        <f t="shared" si="1"/>
        <v>172.10762484476047</v>
      </c>
      <c r="E28">
        <v>28</v>
      </c>
      <c r="G28">
        <f t="shared" si="2"/>
        <v>300.50382843627966</v>
      </c>
      <c r="H28">
        <f t="shared" si="3"/>
        <v>438.36883854417022</v>
      </c>
    </row>
    <row r="29" spans="1:8" x14ac:dyDescent="0.35">
      <c r="A29">
        <v>29</v>
      </c>
      <c r="C29">
        <f t="shared" si="0"/>
        <v>316.57779404500008</v>
      </c>
      <c r="D29">
        <f t="shared" si="1"/>
        <v>178.63517009695914</v>
      </c>
      <c r="E29">
        <v>29</v>
      </c>
      <c r="G29">
        <f t="shared" si="2"/>
        <v>307.29448334184895</v>
      </c>
      <c r="H29">
        <f t="shared" si="3"/>
        <v>445.18724095043353</v>
      </c>
    </row>
    <row r="30" spans="1:8" x14ac:dyDescent="0.35">
      <c r="A30">
        <v>30</v>
      </c>
      <c r="C30">
        <f t="shared" si="0"/>
        <v>323.14202673829743</v>
      </c>
      <c r="D30">
        <f t="shared" si="1"/>
        <v>185.15583026532641</v>
      </c>
      <c r="E30">
        <v>30</v>
      </c>
      <c r="G30">
        <f t="shared" si="2"/>
        <v>314.08513824741829</v>
      </c>
      <c r="H30">
        <f t="shared" si="3"/>
        <v>452.01301960102171</v>
      </c>
    </row>
    <row r="31" spans="1:8" x14ac:dyDescent="0.35">
      <c r="A31">
        <v>31</v>
      </c>
      <c r="C31">
        <f t="shared" si="0"/>
        <v>329.70625943159479</v>
      </c>
      <c r="D31">
        <f t="shared" si="1"/>
        <v>191.66961186988041</v>
      </c>
      <c r="E31">
        <v>31</v>
      </c>
      <c r="G31">
        <f t="shared" si="2"/>
        <v>320.87579315298757</v>
      </c>
      <c r="H31">
        <f t="shared" si="3"/>
        <v>458.84616886252275</v>
      </c>
    </row>
    <row r="32" spans="1:8" x14ac:dyDescent="0.35">
      <c r="A32">
        <v>32</v>
      </c>
      <c r="C32">
        <f t="shared" si="0"/>
        <v>336.27049212489214</v>
      </c>
      <c r="D32">
        <f t="shared" si="1"/>
        <v>198.17652244964017</v>
      </c>
      <c r="E32">
        <v>32</v>
      </c>
      <c r="G32">
        <f t="shared" si="2"/>
        <v>327.66644805855691</v>
      </c>
      <c r="H32">
        <f t="shared" si="3"/>
        <v>465.68668192703592</v>
      </c>
    </row>
    <row r="33" spans="1:8" x14ac:dyDescent="0.35">
      <c r="A33">
        <v>33</v>
      </c>
      <c r="C33">
        <f t="shared" ref="C33:C64" si="4">132.779278632674+(A33-1)*6.56423269329736</f>
        <v>342.8347248181895</v>
      </c>
      <c r="D33">
        <f t="shared" ref="D33:D64" si="5">0+1*C33-137.513641833041*(1.00454545454545+(C33-278.382191825989)^2/856466.933209201)^0.5</f>
        <v>204.67657055701403</v>
      </c>
      <c r="E33">
        <v>33</v>
      </c>
      <c r="G33">
        <f t="shared" ref="G33:G64" si="6">117.156145985908+(E33-1)*6.79065490556932</f>
        <v>334.45710296412625</v>
      </c>
      <c r="H33">
        <f t="shared" ref="H33:H64" si="7">0+1*G33+137.513641833041*(1.00454545454545+(G33-278.382191825989)^2/856466.933209201)^0.5</f>
        <v>472.53455081761075</v>
      </c>
    </row>
    <row r="34" spans="1:8" x14ac:dyDescent="0.35">
      <c r="A34">
        <v>34</v>
      </c>
      <c r="C34">
        <f t="shared" si="4"/>
        <v>349.39895751148686</v>
      </c>
      <c r="D34">
        <f t="shared" si="5"/>
        <v>211.16976575145026</v>
      </c>
      <c r="E34">
        <v>34</v>
      </c>
      <c r="G34">
        <f t="shared" si="6"/>
        <v>341.24775786969553</v>
      </c>
      <c r="H34">
        <f t="shared" si="7"/>
        <v>479.38976639460651</v>
      </c>
    </row>
    <row r="35" spans="1:8" x14ac:dyDescent="0.35">
      <c r="A35">
        <v>35</v>
      </c>
      <c r="C35">
        <f t="shared" si="4"/>
        <v>355.96319020478421</v>
      </c>
      <c r="D35">
        <f t="shared" si="5"/>
        <v>217.65611859236066</v>
      </c>
      <c r="E35">
        <v>35</v>
      </c>
      <c r="G35">
        <f t="shared" si="6"/>
        <v>348.03841277526487</v>
      </c>
      <c r="H35">
        <f t="shared" si="7"/>
        <v>486.2523183629595</v>
      </c>
    </row>
    <row r="36" spans="1:8" x14ac:dyDescent="0.35">
      <c r="A36">
        <v>36</v>
      </c>
      <c r="C36">
        <f t="shared" si="4"/>
        <v>362.52742289808157</v>
      </c>
      <c r="D36">
        <f t="shared" si="5"/>
        <v>224.13564063132984</v>
      </c>
      <c r="E36">
        <v>36</v>
      </c>
      <c r="G36">
        <f t="shared" si="6"/>
        <v>354.82906768083421</v>
      </c>
      <c r="H36">
        <f t="shared" si="7"/>
        <v>493.12219528034484</v>
      </c>
    </row>
    <row r="37" spans="1:8" x14ac:dyDescent="0.35">
      <c r="A37">
        <v>37</v>
      </c>
      <c r="C37">
        <f t="shared" si="4"/>
        <v>369.09165559137892</v>
      </c>
      <c r="D37">
        <f t="shared" si="5"/>
        <v>230.60834440362297</v>
      </c>
      <c r="E37">
        <v>37</v>
      </c>
      <c r="G37">
        <f t="shared" si="6"/>
        <v>361.6197225864035</v>
      </c>
      <c r="H37">
        <f t="shared" si="7"/>
        <v>499.9993845662176</v>
      </c>
    </row>
    <row r="38" spans="1:8" x14ac:dyDescent="0.35">
      <c r="A38">
        <v>38</v>
      </c>
      <c r="C38">
        <f t="shared" si="4"/>
        <v>375.65588828467628</v>
      </c>
      <c r="D38">
        <f t="shared" si="5"/>
        <v>237.07424341900671</v>
      </c>
      <c r="E38">
        <v>38</v>
      </c>
      <c r="G38">
        <f t="shared" si="6"/>
        <v>368.41037749197284</v>
      </c>
      <c r="H38">
        <f t="shared" si="7"/>
        <v>506.88387251171821</v>
      </c>
    </row>
    <row r="39" spans="1:8" x14ac:dyDescent="0.35">
      <c r="A39">
        <v>39</v>
      </c>
      <c r="C39">
        <f t="shared" si="4"/>
        <v>382.22012097797369</v>
      </c>
      <c r="D39">
        <f t="shared" si="5"/>
        <v>243.53335215189875</v>
      </c>
      <c r="E39">
        <v>39</v>
      </c>
      <c r="G39">
        <f t="shared" si="6"/>
        <v>375.20103239754212</v>
      </c>
      <c r="H39">
        <f t="shared" si="7"/>
        <v>513.77564429042116</v>
      </c>
    </row>
    <row r="40" spans="1:8" x14ac:dyDescent="0.35">
      <c r="A40">
        <v>40</v>
      </c>
      <c r="C40">
        <f t="shared" si="4"/>
        <v>388.78435367127099</v>
      </c>
      <c r="D40">
        <f t="shared" si="5"/>
        <v>249.98568603086241</v>
      </c>
      <c r="E40">
        <v>40</v>
      </c>
      <c r="G40">
        <f t="shared" si="6"/>
        <v>381.99168730311146</v>
      </c>
      <c r="H40">
        <f t="shared" si="7"/>
        <v>520.67468396991057</v>
      </c>
    </row>
    <row r="41" spans="1:8" x14ac:dyDescent="0.35">
      <c r="A41">
        <v>41</v>
      </c>
      <c r="C41">
        <f t="shared" si="4"/>
        <v>395.34858636456835</v>
      </c>
      <c r="D41">
        <f t="shared" si="5"/>
        <v>256.43126142746428</v>
      </c>
      <c r="E41">
        <v>41</v>
      </c>
      <c r="G41">
        <f t="shared" si="6"/>
        <v>388.7823422086808</v>
      </c>
      <c r="H41">
        <f t="shared" si="7"/>
        <v>527.58097452415973</v>
      </c>
    </row>
    <row r="42" spans="1:8" x14ac:dyDescent="0.35">
      <c r="A42">
        <v>42</v>
      </c>
      <c r="C42">
        <f t="shared" si="4"/>
        <v>401.91281905786576</v>
      </c>
      <c r="D42">
        <f t="shared" si="5"/>
        <v>262.87009564451284</v>
      </c>
      <c r="E42">
        <v>42</v>
      </c>
      <c r="G42">
        <f t="shared" si="6"/>
        <v>395.57299711425009</v>
      </c>
      <c r="H42">
        <f t="shared" si="7"/>
        <v>534.49449784669378</v>
      </c>
    </row>
    <row r="43" spans="1:8" x14ac:dyDescent="0.35">
      <c r="A43">
        <v>43</v>
      </c>
      <c r="C43">
        <f t="shared" si="4"/>
        <v>408.47705175116312</v>
      </c>
      <c r="D43">
        <f t="shared" si="5"/>
        <v>269.30220690369714</v>
      </c>
      <c r="E43">
        <v>43</v>
      </c>
      <c r="G43">
        <f t="shared" si="6"/>
        <v>402.36365201981943</v>
      </c>
      <c r="H43">
        <f t="shared" si="7"/>
        <v>541.41523476451152</v>
      </c>
    </row>
    <row r="44" spans="1:8" x14ac:dyDescent="0.35">
      <c r="A44">
        <v>44</v>
      </c>
      <c r="C44">
        <f t="shared" si="4"/>
        <v>415.04128444446047</v>
      </c>
      <c r="D44">
        <f t="shared" si="5"/>
        <v>275.72761433264702</v>
      </c>
      <c r="E44">
        <v>44</v>
      </c>
      <c r="G44">
        <f t="shared" si="6"/>
        <v>409.15430692538877</v>
      </c>
      <c r="H44">
        <f t="shared" si="7"/>
        <v>548.34316505274137</v>
      </c>
    </row>
    <row r="45" spans="1:8" x14ac:dyDescent="0.35">
      <c r="A45">
        <v>45</v>
      </c>
      <c r="C45">
        <f t="shared" si="4"/>
        <v>421.60551713775783</v>
      </c>
      <c r="D45">
        <f t="shared" si="5"/>
        <v>282.14633795143459</v>
      </c>
      <c r="E45">
        <v>45</v>
      </c>
      <c r="G45">
        <f t="shared" si="6"/>
        <v>415.94496183095805</v>
      </c>
      <c r="H45">
        <f t="shared" si="7"/>
        <v>555.27826745000732</v>
      </c>
    </row>
    <row r="46" spans="1:8" x14ac:dyDescent="0.35">
      <c r="A46">
        <v>46</v>
      </c>
      <c r="C46">
        <f t="shared" si="4"/>
        <v>428.16974983105519</v>
      </c>
      <c r="D46">
        <f t="shared" si="5"/>
        <v>288.55839865853875</v>
      </c>
      <c r="E46">
        <v>46</v>
      </c>
      <c r="G46">
        <f t="shared" si="6"/>
        <v>422.73561673652739</v>
      </c>
      <c r="H46">
        <f t="shared" si="7"/>
        <v>562.22051967447703</v>
      </c>
    </row>
    <row r="47" spans="1:8" x14ac:dyDescent="0.35">
      <c r="A47">
        <v>47</v>
      </c>
      <c r="C47">
        <f t="shared" si="4"/>
        <v>434.73398252435254</v>
      </c>
      <c r="D47">
        <f t="shared" si="5"/>
        <v>294.96381821629541</v>
      </c>
      <c r="E47">
        <v>47</v>
      </c>
      <c r="G47">
        <f t="shared" si="6"/>
        <v>429.52627164209667</v>
      </c>
      <c r="H47">
        <f t="shared" si="7"/>
        <v>569.16989844056479</v>
      </c>
    </row>
    <row r="48" spans="1:8" x14ac:dyDescent="0.35">
      <c r="A48">
        <v>48</v>
      </c>
      <c r="C48">
        <f t="shared" si="4"/>
        <v>441.2982152176499</v>
      </c>
      <c r="D48">
        <f t="shared" si="5"/>
        <v>301.36261923585636</v>
      </c>
      <c r="E48">
        <v>48</v>
      </c>
      <c r="G48">
        <f t="shared" si="6"/>
        <v>436.31692654766601</v>
      </c>
      <c r="H48">
        <f t="shared" si="7"/>
        <v>576.12637947626172</v>
      </c>
    </row>
    <row r="49" spans="1:8" x14ac:dyDescent="0.35">
      <c r="A49">
        <v>49</v>
      </c>
      <c r="C49">
        <f t="shared" si="4"/>
        <v>447.86244791094725</v>
      </c>
      <c r="D49">
        <f t="shared" si="5"/>
        <v>307.75482516167972</v>
      </c>
      <c r="E49">
        <v>49</v>
      </c>
      <c r="G49">
        <f t="shared" si="6"/>
        <v>443.10758145323535</v>
      </c>
      <c r="H49">
        <f t="shared" si="7"/>
        <v>583.08993754106268</v>
      </c>
    </row>
    <row r="50" spans="1:8" x14ac:dyDescent="0.35">
      <c r="A50">
        <v>50</v>
      </c>
      <c r="C50">
        <f t="shared" si="4"/>
        <v>454.42668060424461</v>
      </c>
      <c r="D50">
        <f t="shared" si="5"/>
        <v>314.14046025557576</v>
      </c>
      <c r="E50">
        <v>50</v>
      </c>
      <c r="G50">
        <f t="shared" si="6"/>
        <v>449.89823635880464</v>
      </c>
      <c r="H50">
        <f t="shared" si="7"/>
        <v>590.0605464444626</v>
      </c>
    </row>
    <row r="51" spans="1:8" x14ac:dyDescent="0.35">
      <c r="A51">
        <v>51</v>
      </c>
      <c r="C51">
        <f t="shared" si="4"/>
        <v>460.99091329754197</v>
      </c>
      <c r="D51">
        <f t="shared" si="5"/>
        <v>320.51954958033321</v>
      </c>
      <c r="E51">
        <v>51</v>
      </c>
      <c r="G51">
        <f t="shared" si="6"/>
        <v>456.68889126437398</v>
      </c>
      <c r="H51">
        <f t="shared" si="7"/>
        <v>597.03817906498853</v>
      </c>
    </row>
    <row r="52" spans="1:8" x14ac:dyDescent="0.35">
      <c r="A52">
        <v>52</v>
      </c>
      <c r="C52">
        <f t="shared" si="4"/>
        <v>467.55514599083932</v>
      </c>
      <c r="D52">
        <f t="shared" si="5"/>
        <v>326.89211898294968</v>
      </c>
      <c r="E52">
        <v>52</v>
      </c>
      <c r="G52">
        <f t="shared" si="6"/>
        <v>463.47954616994332</v>
      </c>
      <c r="H52">
        <f t="shared" si="7"/>
        <v>604.02280736973944</v>
      </c>
    </row>
    <row r="53" spans="1:8" x14ac:dyDescent="0.35">
      <c r="A53">
        <v>53</v>
      </c>
      <c r="C53">
        <f t="shared" si="4"/>
        <v>474.11937868413668</v>
      </c>
      <c r="D53">
        <f t="shared" si="5"/>
        <v>333.25819507749111</v>
      </c>
      <c r="E53">
        <v>53</v>
      </c>
      <c r="G53">
        <f t="shared" si="6"/>
        <v>470.2702010755126</v>
      </c>
      <c r="H53">
        <f t="shared" si="7"/>
        <v>611.01440243440061</v>
      </c>
    </row>
    <row r="54" spans="1:8" x14ac:dyDescent="0.35">
      <c r="A54">
        <v>54</v>
      </c>
      <c r="C54">
        <f t="shared" si="4"/>
        <v>480.68361137743403</v>
      </c>
      <c r="D54">
        <f t="shared" si="5"/>
        <v>339.6178052276062</v>
      </c>
      <c r="E54">
        <v>54</v>
      </c>
      <c r="G54">
        <f t="shared" si="6"/>
        <v>477.06085598108194</v>
      </c>
      <c r="H54">
        <f t="shared" si="7"/>
        <v>618.01293446370335</v>
      </c>
    </row>
    <row r="55" spans="1:8" x14ac:dyDescent="0.35">
      <c r="A55">
        <v>55</v>
      </c>
      <c r="C55">
        <f t="shared" si="4"/>
        <v>487.24784407073139</v>
      </c>
      <c r="D55">
        <f t="shared" si="5"/>
        <v>345.97097752871969</v>
      </c>
      <c r="E55">
        <v>55</v>
      </c>
      <c r="G55">
        <f t="shared" si="6"/>
        <v>483.85151088665128</v>
      </c>
      <c r="H55">
        <f t="shared" si="7"/>
        <v>625.01837281229461</v>
      </c>
    </row>
    <row r="56" spans="1:8" x14ac:dyDescent="0.35">
      <c r="A56">
        <v>56</v>
      </c>
      <c r="C56">
        <f t="shared" si="4"/>
        <v>493.81207676402875</v>
      </c>
      <c r="D56">
        <f t="shared" si="5"/>
        <v>352.31774078993112</v>
      </c>
      <c r="E56">
        <v>56</v>
      </c>
      <c r="G56">
        <f t="shared" si="6"/>
        <v>490.64216579222057</v>
      </c>
      <c r="H56">
        <f t="shared" si="7"/>
        <v>632.0306860059884</v>
      </c>
    </row>
    <row r="57" spans="1:8" x14ac:dyDescent="0.35">
      <c r="A57">
        <v>57</v>
      </c>
      <c r="C57">
        <f t="shared" si="4"/>
        <v>500.37630945732616</v>
      </c>
      <c r="D57">
        <f t="shared" si="5"/>
        <v>358.65812451564295</v>
      </c>
      <c r="E57">
        <v>57</v>
      </c>
      <c r="G57">
        <f t="shared" si="6"/>
        <v>497.43282069778991</v>
      </c>
      <c r="H57">
        <f t="shared" si="7"/>
        <v>639.04984176336347</v>
      </c>
    </row>
    <row r="58" spans="1:8" x14ac:dyDescent="0.35">
      <c r="A58">
        <v>58</v>
      </c>
      <c r="C58">
        <f t="shared" si="4"/>
        <v>506.94054215062351</v>
      </c>
      <c r="D58">
        <f t="shared" si="5"/>
        <v>364.99215888694442</v>
      </c>
      <c r="E58">
        <v>58</v>
      </c>
      <c r="G58">
        <f t="shared" si="6"/>
        <v>504.22347560335925</v>
      </c>
      <c r="H58">
        <f t="shared" si="7"/>
        <v>646.07580701767893</v>
      </c>
    </row>
    <row r="59" spans="1:8" x14ac:dyDescent="0.35">
      <c r="A59">
        <v>59</v>
      </c>
      <c r="C59">
        <f t="shared" si="4"/>
        <v>513.50477484392081</v>
      </c>
      <c r="D59">
        <f t="shared" si="5"/>
        <v>371.31987474277651</v>
      </c>
      <c r="E59">
        <v>59</v>
      </c>
      <c r="G59">
        <f t="shared" si="6"/>
        <v>511.01413050892853</v>
      </c>
      <c r="H59">
        <f t="shared" si="7"/>
        <v>653.10854793907106</v>
      </c>
    </row>
    <row r="60" spans="1:8" x14ac:dyDescent="0.35">
      <c r="A60">
        <v>60</v>
      </c>
      <c r="C60">
        <f t="shared" si="4"/>
        <v>520.06900753721823</v>
      </c>
      <c r="D60">
        <f t="shared" si="5"/>
        <v>377.64130356090141</v>
      </c>
      <c r="E60">
        <v>60</v>
      </c>
      <c r="G60">
        <f t="shared" si="6"/>
        <v>517.80478541449793</v>
      </c>
      <c r="H60">
        <f t="shared" si="7"/>
        <v>660.14802995700484</v>
      </c>
    </row>
    <row r="61" spans="1:8" x14ac:dyDescent="0.35">
      <c r="A61">
        <v>61</v>
      </c>
      <c r="C61">
        <f t="shared" si="4"/>
        <v>526.63324023051564</v>
      </c>
      <c r="D61">
        <f t="shared" si="5"/>
        <v>383.95647743870308</v>
      </c>
      <c r="E61">
        <v>61</v>
      </c>
      <c r="G61">
        <f t="shared" si="6"/>
        <v>524.59544032006715</v>
      </c>
      <c r="H61">
        <f t="shared" si="7"/>
        <v>667.19421778294395</v>
      </c>
    </row>
    <row r="62" spans="1:8" x14ac:dyDescent="0.35">
      <c r="A62">
        <v>62</v>
      </c>
      <c r="C62">
        <f t="shared" si="4"/>
        <v>533.19747292381294</v>
      </c>
      <c r="D62">
        <f t="shared" si="5"/>
        <v>390.2654290738426</v>
      </c>
      <c r="E62">
        <v>62</v>
      </c>
      <c r="G62">
        <f t="shared" si="6"/>
        <v>531.3860952256365</v>
      </c>
      <c r="H62">
        <f t="shared" si="7"/>
        <v>674.24707543321074</v>
      </c>
    </row>
    <row r="63" spans="1:8" x14ac:dyDescent="0.35">
      <c r="A63">
        <v>63</v>
      </c>
      <c r="C63">
        <f t="shared" si="4"/>
        <v>539.76170561711024</v>
      </c>
      <c r="D63">
        <f t="shared" si="5"/>
        <v>396.56819174479341</v>
      </c>
      <c r="E63">
        <v>63</v>
      </c>
      <c r="G63">
        <f t="shared" si="6"/>
        <v>538.17675013120584</v>
      </c>
      <c r="H63">
        <f t="shared" si="7"/>
        <v>681.30656625200413</v>
      </c>
    </row>
    <row r="64" spans="1:8" x14ac:dyDescent="0.35">
      <c r="A64">
        <v>64</v>
      </c>
      <c r="C64">
        <f t="shared" si="4"/>
        <v>546.32593831040765</v>
      </c>
      <c r="D64">
        <f t="shared" si="5"/>
        <v>402.8647992912787</v>
      </c>
      <c r="E64">
        <v>64</v>
      </c>
      <c r="G64">
        <f t="shared" si="6"/>
        <v>544.96740503677518</v>
      </c>
      <c r="H64">
        <f t="shared" si="7"/>
        <v>688.37265293454516</v>
      </c>
    </row>
    <row r="65" spans="1:8" x14ac:dyDescent="0.35">
      <c r="A65">
        <v>65</v>
      </c>
      <c r="C65">
        <f t="shared" ref="C65:C70" si="8">132.779278632674+(A65-1)*6.56423269329736</f>
        <v>552.89017100370506</v>
      </c>
      <c r="D65">
        <f t="shared" ref="D65:D70" si="9">0+1*C65-137.513641833041*(1.00454545454545+(C65-278.382191825989)^2/856466.933209201)^0.5</f>
        <v>409.15528609463661</v>
      </c>
      <c r="E65">
        <v>65</v>
      </c>
      <c r="G65">
        <f t="shared" ref="G65:G70" si="10">117.156145985908+(E65-1)*6.79065490556932</f>
        <v>551.75805994234452</v>
      </c>
      <c r="H65">
        <f t="shared" ref="H65:H70" si="11">0+1*G65+137.513641833041*(1.00454545454545+(G65-278.382191825989)^2/856466.933209201)^0.5</f>
        <v>695.44529755032067</v>
      </c>
    </row>
    <row r="66" spans="1:8" x14ac:dyDescent="0.35">
      <c r="A66">
        <v>66</v>
      </c>
      <c r="C66">
        <f t="shared" si="8"/>
        <v>559.45440369700236</v>
      </c>
      <c r="D66">
        <f t="shared" si="9"/>
        <v>415.43968705813472</v>
      </c>
      <c r="E66">
        <v>66</v>
      </c>
      <c r="G66">
        <f t="shared" si="10"/>
        <v>558.54871484791386</v>
      </c>
      <c r="H66">
        <f t="shared" si="11"/>
        <v>702.52446156639371</v>
      </c>
    </row>
    <row r="67" spans="1:8" x14ac:dyDescent="0.35">
      <c r="A67">
        <v>67</v>
      </c>
      <c r="C67">
        <f t="shared" si="8"/>
        <v>566.01863639029966</v>
      </c>
      <c r="D67">
        <f t="shared" si="9"/>
        <v>421.71803758725798</v>
      </c>
      <c r="E67">
        <v>67</v>
      </c>
      <c r="G67">
        <f t="shared" si="10"/>
        <v>565.33936975348308</v>
      </c>
      <c r="H67">
        <f t="shared" si="11"/>
        <v>709.61010587075475</v>
      </c>
    </row>
    <row r="68" spans="1:8" x14ac:dyDescent="0.35">
      <c r="A68">
        <v>68</v>
      </c>
      <c r="C68">
        <f t="shared" si="8"/>
        <v>572.58286908359707</v>
      </c>
      <c r="D68">
        <f t="shared" si="9"/>
        <v>427.9903735699906</v>
      </c>
      <c r="E68">
        <v>68</v>
      </c>
      <c r="G68">
        <f t="shared" si="10"/>
        <v>572.13002465905242</v>
      </c>
      <c r="H68">
        <f t="shared" si="11"/>
        <v>716.70219079568403</v>
      </c>
    </row>
    <row r="69" spans="1:8" x14ac:dyDescent="0.35">
      <c r="A69">
        <v>69</v>
      </c>
      <c r="C69">
        <f t="shared" si="8"/>
        <v>579.14710177689449</v>
      </c>
      <c r="D69">
        <f t="shared" si="9"/>
        <v>434.25673135711429</v>
      </c>
      <c r="E69">
        <v>69</v>
      </c>
      <c r="G69">
        <f t="shared" si="10"/>
        <v>578.92067956462176</v>
      </c>
      <c r="H69">
        <f t="shared" si="11"/>
        <v>723.8006761410951</v>
      </c>
    </row>
    <row r="70" spans="1:8" x14ac:dyDescent="0.35">
      <c r="A70">
        <v>70</v>
      </c>
      <c r="C70">
        <f t="shared" si="8"/>
        <v>585.71133447019179</v>
      </c>
      <c r="D70">
        <f t="shared" si="9"/>
        <v>440.51714774254486</v>
      </c>
      <c r="E70">
        <v>70</v>
      </c>
      <c r="G70">
        <f t="shared" si="10"/>
        <v>585.7113344701911</v>
      </c>
      <c r="H70">
        <f t="shared" si="11"/>
        <v>730.90552119783797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E6BD-E3E2-4B34-A2AF-29D638900645}">
  <sheetPr codeName="Sheet3"/>
  <dimension ref="A1:AC84"/>
  <sheetViews>
    <sheetView topLeftCell="D1" zoomScale="85" zoomScaleNormal="85" workbookViewId="0">
      <selection activeCell="V32" sqref="V32"/>
    </sheetView>
  </sheetViews>
  <sheetFormatPr defaultRowHeight="14.5" x14ac:dyDescent="0.35"/>
  <cols>
    <col min="1" max="1" width="10.453125" bestFit="1" customWidth="1"/>
    <col min="2" max="2" width="11.6328125" bestFit="1" customWidth="1"/>
    <col min="3" max="3" width="19.1796875" bestFit="1" customWidth="1"/>
    <col min="4" max="4" width="17.453125" bestFit="1" customWidth="1"/>
    <col min="5" max="6" width="11.6328125" bestFit="1" customWidth="1"/>
    <col min="7" max="8" width="12.90625" bestFit="1" customWidth="1"/>
    <col min="9" max="9" width="15.26953125" customWidth="1"/>
    <col min="10" max="10" width="11.6328125" bestFit="1" customWidth="1"/>
    <col min="11" max="11" width="16.36328125" bestFit="1" customWidth="1"/>
    <col min="12" max="12" width="11.6328125" bestFit="1" customWidth="1"/>
    <col min="14" max="14" width="19.90625" bestFit="1" customWidth="1"/>
    <col min="15" max="15" width="11.81640625" bestFit="1" customWidth="1"/>
  </cols>
  <sheetData>
    <row r="1" spans="1:29" x14ac:dyDescent="0.35">
      <c r="A1" s="41"/>
      <c r="B1" s="42" t="s">
        <v>79</v>
      </c>
      <c r="C1" s="42" t="s">
        <v>4</v>
      </c>
      <c r="D1" s="42" t="s">
        <v>5</v>
      </c>
      <c r="E1" s="42" t="s">
        <v>6</v>
      </c>
      <c r="F1" s="42" t="s">
        <v>325</v>
      </c>
      <c r="G1" s="42" t="s">
        <v>328</v>
      </c>
      <c r="I1" s="42" t="s">
        <v>342</v>
      </c>
    </row>
    <row r="2" spans="1:29" x14ac:dyDescent="0.35">
      <c r="A2" s="42" t="s">
        <v>343</v>
      </c>
      <c r="B2" s="44">
        <v>376.74432485045099</v>
      </c>
      <c r="C2" s="44">
        <v>-34.364777001516757</v>
      </c>
      <c r="D2" s="44">
        <v>124.58623018478619</v>
      </c>
      <c r="E2" s="44">
        <v>79.890891531565757</v>
      </c>
      <c r="F2" s="44">
        <v>223.52566016020768</v>
      </c>
      <c r="G2" s="44">
        <v>-43.495844870307202</v>
      </c>
      <c r="I2" s="43">
        <f>SUM(L5:L84)</f>
        <v>39175.769096911477</v>
      </c>
    </row>
    <row r="4" spans="1:29" x14ac:dyDescent="0.35">
      <c r="A4" s="42" t="s">
        <v>0</v>
      </c>
      <c r="B4" s="42" t="s">
        <v>1</v>
      </c>
      <c r="C4" s="42" t="s">
        <v>2</v>
      </c>
      <c r="D4" s="42" t="s">
        <v>4</v>
      </c>
      <c r="E4" s="42" t="s">
        <v>5</v>
      </c>
      <c r="F4" s="42" t="s">
        <v>6</v>
      </c>
      <c r="G4" s="42" t="s">
        <v>325</v>
      </c>
      <c r="H4" s="42" t="s">
        <v>328</v>
      </c>
      <c r="I4" s="42" t="s">
        <v>394</v>
      </c>
      <c r="J4" s="42" t="s">
        <v>347</v>
      </c>
      <c r="K4" s="42" t="s">
        <v>348</v>
      </c>
      <c r="L4" s="42" t="s">
        <v>349</v>
      </c>
      <c r="N4" s="39" t="s">
        <v>366</v>
      </c>
      <c r="O4" t="s">
        <v>344</v>
      </c>
      <c r="Q4" s="74" t="s">
        <v>386</v>
      </c>
      <c r="R4" s="75"/>
      <c r="S4" s="75"/>
      <c r="T4" s="75"/>
      <c r="U4" s="75"/>
      <c r="V4" s="72"/>
      <c r="W4" s="72"/>
      <c r="X4" s="72"/>
      <c r="Y4" s="72"/>
      <c r="Z4" s="72"/>
      <c r="AA4" s="72"/>
      <c r="AB4" s="72"/>
      <c r="AC4" s="73"/>
    </row>
    <row r="5" spans="1:29" x14ac:dyDescent="0.35">
      <c r="A5" s="70">
        <v>40379</v>
      </c>
      <c r="B5" s="41" t="s">
        <v>7</v>
      </c>
      <c r="C5" s="41" t="s">
        <v>8</v>
      </c>
      <c r="D5" s="41">
        <v>3.556923077</v>
      </c>
      <c r="E5" s="41">
        <v>1</v>
      </c>
      <c r="F5" s="41">
        <v>0</v>
      </c>
      <c r="G5" s="41">
        <v>1</v>
      </c>
      <c r="H5" s="41">
        <v>3.556923077</v>
      </c>
      <c r="I5" s="41">
        <f>$B$2+SUMPRODUCT($C$2:$G$2,D5:H5)</f>
        <v>447.91197246998331</v>
      </c>
      <c r="J5" s="41">
        <f>D5-(D5*0.3)</f>
        <v>2.4898461539000003</v>
      </c>
      <c r="K5" s="41">
        <f>J5-J5*0.5</f>
        <v>1.2449230769500002</v>
      </c>
      <c r="L5" s="41">
        <f>(J5-K5)*I5</f>
        <v>557.61595097007535</v>
      </c>
      <c r="N5" s="37" t="s">
        <v>345</v>
      </c>
      <c r="O5" s="40">
        <v>10972.677124235845</v>
      </c>
      <c r="Q5" s="50" t="s">
        <v>384</v>
      </c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2"/>
    </row>
    <row r="6" spans="1:29" x14ac:dyDescent="0.35">
      <c r="A6" s="70">
        <v>40379</v>
      </c>
      <c r="B6" s="41" t="s">
        <v>7</v>
      </c>
      <c r="C6" s="41" t="s">
        <v>9</v>
      </c>
      <c r="D6" s="41">
        <v>3.8450000000000002</v>
      </c>
      <c r="E6" s="41">
        <v>1</v>
      </c>
      <c r="F6" s="41">
        <v>0</v>
      </c>
      <c r="G6" s="41">
        <v>1</v>
      </c>
      <c r="H6" s="41">
        <v>3.8450000000000002</v>
      </c>
      <c r="I6" s="41">
        <f t="shared" ref="I6:I69" si="0">$B$2+SUMPRODUCT($C$2:$G$2,D6:H6)</f>
        <v>425.4821240982817</v>
      </c>
      <c r="J6" s="41">
        <f t="shared" ref="J6:J69" si="1">D6-(D6*0.3)</f>
        <v>2.6915000000000004</v>
      </c>
      <c r="K6" s="41">
        <f t="shared" ref="K6:K69" si="2">J6-J6*0.5</f>
        <v>1.3457500000000002</v>
      </c>
      <c r="L6" s="41">
        <f t="shared" ref="L6:L69" si="3">(J6-K6)*I6</f>
        <v>572.59256850526265</v>
      </c>
      <c r="N6" s="37" t="s">
        <v>350</v>
      </c>
      <c r="O6" s="40">
        <v>9401.0306575585437</v>
      </c>
      <c r="Q6" s="53" t="s">
        <v>385</v>
      </c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5"/>
    </row>
    <row r="7" spans="1:29" x14ac:dyDescent="0.35">
      <c r="A7" s="70">
        <v>40379</v>
      </c>
      <c r="B7" s="41" t="s">
        <v>7</v>
      </c>
      <c r="C7" s="41" t="s">
        <v>10</v>
      </c>
      <c r="D7" s="41">
        <v>4.6806666669999997</v>
      </c>
      <c r="E7" s="41">
        <v>1</v>
      </c>
      <c r="F7" s="41">
        <v>0</v>
      </c>
      <c r="G7" s="41">
        <v>1</v>
      </c>
      <c r="H7" s="41">
        <v>4.6806666669999997</v>
      </c>
      <c r="I7" s="41">
        <f t="shared" si="0"/>
        <v>360.41659772810732</v>
      </c>
      <c r="J7" s="41">
        <f t="shared" si="1"/>
        <v>3.2764666668999998</v>
      </c>
      <c r="K7" s="41">
        <f t="shared" si="2"/>
        <v>1.6382333334499999</v>
      </c>
      <c r="L7" s="41">
        <f t="shared" si="3"/>
        <v>590.44648432682493</v>
      </c>
      <c r="N7" s="37" t="s">
        <v>351</v>
      </c>
      <c r="O7" s="40">
        <v>9401.0306575585437</v>
      </c>
    </row>
    <row r="8" spans="1:29" x14ac:dyDescent="0.35">
      <c r="A8" s="70">
        <v>40379</v>
      </c>
      <c r="B8" s="41" t="s">
        <v>7</v>
      </c>
      <c r="C8" s="41" t="s">
        <v>11</v>
      </c>
      <c r="D8" s="41">
        <v>4.5443749999999996</v>
      </c>
      <c r="E8" s="41">
        <v>1</v>
      </c>
      <c r="F8" s="41">
        <v>1</v>
      </c>
      <c r="G8" s="41">
        <v>1</v>
      </c>
      <c r="H8" s="41">
        <v>4.5443749999999996</v>
      </c>
      <c r="I8" s="41">
        <f t="shared" si="0"/>
        <v>450.91924320824069</v>
      </c>
      <c r="J8" s="41">
        <f t="shared" si="1"/>
        <v>3.1810624999999995</v>
      </c>
      <c r="K8" s="41">
        <f t="shared" si="2"/>
        <v>1.5905312499999997</v>
      </c>
      <c r="L8" s="41">
        <f t="shared" si="3"/>
        <v>717.20114754905694</v>
      </c>
      <c r="N8" s="37" t="s">
        <v>352</v>
      </c>
      <c r="O8" s="40">
        <v>9401.0306575585437</v>
      </c>
      <c r="Q8" s="71" t="s">
        <v>387</v>
      </c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3"/>
    </row>
    <row r="9" spans="1:29" x14ac:dyDescent="0.35">
      <c r="A9" s="70">
        <v>40379</v>
      </c>
      <c r="B9" s="41" t="s">
        <v>7</v>
      </c>
      <c r="C9" s="41" t="s">
        <v>12</v>
      </c>
      <c r="D9" s="41">
        <v>4.314666667</v>
      </c>
      <c r="E9" s="41">
        <v>1</v>
      </c>
      <c r="F9" s="41">
        <v>0</v>
      </c>
      <c r="G9" s="41">
        <v>1</v>
      </c>
      <c r="H9" s="41">
        <v>4.314666667</v>
      </c>
      <c r="I9" s="41">
        <f t="shared" si="0"/>
        <v>388.91358533319487</v>
      </c>
      <c r="J9" s="41">
        <f t="shared" si="1"/>
        <v>3.0202666669</v>
      </c>
      <c r="K9" s="41">
        <f t="shared" si="2"/>
        <v>1.51013333345</v>
      </c>
      <c r="L9" s="41">
        <f t="shared" si="3"/>
        <v>587.31136904320863</v>
      </c>
      <c r="N9" s="37" t="s">
        <v>353</v>
      </c>
      <c r="O9" s="40">
        <v>39175.76909691147</v>
      </c>
      <c r="Q9" s="50" t="s">
        <v>388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2"/>
    </row>
    <row r="10" spans="1:29" x14ac:dyDescent="0.35">
      <c r="A10" s="70">
        <v>40379</v>
      </c>
      <c r="B10" s="41" t="s">
        <v>7</v>
      </c>
      <c r="C10" s="41" t="s">
        <v>13</v>
      </c>
      <c r="D10" s="41">
        <v>3.8136363640000002</v>
      </c>
      <c r="E10" s="41">
        <v>1</v>
      </c>
      <c r="F10" s="41">
        <v>0</v>
      </c>
      <c r="G10" s="41">
        <v>1</v>
      </c>
      <c r="H10" s="41">
        <v>3.8136363640000002</v>
      </c>
      <c r="I10" s="41">
        <f t="shared" si="0"/>
        <v>427.92411630140327</v>
      </c>
      <c r="J10" s="41">
        <f t="shared" si="1"/>
        <v>2.6695454548000002</v>
      </c>
      <c r="K10" s="41">
        <f t="shared" si="2"/>
        <v>1.3347727274000001</v>
      </c>
      <c r="L10" s="41">
        <f t="shared" si="3"/>
        <v>571.1814398358589</v>
      </c>
      <c r="Q10" s="50" t="s">
        <v>389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/>
    </row>
    <row r="11" spans="1:29" x14ac:dyDescent="0.35">
      <c r="A11" s="70">
        <v>40379</v>
      </c>
      <c r="B11" s="41" t="s">
        <v>7</v>
      </c>
      <c r="C11" s="41" t="s">
        <v>14</v>
      </c>
      <c r="D11" s="41">
        <v>4.1479999999999997</v>
      </c>
      <c r="E11" s="41">
        <v>1</v>
      </c>
      <c r="F11" s="41">
        <v>0</v>
      </c>
      <c r="G11" s="41">
        <v>1</v>
      </c>
      <c r="H11" s="41">
        <v>4.1479999999999997</v>
      </c>
      <c r="I11" s="41">
        <f t="shared" si="0"/>
        <v>401.8903556711191</v>
      </c>
      <c r="J11" s="41">
        <f t="shared" si="1"/>
        <v>2.9036</v>
      </c>
      <c r="K11" s="41">
        <f t="shared" si="2"/>
        <v>1.4518</v>
      </c>
      <c r="L11" s="41">
        <f t="shared" si="3"/>
        <v>583.46441836333065</v>
      </c>
      <c r="N11" s="39" t="s">
        <v>2</v>
      </c>
      <c r="O11" t="s">
        <v>344</v>
      </c>
      <c r="Q11" s="50" t="s">
        <v>390</v>
      </c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2"/>
    </row>
    <row r="12" spans="1:29" x14ac:dyDescent="0.35">
      <c r="A12" s="70">
        <v>40379</v>
      </c>
      <c r="B12" s="41" t="s">
        <v>7</v>
      </c>
      <c r="C12" s="41" t="s">
        <v>15</v>
      </c>
      <c r="D12" s="41">
        <v>4.1381249999999996</v>
      </c>
      <c r="E12" s="41">
        <v>1</v>
      </c>
      <c r="F12" s="41">
        <v>0</v>
      </c>
      <c r="G12" s="41">
        <v>1</v>
      </c>
      <c r="H12" s="41">
        <v>4.1381249999999996</v>
      </c>
      <c r="I12" s="41">
        <f t="shared" si="0"/>
        <v>402.65922931210338</v>
      </c>
      <c r="J12" s="41">
        <f t="shared" si="1"/>
        <v>2.8966874999999996</v>
      </c>
      <c r="K12" s="41">
        <f t="shared" si="2"/>
        <v>1.4483437499999998</v>
      </c>
      <c r="L12" s="41">
        <f t="shared" si="3"/>
        <v>583.18897815400169</v>
      </c>
      <c r="N12" s="38" t="s">
        <v>8</v>
      </c>
      <c r="O12" s="40">
        <v>2063.5370283158331</v>
      </c>
      <c r="Q12" s="50" t="s">
        <v>395</v>
      </c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</row>
    <row r="13" spans="1:29" x14ac:dyDescent="0.35">
      <c r="A13" s="70">
        <v>40379</v>
      </c>
      <c r="B13" s="41" t="s">
        <v>7</v>
      </c>
      <c r="C13" s="41" t="s">
        <v>16</v>
      </c>
      <c r="D13" s="41">
        <v>4.1381249999999996</v>
      </c>
      <c r="E13" s="41">
        <v>1</v>
      </c>
      <c r="F13" s="41">
        <v>0</v>
      </c>
      <c r="G13" s="41">
        <v>1</v>
      </c>
      <c r="H13" s="41">
        <v>4.1381249999999996</v>
      </c>
      <c r="I13" s="41">
        <f t="shared" si="0"/>
        <v>402.65922931210338</v>
      </c>
      <c r="J13" s="41">
        <f t="shared" si="1"/>
        <v>2.8966874999999996</v>
      </c>
      <c r="K13" s="41">
        <f t="shared" si="2"/>
        <v>1.4483437499999998</v>
      </c>
      <c r="L13" s="41">
        <f t="shared" si="3"/>
        <v>583.18897815400169</v>
      </c>
      <c r="N13" s="38" t="s">
        <v>9</v>
      </c>
      <c r="O13" s="40">
        <v>2109.9240180433367</v>
      </c>
      <c r="Q13" s="53" t="s">
        <v>396</v>
      </c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5"/>
    </row>
    <row r="14" spans="1:29" x14ac:dyDescent="0.35">
      <c r="A14" s="70">
        <v>40379</v>
      </c>
      <c r="B14" s="41" t="s">
        <v>7</v>
      </c>
      <c r="C14" s="41" t="s">
        <v>17</v>
      </c>
      <c r="D14" s="41">
        <v>4.4866666669999997</v>
      </c>
      <c r="E14" s="41">
        <v>1</v>
      </c>
      <c r="F14" s="41">
        <v>1</v>
      </c>
      <c r="G14" s="41">
        <v>1</v>
      </c>
      <c r="H14" s="41">
        <v>4.4866666669999997</v>
      </c>
      <c r="I14" s="41">
        <f t="shared" si="0"/>
        <v>455.41244990280694</v>
      </c>
      <c r="J14" s="41">
        <f t="shared" si="1"/>
        <v>3.1406666668999996</v>
      </c>
      <c r="K14" s="41">
        <f t="shared" si="2"/>
        <v>1.5703333334499998</v>
      </c>
      <c r="L14" s="41">
        <f t="shared" si="3"/>
        <v>715.14935055050591</v>
      </c>
      <c r="N14" s="38" t="s">
        <v>19</v>
      </c>
      <c r="O14" s="40">
        <v>1584.6036763821787</v>
      </c>
    </row>
    <row r="15" spans="1:29" x14ac:dyDescent="0.35">
      <c r="A15" s="70">
        <v>40379</v>
      </c>
      <c r="B15" s="41" t="s">
        <v>18</v>
      </c>
      <c r="C15" s="41" t="s">
        <v>19</v>
      </c>
      <c r="D15" s="41">
        <v>3.1469999999999998</v>
      </c>
      <c r="E15" s="41">
        <v>1</v>
      </c>
      <c r="F15" s="41">
        <v>0</v>
      </c>
      <c r="G15" s="41">
        <v>0</v>
      </c>
      <c r="H15" s="41">
        <v>0</v>
      </c>
      <c r="I15" s="41">
        <f t="shared" si="0"/>
        <v>393.18460181146395</v>
      </c>
      <c r="J15" s="41">
        <f t="shared" si="1"/>
        <v>2.2028999999999996</v>
      </c>
      <c r="K15" s="41">
        <f t="shared" si="2"/>
        <v>1.1014499999999998</v>
      </c>
      <c r="L15" s="41">
        <f t="shared" si="3"/>
        <v>433.07317966523692</v>
      </c>
      <c r="N15" s="38" t="s">
        <v>10</v>
      </c>
      <c r="O15" s="40">
        <v>2142.1217564126741</v>
      </c>
    </row>
    <row r="16" spans="1:29" x14ac:dyDescent="0.35">
      <c r="A16" s="70">
        <v>40379</v>
      </c>
      <c r="B16" s="41" t="s">
        <v>18</v>
      </c>
      <c r="C16" s="41" t="s">
        <v>20</v>
      </c>
      <c r="D16" s="41">
        <v>3.7450000000000001</v>
      </c>
      <c r="E16" s="41">
        <v>1</v>
      </c>
      <c r="F16" s="41">
        <v>0</v>
      </c>
      <c r="G16" s="41">
        <v>0</v>
      </c>
      <c r="H16" s="41">
        <v>0</v>
      </c>
      <c r="I16" s="41">
        <f t="shared" si="0"/>
        <v>372.6344651645569</v>
      </c>
      <c r="J16" s="41">
        <f t="shared" si="1"/>
        <v>2.6215000000000002</v>
      </c>
      <c r="K16" s="41">
        <f t="shared" si="2"/>
        <v>1.3107500000000001</v>
      </c>
      <c r="L16" s="41">
        <f t="shared" si="3"/>
        <v>488.43062521444301</v>
      </c>
      <c r="N16" s="38" t="s">
        <v>20</v>
      </c>
      <c r="O16" s="40">
        <v>1777.9692554386461</v>
      </c>
    </row>
    <row r="17" spans="1:15" x14ac:dyDescent="0.35">
      <c r="A17" s="70">
        <v>40379</v>
      </c>
      <c r="B17" s="41" t="s">
        <v>18</v>
      </c>
      <c r="C17" s="41" t="s">
        <v>21</v>
      </c>
      <c r="D17" s="41">
        <v>3.1469999999999998</v>
      </c>
      <c r="E17" s="41">
        <v>1</v>
      </c>
      <c r="F17" s="41">
        <v>0</v>
      </c>
      <c r="G17" s="41">
        <v>0</v>
      </c>
      <c r="H17" s="41">
        <v>0</v>
      </c>
      <c r="I17" s="41">
        <f t="shared" si="0"/>
        <v>393.18460181146395</v>
      </c>
      <c r="J17" s="41">
        <f t="shared" si="1"/>
        <v>2.2028999999999996</v>
      </c>
      <c r="K17" s="41">
        <f t="shared" si="2"/>
        <v>1.1014499999999998</v>
      </c>
      <c r="L17" s="41">
        <f t="shared" si="3"/>
        <v>433.07317966523692</v>
      </c>
      <c r="N17" s="38" t="s">
        <v>21</v>
      </c>
      <c r="O17" s="40">
        <v>1584.6036763821787</v>
      </c>
    </row>
    <row r="18" spans="1:15" x14ac:dyDescent="0.35">
      <c r="A18" s="70">
        <v>40379</v>
      </c>
      <c r="B18" s="41" t="s">
        <v>18</v>
      </c>
      <c r="C18" s="41" t="s">
        <v>22</v>
      </c>
      <c r="D18" s="41">
        <v>3.78</v>
      </c>
      <c r="E18" s="41">
        <v>1</v>
      </c>
      <c r="F18" s="41">
        <v>0</v>
      </c>
      <c r="G18" s="41">
        <v>0</v>
      </c>
      <c r="H18" s="41">
        <v>0</v>
      </c>
      <c r="I18" s="41">
        <f t="shared" si="0"/>
        <v>371.43169796950383</v>
      </c>
      <c r="J18" s="41">
        <f t="shared" si="1"/>
        <v>2.6459999999999999</v>
      </c>
      <c r="K18" s="41">
        <f t="shared" si="2"/>
        <v>1.323</v>
      </c>
      <c r="L18" s="41">
        <f t="shared" si="3"/>
        <v>491.40413641365353</v>
      </c>
      <c r="N18" s="38" t="s">
        <v>22</v>
      </c>
      <c r="O18" s="40">
        <v>1788.2207465399827</v>
      </c>
    </row>
    <row r="19" spans="1:15" x14ac:dyDescent="0.35">
      <c r="A19" s="70">
        <v>40379</v>
      </c>
      <c r="B19" s="41" t="s">
        <v>18</v>
      </c>
      <c r="C19" s="41" t="s">
        <v>23</v>
      </c>
      <c r="D19" s="41">
        <v>4.1790000000000003</v>
      </c>
      <c r="E19" s="41">
        <v>1</v>
      </c>
      <c r="F19" s="41">
        <v>0</v>
      </c>
      <c r="G19" s="41">
        <v>0</v>
      </c>
      <c r="H19" s="41">
        <v>0</v>
      </c>
      <c r="I19" s="41">
        <f t="shared" si="0"/>
        <v>357.72015194589864</v>
      </c>
      <c r="J19" s="41">
        <f t="shared" si="1"/>
        <v>2.9253</v>
      </c>
      <c r="K19" s="41">
        <f t="shared" si="2"/>
        <v>1.46265</v>
      </c>
      <c r="L19" s="41">
        <f t="shared" si="3"/>
        <v>523.21938024366864</v>
      </c>
      <c r="N19" s="38" t="s">
        <v>11</v>
      </c>
      <c r="O19" s="40">
        <v>2274.3297129104408</v>
      </c>
    </row>
    <row r="20" spans="1:15" x14ac:dyDescent="0.35">
      <c r="A20" s="70">
        <v>40379</v>
      </c>
      <c r="B20" s="41" t="s">
        <v>18</v>
      </c>
      <c r="C20" s="41" t="s">
        <v>24</v>
      </c>
      <c r="D20" s="41">
        <v>4.6224999999999996</v>
      </c>
      <c r="E20" s="41">
        <v>1</v>
      </c>
      <c r="F20" s="41">
        <v>0</v>
      </c>
      <c r="G20" s="41">
        <v>0</v>
      </c>
      <c r="H20" s="41">
        <v>0</v>
      </c>
      <c r="I20" s="41">
        <f t="shared" si="0"/>
        <v>342.479373345726</v>
      </c>
      <c r="J20" s="41">
        <f t="shared" si="1"/>
        <v>3.2357499999999995</v>
      </c>
      <c r="K20" s="41">
        <f t="shared" si="2"/>
        <v>1.6178749999999997</v>
      </c>
      <c r="L20" s="41">
        <f t="shared" si="3"/>
        <v>554.0888161517164</v>
      </c>
      <c r="N20" s="38" t="s">
        <v>12</v>
      </c>
      <c r="O20" s="40">
        <v>2146.757713922641</v>
      </c>
    </row>
    <row r="21" spans="1:15" x14ac:dyDescent="0.35">
      <c r="A21" s="70">
        <v>40379</v>
      </c>
      <c r="B21" s="41" t="s">
        <v>18</v>
      </c>
      <c r="C21" s="41" t="s">
        <v>25</v>
      </c>
      <c r="D21" s="41">
        <v>4.0162500000000003</v>
      </c>
      <c r="E21" s="41">
        <v>1</v>
      </c>
      <c r="F21" s="41">
        <v>0</v>
      </c>
      <c r="G21" s="41">
        <v>0</v>
      </c>
      <c r="H21" s="41">
        <v>0</v>
      </c>
      <c r="I21" s="41">
        <f t="shared" si="0"/>
        <v>363.31301940289552</v>
      </c>
      <c r="J21" s="41">
        <f t="shared" si="1"/>
        <v>2.811375</v>
      </c>
      <c r="K21" s="41">
        <f t="shared" si="2"/>
        <v>1.4056875</v>
      </c>
      <c r="L21" s="41">
        <f t="shared" si="3"/>
        <v>510.70456996190768</v>
      </c>
      <c r="N21" s="38" t="s">
        <v>23</v>
      </c>
      <c r="O21" s="40">
        <v>1896.7566097312763</v>
      </c>
    </row>
    <row r="22" spans="1:15" x14ac:dyDescent="0.35">
      <c r="A22" s="70">
        <v>40379</v>
      </c>
      <c r="B22" s="41" t="s">
        <v>18</v>
      </c>
      <c r="C22" s="41" t="s">
        <v>26</v>
      </c>
      <c r="D22" s="41">
        <v>3.1419999999999999</v>
      </c>
      <c r="E22" s="41">
        <v>1</v>
      </c>
      <c r="F22" s="41">
        <v>1</v>
      </c>
      <c r="G22" s="41">
        <v>0</v>
      </c>
      <c r="H22" s="41">
        <v>0</v>
      </c>
      <c r="I22" s="41">
        <f t="shared" si="0"/>
        <v>473.24731722803728</v>
      </c>
      <c r="J22" s="41">
        <f t="shared" si="1"/>
        <v>2.1993999999999998</v>
      </c>
      <c r="K22" s="41">
        <f t="shared" si="2"/>
        <v>1.0996999999999999</v>
      </c>
      <c r="L22" s="41">
        <f t="shared" si="3"/>
        <v>520.43007475567254</v>
      </c>
      <c r="N22" s="38" t="s">
        <v>13</v>
      </c>
      <c r="O22" s="40">
        <v>2105.7514021147585</v>
      </c>
    </row>
    <row r="23" spans="1:15" x14ac:dyDescent="0.35">
      <c r="A23" s="70">
        <v>40379</v>
      </c>
      <c r="B23" s="41" t="s">
        <v>18</v>
      </c>
      <c r="C23" s="41" t="s">
        <v>27</v>
      </c>
      <c r="D23" s="41">
        <v>3.7450000000000001</v>
      </c>
      <c r="E23" s="41">
        <v>1</v>
      </c>
      <c r="F23" s="41">
        <v>0</v>
      </c>
      <c r="G23" s="41">
        <v>0</v>
      </c>
      <c r="H23" s="41">
        <v>0</v>
      </c>
      <c r="I23" s="41">
        <f t="shared" si="0"/>
        <v>372.6344651645569</v>
      </c>
      <c r="J23" s="41">
        <f t="shared" si="1"/>
        <v>2.6215000000000002</v>
      </c>
      <c r="K23" s="41">
        <f t="shared" si="2"/>
        <v>1.3107500000000001</v>
      </c>
      <c r="L23" s="41">
        <f t="shared" si="3"/>
        <v>488.43062521444301</v>
      </c>
      <c r="N23" s="38" t="s">
        <v>24</v>
      </c>
      <c r="O23" s="40">
        <v>1999.4208515361283</v>
      </c>
    </row>
    <row r="24" spans="1:15" x14ac:dyDescent="0.35">
      <c r="A24" s="70">
        <v>40379</v>
      </c>
      <c r="B24" s="41" t="s">
        <v>18</v>
      </c>
      <c r="C24" s="41" t="s">
        <v>28</v>
      </c>
      <c r="D24" s="41">
        <v>3.5185714290000001</v>
      </c>
      <c r="E24" s="41">
        <v>1</v>
      </c>
      <c r="F24" s="41">
        <v>0</v>
      </c>
      <c r="G24" s="41">
        <v>0</v>
      </c>
      <c r="H24" s="41">
        <v>0</v>
      </c>
      <c r="I24" s="41">
        <f t="shared" si="0"/>
        <v>380.41563251374401</v>
      </c>
      <c r="J24" s="41">
        <f t="shared" si="1"/>
        <v>2.4630000003000001</v>
      </c>
      <c r="K24" s="41">
        <f t="shared" si="2"/>
        <v>1.2315000001500001</v>
      </c>
      <c r="L24" s="41">
        <f t="shared" si="3"/>
        <v>468.48185149773809</v>
      </c>
      <c r="N24" s="38" t="s">
        <v>14</v>
      </c>
      <c r="O24" s="40">
        <v>2139.1915954830865</v>
      </c>
    </row>
    <row r="25" spans="1:15" x14ac:dyDescent="0.35">
      <c r="A25" s="70">
        <v>40386</v>
      </c>
      <c r="B25" s="41" t="s">
        <v>7</v>
      </c>
      <c r="C25" s="41" t="s">
        <v>8</v>
      </c>
      <c r="D25" s="41">
        <v>3.556923077</v>
      </c>
      <c r="E25" s="41">
        <v>0</v>
      </c>
      <c r="F25" s="41">
        <v>1</v>
      </c>
      <c r="G25" s="41">
        <v>1</v>
      </c>
      <c r="H25" s="41">
        <v>3.556923077</v>
      </c>
      <c r="I25" s="41">
        <f t="shared" si="0"/>
        <v>403.21663381676285</v>
      </c>
      <c r="J25" s="41">
        <f t="shared" si="1"/>
        <v>2.4898461539000003</v>
      </c>
      <c r="K25" s="41">
        <f t="shared" si="2"/>
        <v>1.2449230769500002</v>
      </c>
      <c r="L25" s="41">
        <f t="shared" si="3"/>
        <v>501.97369244858589</v>
      </c>
      <c r="N25" s="38" t="s">
        <v>15</v>
      </c>
      <c r="O25" s="40">
        <v>2138.553269438431</v>
      </c>
    </row>
    <row r="26" spans="1:15" x14ac:dyDescent="0.35">
      <c r="A26" s="70">
        <v>40386</v>
      </c>
      <c r="B26" s="41" t="s">
        <v>7</v>
      </c>
      <c r="C26" s="41" t="s">
        <v>9</v>
      </c>
      <c r="D26" s="41">
        <v>3.8450000000000002</v>
      </c>
      <c r="E26" s="41">
        <v>0</v>
      </c>
      <c r="F26" s="41">
        <v>1</v>
      </c>
      <c r="G26" s="41">
        <v>1</v>
      </c>
      <c r="H26" s="41">
        <v>3.8450000000000002</v>
      </c>
      <c r="I26" s="41">
        <f t="shared" si="0"/>
        <v>380.7867854450613</v>
      </c>
      <c r="J26" s="41">
        <f t="shared" si="1"/>
        <v>2.6915000000000004</v>
      </c>
      <c r="K26" s="41">
        <f t="shared" si="2"/>
        <v>1.3457500000000002</v>
      </c>
      <c r="L26" s="41">
        <f t="shared" si="3"/>
        <v>512.44381651269134</v>
      </c>
      <c r="N26" s="38" t="s">
        <v>25</v>
      </c>
      <c r="O26" s="40">
        <v>1854.3352432883344</v>
      </c>
    </row>
    <row r="27" spans="1:15" x14ac:dyDescent="0.35">
      <c r="A27" s="70">
        <v>40386</v>
      </c>
      <c r="B27" s="41" t="s">
        <v>7</v>
      </c>
      <c r="C27" s="41" t="s">
        <v>10</v>
      </c>
      <c r="D27" s="41">
        <v>4.6806666669999997</v>
      </c>
      <c r="E27" s="41">
        <v>0</v>
      </c>
      <c r="F27" s="41">
        <v>1</v>
      </c>
      <c r="G27" s="41">
        <v>1</v>
      </c>
      <c r="H27" s="41">
        <v>4.6806666669999997</v>
      </c>
      <c r="I27" s="41">
        <f t="shared" si="0"/>
        <v>315.72125907488692</v>
      </c>
      <c r="J27" s="41">
        <f t="shared" si="1"/>
        <v>3.2764666668999998</v>
      </c>
      <c r="K27" s="41">
        <f t="shared" si="2"/>
        <v>1.6382333334499999</v>
      </c>
      <c r="L27" s="41">
        <f t="shared" si="3"/>
        <v>517.22509069528303</v>
      </c>
      <c r="N27" s="38" t="s">
        <v>16</v>
      </c>
      <c r="O27" s="40">
        <v>2138.553269438431</v>
      </c>
    </row>
    <row r="28" spans="1:15" x14ac:dyDescent="0.35">
      <c r="A28" s="70">
        <v>40386</v>
      </c>
      <c r="B28" s="41" t="s">
        <v>7</v>
      </c>
      <c r="C28" s="41" t="s">
        <v>11</v>
      </c>
      <c r="D28" s="41">
        <v>4.5443749999999996</v>
      </c>
      <c r="E28" s="41">
        <v>0</v>
      </c>
      <c r="F28" s="41">
        <v>1</v>
      </c>
      <c r="G28" s="41">
        <v>1</v>
      </c>
      <c r="H28" s="41">
        <v>4.5443749999999996</v>
      </c>
      <c r="I28" s="41">
        <f t="shared" si="0"/>
        <v>326.33301302345444</v>
      </c>
      <c r="J28" s="41">
        <f t="shared" si="1"/>
        <v>3.1810624999999995</v>
      </c>
      <c r="K28" s="41">
        <f t="shared" si="2"/>
        <v>1.5905312499999997</v>
      </c>
      <c r="L28" s="41">
        <f t="shared" si="3"/>
        <v>519.04285512046124</v>
      </c>
      <c r="N28" s="38" t="s">
        <v>17</v>
      </c>
      <c r="O28" s="40">
        <v>2273.6716717578911</v>
      </c>
    </row>
    <row r="29" spans="1:15" x14ac:dyDescent="0.35">
      <c r="A29" s="70">
        <v>40386</v>
      </c>
      <c r="B29" s="41" t="s">
        <v>7</v>
      </c>
      <c r="C29" s="41" t="s">
        <v>12</v>
      </c>
      <c r="D29" s="41">
        <v>4.314666667</v>
      </c>
      <c r="E29" s="41">
        <v>0</v>
      </c>
      <c r="F29" s="41">
        <v>1</v>
      </c>
      <c r="G29" s="41">
        <v>1</v>
      </c>
      <c r="H29" s="41">
        <v>4.314666667</v>
      </c>
      <c r="I29" s="41">
        <f t="shared" si="0"/>
        <v>344.21824667997441</v>
      </c>
      <c r="J29" s="41">
        <f t="shared" si="1"/>
        <v>3.0202666669</v>
      </c>
      <c r="K29" s="41">
        <f t="shared" si="2"/>
        <v>1.51013333345</v>
      </c>
      <c r="L29" s="41">
        <f t="shared" si="3"/>
        <v>519.81544829314419</v>
      </c>
      <c r="N29" s="38" t="s">
        <v>26</v>
      </c>
      <c r="O29" s="40">
        <v>1670.6978670200622</v>
      </c>
    </row>
    <row r="30" spans="1:15" x14ac:dyDescent="0.35">
      <c r="A30" s="70">
        <v>40386</v>
      </c>
      <c r="B30" s="41" t="s">
        <v>7</v>
      </c>
      <c r="C30" s="41" t="s">
        <v>13</v>
      </c>
      <c r="D30" s="41">
        <v>3.8136363640000002</v>
      </c>
      <c r="E30" s="41">
        <v>0</v>
      </c>
      <c r="F30" s="41">
        <v>1</v>
      </c>
      <c r="G30" s="41">
        <v>1</v>
      </c>
      <c r="H30" s="41">
        <v>3.8136363640000002</v>
      </c>
      <c r="I30" s="41">
        <f t="shared" si="0"/>
        <v>383.22877764818281</v>
      </c>
      <c r="J30" s="41">
        <f t="shared" si="1"/>
        <v>2.6695454548000002</v>
      </c>
      <c r="K30" s="41">
        <f t="shared" si="2"/>
        <v>1.3347727274000001</v>
      </c>
      <c r="L30" s="41">
        <f t="shared" si="3"/>
        <v>511.52332075963318</v>
      </c>
      <c r="N30" s="38" t="s">
        <v>27</v>
      </c>
      <c r="O30" s="40">
        <v>1777.9692554386461</v>
      </c>
    </row>
    <row r="31" spans="1:15" x14ac:dyDescent="0.35">
      <c r="A31" s="70">
        <v>40386</v>
      </c>
      <c r="B31" s="41" t="s">
        <v>7</v>
      </c>
      <c r="C31" s="41" t="s">
        <v>14</v>
      </c>
      <c r="D31" s="41">
        <v>4.1479999999999997</v>
      </c>
      <c r="E31" s="41">
        <v>0</v>
      </c>
      <c r="F31" s="41">
        <v>1</v>
      </c>
      <c r="G31" s="41">
        <v>1</v>
      </c>
      <c r="H31" s="41">
        <v>4.1479999999999997</v>
      </c>
      <c r="I31" s="41">
        <f t="shared" si="0"/>
        <v>357.19501701789864</v>
      </c>
      <c r="J31" s="41">
        <f t="shared" si="1"/>
        <v>2.9036</v>
      </c>
      <c r="K31" s="41">
        <f t="shared" si="2"/>
        <v>1.4518</v>
      </c>
      <c r="L31" s="41">
        <f t="shared" si="3"/>
        <v>518.57572570658522</v>
      </c>
      <c r="N31" s="38" t="s">
        <v>28</v>
      </c>
      <c r="O31" s="40">
        <v>1708.8004773165167</v>
      </c>
    </row>
    <row r="32" spans="1:15" x14ac:dyDescent="0.35">
      <c r="A32" s="70">
        <v>40386</v>
      </c>
      <c r="B32" s="41" t="s">
        <v>7</v>
      </c>
      <c r="C32" s="41" t="s">
        <v>15</v>
      </c>
      <c r="D32" s="41">
        <v>4.1381249999999996</v>
      </c>
      <c r="E32" s="41">
        <v>0</v>
      </c>
      <c r="F32" s="41">
        <v>1</v>
      </c>
      <c r="G32" s="41">
        <v>1</v>
      </c>
      <c r="H32" s="41">
        <v>4.1381249999999996</v>
      </c>
      <c r="I32" s="41">
        <f t="shared" si="0"/>
        <v>357.96389065888297</v>
      </c>
      <c r="J32" s="41">
        <f t="shared" si="1"/>
        <v>2.8966874999999996</v>
      </c>
      <c r="K32" s="41">
        <f t="shared" si="2"/>
        <v>1.4483437499999998</v>
      </c>
      <c r="L32" s="41">
        <f t="shared" si="3"/>
        <v>518.45476376147644</v>
      </c>
      <c r="N32" s="38" t="s">
        <v>353</v>
      </c>
      <c r="O32" s="40">
        <v>39175.769096911477</v>
      </c>
    </row>
    <row r="33" spans="1:12" x14ac:dyDescent="0.35">
      <c r="A33" s="70">
        <v>40386</v>
      </c>
      <c r="B33" s="41" t="s">
        <v>7</v>
      </c>
      <c r="C33" s="41" t="s">
        <v>16</v>
      </c>
      <c r="D33" s="41">
        <v>4.1381249999999996</v>
      </c>
      <c r="E33" s="41">
        <v>0</v>
      </c>
      <c r="F33" s="41">
        <v>1</v>
      </c>
      <c r="G33" s="41">
        <v>1</v>
      </c>
      <c r="H33" s="41">
        <v>4.1381249999999996</v>
      </c>
      <c r="I33" s="41">
        <f t="shared" si="0"/>
        <v>357.96389065888297</v>
      </c>
      <c r="J33" s="41">
        <f t="shared" si="1"/>
        <v>2.8966874999999996</v>
      </c>
      <c r="K33" s="41">
        <f t="shared" si="2"/>
        <v>1.4483437499999998</v>
      </c>
      <c r="L33" s="41">
        <f t="shared" si="3"/>
        <v>518.45476376147644</v>
      </c>
    </row>
    <row r="34" spans="1:12" x14ac:dyDescent="0.35">
      <c r="A34" s="70">
        <v>40386</v>
      </c>
      <c r="B34" s="41" t="s">
        <v>7</v>
      </c>
      <c r="C34" s="41" t="s">
        <v>17</v>
      </c>
      <c r="D34" s="41">
        <v>4.4866666669999997</v>
      </c>
      <c r="E34" s="41">
        <v>0</v>
      </c>
      <c r="F34" s="41">
        <v>1</v>
      </c>
      <c r="G34" s="41">
        <v>1</v>
      </c>
      <c r="H34" s="41">
        <v>4.4866666669999997</v>
      </c>
      <c r="I34" s="41">
        <f t="shared" si="0"/>
        <v>330.82621971802075</v>
      </c>
      <c r="J34" s="41">
        <f t="shared" si="1"/>
        <v>3.1406666668999996</v>
      </c>
      <c r="K34" s="41">
        <f t="shared" si="2"/>
        <v>1.5703333334499998</v>
      </c>
      <c r="L34" s="41">
        <f t="shared" si="3"/>
        <v>519.50744040246161</v>
      </c>
    </row>
    <row r="35" spans="1:12" x14ac:dyDescent="0.35">
      <c r="A35" s="70">
        <v>40386</v>
      </c>
      <c r="B35" s="41" t="s">
        <v>18</v>
      </c>
      <c r="C35" s="41" t="s">
        <v>19</v>
      </c>
      <c r="D35" s="41">
        <v>3.1469999999999998</v>
      </c>
      <c r="E35" s="41">
        <v>0</v>
      </c>
      <c r="F35" s="41">
        <v>1</v>
      </c>
      <c r="G35" s="41">
        <v>0</v>
      </c>
      <c r="H35" s="41">
        <v>0</v>
      </c>
      <c r="I35" s="41">
        <f t="shared" si="0"/>
        <v>348.48926315824355</v>
      </c>
      <c r="J35" s="41">
        <f t="shared" si="1"/>
        <v>2.2028999999999996</v>
      </c>
      <c r="K35" s="41">
        <f t="shared" si="2"/>
        <v>1.1014499999999998</v>
      </c>
      <c r="L35" s="41">
        <f t="shared" si="3"/>
        <v>383.84349890564727</v>
      </c>
    </row>
    <row r="36" spans="1:12" x14ac:dyDescent="0.35">
      <c r="A36" s="70">
        <v>40386</v>
      </c>
      <c r="B36" s="41" t="s">
        <v>18</v>
      </c>
      <c r="C36" s="41" t="s">
        <v>20</v>
      </c>
      <c r="D36" s="41">
        <v>3.7450000000000001</v>
      </c>
      <c r="E36" s="41">
        <v>0</v>
      </c>
      <c r="F36" s="41">
        <v>1</v>
      </c>
      <c r="G36" s="41">
        <v>0</v>
      </c>
      <c r="H36" s="41">
        <v>0</v>
      </c>
      <c r="I36" s="41">
        <f t="shared" si="0"/>
        <v>327.9391265113365</v>
      </c>
      <c r="J36" s="41">
        <f t="shared" si="1"/>
        <v>2.6215000000000002</v>
      </c>
      <c r="K36" s="41">
        <f t="shared" si="2"/>
        <v>1.3107500000000001</v>
      </c>
      <c r="L36" s="41">
        <f t="shared" si="3"/>
        <v>429.84621007473436</v>
      </c>
    </row>
    <row r="37" spans="1:12" x14ac:dyDescent="0.35">
      <c r="A37" s="70">
        <v>40386</v>
      </c>
      <c r="B37" s="41" t="s">
        <v>18</v>
      </c>
      <c r="C37" s="41" t="s">
        <v>21</v>
      </c>
      <c r="D37" s="41">
        <v>3.1469999999999998</v>
      </c>
      <c r="E37" s="41">
        <v>0</v>
      </c>
      <c r="F37" s="41">
        <v>1</v>
      </c>
      <c r="G37" s="41">
        <v>0</v>
      </c>
      <c r="H37" s="41">
        <v>0</v>
      </c>
      <c r="I37" s="41">
        <f t="shared" si="0"/>
        <v>348.48926315824355</v>
      </c>
      <c r="J37" s="41">
        <f t="shared" si="1"/>
        <v>2.2028999999999996</v>
      </c>
      <c r="K37" s="41">
        <f t="shared" si="2"/>
        <v>1.1014499999999998</v>
      </c>
      <c r="L37" s="41">
        <f t="shared" si="3"/>
        <v>383.84349890564727</v>
      </c>
    </row>
    <row r="38" spans="1:12" x14ac:dyDescent="0.35">
      <c r="A38" s="70">
        <v>40386</v>
      </c>
      <c r="B38" s="41" t="s">
        <v>18</v>
      </c>
      <c r="C38" s="41" t="s">
        <v>22</v>
      </c>
      <c r="D38" s="41">
        <v>3.78</v>
      </c>
      <c r="E38" s="41">
        <v>0</v>
      </c>
      <c r="F38" s="41">
        <v>1</v>
      </c>
      <c r="G38" s="41">
        <v>0</v>
      </c>
      <c r="H38" s="41">
        <v>0</v>
      </c>
      <c r="I38" s="41">
        <f t="shared" si="0"/>
        <v>326.73635931628343</v>
      </c>
      <c r="J38" s="41">
        <f t="shared" si="1"/>
        <v>2.6459999999999999</v>
      </c>
      <c r="K38" s="41">
        <f t="shared" si="2"/>
        <v>1.323</v>
      </c>
      <c r="L38" s="41">
        <f t="shared" si="3"/>
        <v>432.27220337544298</v>
      </c>
    </row>
    <row r="39" spans="1:12" x14ac:dyDescent="0.35">
      <c r="A39" s="70">
        <v>40386</v>
      </c>
      <c r="B39" s="41" t="s">
        <v>18</v>
      </c>
      <c r="C39" s="41" t="s">
        <v>23</v>
      </c>
      <c r="D39" s="41">
        <v>4.1790000000000003</v>
      </c>
      <c r="E39" s="41">
        <v>0</v>
      </c>
      <c r="F39" s="41">
        <v>1</v>
      </c>
      <c r="G39" s="41">
        <v>0</v>
      </c>
      <c r="H39" s="41">
        <v>0</v>
      </c>
      <c r="I39" s="41">
        <f t="shared" si="0"/>
        <v>313.02481329267823</v>
      </c>
      <c r="J39" s="41">
        <f t="shared" si="1"/>
        <v>2.9253</v>
      </c>
      <c r="K39" s="41">
        <f t="shared" si="2"/>
        <v>1.46265</v>
      </c>
      <c r="L39" s="41">
        <f t="shared" si="3"/>
        <v>457.84574316253583</v>
      </c>
    </row>
    <row r="40" spans="1:12" x14ac:dyDescent="0.35">
      <c r="A40" s="70">
        <v>40386</v>
      </c>
      <c r="B40" s="41" t="s">
        <v>18</v>
      </c>
      <c r="C40" s="41" t="s">
        <v>24</v>
      </c>
      <c r="D40" s="41">
        <v>4.6224999999999996</v>
      </c>
      <c r="E40" s="41">
        <v>0</v>
      </c>
      <c r="F40" s="41">
        <v>1</v>
      </c>
      <c r="G40" s="41">
        <v>0</v>
      </c>
      <c r="H40" s="41">
        <v>0</v>
      </c>
      <c r="I40" s="41">
        <f t="shared" si="0"/>
        <v>297.78403469250554</v>
      </c>
      <c r="J40" s="41">
        <f t="shared" si="1"/>
        <v>3.2357499999999995</v>
      </c>
      <c r="K40" s="41">
        <f t="shared" si="2"/>
        <v>1.6178749999999997</v>
      </c>
      <c r="L40" s="41">
        <f t="shared" si="3"/>
        <v>481.77734512813731</v>
      </c>
    </row>
    <row r="41" spans="1:12" x14ac:dyDescent="0.35">
      <c r="A41" s="70">
        <v>40386</v>
      </c>
      <c r="B41" s="41" t="s">
        <v>18</v>
      </c>
      <c r="C41" s="41" t="s">
        <v>25</v>
      </c>
      <c r="D41" s="41">
        <v>4.0162500000000003</v>
      </c>
      <c r="E41" s="41">
        <v>0</v>
      </c>
      <c r="F41" s="41">
        <v>1</v>
      </c>
      <c r="G41" s="41">
        <v>0</v>
      </c>
      <c r="H41" s="41">
        <v>0</v>
      </c>
      <c r="I41" s="41">
        <f t="shared" si="0"/>
        <v>318.61768074967506</v>
      </c>
      <c r="J41" s="41">
        <f t="shared" si="1"/>
        <v>2.811375</v>
      </c>
      <c r="K41" s="41">
        <f t="shared" si="2"/>
        <v>1.4056875</v>
      </c>
      <c r="L41" s="41">
        <f t="shared" si="3"/>
        <v>447.87689110880888</v>
      </c>
    </row>
    <row r="42" spans="1:12" x14ac:dyDescent="0.35">
      <c r="A42" s="70">
        <v>40386</v>
      </c>
      <c r="B42" s="41" t="s">
        <v>18</v>
      </c>
      <c r="C42" s="41" t="s">
        <v>26</v>
      </c>
      <c r="D42" s="41">
        <v>3.1419999999999999</v>
      </c>
      <c r="E42" s="41">
        <v>0</v>
      </c>
      <c r="F42" s="41">
        <v>1</v>
      </c>
      <c r="G42" s="41">
        <v>0</v>
      </c>
      <c r="H42" s="41">
        <v>0</v>
      </c>
      <c r="I42" s="41">
        <f t="shared" si="0"/>
        <v>348.66108704325109</v>
      </c>
      <c r="J42" s="41">
        <f t="shared" si="1"/>
        <v>2.1993999999999998</v>
      </c>
      <c r="K42" s="41">
        <f t="shared" si="2"/>
        <v>1.0996999999999999</v>
      </c>
      <c r="L42" s="41">
        <f t="shared" si="3"/>
        <v>383.42259742146319</v>
      </c>
    </row>
    <row r="43" spans="1:12" x14ac:dyDescent="0.35">
      <c r="A43" s="70">
        <v>40386</v>
      </c>
      <c r="B43" s="41" t="s">
        <v>18</v>
      </c>
      <c r="C43" s="41" t="s">
        <v>27</v>
      </c>
      <c r="D43" s="41">
        <v>3.7450000000000001</v>
      </c>
      <c r="E43" s="41">
        <v>0</v>
      </c>
      <c r="F43" s="41">
        <v>1</v>
      </c>
      <c r="G43" s="41">
        <v>0</v>
      </c>
      <c r="H43" s="41">
        <v>0</v>
      </c>
      <c r="I43" s="41">
        <f t="shared" si="0"/>
        <v>327.9391265113365</v>
      </c>
      <c r="J43" s="41">
        <f t="shared" si="1"/>
        <v>2.6215000000000002</v>
      </c>
      <c r="K43" s="41">
        <f t="shared" si="2"/>
        <v>1.3107500000000001</v>
      </c>
      <c r="L43" s="41">
        <f t="shared" si="3"/>
        <v>429.84621007473436</v>
      </c>
    </row>
    <row r="44" spans="1:12" x14ac:dyDescent="0.35">
      <c r="A44" s="70">
        <v>40386</v>
      </c>
      <c r="B44" s="41" t="s">
        <v>18</v>
      </c>
      <c r="C44" s="41" t="s">
        <v>28</v>
      </c>
      <c r="D44" s="41">
        <v>3.5185714290000001</v>
      </c>
      <c r="E44" s="41">
        <v>0</v>
      </c>
      <c r="F44" s="41">
        <v>1</v>
      </c>
      <c r="G44" s="41">
        <v>0</v>
      </c>
      <c r="H44" s="41">
        <v>0</v>
      </c>
      <c r="I44" s="41">
        <f t="shared" si="0"/>
        <v>335.72029386052361</v>
      </c>
      <c r="J44" s="41">
        <f t="shared" si="1"/>
        <v>2.4630000003000001</v>
      </c>
      <c r="K44" s="41">
        <f t="shared" si="2"/>
        <v>1.2315000001500001</v>
      </c>
      <c r="L44" s="41">
        <f t="shared" si="3"/>
        <v>413.43954193959291</v>
      </c>
    </row>
    <row r="45" spans="1:12" x14ac:dyDescent="0.35">
      <c r="A45" s="70">
        <v>40393</v>
      </c>
      <c r="B45" s="41" t="s">
        <v>7</v>
      </c>
      <c r="C45" s="41" t="s">
        <v>8</v>
      </c>
      <c r="D45" s="41">
        <v>3.556923077</v>
      </c>
      <c r="E45" s="41">
        <v>0</v>
      </c>
      <c r="F45" s="41">
        <v>1</v>
      </c>
      <c r="G45" s="41">
        <v>1</v>
      </c>
      <c r="H45" s="41">
        <v>3.556923077</v>
      </c>
      <c r="I45" s="41">
        <f t="shared" si="0"/>
        <v>403.21663381676285</v>
      </c>
      <c r="J45" s="41">
        <f t="shared" si="1"/>
        <v>2.4898461539000003</v>
      </c>
      <c r="K45" s="41">
        <f t="shared" si="2"/>
        <v>1.2449230769500002</v>
      </c>
      <c r="L45" s="41">
        <f t="shared" si="3"/>
        <v>501.97369244858589</v>
      </c>
    </row>
    <row r="46" spans="1:12" x14ac:dyDescent="0.35">
      <c r="A46" s="70">
        <v>40393</v>
      </c>
      <c r="B46" s="41" t="s">
        <v>7</v>
      </c>
      <c r="C46" s="41" t="s">
        <v>9</v>
      </c>
      <c r="D46" s="41">
        <v>3.8450000000000002</v>
      </c>
      <c r="E46" s="41">
        <v>0</v>
      </c>
      <c r="F46" s="41">
        <v>1</v>
      </c>
      <c r="G46" s="41">
        <v>1</v>
      </c>
      <c r="H46" s="41">
        <v>3.8450000000000002</v>
      </c>
      <c r="I46" s="41">
        <f t="shared" si="0"/>
        <v>380.7867854450613</v>
      </c>
      <c r="J46" s="41">
        <f t="shared" si="1"/>
        <v>2.6915000000000004</v>
      </c>
      <c r="K46" s="41">
        <f t="shared" si="2"/>
        <v>1.3457500000000002</v>
      </c>
      <c r="L46" s="41">
        <f t="shared" si="3"/>
        <v>512.44381651269134</v>
      </c>
    </row>
    <row r="47" spans="1:12" x14ac:dyDescent="0.35">
      <c r="A47" s="70">
        <v>40393</v>
      </c>
      <c r="B47" s="41" t="s">
        <v>7</v>
      </c>
      <c r="C47" s="41" t="s">
        <v>10</v>
      </c>
      <c r="D47" s="41">
        <v>4.6806666669999997</v>
      </c>
      <c r="E47" s="41">
        <v>0</v>
      </c>
      <c r="F47" s="41">
        <v>1</v>
      </c>
      <c r="G47" s="41">
        <v>1</v>
      </c>
      <c r="H47" s="41">
        <v>4.6806666669999997</v>
      </c>
      <c r="I47" s="41">
        <f t="shared" si="0"/>
        <v>315.72125907488692</v>
      </c>
      <c r="J47" s="41">
        <f t="shared" si="1"/>
        <v>3.2764666668999998</v>
      </c>
      <c r="K47" s="41">
        <f t="shared" si="2"/>
        <v>1.6382333334499999</v>
      </c>
      <c r="L47" s="41">
        <f t="shared" si="3"/>
        <v>517.22509069528303</v>
      </c>
    </row>
    <row r="48" spans="1:12" x14ac:dyDescent="0.35">
      <c r="A48" s="70">
        <v>40393</v>
      </c>
      <c r="B48" s="41" t="s">
        <v>7</v>
      </c>
      <c r="C48" s="41" t="s">
        <v>11</v>
      </c>
      <c r="D48" s="41">
        <v>4.5443749999999996</v>
      </c>
      <c r="E48" s="41">
        <v>0</v>
      </c>
      <c r="F48" s="41">
        <v>1</v>
      </c>
      <c r="G48" s="41">
        <v>1</v>
      </c>
      <c r="H48" s="41">
        <v>4.5443749999999996</v>
      </c>
      <c r="I48" s="41">
        <f t="shared" si="0"/>
        <v>326.33301302345444</v>
      </c>
      <c r="J48" s="41">
        <f t="shared" si="1"/>
        <v>3.1810624999999995</v>
      </c>
      <c r="K48" s="41">
        <f t="shared" si="2"/>
        <v>1.5905312499999997</v>
      </c>
      <c r="L48" s="41">
        <f t="shared" si="3"/>
        <v>519.04285512046124</v>
      </c>
    </row>
    <row r="49" spans="1:12" x14ac:dyDescent="0.35">
      <c r="A49" s="70">
        <v>40393</v>
      </c>
      <c r="B49" s="41" t="s">
        <v>7</v>
      </c>
      <c r="C49" s="41" t="s">
        <v>12</v>
      </c>
      <c r="D49" s="41">
        <v>4.314666667</v>
      </c>
      <c r="E49" s="41">
        <v>0</v>
      </c>
      <c r="F49" s="41">
        <v>1</v>
      </c>
      <c r="G49" s="41">
        <v>1</v>
      </c>
      <c r="H49" s="41">
        <v>4.314666667</v>
      </c>
      <c r="I49" s="41">
        <f t="shared" si="0"/>
        <v>344.21824667997441</v>
      </c>
      <c r="J49" s="41">
        <f t="shared" si="1"/>
        <v>3.0202666669</v>
      </c>
      <c r="K49" s="41">
        <f t="shared" si="2"/>
        <v>1.51013333345</v>
      </c>
      <c r="L49" s="41">
        <f t="shared" si="3"/>
        <v>519.81544829314419</v>
      </c>
    </row>
    <row r="50" spans="1:12" x14ac:dyDescent="0.35">
      <c r="A50" s="70">
        <v>40393</v>
      </c>
      <c r="B50" s="41" t="s">
        <v>7</v>
      </c>
      <c r="C50" s="41" t="s">
        <v>13</v>
      </c>
      <c r="D50" s="41">
        <v>3.8136363640000002</v>
      </c>
      <c r="E50" s="41">
        <v>0</v>
      </c>
      <c r="F50" s="41">
        <v>1</v>
      </c>
      <c r="G50" s="41">
        <v>1</v>
      </c>
      <c r="H50" s="41">
        <v>3.8136363640000002</v>
      </c>
      <c r="I50" s="41">
        <f t="shared" si="0"/>
        <v>383.22877764818281</v>
      </c>
      <c r="J50" s="41">
        <f t="shared" si="1"/>
        <v>2.6695454548000002</v>
      </c>
      <c r="K50" s="41">
        <f t="shared" si="2"/>
        <v>1.3347727274000001</v>
      </c>
      <c r="L50" s="41">
        <f t="shared" si="3"/>
        <v>511.52332075963318</v>
      </c>
    </row>
    <row r="51" spans="1:12" x14ac:dyDescent="0.35">
      <c r="A51" s="70">
        <v>40393</v>
      </c>
      <c r="B51" s="41" t="s">
        <v>7</v>
      </c>
      <c r="C51" s="41" t="s">
        <v>14</v>
      </c>
      <c r="D51" s="41">
        <v>4.1479999999999997</v>
      </c>
      <c r="E51" s="41">
        <v>0</v>
      </c>
      <c r="F51" s="41">
        <v>1</v>
      </c>
      <c r="G51" s="41">
        <v>1</v>
      </c>
      <c r="H51" s="41">
        <v>4.1479999999999997</v>
      </c>
      <c r="I51" s="41">
        <f t="shared" si="0"/>
        <v>357.19501701789864</v>
      </c>
      <c r="J51" s="41">
        <f t="shared" si="1"/>
        <v>2.9036</v>
      </c>
      <c r="K51" s="41">
        <f t="shared" si="2"/>
        <v>1.4518</v>
      </c>
      <c r="L51" s="41">
        <f t="shared" si="3"/>
        <v>518.57572570658522</v>
      </c>
    </row>
    <row r="52" spans="1:12" x14ac:dyDescent="0.35">
      <c r="A52" s="70">
        <v>40393</v>
      </c>
      <c r="B52" s="41" t="s">
        <v>7</v>
      </c>
      <c r="C52" s="41" t="s">
        <v>15</v>
      </c>
      <c r="D52" s="41">
        <v>4.1381249999999996</v>
      </c>
      <c r="E52" s="41">
        <v>0</v>
      </c>
      <c r="F52" s="41">
        <v>1</v>
      </c>
      <c r="G52" s="41">
        <v>1</v>
      </c>
      <c r="H52" s="41">
        <v>4.1381249999999996</v>
      </c>
      <c r="I52" s="41">
        <f t="shared" si="0"/>
        <v>357.96389065888297</v>
      </c>
      <c r="J52" s="41">
        <f t="shared" si="1"/>
        <v>2.8966874999999996</v>
      </c>
      <c r="K52" s="41">
        <f t="shared" si="2"/>
        <v>1.4483437499999998</v>
      </c>
      <c r="L52" s="41">
        <f t="shared" si="3"/>
        <v>518.45476376147644</v>
      </c>
    </row>
    <row r="53" spans="1:12" x14ac:dyDescent="0.35">
      <c r="A53" s="70">
        <v>40393</v>
      </c>
      <c r="B53" s="41" t="s">
        <v>7</v>
      </c>
      <c r="C53" s="41" t="s">
        <v>16</v>
      </c>
      <c r="D53" s="41">
        <v>4.1381249999999996</v>
      </c>
      <c r="E53" s="41">
        <v>0</v>
      </c>
      <c r="F53" s="41">
        <v>1</v>
      </c>
      <c r="G53" s="41">
        <v>1</v>
      </c>
      <c r="H53" s="41">
        <v>4.1381249999999996</v>
      </c>
      <c r="I53" s="41">
        <f t="shared" si="0"/>
        <v>357.96389065888297</v>
      </c>
      <c r="J53" s="41">
        <f t="shared" si="1"/>
        <v>2.8966874999999996</v>
      </c>
      <c r="K53" s="41">
        <f t="shared" si="2"/>
        <v>1.4483437499999998</v>
      </c>
      <c r="L53" s="41">
        <f t="shared" si="3"/>
        <v>518.45476376147644</v>
      </c>
    </row>
    <row r="54" spans="1:12" x14ac:dyDescent="0.35">
      <c r="A54" s="70">
        <v>40393</v>
      </c>
      <c r="B54" s="41" t="s">
        <v>7</v>
      </c>
      <c r="C54" s="41" t="s">
        <v>17</v>
      </c>
      <c r="D54" s="41">
        <v>4.4866666669999997</v>
      </c>
      <c r="E54" s="41">
        <v>0</v>
      </c>
      <c r="F54" s="41">
        <v>1</v>
      </c>
      <c r="G54" s="41">
        <v>1</v>
      </c>
      <c r="H54" s="41">
        <v>4.4866666669999997</v>
      </c>
      <c r="I54" s="41">
        <f t="shared" si="0"/>
        <v>330.82621971802075</v>
      </c>
      <c r="J54" s="41">
        <f t="shared" si="1"/>
        <v>3.1406666668999996</v>
      </c>
      <c r="K54" s="41">
        <f t="shared" si="2"/>
        <v>1.5703333334499998</v>
      </c>
      <c r="L54" s="41">
        <f t="shared" si="3"/>
        <v>519.50744040246161</v>
      </c>
    </row>
    <row r="55" spans="1:12" x14ac:dyDescent="0.35">
      <c r="A55" s="70">
        <v>40393</v>
      </c>
      <c r="B55" s="41" t="s">
        <v>18</v>
      </c>
      <c r="C55" s="41" t="s">
        <v>19</v>
      </c>
      <c r="D55" s="41">
        <v>3.1469999999999998</v>
      </c>
      <c r="E55" s="41">
        <v>0</v>
      </c>
      <c r="F55" s="41">
        <v>1</v>
      </c>
      <c r="G55" s="41">
        <v>0</v>
      </c>
      <c r="H55" s="41">
        <v>0</v>
      </c>
      <c r="I55" s="41">
        <f t="shared" si="0"/>
        <v>348.48926315824355</v>
      </c>
      <c r="J55" s="41">
        <f t="shared" si="1"/>
        <v>2.2028999999999996</v>
      </c>
      <c r="K55" s="41">
        <f t="shared" si="2"/>
        <v>1.1014499999999998</v>
      </c>
      <c r="L55" s="41">
        <f t="shared" si="3"/>
        <v>383.84349890564727</v>
      </c>
    </row>
    <row r="56" spans="1:12" x14ac:dyDescent="0.35">
      <c r="A56" s="70">
        <v>40393</v>
      </c>
      <c r="B56" s="41" t="s">
        <v>18</v>
      </c>
      <c r="C56" s="41" t="s">
        <v>20</v>
      </c>
      <c r="D56" s="41">
        <v>3.7450000000000001</v>
      </c>
      <c r="E56" s="41">
        <v>0</v>
      </c>
      <c r="F56" s="41">
        <v>1</v>
      </c>
      <c r="G56" s="41">
        <v>0</v>
      </c>
      <c r="H56" s="41">
        <v>0</v>
      </c>
      <c r="I56" s="41">
        <f t="shared" si="0"/>
        <v>327.9391265113365</v>
      </c>
      <c r="J56" s="41">
        <f t="shared" si="1"/>
        <v>2.6215000000000002</v>
      </c>
      <c r="K56" s="41">
        <f t="shared" si="2"/>
        <v>1.3107500000000001</v>
      </c>
      <c r="L56" s="41">
        <f t="shared" si="3"/>
        <v>429.84621007473436</v>
      </c>
    </row>
    <row r="57" spans="1:12" x14ac:dyDescent="0.35">
      <c r="A57" s="70">
        <v>40393</v>
      </c>
      <c r="B57" s="41" t="s">
        <v>18</v>
      </c>
      <c r="C57" s="41" t="s">
        <v>21</v>
      </c>
      <c r="D57" s="41">
        <v>3.1469999999999998</v>
      </c>
      <c r="E57" s="41">
        <v>0</v>
      </c>
      <c r="F57" s="41">
        <v>1</v>
      </c>
      <c r="G57" s="41">
        <v>0</v>
      </c>
      <c r="H57" s="41">
        <v>0</v>
      </c>
      <c r="I57" s="41">
        <f t="shared" si="0"/>
        <v>348.48926315824355</v>
      </c>
      <c r="J57" s="41">
        <f t="shared" si="1"/>
        <v>2.2028999999999996</v>
      </c>
      <c r="K57" s="41">
        <f t="shared" si="2"/>
        <v>1.1014499999999998</v>
      </c>
      <c r="L57" s="41">
        <f t="shared" si="3"/>
        <v>383.84349890564727</v>
      </c>
    </row>
    <row r="58" spans="1:12" x14ac:dyDescent="0.35">
      <c r="A58" s="70">
        <v>40393</v>
      </c>
      <c r="B58" s="41" t="s">
        <v>18</v>
      </c>
      <c r="C58" s="41" t="s">
        <v>22</v>
      </c>
      <c r="D58" s="41">
        <v>3.78</v>
      </c>
      <c r="E58" s="41">
        <v>0</v>
      </c>
      <c r="F58" s="41">
        <v>1</v>
      </c>
      <c r="G58" s="41">
        <v>0</v>
      </c>
      <c r="H58" s="41">
        <v>0</v>
      </c>
      <c r="I58" s="41">
        <f t="shared" si="0"/>
        <v>326.73635931628343</v>
      </c>
      <c r="J58" s="41">
        <f t="shared" si="1"/>
        <v>2.6459999999999999</v>
      </c>
      <c r="K58" s="41">
        <f t="shared" si="2"/>
        <v>1.323</v>
      </c>
      <c r="L58" s="41">
        <f t="shared" si="3"/>
        <v>432.27220337544298</v>
      </c>
    </row>
    <row r="59" spans="1:12" x14ac:dyDescent="0.35">
      <c r="A59" s="70">
        <v>40393</v>
      </c>
      <c r="B59" s="41" t="s">
        <v>18</v>
      </c>
      <c r="C59" s="41" t="s">
        <v>23</v>
      </c>
      <c r="D59" s="41">
        <v>4.1790000000000003</v>
      </c>
      <c r="E59" s="41">
        <v>0</v>
      </c>
      <c r="F59" s="41">
        <v>1</v>
      </c>
      <c r="G59" s="41">
        <v>0</v>
      </c>
      <c r="H59" s="41">
        <v>0</v>
      </c>
      <c r="I59" s="41">
        <f t="shared" si="0"/>
        <v>313.02481329267823</v>
      </c>
      <c r="J59" s="41">
        <f t="shared" si="1"/>
        <v>2.9253</v>
      </c>
      <c r="K59" s="41">
        <f t="shared" si="2"/>
        <v>1.46265</v>
      </c>
      <c r="L59" s="41">
        <f t="shared" si="3"/>
        <v>457.84574316253583</v>
      </c>
    </row>
    <row r="60" spans="1:12" x14ac:dyDescent="0.35">
      <c r="A60" s="70">
        <v>40393</v>
      </c>
      <c r="B60" s="41" t="s">
        <v>18</v>
      </c>
      <c r="C60" s="41" t="s">
        <v>24</v>
      </c>
      <c r="D60" s="41">
        <v>4.6224999999999996</v>
      </c>
      <c r="E60" s="41">
        <v>0</v>
      </c>
      <c r="F60" s="41">
        <v>1</v>
      </c>
      <c r="G60" s="41">
        <v>0</v>
      </c>
      <c r="H60" s="41">
        <v>0</v>
      </c>
      <c r="I60" s="41">
        <f t="shared" si="0"/>
        <v>297.78403469250554</v>
      </c>
      <c r="J60" s="41">
        <f t="shared" si="1"/>
        <v>3.2357499999999995</v>
      </c>
      <c r="K60" s="41">
        <f t="shared" si="2"/>
        <v>1.6178749999999997</v>
      </c>
      <c r="L60" s="41">
        <f t="shared" si="3"/>
        <v>481.77734512813731</v>
      </c>
    </row>
    <row r="61" spans="1:12" x14ac:dyDescent="0.35">
      <c r="A61" s="70">
        <v>40393</v>
      </c>
      <c r="B61" s="41" t="s">
        <v>18</v>
      </c>
      <c r="C61" s="41" t="s">
        <v>25</v>
      </c>
      <c r="D61" s="41">
        <v>4.0162500000000003</v>
      </c>
      <c r="E61" s="41">
        <v>0</v>
      </c>
      <c r="F61" s="41">
        <v>1</v>
      </c>
      <c r="G61" s="41">
        <v>0</v>
      </c>
      <c r="H61" s="41">
        <v>0</v>
      </c>
      <c r="I61" s="41">
        <f t="shared" si="0"/>
        <v>318.61768074967506</v>
      </c>
      <c r="J61" s="41">
        <f t="shared" si="1"/>
        <v>2.811375</v>
      </c>
      <c r="K61" s="41">
        <f t="shared" si="2"/>
        <v>1.4056875</v>
      </c>
      <c r="L61" s="41">
        <f t="shared" si="3"/>
        <v>447.87689110880888</v>
      </c>
    </row>
    <row r="62" spans="1:12" x14ac:dyDescent="0.35">
      <c r="A62" s="70">
        <v>40393</v>
      </c>
      <c r="B62" s="41" t="s">
        <v>18</v>
      </c>
      <c r="C62" s="41" t="s">
        <v>26</v>
      </c>
      <c r="D62" s="41">
        <v>3.1419999999999999</v>
      </c>
      <c r="E62" s="41">
        <v>0</v>
      </c>
      <c r="F62" s="41">
        <v>1</v>
      </c>
      <c r="G62" s="41">
        <v>0</v>
      </c>
      <c r="H62" s="41">
        <v>0</v>
      </c>
      <c r="I62" s="41">
        <f t="shared" si="0"/>
        <v>348.66108704325109</v>
      </c>
      <c r="J62" s="41">
        <f t="shared" si="1"/>
        <v>2.1993999999999998</v>
      </c>
      <c r="K62" s="41">
        <f t="shared" si="2"/>
        <v>1.0996999999999999</v>
      </c>
      <c r="L62" s="41">
        <f t="shared" si="3"/>
        <v>383.42259742146319</v>
      </c>
    </row>
    <row r="63" spans="1:12" x14ac:dyDescent="0.35">
      <c r="A63" s="70">
        <v>40393</v>
      </c>
      <c r="B63" s="41" t="s">
        <v>18</v>
      </c>
      <c r="C63" s="41" t="s">
        <v>27</v>
      </c>
      <c r="D63" s="41">
        <v>3.7450000000000001</v>
      </c>
      <c r="E63" s="41">
        <v>0</v>
      </c>
      <c r="F63" s="41">
        <v>1</v>
      </c>
      <c r="G63" s="41">
        <v>0</v>
      </c>
      <c r="H63" s="41">
        <v>0</v>
      </c>
      <c r="I63" s="41">
        <f t="shared" si="0"/>
        <v>327.9391265113365</v>
      </c>
      <c r="J63" s="41">
        <f t="shared" si="1"/>
        <v>2.6215000000000002</v>
      </c>
      <c r="K63" s="41">
        <f t="shared" si="2"/>
        <v>1.3107500000000001</v>
      </c>
      <c r="L63" s="41">
        <f t="shared" si="3"/>
        <v>429.84621007473436</v>
      </c>
    </row>
    <row r="64" spans="1:12" x14ac:dyDescent="0.35">
      <c r="A64" s="70">
        <v>40393</v>
      </c>
      <c r="B64" s="41" t="s">
        <v>18</v>
      </c>
      <c r="C64" s="41" t="s">
        <v>28</v>
      </c>
      <c r="D64" s="41">
        <v>3.5185714290000001</v>
      </c>
      <c r="E64" s="41">
        <v>0</v>
      </c>
      <c r="F64" s="41">
        <v>1</v>
      </c>
      <c r="G64" s="41">
        <v>0</v>
      </c>
      <c r="H64" s="41">
        <v>0</v>
      </c>
      <c r="I64" s="41">
        <f t="shared" si="0"/>
        <v>335.72029386052361</v>
      </c>
      <c r="J64" s="41">
        <f t="shared" si="1"/>
        <v>2.4630000003000001</v>
      </c>
      <c r="K64" s="41">
        <f t="shared" si="2"/>
        <v>1.2315000001500001</v>
      </c>
      <c r="L64" s="41">
        <f t="shared" si="3"/>
        <v>413.43954193959291</v>
      </c>
    </row>
    <row r="65" spans="1:12" x14ac:dyDescent="0.35">
      <c r="A65" s="70">
        <v>40400</v>
      </c>
      <c r="B65" s="41" t="s">
        <v>7</v>
      </c>
      <c r="C65" s="41" t="s">
        <v>8</v>
      </c>
      <c r="D65" s="41">
        <v>3.556923077</v>
      </c>
      <c r="E65" s="41">
        <v>0</v>
      </c>
      <c r="F65" s="41">
        <v>1</v>
      </c>
      <c r="G65" s="41">
        <v>1</v>
      </c>
      <c r="H65" s="41">
        <v>3.556923077</v>
      </c>
      <c r="I65" s="41">
        <f t="shared" si="0"/>
        <v>403.21663381676285</v>
      </c>
      <c r="J65" s="41">
        <f t="shared" si="1"/>
        <v>2.4898461539000003</v>
      </c>
      <c r="K65" s="41">
        <f t="shared" si="2"/>
        <v>1.2449230769500002</v>
      </c>
      <c r="L65" s="41">
        <f t="shared" si="3"/>
        <v>501.97369244858589</v>
      </c>
    </row>
    <row r="66" spans="1:12" x14ac:dyDescent="0.35">
      <c r="A66" s="70">
        <v>40400</v>
      </c>
      <c r="B66" s="41" t="s">
        <v>7</v>
      </c>
      <c r="C66" s="41" t="s">
        <v>9</v>
      </c>
      <c r="D66" s="41">
        <v>3.8450000000000002</v>
      </c>
      <c r="E66" s="41">
        <v>0</v>
      </c>
      <c r="F66" s="41">
        <v>1</v>
      </c>
      <c r="G66" s="41">
        <v>1</v>
      </c>
      <c r="H66" s="41">
        <v>3.8450000000000002</v>
      </c>
      <c r="I66" s="41">
        <f t="shared" si="0"/>
        <v>380.7867854450613</v>
      </c>
      <c r="J66" s="41">
        <f t="shared" si="1"/>
        <v>2.6915000000000004</v>
      </c>
      <c r="K66" s="41">
        <f t="shared" si="2"/>
        <v>1.3457500000000002</v>
      </c>
      <c r="L66" s="41">
        <f t="shared" si="3"/>
        <v>512.44381651269134</v>
      </c>
    </row>
    <row r="67" spans="1:12" x14ac:dyDescent="0.35">
      <c r="A67" s="70">
        <v>40400</v>
      </c>
      <c r="B67" s="41" t="s">
        <v>7</v>
      </c>
      <c r="C67" s="41" t="s">
        <v>10</v>
      </c>
      <c r="D67" s="41">
        <v>4.6806666669999997</v>
      </c>
      <c r="E67" s="41">
        <v>0</v>
      </c>
      <c r="F67" s="41">
        <v>1</v>
      </c>
      <c r="G67" s="41">
        <v>1</v>
      </c>
      <c r="H67" s="41">
        <v>4.6806666669999997</v>
      </c>
      <c r="I67" s="41">
        <f t="shared" si="0"/>
        <v>315.72125907488692</v>
      </c>
      <c r="J67" s="41">
        <f t="shared" si="1"/>
        <v>3.2764666668999998</v>
      </c>
      <c r="K67" s="41">
        <f t="shared" si="2"/>
        <v>1.6382333334499999</v>
      </c>
      <c r="L67" s="41">
        <f t="shared" si="3"/>
        <v>517.22509069528303</v>
      </c>
    </row>
    <row r="68" spans="1:12" x14ac:dyDescent="0.35">
      <c r="A68" s="70">
        <v>40400</v>
      </c>
      <c r="B68" s="41" t="s">
        <v>7</v>
      </c>
      <c r="C68" s="41" t="s">
        <v>11</v>
      </c>
      <c r="D68" s="41">
        <v>4.5443749999999996</v>
      </c>
      <c r="E68" s="41">
        <v>0</v>
      </c>
      <c r="F68" s="41">
        <v>1</v>
      </c>
      <c r="G68" s="41">
        <v>1</v>
      </c>
      <c r="H68" s="41">
        <v>4.5443749999999996</v>
      </c>
      <c r="I68" s="41">
        <f t="shared" si="0"/>
        <v>326.33301302345444</v>
      </c>
      <c r="J68" s="41">
        <f t="shared" si="1"/>
        <v>3.1810624999999995</v>
      </c>
      <c r="K68" s="41">
        <f t="shared" si="2"/>
        <v>1.5905312499999997</v>
      </c>
      <c r="L68" s="41">
        <f t="shared" si="3"/>
        <v>519.04285512046124</v>
      </c>
    </row>
    <row r="69" spans="1:12" x14ac:dyDescent="0.35">
      <c r="A69" s="70">
        <v>40400</v>
      </c>
      <c r="B69" s="41" t="s">
        <v>7</v>
      </c>
      <c r="C69" s="41" t="s">
        <v>12</v>
      </c>
      <c r="D69" s="41">
        <v>4.314666667</v>
      </c>
      <c r="E69" s="41">
        <v>0</v>
      </c>
      <c r="F69" s="41">
        <v>1</v>
      </c>
      <c r="G69" s="41">
        <v>1</v>
      </c>
      <c r="H69" s="41">
        <v>4.314666667</v>
      </c>
      <c r="I69" s="41">
        <f t="shared" si="0"/>
        <v>344.21824667997441</v>
      </c>
      <c r="J69" s="41">
        <f t="shared" si="1"/>
        <v>3.0202666669</v>
      </c>
      <c r="K69" s="41">
        <f t="shared" si="2"/>
        <v>1.51013333345</v>
      </c>
      <c r="L69" s="41">
        <f t="shared" si="3"/>
        <v>519.81544829314419</v>
      </c>
    </row>
    <row r="70" spans="1:12" x14ac:dyDescent="0.35">
      <c r="A70" s="70">
        <v>40400</v>
      </c>
      <c r="B70" s="41" t="s">
        <v>7</v>
      </c>
      <c r="C70" s="41" t="s">
        <v>13</v>
      </c>
      <c r="D70" s="41">
        <v>3.8136363640000002</v>
      </c>
      <c r="E70" s="41">
        <v>0</v>
      </c>
      <c r="F70" s="41">
        <v>1</v>
      </c>
      <c r="G70" s="41">
        <v>1</v>
      </c>
      <c r="H70" s="41">
        <v>3.8136363640000002</v>
      </c>
      <c r="I70" s="41">
        <f t="shared" ref="I70:I84" si="4">$B$2+SUMPRODUCT($C$2:$G$2,D70:H70)</f>
        <v>383.22877764818281</v>
      </c>
      <c r="J70" s="41">
        <f t="shared" ref="J70:J84" si="5">D70-(D70*0.3)</f>
        <v>2.6695454548000002</v>
      </c>
      <c r="K70" s="41">
        <f t="shared" ref="K70:K84" si="6">J70-J70*0.5</f>
        <v>1.3347727274000001</v>
      </c>
      <c r="L70" s="41">
        <f t="shared" ref="L70:L84" si="7">(J70-K70)*I70</f>
        <v>511.52332075963318</v>
      </c>
    </row>
    <row r="71" spans="1:12" x14ac:dyDescent="0.35">
      <c r="A71" s="70">
        <v>40400</v>
      </c>
      <c r="B71" s="41" t="s">
        <v>7</v>
      </c>
      <c r="C71" s="41" t="s">
        <v>14</v>
      </c>
      <c r="D71" s="41">
        <v>4.1479999999999997</v>
      </c>
      <c r="E71" s="41">
        <v>0</v>
      </c>
      <c r="F71" s="41">
        <v>1</v>
      </c>
      <c r="G71" s="41">
        <v>1</v>
      </c>
      <c r="H71" s="41">
        <v>4.1479999999999997</v>
      </c>
      <c r="I71" s="41">
        <f t="shared" si="4"/>
        <v>357.19501701789864</v>
      </c>
      <c r="J71" s="41">
        <f t="shared" si="5"/>
        <v>2.9036</v>
      </c>
      <c r="K71" s="41">
        <f t="shared" si="6"/>
        <v>1.4518</v>
      </c>
      <c r="L71" s="41">
        <f t="shared" si="7"/>
        <v>518.57572570658522</v>
      </c>
    </row>
    <row r="72" spans="1:12" x14ac:dyDescent="0.35">
      <c r="A72" s="70">
        <v>40400</v>
      </c>
      <c r="B72" s="41" t="s">
        <v>7</v>
      </c>
      <c r="C72" s="41" t="s">
        <v>15</v>
      </c>
      <c r="D72" s="41">
        <v>4.1381249999999996</v>
      </c>
      <c r="E72" s="41">
        <v>0</v>
      </c>
      <c r="F72" s="41">
        <v>1</v>
      </c>
      <c r="G72" s="41">
        <v>1</v>
      </c>
      <c r="H72" s="41">
        <v>4.1381249999999996</v>
      </c>
      <c r="I72" s="41">
        <f t="shared" si="4"/>
        <v>357.96389065888297</v>
      </c>
      <c r="J72" s="41">
        <f t="shared" si="5"/>
        <v>2.8966874999999996</v>
      </c>
      <c r="K72" s="41">
        <f t="shared" si="6"/>
        <v>1.4483437499999998</v>
      </c>
      <c r="L72" s="41">
        <f t="shared" si="7"/>
        <v>518.45476376147644</v>
      </c>
    </row>
    <row r="73" spans="1:12" x14ac:dyDescent="0.35">
      <c r="A73" s="70">
        <v>40400</v>
      </c>
      <c r="B73" s="41" t="s">
        <v>7</v>
      </c>
      <c r="C73" s="41" t="s">
        <v>16</v>
      </c>
      <c r="D73" s="41">
        <v>4.1381249999999996</v>
      </c>
      <c r="E73" s="41">
        <v>0</v>
      </c>
      <c r="F73" s="41">
        <v>1</v>
      </c>
      <c r="G73" s="41">
        <v>1</v>
      </c>
      <c r="H73" s="41">
        <v>4.1381249999999996</v>
      </c>
      <c r="I73" s="41">
        <f t="shared" si="4"/>
        <v>357.96389065888297</v>
      </c>
      <c r="J73" s="41">
        <f t="shared" si="5"/>
        <v>2.8966874999999996</v>
      </c>
      <c r="K73" s="41">
        <f t="shared" si="6"/>
        <v>1.4483437499999998</v>
      </c>
      <c r="L73" s="41">
        <f t="shared" si="7"/>
        <v>518.45476376147644</v>
      </c>
    </row>
    <row r="74" spans="1:12" x14ac:dyDescent="0.35">
      <c r="A74" s="70">
        <v>40400</v>
      </c>
      <c r="B74" s="41" t="s">
        <v>7</v>
      </c>
      <c r="C74" s="41" t="s">
        <v>17</v>
      </c>
      <c r="D74" s="41">
        <v>4.4866666669999997</v>
      </c>
      <c r="E74" s="41">
        <v>0</v>
      </c>
      <c r="F74" s="41">
        <v>1</v>
      </c>
      <c r="G74" s="41">
        <v>1</v>
      </c>
      <c r="H74" s="41">
        <v>4.4866666669999997</v>
      </c>
      <c r="I74" s="41">
        <f t="shared" si="4"/>
        <v>330.82621971802075</v>
      </c>
      <c r="J74" s="41">
        <f t="shared" si="5"/>
        <v>3.1406666668999996</v>
      </c>
      <c r="K74" s="41">
        <f t="shared" si="6"/>
        <v>1.5703333334499998</v>
      </c>
      <c r="L74" s="41">
        <f t="shared" si="7"/>
        <v>519.50744040246161</v>
      </c>
    </row>
    <row r="75" spans="1:12" x14ac:dyDescent="0.35">
      <c r="A75" s="70">
        <v>40400</v>
      </c>
      <c r="B75" s="41" t="s">
        <v>18</v>
      </c>
      <c r="C75" s="41" t="s">
        <v>19</v>
      </c>
      <c r="D75" s="41">
        <v>3.1469999999999998</v>
      </c>
      <c r="E75" s="41">
        <v>0</v>
      </c>
      <c r="F75" s="41">
        <v>1</v>
      </c>
      <c r="G75" s="41">
        <v>0</v>
      </c>
      <c r="H75" s="41">
        <v>0</v>
      </c>
      <c r="I75" s="41">
        <f t="shared" si="4"/>
        <v>348.48926315824355</v>
      </c>
      <c r="J75" s="41">
        <f t="shared" si="5"/>
        <v>2.2028999999999996</v>
      </c>
      <c r="K75" s="41">
        <f t="shared" si="6"/>
        <v>1.1014499999999998</v>
      </c>
      <c r="L75" s="41">
        <f t="shared" si="7"/>
        <v>383.84349890564727</v>
      </c>
    </row>
    <row r="76" spans="1:12" x14ac:dyDescent="0.35">
      <c r="A76" s="70">
        <v>40400</v>
      </c>
      <c r="B76" s="41" t="s">
        <v>18</v>
      </c>
      <c r="C76" s="41" t="s">
        <v>20</v>
      </c>
      <c r="D76" s="41">
        <v>3.7450000000000001</v>
      </c>
      <c r="E76" s="41">
        <v>0</v>
      </c>
      <c r="F76" s="41">
        <v>1</v>
      </c>
      <c r="G76" s="41">
        <v>0</v>
      </c>
      <c r="H76" s="41">
        <v>0</v>
      </c>
      <c r="I76" s="41">
        <f t="shared" si="4"/>
        <v>327.9391265113365</v>
      </c>
      <c r="J76" s="41">
        <f t="shared" si="5"/>
        <v>2.6215000000000002</v>
      </c>
      <c r="K76" s="41">
        <f t="shared" si="6"/>
        <v>1.3107500000000001</v>
      </c>
      <c r="L76" s="41">
        <f t="shared" si="7"/>
        <v>429.84621007473436</v>
      </c>
    </row>
    <row r="77" spans="1:12" x14ac:dyDescent="0.35">
      <c r="A77" s="70">
        <v>40400</v>
      </c>
      <c r="B77" s="41" t="s">
        <v>18</v>
      </c>
      <c r="C77" s="41" t="s">
        <v>21</v>
      </c>
      <c r="D77" s="41">
        <v>3.1469999999999998</v>
      </c>
      <c r="E77" s="41">
        <v>0</v>
      </c>
      <c r="F77" s="41">
        <v>1</v>
      </c>
      <c r="G77" s="41">
        <v>0</v>
      </c>
      <c r="H77" s="41">
        <v>0</v>
      </c>
      <c r="I77" s="41">
        <f t="shared" si="4"/>
        <v>348.48926315824355</v>
      </c>
      <c r="J77" s="41">
        <f t="shared" si="5"/>
        <v>2.2028999999999996</v>
      </c>
      <c r="K77" s="41">
        <f t="shared" si="6"/>
        <v>1.1014499999999998</v>
      </c>
      <c r="L77" s="41">
        <f t="shared" si="7"/>
        <v>383.84349890564727</v>
      </c>
    </row>
    <row r="78" spans="1:12" x14ac:dyDescent="0.35">
      <c r="A78" s="70">
        <v>40400</v>
      </c>
      <c r="B78" s="41" t="s">
        <v>18</v>
      </c>
      <c r="C78" s="41" t="s">
        <v>22</v>
      </c>
      <c r="D78" s="41">
        <v>3.78</v>
      </c>
      <c r="E78" s="41">
        <v>0</v>
      </c>
      <c r="F78" s="41">
        <v>1</v>
      </c>
      <c r="G78" s="41">
        <v>0</v>
      </c>
      <c r="H78" s="41">
        <v>0</v>
      </c>
      <c r="I78" s="41">
        <f t="shared" si="4"/>
        <v>326.73635931628343</v>
      </c>
      <c r="J78" s="41">
        <f t="shared" si="5"/>
        <v>2.6459999999999999</v>
      </c>
      <c r="K78" s="41">
        <f t="shared" si="6"/>
        <v>1.323</v>
      </c>
      <c r="L78" s="41">
        <f t="shared" si="7"/>
        <v>432.27220337544298</v>
      </c>
    </row>
    <row r="79" spans="1:12" x14ac:dyDescent="0.35">
      <c r="A79" s="70">
        <v>40400</v>
      </c>
      <c r="B79" s="41" t="s">
        <v>18</v>
      </c>
      <c r="C79" s="41" t="s">
        <v>23</v>
      </c>
      <c r="D79" s="41">
        <v>4.1790000000000003</v>
      </c>
      <c r="E79" s="41">
        <v>0</v>
      </c>
      <c r="F79" s="41">
        <v>1</v>
      </c>
      <c r="G79" s="41">
        <v>0</v>
      </c>
      <c r="H79" s="41">
        <v>0</v>
      </c>
      <c r="I79" s="41">
        <f t="shared" si="4"/>
        <v>313.02481329267823</v>
      </c>
      <c r="J79" s="41">
        <f t="shared" si="5"/>
        <v>2.9253</v>
      </c>
      <c r="K79" s="41">
        <f t="shared" si="6"/>
        <v>1.46265</v>
      </c>
      <c r="L79" s="41">
        <f t="shared" si="7"/>
        <v>457.84574316253583</v>
      </c>
    </row>
    <row r="80" spans="1:12" x14ac:dyDescent="0.35">
      <c r="A80" s="70">
        <v>40400</v>
      </c>
      <c r="B80" s="41" t="s">
        <v>18</v>
      </c>
      <c r="C80" s="41" t="s">
        <v>24</v>
      </c>
      <c r="D80" s="41">
        <v>4.6224999999999996</v>
      </c>
      <c r="E80" s="41">
        <v>0</v>
      </c>
      <c r="F80" s="41">
        <v>1</v>
      </c>
      <c r="G80" s="41">
        <v>0</v>
      </c>
      <c r="H80" s="41">
        <v>0</v>
      </c>
      <c r="I80" s="41">
        <f t="shared" si="4"/>
        <v>297.78403469250554</v>
      </c>
      <c r="J80" s="41">
        <f t="shared" si="5"/>
        <v>3.2357499999999995</v>
      </c>
      <c r="K80" s="41">
        <f t="shared" si="6"/>
        <v>1.6178749999999997</v>
      </c>
      <c r="L80" s="41">
        <f t="shared" si="7"/>
        <v>481.77734512813731</v>
      </c>
    </row>
    <row r="81" spans="1:12" x14ac:dyDescent="0.35">
      <c r="A81" s="70">
        <v>40400</v>
      </c>
      <c r="B81" s="41" t="s">
        <v>18</v>
      </c>
      <c r="C81" s="41" t="s">
        <v>25</v>
      </c>
      <c r="D81" s="41">
        <v>4.0162500000000003</v>
      </c>
      <c r="E81" s="41">
        <v>0</v>
      </c>
      <c r="F81" s="41">
        <v>1</v>
      </c>
      <c r="G81" s="41">
        <v>0</v>
      </c>
      <c r="H81" s="41">
        <v>0</v>
      </c>
      <c r="I81" s="41">
        <f t="shared" si="4"/>
        <v>318.61768074967506</v>
      </c>
      <c r="J81" s="41">
        <f t="shared" si="5"/>
        <v>2.811375</v>
      </c>
      <c r="K81" s="41">
        <f t="shared" si="6"/>
        <v>1.4056875</v>
      </c>
      <c r="L81" s="41">
        <f t="shared" si="7"/>
        <v>447.87689110880888</v>
      </c>
    </row>
    <row r="82" spans="1:12" x14ac:dyDescent="0.35">
      <c r="A82" s="70">
        <v>40400</v>
      </c>
      <c r="B82" s="41" t="s">
        <v>18</v>
      </c>
      <c r="C82" s="41" t="s">
        <v>26</v>
      </c>
      <c r="D82" s="41">
        <v>3.1419999999999999</v>
      </c>
      <c r="E82" s="41">
        <v>0</v>
      </c>
      <c r="F82" s="41">
        <v>1</v>
      </c>
      <c r="G82" s="41">
        <v>0</v>
      </c>
      <c r="H82" s="41">
        <v>0</v>
      </c>
      <c r="I82" s="41">
        <f t="shared" si="4"/>
        <v>348.66108704325109</v>
      </c>
      <c r="J82" s="41">
        <f t="shared" si="5"/>
        <v>2.1993999999999998</v>
      </c>
      <c r="K82" s="41">
        <f t="shared" si="6"/>
        <v>1.0996999999999999</v>
      </c>
      <c r="L82" s="41">
        <f t="shared" si="7"/>
        <v>383.42259742146319</v>
      </c>
    </row>
    <row r="83" spans="1:12" x14ac:dyDescent="0.35">
      <c r="A83" s="70">
        <v>40400</v>
      </c>
      <c r="B83" s="41" t="s">
        <v>18</v>
      </c>
      <c r="C83" s="41" t="s">
        <v>27</v>
      </c>
      <c r="D83" s="41">
        <v>3.7450000000000001</v>
      </c>
      <c r="E83" s="41">
        <v>0</v>
      </c>
      <c r="F83" s="41">
        <v>1</v>
      </c>
      <c r="G83" s="41">
        <v>0</v>
      </c>
      <c r="H83" s="41">
        <v>0</v>
      </c>
      <c r="I83" s="41">
        <f t="shared" si="4"/>
        <v>327.9391265113365</v>
      </c>
      <c r="J83" s="41">
        <f t="shared" si="5"/>
        <v>2.6215000000000002</v>
      </c>
      <c r="K83" s="41">
        <f t="shared" si="6"/>
        <v>1.3107500000000001</v>
      </c>
      <c r="L83" s="41">
        <f t="shared" si="7"/>
        <v>429.84621007473436</v>
      </c>
    </row>
    <row r="84" spans="1:12" x14ac:dyDescent="0.35">
      <c r="A84" s="70">
        <v>40400</v>
      </c>
      <c r="B84" s="41" t="s">
        <v>18</v>
      </c>
      <c r="C84" s="41" t="s">
        <v>28</v>
      </c>
      <c r="D84" s="41">
        <v>3.5185714290000001</v>
      </c>
      <c r="E84" s="41">
        <v>0</v>
      </c>
      <c r="F84" s="41">
        <v>1</v>
      </c>
      <c r="G84" s="41">
        <v>0</v>
      </c>
      <c r="H84" s="41">
        <v>0</v>
      </c>
      <c r="I84" s="41">
        <f t="shared" si="4"/>
        <v>335.72029386052361</v>
      </c>
      <c r="J84" s="41">
        <f t="shared" si="5"/>
        <v>2.4630000003000001</v>
      </c>
      <c r="K84" s="41">
        <f t="shared" si="6"/>
        <v>1.2315000001500001</v>
      </c>
      <c r="L84" s="41">
        <f t="shared" si="7"/>
        <v>413.43954193959291</v>
      </c>
    </row>
  </sheetData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77B3-6901-4407-A5AD-227B09847263}">
  <dimension ref="A1:O84"/>
  <sheetViews>
    <sheetView tabSelected="1" topLeftCell="C1" zoomScaleNormal="100" workbookViewId="0">
      <selection activeCell="J2" sqref="J2:L2"/>
    </sheetView>
  </sheetViews>
  <sheetFormatPr defaultRowHeight="14.5" x14ac:dyDescent="0.35"/>
  <cols>
    <col min="1" max="1" width="10.36328125" customWidth="1"/>
    <col min="2" max="2" width="11.81640625" bestFit="1" customWidth="1"/>
    <col min="3" max="3" width="19.90625" bestFit="1" customWidth="1"/>
    <col min="4" max="4" width="17.453125" bestFit="1" customWidth="1"/>
    <col min="5" max="5" width="11.81640625" bestFit="1" customWidth="1"/>
    <col min="6" max="7" width="13" bestFit="1" customWidth="1"/>
    <col min="8" max="9" width="11.81640625" bestFit="1" customWidth="1"/>
    <col min="10" max="10" width="16.7265625" bestFit="1" customWidth="1"/>
    <col min="13" max="13" width="19.90625" bestFit="1" customWidth="1"/>
    <col min="14" max="14" width="11.81640625" bestFit="1" customWidth="1"/>
  </cols>
  <sheetData>
    <row r="1" spans="1:15" x14ac:dyDescent="0.35">
      <c r="A1" s="41"/>
      <c r="B1" s="42" t="s">
        <v>79</v>
      </c>
      <c r="C1" s="42" t="s">
        <v>4</v>
      </c>
      <c r="D1" s="42" t="s">
        <v>5</v>
      </c>
      <c r="E1" s="42" t="s">
        <v>325</v>
      </c>
      <c r="F1" s="42" t="s">
        <v>328</v>
      </c>
      <c r="H1" s="42" t="s">
        <v>342</v>
      </c>
      <c r="J1" s="77" t="s">
        <v>392</v>
      </c>
      <c r="K1" s="77"/>
      <c r="L1" s="77"/>
      <c r="O1" t="s">
        <v>367</v>
      </c>
    </row>
    <row r="2" spans="1:15" x14ac:dyDescent="0.35">
      <c r="A2" s="42" t="s">
        <v>343</v>
      </c>
      <c r="B2" s="44">
        <v>376.74432485045099</v>
      </c>
      <c r="C2" s="44">
        <v>-34.364777001516757</v>
      </c>
      <c r="D2" s="44">
        <v>124.58623018478619</v>
      </c>
      <c r="E2" s="44">
        <v>223.52566016020768</v>
      </c>
      <c r="F2" s="44">
        <v>-43.495844870307202</v>
      </c>
      <c r="H2" s="45">
        <f>SUM(K5:K84)</f>
        <v>32232.891453502583</v>
      </c>
      <c r="J2" s="78">
        <f>H2-'Q4'!I2</f>
        <v>-6942.8776434088941</v>
      </c>
      <c r="K2" s="78"/>
      <c r="L2" s="78"/>
    </row>
    <row r="4" spans="1:15" x14ac:dyDescent="0.35">
      <c r="A4" s="42" t="s">
        <v>0</v>
      </c>
      <c r="B4" s="42" t="s">
        <v>1</v>
      </c>
      <c r="C4" s="42" t="s">
        <v>2</v>
      </c>
      <c r="D4" s="42" t="s">
        <v>4</v>
      </c>
      <c r="E4" s="42" t="s">
        <v>5</v>
      </c>
      <c r="F4" s="42" t="s">
        <v>325</v>
      </c>
      <c r="G4" s="42" t="s">
        <v>328</v>
      </c>
      <c r="H4" s="42" t="s">
        <v>394</v>
      </c>
      <c r="I4" s="42" t="s">
        <v>347</v>
      </c>
      <c r="J4" s="42" t="s">
        <v>348</v>
      </c>
      <c r="K4" s="42" t="s">
        <v>349</v>
      </c>
      <c r="M4" s="39" t="s">
        <v>366</v>
      </c>
      <c r="N4" t="s">
        <v>344</v>
      </c>
    </row>
    <row r="5" spans="1:15" x14ac:dyDescent="0.35">
      <c r="A5" s="70">
        <v>40379</v>
      </c>
      <c r="B5" s="41" t="s">
        <v>7</v>
      </c>
      <c r="C5" s="41" t="s">
        <v>8</v>
      </c>
      <c r="D5" s="41">
        <v>3.556923077</v>
      </c>
      <c r="E5" s="41">
        <v>1</v>
      </c>
      <c r="F5" s="41">
        <v>1</v>
      </c>
      <c r="G5" s="41">
        <v>3.556923077</v>
      </c>
      <c r="H5" s="41">
        <f t="shared" ref="H5:H36" si="0">$B$2+SUMPRODUCT($C$2:$F$2,D5:G5)</f>
        <v>447.91197246998331</v>
      </c>
      <c r="I5" s="41">
        <f t="shared" ref="I5:I36" si="1">D5-(D5*0.3)</f>
        <v>2.4898461539000003</v>
      </c>
      <c r="J5" s="41">
        <f>I5-I5*0.5</f>
        <v>1.2449230769500002</v>
      </c>
      <c r="K5" s="41">
        <f>(I5-J5)*H5</f>
        <v>557.61595097007535</v>
      </c>
      <c r="M5" s="37" t="s">
        <v>345</v>
      </c>
      <c r="N5" s="40">
        <v>10632.29682123621</v>
      </c>
    </row>
    <row r="6" spans="1:15" x14ac:dyDescent="0.35">
      <c r="A6" s="70">
        <v>40379</v>
      </c>
      <c r="B6" s="41" t="s">
        <v>7</v>
      </c>
      <c r="C6" s="41" t="s">
        <v>9</v>
      </c>
      <c r="D6" s="41">
        <v>3.8450000000000002</v>
      </c>
      <c r="E6" s="41">
        <v>1</v>
      </c>
      <c r="F6" s="41">
        <v>1</v>
      </c>
      <c r="G6" s="41">
        <v>3.8450000000000002</v>
      </c>
      <c r="H6" s="41">
        <f t="shared" si="0"/>
        <v>425.4821240982817</v>
      </c>
      <c r="I6" s="41">
        <f t="shared" si="1"/>
        <v>2.6915000000000004</v>
      </c>
      <c r="J6" s="41">
        <f t="shared" ref="J6:J69" si="2">I6-I6*0.5</f>
        <v>1.3457500000000002</v>
      </c>
      <c r="K6" s="41">
        <f t="shared" ref="K6:K69" si="3">(I6-J6)*H6</f>
        <v>572.59256850526265</v>
      </c>
      <c r="M6" s="37" t="s">
        <v>350</v>
      </c>
      <c r="N6" s="40">
        <v>7200.1982107554586</v>
      </c>
    </row>
    <row r="7" spans="1:15" x14ac:dyDescent="0.35">
      <c r="A7" s="70">
        <v>40379</v>
      </c>
      <c r="B7" s="41" t="s">
        <v>7</v>
      </c>
      <c r="C7" s="41" t="s">
        <v>10</v>
      </c>
      <c r="D7" s="41">
        <v>4.6806666669999997</v>
      </c>
      <c r="E7" s="41">
        <v>1</v>
      </c>
      <c r="F7" s="41">
        <v>1</v>
      </c>
      <c r="G7" s="41">
        <v>4.6806666669999997</v>
      </c>
      <c r="H7" s="41">
        <f t="shared" si="0"/>
        <v>360.41659772810732</v>
      </c>
      <c r="I7" s="41">
        <f t="shared" si="1"/>
        <v>3.2764666668999998</v>
      </c>
      <c r="J7" s="41">
        <f t="shared" si="2"/>
        <v>1.6382333334499999</v>
      </c>
      <c r="K7" s="41">
        <f t="shared" si="3"/>
        <v>590.44648432682493</v>
      </c>
      <c r="M7" s="37" t="s">
        <v>351</v>
      </c>
      <c r="N7" s="40">
        <v>7200.1982107554586</v>
      </c>
    </row>
    <row r="8" spans="1:15" x14ac:dyDescent="0.35">
      <c r="A8" s="70">
        <v>40379</v>
      </c>
      <c r="B8" s="41" t="s">
        <v>7</v>
      </c>
      <c r="C8" s="41" t="s">
        <v>11</v>
      </c>
      <c r="D8" s="41">
        <v>4.5443749999999996</v>
      </c>
      <c r="E8" s="41">
        <v>1</v>
      </c>
      <c r="F8" s="41">
        <v>1</v>
      </c>
      <c r="G8" s="41">
        <v>4.5443749999999996</v>
      </c>
      <c r="H8" s="41">
        <f t="shared" si="0"/>
        <v>371.0283516766749</v>
      </c>
      <c r="I8" s="41">
        <f t="shared" si="1"/>
        <v>3.1810624999999995</v>
      </c>
      <c r="J8" s="41">
        <f t="shared" si="2"/>
        <v>1.5905312499999997</v>
      </c>
      <c r="K8" s="41">
        <f t="shared" si="3"/>
        <v>590.13218797774118</v>
      </c>
      <c r="M8" s="37" t="s">
        <v>352</v>
      </c>
      <c r="N8" s="40">
        <v>7200.1982107554586</v>
      </c>
    </row>
    <row r="9" spans="1:15" x14ac:dyDescent="0.35">
      <c r="A9" s="70">
        <v>40379</v>
      </c>
      <c r="B9" s="41" t="s">
        <v>7</v>
      </c>
      <c r="C9" s="41" t="s">
        <v>12</v>
      </c>
      <c r="D9" s="41">
        <v>4.314666667</v>
      </c>
      <c r="E9" s="41">
        <v>1</v>
      </c>
      <c r="F9" s="41">
        <v>1</v>
      </c>
      <c r="G9" s="41">
        <v>4.314666667</v>
      </c>
      <c r="H9" s="41">
        <f t="shared" si="0"/>
        <v>388.91358533319487</v>
      </c>
      <c r="I9" s="41">
        <f t="shared" si="1"/>
        <v>3.0202666669</v>
      </c>
      <c r="J9" s="41">
        <f t="shared" si="2"/>
        <v>1.51013333345</v>
      </c>
      <c r="K9" s="41">
        <f t="shared" si="3"/>
        <v>587.31136904320863</v>
      </c>
      <c r="M9" s="37" t="s">
        <v>353</v>
      </c>
      <c r="N9" s="40">
        <v>32232.891453502583</v>
      </c>
    </row>
    <row r="10" spans="1:15" x14ac:dyDescent="0.35">
      <c r="A10" s="70">
        <v>40379</v>
      </c>
      <c r="B10" s="41" t="s">
        <v>7</v>
      </c>
      <c r="C10" s="41" t="s">
        <v>13</v>
      </c>
      <c r="D10" s="41">
        <v>3.8136363640000002</v>
      </c>
      <c r="E10" s="41">
        <v>1</v>
      </c>
      <c r="F10" s="41">
        <v>1</v>
      </c>
      <c r="G10" s="41">
        <v>3.8136363640000002</v>
      </c>
      <c r="H10" s="41">
        <f t="shared" si="0"/>
        <v>427.92411630140327</v>
      </c>
      <c r="I10" s="41">
        <f t="shared" si="1"/>
        <v>2.6695454548000002</v>
      </c>
      <c r="J10" s="41">
        <f t="shared" si="2"/>
        <v>1.3347727274000001</v>
      </c>
      <c r="K10" s="41">
        <f t="shared" si="3"/>
        <v>571.1814398358589</v>
      </c>
    </row>
    <row r="11" spans="1:15" x14ac:dyDescent="0.35">
      <c r="A11" s="70">
        <v>40379</v>
      </c>
      <c r="B11" s="41" t="s">
        <v>7</v>
      </c>
      <c r="C11" s="41" t="s">
        <v>14</v>
      </c>
      <c r="D11" s="41">
        <v>4.1479999999999997</v>
      </c>
      <c r="E11" s="41">
        <v>1</v>
      </c>
      <c r="F11" s="41">
        <v>1</v>
      </c>
      <c r="G11" s="41">
        <v>4.1479999999999997</v>
      </c>
      <c r="H11" s="41">
        <f t="shared" si="0"/>
        <v>401.8903556711191</v>
      </c>
      <c r="I11" s="41">
        <f t="shared" si="1"/>
        <v>2.9036</v>
      </c>
      <c r="J11" s="41">
        <f t="shared" si="2"/>
        <v>1.4518</v>
      </c>
      <c r="K11" s="41">
        <f t="shared" si="3"/>
        <v>583.46441836333065</v>
      </c>
      <c r="M11" s="39" t="s">
        <v>2</v>
      </c>
      <c r="N11" t="s">
        <v>344</v>
      </c>
    </row>
    <row r="12" spans="1:15" x14ac:dyDescent="0.35">
      <c r="A12" s="70">
        <v>40379</v>
      </c>
      <c r="B12" s="41" t="s">
        <v>7</v>
      </c>
      <c r="C12" s="41" t="s">
        <v>15</v>
      </c>
      <c r="D12" s="41">
        <v>4.1381249999999996</v>
      </c>
      <c r="E12" s="41">
        <v>1</v>
      </c>
      <c r="F12" s="41">
        <v>1</v>
      </c>
      <c r="G12" s="41">
        <v>4.1381249999999996</v>
      </c>
      <c r="H12" s="41">
        <f t="shared" si="0"/>
        <v>402.65922931210338</v>
      </c>
      <c r="I12" s="41">
        <f t="shared" si="1"/>
        <v>2.8966874999999996</v>
      </c>
      <c r="J12" s="41">
        <f t="shared" si="2"/>
        <v>1.4483437499999998</v>
      </c>
      <c r="K12" s="41">
        <f t="shared" si="3"/>
        <v>583.18897815400169</v>
      </c>
      <c r="M12" s="38" t="s">
        <v>8</v>
      </c>
      <c r="N12" s="40">
        <v>1765.1629847985662</v>
      </c>
    </row>
    <row r="13" spans="1:15" x14ac:dyDescent="0.35">
      <c r="A13" s="70">
        <v>40379</v>
      </c>
      <c r="B13" s="41" t="s">
        <v>7</v>
      </c>
      <c r="C13" s="41" t="s">
        <v>16</v>
      </c>
      <c r="D13" s="41">
        <v>4.1381249999999996</v>
      </c>
      <c r="E13" s="41">
        <v>1</v>
      </c>
      <c r="F13" s="41">
        <v>1</v>
      </c>
      <c r="G13" s="41">
        <v>4.1381249999999996</v>
      </c>
      <c r="H13" s="41">
        <f t="shared" si="0"/>
        <v>402.65922931210338</v>
      </c>
      <c r="I13" s="41">
        <f t="shared" si="1"/>
        <v>2.8966874999999996</v>
      </c>
      <c r="J13" s="41">
        <f t="shared" si="2"/>
        <v>1.4483437499999998</v>
      </c>
      <c r="K13" s="41">
        <f t="shared" si="3"/>
        <v>583.18897815400169</v>
      </c>
      <c r="M13" s="38" t="s">
        <v>9</v>
      </c>
      <c r="N13" s="40">
        <v>1787.3845162075229</v>
      </c>
    </row>
    <row r="14" spans="1:15" x14ac:dyDescent="0.35">
      <c r="A14" s="70">
        <v>40379</v>
      </c>
      <c r="B14" s="41" t="s">
        <v>7</v>
      </c>
      <c r="C14" s="41" t="s">
        <v>17</v>
      </c>
      <c r="D14" s="41">
        <v>4.4866666669999997</v>
      </c>
      <c r="E14" s="41">
        <v>1</v>
      </c>
      <c r="F14" s="41">
        <v>1</v>
      </c>
      <c r="G14" s="41">
        <v>4.4866666669999997</v>
      </c>
      <c r="H14" s="41">
        <f t="shared" si="0"/>
        <v>375.52155837124121</v>
      </c>
      <c r="I14" s="41">
        <f t="shared" si="1"/>
        <v>3.1406666668999996</v>
      </c>
      <c r="J14" s="41">
        <f t="shared" si="2"/>
        <v>1.5703333334499998</v>
      </c>
      <c r="K14" s="41">
        <f t="shared" si="3"/>
        <v>589.69402053944987</v>
      </c>
      <c r="M14" s="38" t="s">
        <v>19</v>
      </c>
      <c r="N14" s="40">
        <v>1320.6162089498494</v>
      </c>
    </row>
    <row r="15" spans="1:15" x14ac:dyDescent="0.35">
      <c r="A15" s="70">
        <v>40379</v>
      </c>
      <c r="B15" s="41" t="s">
        <v>18</v>
      </c>
      <c r="C15" s="41" t="s">
        <v>19</v>
      </c>
      <c r="D15" s="41">
        <v>3.1469999999999998</v>
      </c>
      <c r="E15" s="41">
        <v>1</v>
      </c>
      <c r="F15" s="41">
        <v>0</v>
      </c>
      <c r="G15" s="41">
        <v>0</v>
      </c>
      <c r="H15" s="41">
        <f t="shared" si="0"/>
        <v>393.18460181146395</v>
      </c>
      <c r="I15" s="41">
        <f t="shared" si="1"/>
        <v>2.2028999999999996</v>
      </c>
      <c r="J15" s="41">
        <f t="shared" si="2"/>
        <v>1.1014499999999998</v>
      </c>
      <c r="K15" s="41">
        <f t="shared" si="3"/>
        <v>433.07317966523692</v>
      </c>
      <c r="M15" s="38" t="s">
        <v>10</v>
      </c>
      <c r="N15" s="40">
        <v>1749.481991774526</v>
      </c>
    </row>
    <row r="16" spans="1:15" x14ac:dyDescent="0.35">
      <c r="A16" s="70">
        <v>40379</v>
      </c>
      <c r="B16" s="41" t="s">
        <v>18</v>
      </c>
      <c r="C16" s="41" t="s">
        <v>20</v>
      </c>
      <c r="D16" s="41">
        <v>3.7450000000000001</v>
      </c>
      <c r="E16" s="41">
        <v>1</v>
      </c>
      <c r="F16" s="41">
        <v>0</v>
      </c>
      <c r="G16" s="41">
        <v>0</v>
      </c>
      <c r="H16" s="41">
        <f t="shared" si="0"/>
        <v>372.6344651645569</v>
      </c>
      <c r="I16" s="41">
        <f t="shared" si="1"/>
        <v>2.6215000000000002</v>
      </c>
      <c r="J16" s="41">
        <f t="shared" si="2"/>
        <v>1.3107500000000001</v>
      </c>
      <c r="K16" s="41">
        <f t="shared" si="3"/>
        <v>488.43062521444301</v>
      </c>
      <c r="M16" s="38" t="s">
        <v>20</v>
      </c>
      <c r="N16" s="40">
        <v>1463.8182972136465</v>
      </c>
    </row>
    <row r="17" spans="1:14" x14ac:dyDescent="0.35">
      <c r="A17" s="70">
        <v>40379</v>
      </c>
      <c r="B17" s="41" t="s">
        <v>18</v>
      </c>
      <c r="C17" s="41" t="s">
        <v>21</v>
      </c>
      <c r="D17" s="41">
        <v>3.1469999999999998</v>
      </c>
      <c r="E17" s="41">
        <v>1</v>
      </c>
      <c r="F17" s="41">
        <v>0</v>
      </c>
      <c r="G17" s="41">
        <v>0</v>
      </c>
      <c r="H17" s="41">
        <f t="shared" si="0"/>
        <v>393.18460181146395</v>
      </c>
      <c r="I17" s="41">
        <f t="shared" si="1"/>
        <v>2.2028999999999996</v>
      </c>
      <c r="J17" s="41">
        <f t="shared" si="2"/>
        <v>1.1014499999999998</v>
      </c>
      <c r="K17" s="41">
        <f t="shared" si="3"/>
        <v>433.07317966523692</v>
      </c>
      <c r="M17" s="38" t="s">
        <v>21</v>
      </c>
      <c r="N17" s="40">
        <v>1320.6162089498494</v>
      </c>
    </row>
    <row r="18" spans="1:14" x14ac:dyDescent="0.35">
      <c r="A18" s="70">
        <v>40379</v>
      </c>
      <c r="B18" s="41" t="s">
        <v>18</v>
      </c>
      <c r="C18" s="41" t="s">
        <v>22</v>
      </c>
      <c r="D18" s="41">
        <v>3.78</v>
      </c>
      <c r="E18" s="41">
        <v>1</v>
      </c>
      <c r="F18" s="41">
        <v>0</v>
      </c>
      <c r="G18" s="41">
        <v>0</v>
      </c>
      <c r="H18" s="41">
        <f t="shared" si="0"/>
        <v>371.43169796950383</v>
      </c>
      <c r="I18" s="41">
        <f t="shared" si="1"/>
        <v>2.6459999999999999</v>
      </c>
      <c r="J18" s="41">
        <f t="shared" si="2"/>
        <v>1.323</v>
      </c>
      <c r="K18" s="41">
        <f t="shared" si="3"/>
        <v>491.40413641365353</v>
      </c>
      <c r="M18" s="38" t="s">
        <v>22</v>
      </c>
      <c r="N18" s="40">
        <v>1471.133798051198</v>
      </c>
    </row>
    <row r="19" spans="1:14" x14ac:dyDescent="0.35">
      <c r="A19" s="70">
        <v>40379</v>
      </c>
      <c r="B19" s="41" t="s">
        <v>18</v>
      </c>
      <c r="C19" s="41" t="s">
        <v>23</v>
      </c>
      <c r="D19" s="41">
        <v>4.1790000000000003</v>
      </c>
      <c r="E19" s="41">
        <v>1</v>
      </c>
      <c r="F19" s="41">
        <v>0</v>
      </c>
      <c r="G19" s="41">
        <v>0</v>
      </c>
      <c r="H19" s="41">
        <f t="shared" si="0"/>
        <v>357.72015194589864</v>
      </c>
      <c r="I19" s="41">
        <f t="shared" si="1"/>
        <v>2.9253</v>
      </c>
      <c r="J19" s="41">
        <f t="shared" si="2"/>
        <v>1.46265</v>
      </c>
      <c r="K19" s="41">
        <f t="shared" si="3"/>
        <v>523.21938024366864</v>
      </c>
      <c r="M19" s="38" t="s">
        <v>11</v>
      </c>
      <c r="N19" s="40">
        <v>1766.0538746251777</v>
      </c>
    </row>
    <row r="20" spans="1:14" x14ac:dyDescent="0.35">
      <c r="A20" s="70">
        <v>40379</v>
      </c>
      <c r="B20" s="41" t="s">
        <v>18</v>
      </c>
      <c r="C20" s="41" t="s">
        <v>24</v>
      </c>
      <c r="D20" s="41">
        <v>4.6224999999999996</v>
      </c>
      <c r="E20" s="41">
        <v>1</v>
      </c>
      <c r="F20" s="41">
        <v>0</v>
      </c>
      <c r="G20" s="41">
        <v>0</v>
      </c>
      <c r="H20" s="41">
        <f t="shared" si="0"/>
        <v>342.479373345726</v>
      </c>
      <c r="I20" s="41">
        <f t="shared" si="1"/>
        <v>3.2357499999999995</v>
      </c>
      <c r="J20" s="41">
        <f t="shared" si="2"/>
        <v>1.6178749999999997</v>
      </c>
      <c r="K20" s="41">
        <f t="shared" si="3"/>
        <v>554.0888161517164</v>
      </c>
      <c r="M20" s="38" t="s">
        <v>12</v>
      </c>
      <c r="N20" s="40">
        <v>1784.820018900074</v>
      </c>
    </row>
    <row r="21" spans="1:14" x14ac:dyDescent="0.35">
      <c r="A21" s="70">
        <v>40379</v>
      </c>
      <c r="B21" s="41" t="s">
        <v>18</v>
      </c>
      <c r="C21" s="41" t="s">
        <v>25</v>
      </c>
      <c r="D21" s="41">
        <v>4.0162500000000003</v>
      </c>
      <c r="E21" s="41">
        <v>1</v>
      </c>
      <c r="F21" s="41">
        <v>0</v>
      </c>
      <c r="G21" s="41">
        <v>0</v>
      </c>
      <c r="H21" s="41">
        <f t="shared" si="0"/>
        <v>363.31301940289552</v>
      </c>
      <c r="I21" s="41">
        <f t="shared" si="1"/>
        <v>2.811375</v>
      </c>
      <c r="J21" s="41">
        <f t="shared" si="2"/>
        <v>1.4056875</v>
      </c>
      <c r="K21" s="41">
        <f t="shared" si="3"/>
        <v>510.70456996190768</v>
      </c>
      <c r="M21" s="38" t="s">
        <v>23</v>
      </c>
      <c r="N21" s="40">
        <v>1546.199372235342</v>
      </c>
    </row>
    <row r="22" spans="1:14" x14ac:dyDescent="0.35">
      <c r="A22" s="70">
        <v>40379</v>
      </c>
      <c r="B22" s="41" t="s">
        <v>18</v>
      </c>
      <c r="C22" s="41" t="s">
        <v>26</v>
      </c>
      <c r="D22" s="41">
        <v>3.1419999999999999</v>
      </c>
      <c r="E22" s="41">
        <v>1</v>
      </c>
      <c r="F22" s="41">
        <v>0</v>
      </c>
      <c r="G22" s="41">
        <v>0</v>
      </c>
      <c r="H22" s="41">
        <f t="shared" si="0"/>
        <v>393.35642569647155</v>
      </c>
      <c r="I22" s="41">
        <f t="shared" si="1"/>
        <v>2.1993999999999998</v>
      </c>
      <c r="J22" s="41">
        <f t="shared" si="2"/>
        <v>1.0996999999999999</v>
      </c>
      <c r="K22" s="41">
        <f t="shared" si="3"/>
        <v>432.57406133840971</v>
      </c>
      <c r="M22" s="38" t="s">
        <v>13</v>
      </c>
      <c r="N22" s="40">
        <v>1785.8428525627414</v>
      </c>
    </row>
    <row r="23" spans="1:14" x14ac:dyDescent="0.35">
      <c r="A23" s="70">
        <v>40379</v>
      </c>
      <c r="B23" s="41" t="s">
        <v>18</v>
      </c>
      <c r="C23" s="41" t="s">
        <v>27</v>
      </c>
      <c r="D23" s="41">
        <v>3.7450000000000001</v>
      </c>
      <c r="E23" s="41">
        <v>1</v>
      </c>
      <c r="F23" s="41">
        <v>0</v>
      </c>
      <c r="G23" s="41">
        <v>0</v>
      </c>
      <c r="H23" s="41">
        <f t="shared" si="0"/>
        <v>372.6344651645569</v>
      </c>
      <c r="I23" s="41">
        <f t="shared" si="1"/>
        <v>2.6215000000000002</v>
      </c>
      <c r="J23" s="41">
        <f t="shared" si="2"/>
        <v>1.3107500000000001</v>
      </c>
      <c r="K23" s="41">
        <f t="shared" si="3"/>
        <v>488.43062521444301</v>
      </c>
      <c r="M23" s="38" t="s">
        <v>24</v>
      </c>
      <c r="N23" s="40">
        <v>1611.6604231262327</v>
      </c>
    </row>
    <row r="24" spans="1:14" x14ac:dyDescent="0.35">
      <c r="A24" s="70">
        <v>40379</v>
      </c>
      <c r="B24" s="41" t="s">
        <v>18</v>
      </c>
      <c r="C24" s="41" t="s">
        <v>28</v>
      </c>
      <c r="D24" s="41">
        <v>3.5185714290000001</v>
      </c>
      <c r="E24" s="41">
        <v>1</v>
      </c>
      <c r="F24" s="41">
        <v>0</v>
      </c>
      <c r="G24" s="41">
        <v>0</v>
      </c>
      <c r="H24" s="41">
        <f t="shared" si="0"/>
        <v>380.41563251374401</v>
      </c>
      <c r="I24" s="41">
        <f t="shared" si="1"/>
        <v>2.4630000003000001</v>
      </c>
      <c r="J24" s="41">
        <f t="shared" si="2"/>
        <v>1.2315000001500001</v>
      </c>
      <c r="K24" s="41">
        <f t="shared" si="3"/>
        <v>468.48185149773809</v>
      </c>
      <c r="M24" s="38" t="s">
        <v>14</v>
      </c>
      <c r="N24" s="40">
        <v>1791.2348065065048</v>
      </c>
    </row>
    <row r="25" spans="1:14" x14ac:dyDescent="0.35">
      <c r="A25" s="70">
        <v>40386</v>
      </c>
      <c r="B25" s="41" t="s">
        <v>7</v>
      </c>
      <c r="C25" s="41" t="s">
        <v>8</v>
      </c>
      <c r="D25" s="41">
        <v>3.556923077</v>
      </c>
      <c r="E25" s="41">
        <v>0</v>
      </c>
      <c r="F25" s="41">
        <v>1</v>
      </c>
      <c r="G25" s="41">
        <v>3.556923077</v>
      </c>
      <c r="H25" s="41">
        <f t="shared" si="0"/>
        <v>323.32574228519707</v>
      </c>
      <c r="I25" s="41">
        <f t="shared" si="1"/>
        <v>2.4898461539000003</v>
      </c>
      <c r="J25" s="41">
        <f t="shared" si="2"/>
        <v>1.2449230769500002</v>
      </c>
      <c r="K25" s="41">
        <f t="shared" si="3"/>
        <v>402.51567794283028</v>
      </c>
      <c r="M25" s="38" t="s">
        <v>15</v>
      </c>
      <c r="N25" s="40">
        <v>1791.4248491434173</v>
      </c>
    </row>
    <row r="26" spans="1:14" x14ac:dyDescent="0.35">
      <c r="A26" s="70">
        <v>40386</v>
      </c>
      <c r="B26" s="41" t="s">
        <v>7</v>
      </c>
      <c r="C26" s="41" t="s">
        <v>9</v>
      </c>
      <c r="D26" s="41">
        <v>3.8450000000000002</v>
      </c>
      <c r="E26" s="41">
        <v>0</v>
      </c>
      <c r="F26" s="41">
        <v>1</v>
      </c>
      <c r="G26" s="41">
        <v>3.8450000000000002</v>
      </c>
      <c r="H26" s="41">
        <f t="shared" si="0"/>
        <v>300.89589391349557</v>
      </c>
      <c r="I26" s="41">
        <f t="shared" si="1"/>
        <v>2.6915000000000004</v>
      </c>
      <c r="J26" s="41">
        <f t="shared" si="2"/>
        <v>1.3457500000000002</v>
      </c>
      <c r="K26" s="41">
        <f t="shared" si="3"/>
        <v>404.93064923408673</v>
      </c>
      <c r="M26" s="38" t="s">
        <v>25</v>
      </c>
      <c r="N26" s="40">
        <v>1517.4303605190007</v>
      </c>
    </row>
    <row r="27" spans="1:14" x14ac:dyDescent="0.35">
      <c r="A27" s="70">
        <v>40386</v>
      </c>
      <c r="B27" s="41" t="s">
        <v>7</v>
      </c>
      <c r="C27" s="41" t="s">
        <v>10</v>
      </c>
      <c r="D27" s="41">
        <v>4.6806666669999997</v>
      </c>
      <c r="E27" s="41">
        <v>0</v>
      </c>
      <c r="F27" s="41">
        <v>1</v>
      </c>
      <c r="G27" s="41">
        <v>4.6806666669999997</v>
      </c>
      <c r="H27" s="41">
        <f t="shared" si="0"/>
        <v>235.83036754332113</v>
      </c>
      <c r="I27" s="41">
        <f t="shared" si="1"/>
        <v>3.2764666668999998</v>
      </c>
      <c r="J27" s="41">
        <f t="shared" si="2"/>
        <v>1.6382333334499999</v>
      </c>
      <c r="K27" s="41">
        <f t="shared" si="3"/>
        <v>386.34516914923364</v>
      </c>
      <c r="M27" s="38" t="s">
        <v>16</v>
      </c>
      <c r="N27" s="40">
        <v>1791.4248491434173</v>
      </c>
    </row>
    <row r="28" spans="1:14" x14ac:dyDescent="0.35">
      <c r="A28" s="70">
        <v>40386</v>
      </c>
      <c r="B28" s="41" t="s">
        <v>7</v>
      </c>
      <c r="C28" s="41" t="s">
        <v>11</v>
      </c>
      <c r="D28" s="41">
        <v>4.5443749999999996</v>
      </c>
      <c r="E28" s="41">
        <v>0</v>
      </c>
      <c r="F28" s="41">
        <v>1</v>
      </c>
      <c r="G28" s="41">
        <v>4.5443749999999996</v>
      </c>
      <c r="H28" s="41">
        <f t="shared" si="0"/>
        <v>246.44212149188871</v>
      </c>
      <c r="I28" s="41">
        <f t="shared" si="1"/>
        <v>3.1810624999999995</v>
      </c>
      <c r="J28" s="41">
        <f t="shared" si="2"/>
        <v>1.5905312499999997</v>
      </c>
      <c r="K28" s="41">
        <f t="shared" si="3"/>
        <v>391.97389554914554</v>
      </c>
      <c r="M28" s="38" t="s">
        <v>17</v>
      </c>
      <c r="N28" s="40">
        <v>1771.8503517136664</v>
      </c>
    </row>
    <row r="29" spans="1:14" x14ac:dyDescent="0.35">
      <c r="A29" s="70">
        <v>40386</v>
      </c>
      <c r="B29" s="41" t="s">
        <v>7</v>
      </c>
      <c r="C29" s="41" t="s">
        <v>12</v>
      </c>
      <c r="D29" s="41">
        <v>4.314666667</v>
      </c>
      <c r="E29" s="41">
        <v>0</v>
      </c>
      <c r="F29" s="41">
        <v>1</v>
      </c>
      <c r="G29" s="41">
        <v>4.314666667</v>
      </c>
      <c r="H29" s="41">
        <f t="shared" si="0"/>
        <v>264.32735514840869</v>
      </c>
      <c r="I29" s="41">
        <f t="shared" si="1"/>
        <v>3.0202666669</v>
      </c>
      <c r="J29" s="41">
        <f t="shared" si="2"/>
        <v>1.51013333345</v>
      </c>
      <c r="K29" s="41">
        <f t="shared" si="3"/>
        <v>399.16954995228843</v>
      </c>
      <c r="M29" s="38" t="s">
        <v>26</v>
      </c>
      <c r="N29" s="40">
        <v>1319.2738133510109</v>
      </c>
    </row>
    <row r="30" spans="1:14" x14ac:dyDescent="0.35">
      <c r="A30" s="70">
        <v>40386</v>
      </c>
      <c r="B30" s="41" t="s">
        <v>7</v>
      </c>
      <c r="C30" s="41" t="s">
        <v>13</v>
      </c>
      <c r="D30" s="41">
        <v>3.8136363640000002</v>
      </c>
      <c r="E30" s="41">
        <v>0</v>
      </c>
      <c r="F30" s="41">
        <v>1</v>
      </c>
      <c r="G30" s="41">
        <v>3.8136363640000002</v>
      </c>
      <c r="H30" s="41">
        <f t="shared" si="0"/>
        <v>303.33788611661703</v>
      </c>
      <c r="I30" s="41">
        <f t="shared" si="1"/>
        <v>2.6695454548000002</v>
      </c>
      <c r="J30" s="41">
        <f t="shared" si="2"/>
        <v>1.3347727274000001</v>
      </c>
      <c r="K30" s="41">
        <f t="shared" si="3"/>
        <v>404.88713757562755</v>
      </c>
      <c r="M30" s="38" t="s">
        <v>27</v>
      </c>
      <c r="N30" s="40">
        <v>1463.8182972136465</v>
      </c>
    </row>
    <row r="31" spans="1:14" x14ac:dyDescent="0.35">
      <c r="A31" s="70">
        <v>40386</v>
      </c>
      <c r="B31" s="41" t="s">
        <v>7</v>
      </c>
      <c r="C31" s="41" t="s">
        <v>14</v>
      </c>
      <c r="D31" s="41">
        <v>4.1479999999999997</v>
      </c>
      <c r="E31" s="41">
        <v>0</v>
      </c>
      <c r="F31" s="41">
        <v>1</v>
      </c>
      <c r="G31" s="41">
        <v>4.1479999999999997</v>
      </c>
      <c r="H31" s="41">
        <f t="shared" si="0"/>
        <v>277.30412548633291</v>
      </c>
      <c r="I31" s="41">
        <f t="shared" si="1"/>
        <v>2.9036</v>
      </c>
      <c r="J31" s="41">
        <f t="shared" si="2"/>
        <v>1.4518</v>
      </c>
      <c r="K31" s="41">
        <f t="shared" si="3"/>
        <v>402.59012938105809</v>
      </c>
      <c r="M31" s="38" t="s">
        <v>28</v>
      </c>
      <c r="N31" s="40">
        <v>1413.6435785171961</v>
      </c>
    </row>
    <row r="32" spans="1:14" x14ac:dyDescent="0.35">
      <c r="A32" s="70">
        <v>40386</v>
      </c>
      <c r="B32" s="41" t="s">
        <v>7</v>
      </c>
      <c r="C32" s="41" t="s">
        <v>15</v>
      </c>
      <c r="D32" s="41">
        <v>4.1381249999999996</v>
      </c>
      <c r="E32" s="41">
        <v>0</v>
      </c>
      <c r="F32" s="41">
        <v>1</v>
      </c>
      <c r="G32" s="41">
        <v>4.1381249999999996</v>
      </c>
      <c r="H32" s="41">
        <f t="shared" si="0"/>
        <v>278.07299912731719</v>
      </c>
      <c r="I32" s="41">
        <f t="shared" si="1"/>
        <v>2.8966874999999996</v>
      </c>
      <c r="J32" s="41">
        <f t="shared" si="2"/>
        <v>1.4483437499999998</v>
      </c>
      <c r="K32" s="41">
        <f t="shared" si="3"/>
        <v>402.74529032980524</v>
      </c>
      <c r="M32" s="38" t="s">
        <v>353</v>
      </c>
      <c r="N32" s="40">
        <v>32232.891453502583</v>
      </c>
    </row>
    <row r="33" spans="1:11" x14ac:dyDescent="0.35">
      <c r="A33" s="70">
        <v>40386</v>
      </c>
      <c r="B33" s="41" t="s">
        <v>7</v>
      </c>
      <c r="C33" s="41" t="s">
        <v>16</v>
      </c>
      <c r="D33" s="41">
        <v>4.1381249999999996</v>
      </c>
      <c r="E33" s="41">
        <v>0</v>
      </c>
      <c r="F33" s="41">
        <v>1</v>
      </c>
      <c r="G33" s="41">
        <v>4.1381249999999996</v>
      </c>
      <c r="H33" s="41">
        <f t="shared" si="0"/>
        <v>278.07299912731719</v>
      </c>
      <c r="I33" s="41">
        <f t="shared" si="1"/>
        <v>2.8966874999999996</v>
      </c>
      <c r="J33" s="41">
        <f t="shared" si="2"/>
        <v>1.4483437499999998</v>
      </c>
      <c r="K33" s="41">
        <f t="shared" si="3"/>
        <v>402.74529032980524</v>
      </c>
    </row>
    <row r="34" spans="1:11" x14ac:dyDescent="0.35">
      <c r="A34" s="70">
        <v>40386</v>
      </c>
      <c r="B34" s="41" t="s">
        <v>7</v>
      </c>
      <c r="C34" s="41" t="s">
        <v>17</v>
      </c>
      <c r="D34" s="41">
        <v>4.4866666669999997</v>
      </c>
      <c r="E34" s="41">
        <v>0</v>
      </c>
      <c r="F34" s="41">
        <v>1</v>
      </c>
      <c r="G34" s="41">
        <v>4.4866666669999997</v>
      </c>
      <c r="H34" s="41">
        <f t="shared" si="0"/>
        <v>250.935328186455</v>
      </c>
      <c r="I34" s="41">
        <f t="shared" si="1"/>
        <v>3.1406666668999996</v>
      </c>
      <c r="J34" s="41">
        <f t="shared" si="2"/>
        <v>1.5703333334499998</v>
      </c>
      <c r="K34" s="41">
        <f t="shared" si="3"/>
        <v>394.05211039140556</v>
      </c>
    </row>
    <row r="35" spans="1:11" x14ac:dyDescent="0.35">
      <c r="A35" s="70">
        <v>40386</v>
      </c>
      <c r="B35" s="41" t="s">
        <v>18</v>
      </c>
      <c r="C35" s="41" t="s">
        <v>19</v>
      </c>
      <c r="D35" s="41">
        <v>3.1469999999999998</v>
      </c>
      <c r="E35" s="41">
        <v>0</v>
      </c>
      <c r="F35" s="41">
        <v>0</v>
      </c>
      <c r="G35" s="41">
        <v>0</v>
      </c>
      <c r="H35" s="41">
        <f t="shared" si="0"/>
        <v>268.59837162667776</v>
      </c>
      <c r="I35" s="41">
        <f t="shared" si="1"/>
        <v>2.2028999999999996</v>
      </c>
      <c r="J35" s="41">
        <f t="shared" si="2"/>
        <v>1.1014499999999998</v>
      </c>
      <c r="K35" s="41">
        <f t="shared" si="3"/>
        <v>295.84767642820418</v>
      </c>
    </row>
    <row r="36" spans="1:11" x14ac:dyDescent="0.35">
      <c r="A36" s="70">
        <v>40386</v>
      </c>
      <c r="B36" s="41" t="s">
        <v>18</v>
      </c>
      <c r="C36" s="41" t="s">
        <v>20</v>
      </c>
      <c r="D36" s="41">
        <v>3.7450000000000001</v>
      </c>
      <c r="E36" s="41">
        <v>0</v>
      </c>
      <c r="F36" s="41">
        <v>0</v>
      </c>
      <c r="G36" s="41">
        <v>0</v>
      </c>
      <c r="H36" s="41">
        <f t="shared" si="0"/>
        <v>248.04823497977074</v>
      </c>
      <c r="I36" s="41">
        <f t="shared" si="1"/>
        <v>2.6215000000000002</v>
      </c>
      <c r="J36" s="41">
        <f t="shared" si="2"/>
        <v>1.3107500000000001</v>
      </c>
      <c r="K36" s="41">
        <f t="shared" si="3"/>
        <v>325.12922399973451</v>
      </c>
    </row>
    <row r="37" spans="1:11" x14ac:dyDescent="0.35">
      <c r="A37" s="70">
        <v>40386</v>
      </c>
      <c r="B37" s="41" t="s">
        <v>18</v>
      </c>
      <c r="C37" s="41" t="s">
        <v>21</v>
      </c>
      <c r="D37" s="41">
        <v>3.1469999999999998</v>
      </c>
      <c r="E37" s="41">
        <v>0</v>
      </c>
      <c r="F37" s="41">
        <v>0</v>
      </c>
      <c r="G37" s="41">
        <v>0</v>
      </c>
      <c r="H37" s="41">
        <f t="shared" ref="H37:H68" si="4">$B$2+SUMPRODUCT($C$2:$F$2,D37:G37)</f>
        <v>268.59837162667776</v>
      </c>
      <c r="I37" s="41">
        <f t="shared" ref="I37:I68" si="5">D37-(D37*0.3)</f>
        <v>2.2028999999999996</v>
      </c>
      <c r="J37" s="41">
        <f t="shared" si="2"/>
        <v>1.1014499999999998</v>
      </c>
      <c r="K37" s="41">
        <f t="shared" si="3"/>
        <v>295.84767642820418</v>
      </c>
    </row>
    <row r="38" spans="1:11" x14ac:dyDescent="0.35">
      <c r="A38" s="70">
        <v>40386</v>
      </c>
      <c r="B38" s="41" t="s">
        <v>18</v>
      </c>
      <c r="C38" s="41" t="s">
        <v>22</v>
      </c>
      <c r="D38" s="41">
        <v>3.78</v>
      </c>
      <c r="E38" s="41">
        <v>0</v>
      </c>
      <c r="F38" s="41">
        <v>0</v>
      </c>
      <c r="G38" s="41">
        <v>0</v>
      </c>
      <c r="H38" s="41">
        <f t="shared" si="4"/>
        <v>246.84546778471767</v>
      </c>
      <c r="I38" s="41">
        <f t="shared" si="5"/>
        <v>2.6459999999999999</v>
      </c>
      <c r="J38" s="41">
        <f t="shared" si="2"/>
        <v>1.323</v>
      </c>
      <c r="K38" s="41">
        <f t="shared" si="3"/>
        <v>326.57655387918146</v>
      </c>
    </row>
    <row r="39" spans="1:11" x14ac:dyDescent="0.35">
      <c r="A39" s="70">
        <v>40386</v>
      </c>
      <c r="B39" s="41" t="s">
        <v>18</v>
      </c>
      <c r="C39" s="41" t="s">
        <v>23</v>
      </c>
      <c r="D39" s="41">
        <v>4.1790000000000003</v>
      </c>
      <c r="E39" s="41">
        <v>0</v>
      </c>
      <c r="F39" s="41">
        <v>0</v>
      </c>
      <c r="G39" s="41">
        <v>0</v>
      </c>
      <c r="H39" s="41">
        <f t="shared" si="4"/>
        <v>233.13392176111245</v>
      </c>
      <c r="I39" s="41">
        <f t="shared" si="5"/>
        <v>2.9253</v>
      </c>
      <c r="J39" s="41">
        <f t="shared" si="2"/>
        <v>1.46265</v>
      </c>
      <c r="K39" s="41">
        <f t="shared" si="3"/>
        <v>340.99333066389113</v>
      </c>
    </row>
    <row r="40" spans="1:11" x14ac:dyDescent="0.35">
      <c r="A40" s="70">
        <v>40386</v>
      </c>
      <c r="B40" s="41" t="s">
        <v>18</v>
      </c>
      <c r="C40" s="41" t="s">
        <v>24</v>
      </c>
      <c r="D40" s="41">
        <v>4.6224999999999996</v>
      </c>
      <c r="E40" s="41">
        <v>0</v>
      </c>
      <c r="F40" s="41">
        <v>0</v>
      </c>
      <c r="G40" s="41">
        <v>0</v>
      </c>
      <c r="H40" s="41">
        <f t="shared" si="4"/>
        <v>217.89314316093979</v>
      </c>
      <c r="I40" s="41">
        <f t="shared" si="5"/>
        <v>3.2357499999999995</v>
      </c>
      <c r="J40" s="41">
        <f t="shared" si="2"/>
        <v>1.6178749999999997</v>
      </c>
      <c r="K40" s="41">
        <f t="shared" si="3"/>
        <v>352.52386899150542</v>
      </c>
    </row>
    <row r="41" spans="1:11" x14ac:dyDescent="0.35">
      <c r="A41" s="70">
        <v>40386</v>
      </c>
      <c r="B41" s="41" t="s">
        <v>18</v>
      </c>
      <c r="C41" s="41" t="s">
        <v>25</v>
      </c>
      <c r="D41" s="41">
        <v>4.0162500000000003</v>
      </c>
      <c r="E41" s="41">
        <v>0</v>
      </c>
      <c r="F41" s="41">
        <v>0</v>
      </c>
      <c r="G41" s="41">
        <v>0</v>
      </c>
      <c r="H41" s="41">
        <f t="shared" si="4"/>
        <v>238.7267892181093</v>
      </c>
      <c r="I41" s="41">
        <f t="shared" si="5"/>
        <v>2.811375</v>
      </c>
      <c r="J41" s="41">
        <f t="shared" si="2"/>
        <v>1.4056875</v>
      </c>
      <c r="K41" s="41">
        <f t="shared" si="3"/>
        <v>335.57526351903101</v>
      </c>
    </row>
    <row r="42" spans="1:11" x14ac:dyDescent="0.35">
      <c r="A42" s="70">
        <v>40386</v>
      </c>
      <c r="B42" s="41" t="s">
        <v>18</v>
      </c>
      <c r="C42" s="41" t="s">
        <v>26</v>
      </c>
      <c r="D42" s="41">
        <v>3.1419999999999999</v>
      </c>
      <c r="E42" s="41">
        <v>0</v>
      </c>
      <c r="F42" s="41">
        <v>0</v>
      </c>
      <c r="G42" s="41">
        <v>0</v>
      </c>
      <c r="H42" s="41">
        <f t="shared" si="4"/>
        <v>268.77019551168536</v>
      </c>
      <c r="I42" s="41">
        <f t="shared" si="5"/>
        <v>2.1993999999999998</v>
      </c>
      <c r="J42" s="41">
        <f t="shared" si="2"/>
        <v>1.0996999999999999</v>
      </c>
      <c r="K42" s="41">
        <f t="shared" si="3"/>
        <v>295.56658400420037</v>
      </c>
    </row>
    <row r="43" spans="1:11" x14ac:dyDescent="0.35">
      <c r="A43" s="70">
        <v>40386</v>
      </c>
      <c r="B43" s="41" t="s">
        <v>18</v>
      </c>
      <c r="C43" s="41" t="s">
        <v>27</v>
      </c>
      <c r="D43" s="41">
        <v>3.7450000000000001</v>
      </c>
      <c r="E43" s="41">
        <v>0</v>
      </c>
      <c r="F43" s="41">
        <v>0</v>
      </c>
      <c r="G43" s="41">
        <v>0</v>
      </c>
      <c r="H43" s="41">
        <f t="shared" si="4"/>
        <v>248.04823497977074</v>
      </c>
      <c r="I43" s="41">
        <f t="shared" si="5"/>
        <v>2.6215000000000002</v>
      </c>
      <c r="J43" s="41">
        <f t="shared" si="2"/>
        <v>1.3107500000000001</v>
      </c>
      <c r="K43" s="41">
        <f t="shared" si="3"/>
        <v>325.12922399973451</v>
      </c>
    </row>
    <row r="44" spans="1:11" x14ac:dyDescent="0.35">
      <c r="A44" s="70">
        <v>40386</v>
      </c>
      <c r="B44" s="41" t="s">
        <v>18</v>
      </c>
      <c r="C44" s="41" t="s">
        <v>28</v>
      </c>
      <c r="D44" s="41">
        <v>3.5185714290000001</v>
      </c>
      <c r="E44" s="41">
        <v>0</v>
      </c>
      <c r="F44" s="41">
        <v>0</v>
      </c>
      <c r="G44" s="41">
        <v>0</v>
      </c>
      <c r="H44" s="41">
        <f t="shared" si="4"/>
        <v>255.82940232895783</v>
      </c>
      <c r="I44" s="41">
        <f t="shared" si="5"/>
        <v>2.4630000003000001</v>
      </c>
      <c r="J44" s="41">
        <f t="shared" si="2"/>
        <v>1.2315000001500001</v>
      </c>
      <c r="K44" s="41">
        <f t="shared" si="3"/>
        <v>315.05390900648598</v>
      </c>
    </row>
    <row r="45" spans="1:11" x14ac:dyDescent="0.35">
      <c r="A45" s="70">
        <v>40393</v>
      </c>
      <c r="B45" s="41" t="s">
        <v>7</v>
      </c>
      <c r="C45" s="41" t="s">
        <v>8</v>
      </c>
      <c r="D45" s="41">
        <v>3.556923077</v>
      </c>
      <c r="E45" s="41">
        <v>0</v>
      </c>
      <c r="F45" s="41">
        <v>1</v>
      </c>
      <c r="G45" s="41">
        <v>3.556923077</v>
      </c>
      <c r="H45" s="41">
        <f t="shared" si="4"/>
        <v>323.32574228519707</v>
      </c>
      <c r="I45" s="41">
        <f t="shared" si="5"/>
        <v>2.4898461539000003</v>
      </c>
      <c r="J45" s="41">
        <f t="shared" si="2"/>
        <v>1.2449230769500002</v>
      </c>
      <c r="K45" s="41">
        <f t="shared" si="3"/>
        <v>402.51567794283028</v>
      </c>
    </row>
    <row r="46" spans="1:11" x14ac:dyDescent="0.35">
      <c r="A46" s="70">
        <v>40393</v>
      </c>
      <c r="B46" s="41" t="s">
        <v>7</v>
      </c>
      <c r="C46" s="41" t="s">
        <v>9</v>
      </c>
      <c r="D46" s="41">
        <v>3.8450000000000002</v>
      </c>
      <c r="E46" s="41">
        <v>0</v>
      </c>
      <c r="F46" s="41">
        <v>1</v>
      </c>
      <c r="G46" s="41">
        <v>3.8450000000000002</v>
      </c>
      <c r="H46" s="41">
        <f t="shared" si="4"/>
        <v>300.89589391349557</v>
      </c>
      <c r="I46" s="41">
        <f t="shared" si="5"/>
        <v>2.6915000000000004</v>
      </c>
      <c r="J46" s="41">
        <f t="shared" si="2"/>
        <v>1.3457500000000002</v>
      </c>
      <c r="K46" s="41">
        <f t="shared" si="3"/>
        <v>404.93064923408673</v>
      </c>
    </row>
    <row r="47" spans="1:11" x14ac:dyDescent="0.35">
      <c r="A47" s="70">
        <v>40393</v>
      </c>
      <c r="B47" s="41" t="s">
        <v>7</v>
      </c>
      <c r="C47" s="41" t="s">
        <v>10</v>
      </c>
      <c r="D47" s="41">
        <v>4.6806666669999997</v>
      </c>
      <c r="E47" s="41">
        <v>0</v>
      </c>
      <c r="F47" s="41">
        <v>1</v>
      </c>
      <c r="G47" s="41">
        <v>4.6806666669999997</v>
      </c>
      <c r="H47" s="41">
        <f t="shared" si="4"/>
        <v>235.83036754332113</v>
      </c>
      <c r="I47" s="41">
        <f t="shared" si="5"/>
        <v>3.2764666668999998</v>
      </c>
      <c r="J47" s="41">
        <f t="shared" si="2"/>
        <v>1.6382333334499999</v>
      </c>
      <c r="K47" s="41">
        <f t="shared" si="3"/>
        <v>386.34516914923364</v>
      </c>
    </row>
    <row r="48" spans="1:11" x14ac:dyDescent="0.35">
      <c r="A48" s="70">
        <v>40393</v>
      </c>
      <c r="B48" s="41" t="s">
        <v>7</v>
      </c>
      <c r="C48" s="41" t="s">
        <v>11</v>
      </c>
      <c r="D48" s="41">
        <v>4.5443749999999996</v>
      </c>
      <c r="E48" s="41">
        <v>0</v>
      </c>
      <c r="F48" s="41">
        <v>1</v>
      </c>
      <c r="G48" s="41">
        <v>4.5443749999999996</v>
      </c>
      <c r="H48" s="41">
        <f t="shared" si="4"/>
        <v>246.44212149188871</v>
      </c>
      <c r="I48" s="41">
        <f t="shared" si="5"/>
        <v>3.1810624999999995</v>
      </c>
      <c r="J48" s="41">
        <f t="shared" si="2"/>
        <v>1.5905312499999997</v>
      </c>
      <c r="K48" s="41">
        <f t="shared" si="3"/>
        <v>391.97389554914554</v>
      </c>
    </row>
    <row r="49" spans="1:11" x14ac:dyDescent="0.35">
      <c r="A49" s="70">
        <v>40393</v>
      </c>
      <c r="B49" s="41" t="s">
        <v>7</v>
      </c>
      <c r="C49" s="41" t="s">
        <v>12</v>
      </c>
      <c r="D49" s="41">
        <v>4.314666667</v>
      </c>
      <c r="E49" s="41">
        <v>0</v>
      </c>
      <c r="F49" s="41">
        <v>1</v>
      </c>
      <c r="G49" s="41">
        <v>4.314666667</v>
      </c>
      <c r="H49" s="41">
        <f t="shared" si="4"/>
        <v>264.32735514840869</v>
      </c>
      <c r="I49" s="41">
        <f t="shared" si="5"/>
        <v>3.0202666669</v>
      </c>
      <c r="J49" s="41">
        <f t="shared" si="2"/>
        <v>1.51013333345</v>
      </c>
      <c r="K49" s="41">
        <f t="shared" si="3"/>
        <v>399.16954995228843</v>
      </c>
    </row>
    <row r="50" spans="1:11" x14ac:dyDescent="0.35">
      <c r="A50" s="70">
        <v>40393</v>
      </c>
      <c r="B50" s="41" t="s">
        <v>7</v>
      </c>
      <c r="C50" s="41" t="s">
        <v>13</v>
      </c>
      <c r="D50" s="41">
        <v>3.8136363640000002</v>
      </c>
      <c r="E50" s="41">
        <v>0</v>
      </c>
      <c r="F50" s="41">
        <v>1</v>
      </c>
      <c r="G50" s="41">
        <v>3.8136363640000002</v>
      </c>
      <c r="H50" s="41">
        <f t="shared" si="4"/>
        <v>303.33788611661703</v>
      </c>
      <c r="I50" s="41">
        <f t="shared" si="5"/>
        <v>2.6695454548000002</v>
      </c>
      <c r="J50" s="41">
        <f t="shared" si="2"/>
        <v>1.3347727274000001</v>
      </c>
      <c r="K50" s="41">
        <f t="shared" si="3"/>
        <v>404.88713757562755</v>
      </c>
    </row>
    <row r="51" spans="1:11" x14ac:dyDescent="0.35">
      <c r="A51" s="70">
        <v>40393</v>
      </c>
      <c r="B51" s="41" t="s">
        <v>7</v>
      </c>
      <c r="C51" s="41" t="s">
        <v>14</v>
      </c>
      <c r="D51" s="41">
        <v>4.1479999999999997</v>
      </c>
      <c r="E51" s="41">
        <v>0</v>
      </c>
      <c r="F51" s="41">
        <v>1</v>
      </c>
      <c r="G51" s="41">
        <v>4.1479999999999997</v>
      </c>
      <c r="H51" s="41">
        <f t="shared" si="4"/>
        <v>277.30412548633291</v>
      </c>
      <c r="I51" s="41">
        <f t="shared" si="5"/>
        <v>2.9036</v>
      </c>
      <c r="J51" s="41">
        <f t="shared" si="2"/>
        <v>1.4518</v>
      </c>
      <c r="K51" s="41">
        <f t="shared" si="3"/>
        <v>402.59012938105809</v>
      </c>
    </row>
    <row r="52" spans="1:11" x14ac:dyDescent="0.35">
      <c r="A52" s="70">
        <v>40393</v>
      </c>
      <c r="B52" s="41" t="s">
        <v>7</v>
      </c>
      <c r="C52" s="41" t="s">
        <v>15</v>
      </c>
      <c r="D52" s="41">
        <v>4.1381249999999996</v>
      </c>
      <c r="E52" s="41">
        <v>0</v>
      </c>
      <c r="F52" s="41">
        <v>1</v>
      </c>
      <c r="G52" s="41">
        <v>4.1381249999999996</v>
      </c>
      <c r="H52" s="41">
        <f t="shared" si="4"/>
        <v>278.07299912731719</v>
      </c>
      <c r="I52" s="41">
        <f t="shared" si="5"/>
        <v>2.8966874999999996</v>
      </c>
      <c r="J52" s="41">
        <f t="shared" si="2"/>
        <v>1.4483437499999998</v>
      </c>
      <c r="K52" s="41">
        <f t="shared" si="3"/>
        <v>402.74529032980524</v>
      </c>
    </row>
    <row r="53" spans="1:11" x14ac:dyDescent="0.35">
      <c r="A53" s="70">
        <v>40393</v>
      </c>
      <c r="B53" s="41" t="s">
        <v>7</v>
      </c>
      <c r="C53" s="41" t="s">
        <v>16</v>
      </c>
      <c r="D53" s="41">
        <v>4.1381249999999996</v>
      </c>
      <c r="E53" s="41">
        <v>0</v>
      </c>
      <c r="F53" s="41">
        <v>1</v>
      </c>
      <c r="G53" s="41">
        <v>4.1381249999999996</v>
      </c>
      <c r="H53" s="41">
        <f t="shared" si="4"/>
        <v>278.07299912731719</v>
      </c>
      <c r="I53" s="41">
        <f t="shared" si="5"/>
        <v>2.8966874999999996</v>
      </c>
      <c r="J53" s="41">
        <f t="shared" si="2"/>
        <v>1.4483437499999998</v>
      </c>
      <c r="K53" s="41">
        <f t="shared" si="3"/>
        <v>402.74529032980524</v>
      </c>
    </row>
    <row r="54" spans="1:11" x14ac:dyDescent="0.35">
      <c r="A54" s="70">
        <v>40393</v>
      </c>
      <c r="B54" s="41" t="s">
        <v>7</v>
      </c>
      <c r="C54" s="41" t="s">
        <v>17</v>
      </c>
      <c r="D54" s="41">
        <v>4.4866666669999997</v>
      </c>
      <c r="E54" s="41">
        <v>0</v>
      </c>
      <c r="F54" s="41">
        <v>1</v>
      </c>
      <c r="G54" s="41">
        <v>4.4866666669999997</v>
      </c>
      <c r="H54" s="41">
        <f t="shared" si="4"/>
        <v>250.935328186455</v>
      </c>
      <c r="I54" s="41">
        <f t="shared" si="5"/>
        <v>3.1406666668999996</v>
      </c>
      <c r="J54" s="41">
        <f t="shared" si="2"/>
        <v>1.5703333334499998</v>
      </c>
      <c r="K54" s="41">
        <f t="shared" si="3"/>
        <v>394.05211039140556</v>
      </c>
    </row>
    <row r="55" spans="1:11" x14ac:dyDescent="0.35">
      <c r="A55" s="70">
        <v>40393</v>
      </c>
      <c r="B55" s="41" t="s">
        <v>18</v>
      </c>
      <c r="C55" s="41" t="s">
        <v>19</v>
      </c>
      <c r="D55" s="41">
        <v>3.1469999999999998</v>
      </c>
      <c r="E55" s="41">
        <v>0</v>
      </c>
      <c r="F55" s="41">
        <v>0</v>
      </c>
      <c r="G55" s="41">
        <v>0</v>
      </c>
      <c r="H55" s="41">
        <f t="shared" si="4"/>
        <v>268.59837162667776</v>
      </c>
      <c r="I55" s="41">
        <f t="shared" si="5"/>
        <v>2.2028999999999996</v>
      </c>
      <c r="J55" s="41">
        <f t="shared" si="2"/>
        <v>1.1014499999999998</v>
      </c>
      <c r="K55" s="41">
        <f t="shared" si="3"/>
        <v>295.84767642820418</v>
      </c>
    </row>
    <row r="56" spans="1:11" x14ac:dyDescent="0.35">
      <c r="A56" s="70">
        <v>40393</v>
      </c>
      <c r="B56" s="41" t="s">
        <v>18</v>
      </c>
      <c r="C56" s="41" t="s">
        <v>20</v>
      </c>
      <c r="D56" s="41">
        <v>3.7450000000000001</v>
      </c>
      <c r="E56" s="41">
        <v>0</v>
      </c>
      <c r="F56" s="41">
        <v>0</v>
      </c>
      <c r="G56" s="41">
        <v>0</v>
      </c>
      <c r="H56" s="41">
        <f t="shared" si="4"/>
        <v>248.04823497977074</v>
      </c>
      <c r="I56" s="41">
        <f t="shared" si="5"/>
        <v>2.6215000000000002</v>
      </c>
      <c r="J56" s="41">
        <f t="shared" si="2"/>
        <v>1.3107500000000001</v>
      </c>
      <c r="K56" s="41">
        <f t="shared" si="3"/>
        <v>325.12922399973451</v>
      </c>
    </row>
    <row r="57" spans="1:11" x14ac:dyDescent="0.35">
      <c r="A57" s="70">
        <v>40393</v>
      </c>
      <c r="B57" s="41" t="s">
        <v>18</v>
      </c>
      <c r="C57" s="41" t="s">
        <v>21</v>
      </c>
      <c r="D57" s="41">
        <v>3.1469999999999998</v>
      </c>
      <c r="E57" s="41">
        <v>0</v>
      </c>
      <c r="F57" s="41">
        <v>0</v>
      </c>
      <c r="G57" s="41">
        <v>0</v>
      </c>
      <c r="H57" s="41">
        <f t="shared" si="4"/>
        <v>268.59837162667776</v>
      </c>
      <c r="I57" s="41">
        <f t="shared" si="5"/>
        <v>2.2028999999999996</v>
      </c>
      <c r="J57" s="41">
        <f t="shared" si="2"/>
        <v>1.1014499999999998</v>
      </c>
      <c r="K57" s="41">
        <f t="shared" si="3"/>
        <v>295.84767642820418</v>
      </c>
    </row>
    <row r="58" spans="1:11" x14ac:dyDescent="0.35">
      <c r="A58" s="70">
        <v>40393</v>
      </c>
      <c r="B58" s="41" t="s">
        <v>18</v>
      </c>
      <c r="C58" s="41" t="s">
        <v>22</v>
      </c>
      <c r="D58" s="41">
        <v>3.78</v>
      </c>
      <c r="E58" s="41">
        <v>0</v>
      </c>
      <c r="F58" s="41">
        <v>0</v>
      </c>
      <c r="G58" s="41">
        <v>0</v>
      </c>
      <c r="H58" s="41">
        <f t="shared" si="4"/>
        <v>246.84546778471767</v>
      </c>
      <c r="I58" s="41">
        <f t="shared" si="5"/>
        <v>2.6459999999999999</v>
      </c>
      <c r="J58" s="41">
        <f t="shared" si="2"/>
        <v>1.323</v>
      </c>
      <c r="K58" s="41">
        <f t="shared" si="3"/>
        <v>326.57655387918146</v>
      </c>
    </row>
    <row r="59" spans="1:11" x14ac:dyDescent="0.35">
      <c r="A59" s="70">
        <v>40393</v>
      </c>
      <c r="B59" s="41" t="s">
        <v>18</v>
      </c>
      <c r="C59" s="41" t="s">
        <v>23</v>
      </c>
      <c r="D59" s="41">
        <v>4.1790000000000003</v>
      </c>
      <c r="E59" s="41">
        <v>0</v>
      </c>
      <c r="F59" s="41">
        <v>0</v>
      </c>
      <c r="G59" s="41">
        <v>0</v>
      </c>
      <c r="H59" s="41">
        <f t="shared" si="4"/>
        <v>233.13392176111245</v>
      </c>
      <c r="I59" s="41">
        <f t="shared" si="5"/>
        <v>2.9253</v>
      </c>
      <c r="J59" s="41">
        <f t="shared" si="2"/>
        <v>1.46265</v>
      </c>
      <c r="K59" s="41">
        <f t="shared" si="3"/>
        <v>340.99333066389113</v>
      </c>
    </row>
    <row r="60" spans="1:11" x14ac:dyDescent="0.35">
      <c r="A60" s="70">
        <v>40393</v>
      </c>
      <c r="B60" s="41" t="s">
        <v>18</v>
      </c>
      <c r="C60" s="41" t="s">
        <v>24</v>
      </c>
      <c r="D60" s="41">
        <v>4.6224999999999996</v>
      </c>
      <c r="E60" s="41">
        <v>0</v>
      </c>
      <c r="F60" s="41">
        <v>0</v>
      </c>
      <c r="G60" s="41">
        <v>0</v>
      </c>
      <c r="H60" s="41">
        <f t="shared" si="4"/>
        <v>217.89314316093979</v>
      </c>
      <c r="I60" s="41">
        <f t="shared" si="5"/>
        <v>3.2357499999999995</v>
      </c>
      <c r="J60" s="41">
        <f t="shared" si="2"/>
        <v>1.6178749999999997</v>
      </c>
      <c r="K60" s="41">
        <f t="shared" si="3"/>
        <v>352.52386899150542</v>
      </c>
    </row>
    <row r="61" spans="1:11" x14ac:dyDescent="0.35">
      <c r="A61" s="70">
        <v>40393</v>
      </c>
      <c r="B61" s="41" t="s">
        <v>18</v>
      </c>
      <c r="C61" s="41" t="s">
        <v>25</v>
      </c>
      <c r="D61" s="41">
        <v>4.0162500000000003</v>
      </c>
      <c r="E61" s="41">
        <v>0</v>
      </c>
      <c r="F61" s="41">
        <v>0</v>
      </c>
      <c r="G61" s="41">
        <v>0</v>
      </c>
      <c r="H61" s="41">
        <f t="shared" si="4"/>
        <v>238.7267892181093</v>
      </c>
      <c r="I61" s="41">
        <f t="shared" si="5"/>
        <v>2.811375</v>
      </c>
      <c r="J61" s="41">
        <f t="shared" si="2"/>
        <v>1.4056875</v>
      </c>
      <c r="K61" s="41">
        <f t="shared" si="3"/>
        <v>335.57526351903101</v>
      </c>
    </row>
    <row r="62" spans="1:11" x14ac:dyDescent="0.35">
      <c r="A62" s="70">
        <v>40393</v>
      </c>
      <c r="B62" s="41" t="s">
        <v>18</v>
      </c>
      <c r="C62" s="41" t="s">
        <v>26</v>
      </c>
      <c r="D62" s="41">
        <v>3.1419999999999999</v>
      </c>
      <c r="E62" s="41">
        <v>0</v>
      </c>
      <c r="F62" s="41">
        <v>0</v>
      </c>
      <c r="G62" s="41">
        <v>0</v>
      </c>
      <c r="H62" s="41">
        <f t="shared" si="4"/>
        <v>268.77019551168536</v>
      </c>
      <c r="I62" s="41">
        <f t="shared" si="5"/>
        <v>2.1993999999999998</v>
      </c>
      <c r="J62" s="41">
        <f t="shared" si="2"/>
        <v>1.0996999999999999</v>
      </c>
      <c r="K62" s="41">
        <f t="shared" si="3"/>
        <v>295.56658400420037</v>
      </c>
    </row>
    <row r="63" spans="1:11" x14ac:dyDescent="0.35">
      <c r="A63" s="70">
        <v>40393</v>
      </c>
      <c r="B63" s="41" t="s">
        <v>18</v>
      </c>
      <c r="C63" s="41" t="s">
        <v>27</v>
      </c>
      <c r="D63" s="41">
        <v>3.7450000000000001</v>
      </c>
      <c r="E63" s="41">
        <v>0</v>
      </c>
      <c r="F63" s="41">
        <v>0</v>
      </c>
      <c r="G63" s="41">
        <v>0</v>
      </c>
      <c r="H63" s="41">
        <f t="shared" si="4"/>
        <v>248.04823497977074</v>
      </c>
      <c r="I63" s="41">
        <f t="shared" si="5"/>
        <v>2.6215000000000002</v>
      </c>
      <c r="J63" s="41">
        <f t="shared" si="2"/>
        <v>1.3107500000000001</v>
      </c>
      <c r="K63" s="41">
        <f t="shared" si="3"/>
        <v>325.12922399973451</v>
      </c>
    </row>
    <row r="64" spans="1:11" x14ac:dyDescent="0.35">
      <c r="A64" s="70">
        <v>40393</v>
      </c>
      <c r="B64" s="41" t="s">
        <v>18</v>
      </c>
      <c r="C64" s="41" t="s">
        <v>28</v>
      </c>
      <c r="D64" s="41">
        <v>3.5185714290000001</v>
      </c>
      <c r="E64" s="41">
        <v>0</v>
      </c>
      <c r="F64" s="41">
        <v>0</v>
      </c>
      <c r="G64" s="41">
        <v>0</v>
      </c>
      <c r="H64" s="41">
        <f t="shared" si="4"/>
        <v>255.82940232895783</v>
      </c>
      <c r="I64" s="41">
        <f t="shared" si="5"/>
        <v>2.4630000003000001</v>
      </c>
      <c r="J64" s="41">
        <f t="shared" si="2"/>
        <v>1.2315000001500001</v>
      </c>
      <c r="K64" s="41">
        <f t="shared" si="3"/>
        <v>315.05390900648598</v>
      </c>
    </row>
    <row r="65" spans="1:11" x14ac:dyDescent="0.35">
      <c r="A65" s="70">
        <v>40400</v>
      </c>
      <c r="B65" s="41" t="s">
        <v>7</v>
      </c>
      <c r="C65" s="41" t="s">
        <v>8</v>
      </c>
      <c r="D65" s="41">
        <v>3.556923077</v>
      </c>
      <c r="E65" s="41">
        <v>0</v>
      </c>
      <c r="F65" s="41">
        <v>1</v>
      </c>
      <c r="G65" s="41">
        <v>3.556923077</v>
      </c>
      <c r="H65" s="41">
        <f t="shared" si="4"/>
        <v>323.32574228519707</v>
      </c>
      <c r="I65" s="41">
        <f t="shared" si="5"/>
        <v>2.4898461539000003</v>
      </c>
      <c r="J65" s="41">
        <f t="shared" si="2"/>
        <v>1.2449230769500002</v>
      </c>
      <c r="K65" s="41">
        <f t="shared" si="3"/>
        <v>402.51567794283028</v>
      </c>
    </row>
    <row r="66" spans="1:11" x14ac:dyDescent="0.35">
      <c r="A66" s="70">
        <v>40400</v>
      </c>
      <c r="B66" s="41" t="s">
        <v>7</v>
      </c>
      <c r="C66" s="41" t="s">
        <v>9</v>
      </c>
      <c r="D66" s="41">
        <v>3.8450000000000002</v>
      </c>
      <c r="E66" s="41">
        <v>0</v>
      </c>
      <c r="F66" s="41">
        <v>1</v>
      </c>
      <c r="G66" s="41">
        <v>3.8450000000000002</v>
      </c>
      <c r="H66" s="41">
        <f t="shared" si="4"/>
        <v>300.89589391349557</v>
      </c>
      <c r="I66" s="41">
        <f t="shared" si="5"/>
        <v>2.6915000000000004</v>
      </c>
      <c r="J66" s="41">
        <f t="shared" si="2"/>
        <v>1.3457500000000002</v>
      </c>
      <c r="K66" s="41">
        <f t="shared" si="3"/>
        <v>404.93064923408673</v>
      </c>
    </row>
    <row r="67" spans="1:11" x14ac:dyDescent="0.35">
      <c r="A67" s="70">
        <v>40400</v>
      </c>
      <c r="B67" s="41" t="s">
        <v>7</v>
      </c>
      <c r="C67" s="41" t="s">
        <v>10</v>
      </c>
      <c r="D67" s="41">
        <v>4.6806666669999997</v>
      </c>
      <c r="E67" s="41">
        <v>0</v>
      </c>
      <c r="F67" s="41">
        <v>1</v>
      </c>
      <c r="G67" s="41">
        <v>4.6806666669999997</v>
      </c>
      <c r="H67" s="41">
        <f t="shared" si="4"/>
        <v>235.83036754332113</v>
      </c>
      <c r="I67" s="41">
        <f t="shared" si="5"/>
        <v>3.2764666668999998</v>
      </c>
      <c r="J67" s="41">
        <f t="shared" si="2"/>
        <v>1.6382333334499999</v>
      </c>
      <c r="K67" s="41">
        <f t="shared" si="3"/>
        <v>386.34516914923364</v>
      </c>
    </row>
    <row r="68" spans="1:11" x14ac:dyDescent="0.35">
      <c r="A68" s="70">
        <v>40400</v>
      </c>
      <c r="B68" s="41" t="s">
        <v>7</v>
      </c>
      <c r="C68" s="41" t="s">
        <v>11</v>
      </c>
      <c r="D68" s="41">
        <v>4.5443749999999996</v>
      </c>
      <c r="E68" s="41">
        <v>0</v>
      </c>
      <c r="F68" s="41">
        <v>1</v>
      </c>
      <c r="G68" s="41">
        <v>4.5443749999999996</v>
      </c>
      <c r="H68" s="41">
        <f t="shared" si="4"/>
        <v>246.44212149188871</v>
      </c>
      <c r="I68" s="41">
        <f t="shared" si="5"/>
        <v>3.1810624999999995</v>
      </c>
      <c r="J68" s="41">
        <f t="shared" si="2"/>
        <v>1.5905312499999997</v>
      </c>
      <c r="K68" s="41">
        <f t="shared" si="3"/>
        <v>391.97389554914554</v>
      </c>
    </row>
    <row r="69" spans="1:11" x14ac:dyDescent="0.35">
      <c r="A69" s="70">
        <v>40400</v>
      </c>
      <c r="B69" s="41" t="s">
        <v>7</v>
      </c>
      <c r="C69" s="41" t="s">
        <v>12</v>
      </c>
      <c r="D69" s="41">
        <v>4.314666667</v>
      </c>
      <c r="E69" s="41">
        <v>0</v>
      </c>
      <c r="F69" s="41">
        <v>1</v>
      </c>
      <c r="G69" s="41">
        <v>4.314666667</v>
      </c>
      <c r="H69" s="41">
        <f t="shared" ref="H69:H84" si="6">$B$2+SUMPRODUCT($C$2:$F$2,D69:G69)</f>
        <v>264.32735514840869</v>
      </c>
      <c r="I69" s="41">
        <f t="shared" ref="I69:I84" si="7">D69-(D69*0.3)</f>
        <v>3.0202666669</v>
      </c>
      <c r="J69" s="41">
        <f t="shared" si="2"/>
        <v>1.51013333345</v>
      </c>
      <c r="K69" s="41">
        <f t="shared" si="3"/>
        <v>399.16954995228843</v>
      </c>
    </row>
    <row r="70" spans="1:11" x14ac:dyDescent="0.35">
      <c r="A70" s="70">
        <v>40400</v>
      </c>
      <c r="B70" s="41" t="s">
        <v>7</v>
      </c>
      <c r="C70" s="41" t="s">
        <v>13</v>
      </c>
      <c r="D70" s="41">
        <v>3.8136363640000002</v>
      </c>
      <c r="E70" s="41">
        <v>0</v>
      </c>
      <c r="F70" s="41">
        <v>1</v>
      </c>
      <c r="G70" s="41">
        <v>3.8136363640000002</v>
      </c>
      <c r="H70" s="41">
        <f t="shared" si="6"/>
        <v>303.33788611661703</v>
      </c>
      <c r="I70" s="41">
        <f t="shared" si="7"/>
        <v>2.6695454548000002</v>
      </c>
      <c r="J70" s="41">
        <f t="shared" ref="J70:J84" si="8">I70-I70*0.5</f>
        <v>1.3347727274000001</v>
      </c>
      <c r="K70" s="41">
        <f t="shared" ref="K70:K84" si="9">(I70-J70)*H70</f>
        <v>404.88713757562755</v>
      </c>
    </row>
    <row r="71" spans="1:11" x14ac:dyDescent="0.35">
      <c r="A71" s="70">
        <v>40400</v>
      </c>
      <c r="B71" s="41" t="s">
        <v>7</v>
      </c>
      <c r="C71" s="41" t="s">
        <v>14</v>
      </c>
      <c r="D71" s="41">
        <v>4.1479999999999997</v>
      </c>
      <c r="E71" s="41">
        <v>0</v>
      </c>
      <c r="F71" s="41">
        <v>1</v>
      </c>
      <c r="G71" s="41">
        <v>4.1479999999999997</v>
      </c>
      <c r="H71" s="41">
        <f t="shared" si="6"/>
        <v>277.30412548633291</v>
      </c>
      <c r="I71" s="41">
        <f t="shared" si="7"/>
        <v>2.9036</v>
      </c>
      <c r="J71" s="41">
        <f t="shared" si="8"/>
        <v>1.4518</v>
      </c>
      <c r="K71" s="41">
        <f t="shared" si="9"/>
        <v>402.59012938105809</v>
      </c>
    </row>
    <row r="72" spans="1:11" x14ac:dyDescent="0.35">
      <c r="A72" s="70">
        <v>40400</v>
      </c>
      <c r="B72" s="41" t="s">
        <v>7</v>
      </c>
      <c r="C72" s="41" t="s">
        <v>15</v>
      </c>
      <c r="D72" s="41">
        <v>4.1381249999999996</v>
      </c>
      <c r="E72" s="41">
        <v>0</v>
      </c>
      <c r="F72" s="41">
        <v>1</v>
      </c>
      <c r="G72" s="41">
        <v>4.1381249999999996</v>
      </c>
      <c r="H72" s="41">
        <f t="shared" si="6"/>
        <v>278.07299912731719</v>
      </c>
      <c r="I72" s="41">
        <f t="shared" si="7"/>
        <v>2.8966874999999996</v>
      </c>
      <c r="J72" s="41">
        <f t="shared" si="8"/>
        <v>1.4483437499999998</v>
      </c>
      <c r="K72" s="41">
        <f t="shared" si="9"/>
        <v>402.74529032980524</v>
      </c>
    </row>
    <row r="73" spans="1:11" x14ac:dyDescent="0.35">
      <c r="A73" s="70">
        <v>40400</v>
      </c>
      <c r="B73" s="41" t="s">
        <v>7</v>
      </c>
      <c r="C73" s="41" t="s">
        <v>16</v>
      </c>
      <c r="D73" s="41">
        <v>4.1381249999999996</v>
      </c>
      <c r="E73" s="41">
        <v>0</v>
      </c>
      <c r="F73" s="41">
        <v>1</v>
      </c>
      <c r="G73" s="41">
        <v>4.1381249999999996</v>
      </c>
      <c r="H73" s="41">
        <f t="shared" si="6"/>
        <v>278.07299912731719</v>
      </c>
      <c r="I73" s="41">
        <f t="shared" si="7"/>
        <v>2.8966874999999996</v>
      </c>
      <c r="J73" s="41">
        <f t="shared" si="8"/>
        <v>1.4483437499999998</v>
      </c>
      <c r="K73" s="41">
        <f t="shared" si="9"/>
        <v>402.74529032980524</v>
      </c>
    </row>
    <row r="74" spans="1:11" x14ac:dyDescent="0.35">
      <c r="A74" s="70">
        <v>40400</v>
      </c>
      <c r="B74" s="41" t="s">
        <v>7</v>
      </c>
      <c r="C74" s="41" t="s">
        <v>17</v>
      </c>
      <c r="D74" s="41">
        <v>4.4866666669999997</v>
      </c>
      <c r="E74" s="41">
        <v>0</v>
      </c>
      <c r="F74" s="41">
        <v>1</v>
      </c>
      <c r="G74" s="41">
        <v>4.4866666669999997</v>
      </c>
      <c r="H74" s="41">
        <f t="shared" si="6"/>
        <v>250.935328186455</v>
      </c>
      <c r="I74" s="41">
        <f t="shared" si="7"/>
        <v>3.1406666668999996</v>
      </c>
      <c r="J74" s="41">
        <f t="shared" si="8"/>
        <v>1.5703333334499998</v>
      </c>
      <c r="K74" s="41">
        <f t="shared" si="9"/>
        <v>394.05211039140556</v>
      </c>
    </row>
    <row r="75" spans="1:11" x14ac:dyDescent="0.35">
      <c r="A75" s="70">
        <v>40400</v>
      </c>
      <c r="B75" s="41" t="s">
        <v>18</v>
      </c>
      <c r="C75" s="41" t="s">
        <v>19</v>
      </c>
      <c r="D75" s="41">
        <v>3.1469999999999998</v>
      </c>
      <c r="E75" s="41">
        <v>0</v>
      </c>
      <c r="F75" s="41">
        <v>0</v>
      </c>
      <c r="G75" s="41">
        <v>0</v>
      </c>
      <c r="H75" s="41">
        <f t="shared" si="6"/>
        <v>268.59837162667776</v>
      </c>
      <c r="I75" s="41">
        <f t="shared" si="7"/>
        <v>2.2028999999999996</v>
      </c>
      <c r="J75" s="41">
        <f t="shared" si="8"/>
        <v>1.1014499999999998</v>
      </c>
      <c r="K75" s="41">
        <f t="shared" si="9"/>
        <v>295.84767642820418</v>
      </c>
    </row>
    <row r="76" spans="1:11" x14ac:dyDescent="0.35">
      <c r="A76" s="70">
        <v>40400</v>
      </c>
      <c r="B76" s="41" t="s">
        <v>18</v>
      </c>
      <c r="C76" s="41" t="s">
        <v>20</v>
      </c>
      <c r="D76" s="41">
        <v>3.7450000000000001</v>
      </c>
      <c r="E76" s="41">
        <v>0</v>
      </c>
      <c r="F76" s="41">
        <v>0</v>
      </c>
      <c r="G76" s="41">
        <v>0</v>
      </c>
      <c r="H76" s="41">
        <f t="shared" si="6"/>
        <v>248.04823497977074</v>
      </c>
      <c r="I76" s="41">
        <f t="shared" si="7"/>
        <v>2.6215000000000002</v>
      </c>
      <c r="J76" s="41">
        <f t="shared" si="8"/>
        <v>1.3107500000000001</v>
      </c>
      <c r="K76" s="41">
        <f t="shared" si="9"/>
        <v>325.12922399973451</v>
      </c>
    </row>
    <row r="77" spans="1:11" x14ac:dyDescent="0.35">
      <c r="A77" s="70">
        <v>40400</v>
      </c>
      <c r="B77" s="41" t="s">
        <v>18</v>
      </c>
      <c r="C77" s="41" t="s">
        <v>21</v>
      </c>
      <c r="D77" s="41">
        <v>3.1469999999999998</v>
      </c>
      <c r="E77" s="41">
        <v>0</v>
      </c>
      <c r="F77" s="41">
        <v>0</v>
      </c>
      <c r="G77" s="41">
        <v>0</v>
      </c>
      <c r="H77" s="41">
        <f t="shared" si="6"/>
        <v>268.59837162667776</v>
      </c>
      <c r="I77" s="41">
        <f t="shared" si="7"/>
        <v>2.2028999999999996</v>
      </c>
      <c r="J77" s="41">
        <f t="shared" si="8"/>
        <v>1.1014499999999998</v>
      </c>
      <c r="K77" s="41">
        <f t="shared" si="9"/>
        <v>295.84767642820418</v>
      </c>
    </row>
    <row r="78" spans="1:11" x14ac:dyDescent="0.35">
      <c r="A78" s="70">
        <v>40400</v>
      </c>
      <c r="B78" s="41" t="s">
        <v>18</v>
      </c>
      <c r="C78" s="41" t="s">
        <v>22</v>
      </c>
      <c r="D78" s="41">
        <v>3.78</v>
      </c>
      <c r="E78" s="41">
        <v>0</v>
      </c>
      <c r="F78" s="41">
        <v>0</v>
      </c>
      <c r="G78" s="41">
        <v>0</v>
      </c>
      <c r="H78" s="41">
        <f t="shared" si="6"/>
        <v>246.84546778471767</v>
      </c>
      <c r="I78" s="41">
        <f t="shared" si="7"/>
        <v>2.6459999999999999</v>
      </c>
      <c r="J78" s="41">
        <f t="shared" si="8"/>
        <v>1.323</v>
      </c>
      <c r="K78" s="41">
        <f t="shared" si="9"/>
        <v>326.57655387918146</v>
      </c>
    </row>
    <row r="79" spans="1:11" x14ac:dyDescent="0.35">
      <c r="A79" s="70">
        <v>40400</v>
      </c>
      <c r="B79" s="41" t="s">
        <v>18</v>
      </c>
      <c r="C79" s="41" t="s">
        <v>23</v>
      </c>
      <c r="D79" s="41">
        <v>4.1790000000000003</v>
      </c>
      <c r="E79" s="41">
        <v>0</v>
      </c>
      <c r="F79" s="41">
        <v>0</v>
      </c>
      <c r="G79" s="41">
        <v>0</v>
      </c>
      <c r="H79" s="41">
        <f t="shared" si="6"/>
        <v>233.13392176111245</v>
      </c>
      <c r="I79" s="41">
        <f t="shared" si="7"/>
        <v>2.9253</v>
      </c>
      <c r="J79" s="41">
        <f t="shared" si="8"/>
        <v>1.46265</v>
      </c>
      <c r="K79" s="41">
        <f t="shared" si="9"/>
        <v>340.99333066389113</v>
      </c>
    </row>
    <row r="80" spans="1:11" x14ac:dyDescent="0.35">
      <c r="A80" s="70">
        <v>40400</v>
      </c>
      <c r="B80" s="41" t="s">
        <v>18</v>
      </c>
      <c r="C80" s="41" t="s">
        <v>24</v>
      </c>
      <c r="D80" s="41">
        <v>4.6224999999999996</v>
      </c>
      <c r="E80" s="41">
        <v>0</v>
      </c>
      <c r="F80" s="41">
        <v>0</v>
      </c>
      <c r="G80" s="41">
        <v>0</v>
      </c>
      <c r="H80" s="41">
        <f t="shared" si="6"/>
        <v>217.89314316093979</v>
      </c>
      <c r="I80" s="41">
        <f t="shared" si="7"/>
        <v>3.2357499999999995</v>
      </c>
      <c r="J80" s="41">
        <f t="shared" si="8"/>
        <v>1.6178749999999997</v>
      </c>
      <c r="K80" s="41">
        <f t="shared" si="9"/>
        <v>352.52386899150542</v>
      </c>
    </row>
    <row r="81" spans="1:11" x14ac:dyDescent="0.35">
      <c r="A81" s="70">
        <v>40400</v>
      </c>
      <c r="B81" s="41" t="s">
        <v>18</v>
      </c>
      <c r="C81" s="41" t="s">
        <v>25</v>
      </c>
      <c r="D81" s="41">
        <v>4.0162500000000003</v>
      </c>
      <c r="E81" s="41">
        <v>0</v>
      </c>
      <c r="F81" s="41">
        <v>0</v>
      </c>
      <c r="G81" s="41">
        <v>0</v>
      </c>
      <c r="H81" s="41">
        <f t="shared" si="6"/>
        <v>238.7267892181093</v>
      </c>
      <c r="I81" s="41">
        <f t="shared" si="7"/>
        <v>2.811375</v>
      </c>
      <c r="J81" s="41">
        <f t="shared" si="8"/>
        <v>1.4056875</v>
      </c>
      <c r="K81" s="41">
        <f t="shared" si="9"/>
        <v>335.57526351903101</v>
      </c>
    </row>
    <row r="82" spans="1:11" x14ac:dyDescent="0.35">
      <c r="A82" s="70">
        <v>40400</v>
      </c>
      <c r="B82" s="41" t="s">
        <v>18</v>
      </c>
      <c r="C82" s="41" t="s">
        <v>26</v>
      </c>
      <c r="D82" s="41">
        <v>3.1419999999999999</v>
      </c>
      <c r="E82" s="41">
        <v>0</v>
      </c>
      <c r="F82" s="41">
        <v>0</v>
      </c>
      <c r="G82" s="41">
        <v>0</v>
      </c>
      <c r="H82" s="41">
        <f t="shared" si="6"/>
        <v>268.77019551168536</v>
      </c>
      <c r="I82" s="41">
        <f t="shared" si="7"/>
        <v>2.1993999999999998</v>
      </c>
      <c r="J82" s="41">
        <f t="shared" si="8"/>
        <v>1.0996999999999999</v>
      </c>
      <c r="K82" s="41">
        <f t="shared" si="9"/>
        <v>295.56658400420037</v>
      </c>
    </row>
    <row r="83" spans="1:11" x14ac:dyDescent="0.35">
      <c r="A83" s="70">
        <v>40400</v>
      </c>
      <c r="B83" s="41" t="s">
        <v>18</v>
      </c>
      <c r="C83" s="41" t="s">
        <v>27</v>
      </c>
      <c r="D83" s="41">
        <v>3.7450000000000001</v>
      </c>
      <c r="E83" s="41">
        <v>0</v>
      </c>
      <c r="F83" s="41">
        <v>0</v>
      </c>
      <c r="G83" s="41">
        <v>0</v>
      </c>
      <c r="H83" s="41">
        <f t="shared" si="6"/>
        <v>248.04823497977074</v>
      </c>
      <c r="I83" s="41">
        <f t="shared" si="7"/>
        <v>2.6215000000000002</v>
      </c>
      <c r="J83" s="41">
        <f t="shared" si="8"/>
        <v>1.3107500000000001</v>
      </c>
      <c r="K83" s="41">
        <f t="shared" si="9"/>
        <v>325.12922399973451</v>
      </c>
    </row>
    <row r="84" spans="1:11" x14ac:dyDescent="0.35">
      <c r="A84" s="70">
        <v>40400</v>
      </c>
      <c r="B84" s="41" t="s">
        <v>18</v>
      </c>
      <c r="C84" s="41" t="s">
        <v>28</v>
      </c>
      <c r="D84" s="41">
        <v>3.5185714290000001</v>
      </c>
      <c r="E84" s="41">
        <v>0</v>
      </c>
      <c r="F84" s="41">
        <v>0</v>
      </c>
      <c r="G84" s="41">
        <v>0</v>
      </c>
      <c r="H84" s="41">
        <f t="shared" si="6"/>
        <v>255.82940232895783</v>
      </c>
      <c r="I84" s="41">
        <f t="shared" si="7"/>
        <v>2.4630000003000001</v>
      </c>
      <c r="J84" s="41">
        <f t="shared" si="8"/>
        <v>1.2315000001500001</v>
      </c>
      <c r="K84" s="41">
        <f t="shared" si="9"/>
        <v>315.05390900648598</v>
      </c>
    </row>
  </sheetData>
  <mergeCells count="2">
    <mergeCell ref="J1:L1"/>
    <mergeCell ref="J2:L2"/>
  </mergeCell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>
      <selection activeCell="C32" sqref="C31:C32"/>
    </sheetView>
  </sheetViews>
  <sheetFormatPr defaultRowHeight="14.5" x14ac:dyDescent="0.35"/>
  <cols>
    <col min="3" max="3" width="60.54296875" customWidth="1"/>
  </cols>
  <sheetData>
    <row r="2" spans="2:4" x14ac:dyDescent="0.35">
      <c r="B2" s="80" t="s">
        <v>29</v>
      </c>
      <c r="C2" s="80"/>
      <c r="D2" s="80"/>
    </row>
    <row r="3" spans="2:4" x14ac:dyDescent="0.35">
      <c r="B3" s="3">
        <v>1</v>
      </c>
      <c r="C3" s="79" t="s">
        <v>30</v>
      </c>
      <c r="D3" s="79"/>
    </row>
    <row r="4" spans="2:4" x14ac:dyDescent="0.35">
      <c r="B4" s="3">
        <v>2</v>
      </c>
      <c r="C4" s="79" t="s">
        <v>31</v>
      </c>
      <c r="D4" s="79"/>
    </row>
    <row r="5" spans="2:4" ht="14.4" customHeight="1" x14ac:dyDescent="0.35">
      <c r="B5" s="3">
        <v>3</v>
      </c>
      <c r="C5" s="79" t="s">
        <v>32</v>
      </c>
      <c r="D5" s="79"/>
    </row>
    <row r="6" spans="2:4" x14ac:dyDescent="0.35">
      <c r="B6" s="3">
        <v>4</v>
      </c>
      <c r="C6" s="79" t="s">
        <v>33</v>
      </c>
      <c r="D6" s="79"/>
    </row>
    <row r="10" spans="2:4" ht="14.4" customHeight="1" x14ac:dyDescent="0.35"/>
    <row r="11" spans="2:4" ht="14.4" customHeight="1" x14ac:dyDescent="0.35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workbookViewId="0">
      <selection activeCell="I12" sqref="I12"/>
    </sheetView>
  </sheetViews>
  <sheetFormatPr defaultRowHeight="14.5" x14ac:dyDescent="0.35"/>
  <cols>
    <col min="1" max="1" width="9.54296875" bestFit="1" customWidth="1"/>
    <col min="3" max="3" width="19.90625" bestFit="1" customWidth="1"/>
    <col min="4" max="4" width="11.81640625" bestFit="1" customWidth="1"/>
    <col min="5" max="5" width="19" customWidth="1"/>
  </cols>
  <sheetData>
    <row r="1" spans="1:20" s="1" customFormat="1" x14ac:dyDescent="0.35">
      <c r="A1" s="56" t="s">
        <v>0</v>
      </c>
      <c r="B1" s="57" t="s">
        <v>1</v>
      </c>
      <c r="C1" s="57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5">
      <c r="A2" s="59">
        <v>40302</v>
      </c>
      <c r="B2" s="60" t="s">
        <v>7</v>
      </c>
      <c r="C2" s="60" t="s">
        <v>8</v>
      </c>
      <c r="D2" s="61">
        <v>270.7488999921228</v>
      </c>
      <c r="E2" s="61">
        <v>4.29</v>
      </c>
      <c r="F2" s="61">
        <v>0</v>
      </c>
      <c r="G2" s="61">
        <v>0</v>
      </c>
    </row>
    <row r="3" spans="1:20" x14ac:dyDescent="0.35">
      <c r="A3" s="59">
        <v>40309</v>
      </c>
      <c r="B3" s="60" t="s">
        <v>7</v>
      </c>
      <c r="C3" s="60" t="s">
        <v>8</v>
      </c>
      <c r="D3" s="61">
        <v>314.50582438280878</v>
      </c>
      <c r="E3" s="61">
        <v>4.29</v>
      </c>
      <c r="F3" s="61">
        <v>1</v>
      </c>
      <c r="G3" s="61">
        <v>0</v>
      </c>
    </row>
    <row r="4" spans="1:20" x14ac:dyDescent="0.35">
      <c r="A4" s="59">
        <v>40316</v>
      </c>
      <c r="B4" s="60" t="s">
        <v>7</v>
      </c>
      <c r="C4" s="60" t="s">
        <v>8</v>
      </c>
      <c r="D4" s="61">
        <v>390.60697916261392</v>
      </c>
      <c r="E4" s="61">
        <v>4.0858333330000001</v>
      </c>
      <c r="F4" s="61">
        <v>0</v>
      </c>
      <c r="G4" s="61">
        <v>1</v>
      </c>
    </row>
    <row r="5" spans="1:20" x14ac:dyDescent="0.35">
      <c r="A5" s="59">
        <v>40323</v>
      </c>
      <c r="B5" s="60" t="s">
        <v>7</v>
      </c>
      <c r="C5" s="60" t="s">
        <v>8</v>
      </c>
      <c r="D5" s="61">
        <v>249.86237982712225</v>
      </c>
      <c r="E5" s="61">
        <v>4.0858333330000001</v>
      </c>
      <c r="F5" s="61">
        <v>0</v>
      </c>
      <c r="G5" s="61">
        <v>1</v>
      </c>
    </row>
    <row r="6" spans="1:20" x14ac:dyDescent="0.35">
      <c r="A6" s="59">
        <v>40330</v>
      </c>
      <c r="B6" s="60" t="s">
        <v>7</v>
      </c>
      <c r="C6" s="60" t="s">
        <v>8</v>
      </c>
      <c r="D6" s="61">
        <v>222.03389430781561</v>
      </c>
      <c r="E6" s="61">
        <v>4.7931249999999999</v>
      </c>
      <c r="F6" s="61">
        <v>0</v>
      </c>
      <c r="G6" s="61">
        <v>1</v>
      </c>
    </row>
    <row r="7" spans="1:20" x14ac:dyDescent="0.35">
      <c r="A7" s="59">
        <v>40337</v>
      </c>
      <c r="B7" s="60" t="s">
        <v>7</v>
      </c>
      <c r="C7" s="60" t="s">
        <v>8</v>
      </c>
      <c r="D7" s="61">
        <v>276.35819705736077</v>
      </c>
      <c r="E7" s="61">
        <v>4.1471428570000004</v>
      </c>
      <c r="F7" s="61">
        <v>0</v>
      </c>
      <c r="G7" s="61">
        <v>0</v>
      </c>
    </row>
    <row r="8" spans="1:20" x14ac:dyDescent="0.35">
      <c r="A8" s="59">
        <v>40344</v>
      </c>
      <c r="B8" s="60" t="s">
        <v>7</v>
      </c>
      <c r="C8" s="60" t="s">
        <v>8</v>
      </c>
      <c r="D8" s="61">
        <v>294.86318135451683</v>
      </c>
      <c r="E8" s="61">
        <v>4.1471428570000004</v>
      </c>
      <c r="F8" s="61">
        <v>0</v>
      </c>
      <c r="G8" s="61">
        <v>0</v>
      </c>
    </row>
    <row r="9" spans="1:20" x14ac:dyDescent="0.35">
      <c r="A9" s="59">
        <v>40351</v>
      </c>
      <c r="B9" s="60" t="s">
        <v>7</v>
      </c>
      <c r="C9" s="60" t="s">
        <v>8</v>
      </c>
      <c r="D9" s="61">
        <v>383.45580710381228</v>
      </c>
      <c r="E9" s="61">
        <v>4.05</v>
      </c>
      <c r="F9" s="61">
        <v>1</v>
      </c>
      <c r="G9" s="61">
        <v>0</v>
      </c>
    </row>
    <row r="10" spans="1:20" x14ac:dyDescent="0.35">
      <c r="A10" s="59">
        <v>40358</v>
      </c>
      <c r="B10" s="60" t="s">
        <v>7</v>
      </c>
      <c r="C10" s="60" t="s">
        <v>8</v>
      </c>
      <c r="D10" s="61">
        <v>300.2942445751741</v>
      </c>
      <c r="E10" s="61">
        <v>4.05</v>
      </c>
      <c r="F10" s="61">
        <v>0</v>
      </c>
      <c r="G10" s="61">
        <v>1</v>
      </c>
    </row>
    <row r="11" spans="1:20" x14ac:dyDescent="0.35">
      <c r="A11" s="59">
        <v>40365</v>
      </c>
      <c r="B11" s="60" t="s">
        <v>7</v>
      </c>
      <c r="C11" s="60" t="s">
        <v>8</v>
      </c>
      <c r="D11" s="61">
        <v>296.74312209515341</v>
      </c>
      <c r="E11" s="61">
        <v>4.5813333329999999</v>
      </c>
      <c r="F11" s="61">
        <v>0</v>
      </c>
      <c r="G11" s="61">
        <v>1</v>
      </c>
    </row>
    <row r="12" spans="1:20" x14ac:dyDescent="0.35">
      <c r="A12" s="59">
        <v>40372</v>
      </c>
      <c r="B12" s="60" t="s">
        <v>7</v>
      </c>
      <c r="C12" s="60" t="s">
        <v>8</v>
      </c>
      <c r="D12" s="61">
        <v>429.79776568141511</v>
      </c>
      <c r="E12" s="61">
        <v>3.556923077</v>
      </c>
      <c r="F12" s="61">
        <v>0</v>
      </c>
      <c r="G12" s="61">
        <v>1</v>
      </c>
    </row>
    <row r="13" spans="1:20" x14ac:dyDescent="0.35">
      <c r="A13" s="59">
        <v>40302</v>
      </c>
      <c r="B13" s="60" t="s">
        <v>7</v>
      </c>
      <c r="C13" s="60" t="s">
        <v>9</v>
      </c>
      <c r="D13" s="61">
        <v>297.21708504560701</v>
      </c>
      <c r="E13" s="61">
        <v>4.29</v>
      </c>
      <c r="F13" s="61">
        <v>0</v>
      </c>
      <c r="G13" s="61">
        <v>0</v>
      </c>
    </row>
    <row r="14" spans="1:20" x14ac:dyDescent="0.35">
      <c r="A14" s="59">
        <v>40309</v>
      </c>
      <c r="B14" s="60" t="s">
        <v>7</v>
      </c>
      <c r="C14" s="60" t="s">
        <v>9</v>
      </c>
      <c r="D14" s="61">
        <v>268.40556671680145</v>
      </c>
      <c r="E14" s="61">
        <v>4.29</v>
      </c>
      <c r="F14" s="61">
        <v>0</v>
      </c>
      <c r="G14" s="61">
        <v>0</v>
      </c>
    </row>
    <row r="15" spans="1:20" x14ac:dyDescent="0.35">
      <c r="A15" s="59">
        <v>40316</v>
      </c>
      <c r="B15" s="60" t="s">
        <v>7</v>
      </c>
      <c r="C15" s="60" t="s">
        <v>9</v>
      </c>
      <c r="D15" s="61">
        <v>206.02798850125583</v>
      </c>
      <c r="E15" s="61">
        <v>4.0858333330000001</v>
      </c>
      <c r="F15" s="61">
        <v>0</v>
      </c>
      <c r="G15" s="61">
        <v>0</v>
      </c>
    </row>
    <row r="16" spans="1:20" x14ac:dyDescent="0.35">
      <c r="A16" s="59">
        <v>40323</v>
      </c>
      <c r="B16" s="60" t="s">
        <v>7</v>
      </c>
      <c r="C16" s="60" t="s">
        <v>9</v>
      </c>
      <c r="D16" s="61">
        <v>201.96734153603134</v>
      </c>
      <c r="E16" s="61">
        <v>4.0858333330000001</v>
      </c>
      <c r="F16" s="61">
        <v>0</v>
      </c>
      <c r="G16" s="61">
        <v>0</v>
      </c>
    </row>
    <row r="17" spans="1:7" x14ac:dyDescent="0.35">
      <c r="A17" s="59">
        <v>40330</v>
      </c>
      <c r="B17" s="60" t="s">
        <v>7</v>
      </c>
      <c r="C17" s="60" t="s">
        <v>9</v>
      </c>
      <c r="D17" s="61">
        <v>239.72697458725526</v>
      </c>
      <c r="E17" s="61">
        <v>3.84</v>
      </c>
      <c r="F17" s="61">
        <v>0</v>
      </c>
      <c r="G17" s="61">
        <v>0</v>
      </c>
    </row>
    <row r="18" spans="1:7" x14ac:dyDescent="0.35">
      <c r="A18" s="59">
        <v>40337</v>
      </c>
      <c r="B18" s="60" t="s">
        <v>7</v>
      </c>
      <c r="C18" s="60" t="s">
        <v>9</v>
      </c>
      <c r="D18" s="61">
        <v>171.39281859155261</v>
      </c>
      <c r="E18" s="61">
        <v>4.2592307690000002</v>
      </c>
      <c r="F18" s="61">
        <v>0</v>
      </c>
      <c r="G18" s="61">
        <v>0</v>
      </c>
    </row>
    <row r="19" spans="1:7" x14ac:dyDescent="0.35">
      <c r="A19" s="59">
        <v>40344</v>
      </c>
      <c r="B19" s="60" t="s">
        <v>7</v>
      </c>
      <c r="C19" s="60" t="s">
        <v>9</v>
      </c>
      <c r="D19" s="61">
        <v>172.74559451311936</v>
      </c>
      <c r="E19" s="61">
        <v>4.99</v>
      </c>
      <c r="F19" s="61">
        <v>0</v>
      </c>
      <c r="G19" s="61">
        <v>0</v>
      </c>
    </row>
    <row r="20" spans="1:7" x14ac:dyDescent="0.35">
      <c r="A20" s="59">
        <v>40351</v>
      </c>
      <c r="B20" s="60" t="s">
        <v>7</v>
      </c>
      <c r="C20" s="60" t="s">
        <v>9</v>
      </c>
      <c r="D20" s="61">
        <v>379.20412736310453</v>
      </c>
      <c r="E20" s="61">
        <v>3.7685714290000001</v>
      </c>
      <c r="F20" s="61">
        <v>1</v>
      </c>
      <c r="G20" s="61">
        <v>0</v>
      </c>
    </row>
    <row r="21" spans="1:7" x14ac:dyDescent="0.35">
      <c r="A21" s="59">
        <v>40358</v>
      </c>
      <c r="B21" s="60" t="s">
        <v>7</v>
      </c>
      <c r="C21" s="60" t="s">
        <v>9</v>
      </c>
      <c r="D21" s="61">
        <v>346.14938028154523</v>
      </c>
      <c r="E21" s="61">
        <v>4.7024999999999997</v>
      </c>
      <c r="F21" s="61">
        <v>0</v>
      </c>
      <c r="G21" s="61">
        <v>1</v>
      </c>
    </row>
    <row r="22" spans="1:7" x14ac:dyDescent="0.35">
      <c r="A22" s="59">
        <v>40365</v>
      </c>
      <c r="B22" s="60" t="s">
        <v>7</v>
      </c>
      <c r="C22" s="60" t="s">
        <v>9</v>
      </c>
      <c r="D22" s="61">
        <v>371.4853015379951</v>
      </c>
      <c r="E22" s="61">
        <v>3.5878571429999999</v>
      </c>
      <c r="F22" s="61">
        <v>0</v>
      </c>
      <c r="G22" s="61">
        <v>1</v>
      </c>
    </row>
    <row r="23" spans="1:7" x14ac:dyDescent="0.35">
      <c r="A23" s="59">
        <v>40372</v>
      </c>
      <c r="B23" s="60" t="s">
        <v>7</v>
      </c>
      <c r="C23" s="60" t="s">
        <v>9</v>
      </c>
      <c r="D23" s="61">
        <v>302.60708516818738</v>
      </c>
      <c r="E23" s="61">
        <v>3.8450000000000002</v>
      </c>
      <c r="F23" s="61">
        <v>0</v>
      </c>
      <c r="G23" s="61">
        <v>1</v>
      </c>
    </row>
    <row r="24" spans="1:7" x14ac:dyDescent="0.35">
      <c r="A24" s="59">
        <v>40302</v>
      </c>
      <c r="B24" s="60" t="s">
        <v>7</v>
      </c>
      <c r="C24" s="60" t="s">
        <v>10</v>
      </c>
      <c r="D24" s="61">
        <v>145.78336079215677</v>
      </c>
      <c r="E24" s="61">
        <v>5.39</v>
      </c>
      <c r="F24" s="61">
        <v>0</v>
      </c>
      <c r="G24" s="61">
        <v>0</v>
      </c>
    </row>
    <row r="25" spans="1:7" x14ac:dyDescent="0.35">
      <c r="A25" s="59">
        <v>40309</v>
      </c>
      <c r="B25" s="60" t="s">
        <v>7</v>
      </c>
      <c r="C25" s="60" t="s">
        <v>10</v>
      </c>
      <c r="D25" s="61">
        <v>309.05276246954139</v>
      </c>
      <c r="E25" s="61">
        <v>5.0185714289999996</v>
      </c>
      <c r="F25" s="61">
        <v>0</v>
      </c>
      <c r="G25" s="61">
        <v>0</v>
      </c>
    </row>
    <row r="26" spans="1:7" x14ac:dyDescent="0.35">
      <c r="A26" s="59">
        <v>40316</v>
      </c>
      <c r="B26" s="60" t="s">
        <v>7</v>
      </c>
      <c r="C26" s="60" t="s">
        <v>10</v>
      </c>
      <c r="D26" s="61">
        <v>154.59788084785293</v>
      </c>
      <c r="E26" s="61">
        <v>5.2149999999999999</v>
      </c>
      <c r="F26" s="61">
        <v>0</v>
      </c>
      <c r="G26" s="61">
        <v>0</v>
      </c>
    </row>
    <row r="27" spans="1:7" x14ac:dyDescent="0.35">
      <c r="A27" s="59">
        <v>40323</v>
      </c>
      <c r="B27" s="60" t="s">
        <v>7</v>
      </c>
      <c r="C27" s="60" t="s">
        <v>10</v>
      </c>
      <c r="D27" s="61">
        <v>247.72564561350089</v>
      </c>
      <c r="E27" s="61">
        <v>4.8816666670000002</v>
      </c>
      <c r="F27" s="61">
        <v>0</v>
      </c>
      <c r="G27" s="61">
        <v>0</v>
      </c>
    </row>
    <row r="28" spans="1:7" x14ac:dyDescent="0.35">
      <c r="A28" s="59">
        <v>40330</v>
      </c>
      <c r="B28" s="60" t="s">
        <v>7</v>
      </c>
      <c r="C28" s="60" t="s">
        <v>10</v>
      </c>
      <c r="D28" s="61">
        <v>227.99236329472669</v>
      </c>
      <c r="E28" s="61">
        <v>3.9666666670000001</v>
      </c>
      <c r="F28" s="61">
        <v>0</v>
      </c>
      <c r="G28" s="61">
        <v>0</v>
      </c>
    </row>
    <row r="29" spans="1:7" x14ac:dyDescent="0.35">
      <c r="A29" s="59">
        <v>40337</v>
      </c>
      <c r="B29" s="60" t="s">
        <v>7</v>
      </c>
      <c r="C29" s="60" t="s">
        <v>10</v>
      </c>
      <c r="D29" s="61">
        <v>226.5964968466343</v>
      </c>
      <c r="E29" s="61">
        <v>3.997692308</v>
      </c>
      <c r="F29" s="61">
        <v>0</v>
      </c>
      <c r="G29" s="61">
        <v>0</v>
      </c>
    </row>
    <row r="30" spans="1:7" x14ac:dyDescent="0.35">
      <c r="A30" s="59">
        <v>40344</v>
      </c>
      <c r="B30" s="60" t="s">
        <v>7</v>
      </c>
      <c r="C30" s="60" t="s">
        <v>10</v>
      </c>
      <c r="D30" s="61">
        <v>233.31521082097063</v>
      </c>
      <c r="E30" s="61">
        <v>4.8958823530000002</v>
      </c>
      <c r="F30" s="61">
        <v>0</v>
      </c>
      <c r="G30" s="61">
        <v>0</v>
      </c>
    </row>
    <row r="31" spans="1:7" x14ac:dyDescent="0.35">
      <c r="A31" s="59">
        <v>40351</v>
      </c>
      <c r="B31" s="60" t="s">
        <v>7</v>
      </c>
      <c r="C31" s="60" t="s">
        <v>10</v>
      </c>
      <c r="D31" s="61">
        <v>215.20722620508221</v>
      </c>
      <c r="E31" s="61">
        <v>4.9275000000000002</v>
      </c>
      <c r="F31" s="61">
        <v>0</v>
      </c>
      <c r="G31" s="61">
        <v>0</v>
      </c>
    </row>
    <row r="32" spans="1:7" x14ac:dyDescent="0.35">
      <c r="A32" s="59">
        <v>40358</v>
      </c>
      <c r="B32" s="60" t="s">
        <v>7</v>
      </c>
      <c r="C32" s="60" t="s">
        <v>10</v>
      </c>
      <c r="D32" s="61">
        <v>233.41454117517861</v>
      </c>
      <c r="E32" s="61">
        <v>4.3166666669999998</v>
      </c>
      <c r="F32" s="61">
        <v>0</v>
      </c>
      <c r="G32" s="61">
        <v>0</v>
      </c>
    </row>
    <row r="33" spans="1:7" x14ac:dyDescent="0.35">
      <c r="A33" s="59">
        <v>40365</v>
      </c>
      <c r="B33" s="60" t="s">
        <v>7</v>
      </c>
      <c r="C33" s="60" t="s">
        <v>10</v>
      </c>
      <c r="D33" s="61">
        <v>297.11769231578774</v>
      </c>
      <c r="E33" s="61">
        <v>4.1213333329999999</v>
      </c>
      <c r="F33" s="61">
        <v>0</v>
      </c>
      <c r="G33" s="61">
        <v>0</v>
      </c>
    </row>
    <row r="34" spans="1:7" x14ac:dyDescent="0.35">
      <c r="A34" s="59">
        <v>40372</v>
      </c>
      <c r="B34" s="60" t="s">
        <v>7</v>
      </c>
      <c r="C34" s="60" t="s">
        <v>10</v>
      </c>
      <c r="D34" s="61">
        <v>258.46230884332823</v>
      </c>
      <c r="E34" s="61">
        <v>4.6806666669999997</v>
      </c>
      <c r="F34" s="61">
        <v>0</v>
      </c>
      <c r="G34" s="61">
        <v>0</v>
      </c>
    </row>
    <row r="35" spans="1:7" x14ac:dyDescent="0.35">
      <c r="A35" s="59">
        <v>40302</v>
      </c>
      <c r="B35" s="60" t="s">
        <v>7</v>
      </c>
      <c r="C35" s="60" t="s">
        <v>11</v>
      </c>
      <c r="D35" s="61">
        <v>336.22133222738205</v>
      </c>
      <c r="E35" s="61">
        <v>4.3172727269999998</v>
      </c>
      <c r="F35" s="61">
        <v>0</v>
      </c>
      <c r="G35" s="61">
        <v>0</v>
      </c>
    </row>
    <row r="36" spans="1:7" x14ac:dyDescent="0.35">
      <c r="A36" s="59">
        <v>40309</v>
      </c>
      <c r="B36" s="60" t="s">
        <v>7</v>
      </c>
      <c r="C36" s="60" t="s">
        <v>11</v>
      </c>
      <c r="D36" s="61">
        <v>364.17453904151307</v>
      </c>
      <c r="E36" s="61">
        <v>4.5233333330000001</v>
      </c>
      <c r="F36" s="61">
        <v>0</v>
      </c>
      <c r="G36" s="61">
        <v>0</v>
      </c>
    </row>
    <row r="37" spans="1:7" x14ac:dyDescent="0.35">
      <c r="A37" s="59">
        <v>40316</v>
      </c>
      <c r="B37" s="60" t="s">
        <v>7</v>
      </c>
      <c r="C37" s="60" t="s">
        <v>11</v>
      </c>
      <c r="D37" s="61">
        <v>291.1947988284852</v>
      </c>
      <c r="E37" s="61">
        <v>4.9469230770000001</v>
      </c>
      <c r="F37" s="61">
        <v>1</v>
      </c>
      <c r="G37" s="61">
        <v>0</v>
      </c>
    </row>
    <row r="38" spans="1:7" x14ac:dyDescent="0.35">
      <c r="A38" s="59">
        <v>40323</v>
      </c>
      <c r="B38" s="60" t="s">
        <v>7</v>
      </c>
      <c r="C38" s="60" t="s">
        <v>11</v>
      </c>
      <c r="D38" s="61">
        <v>279.62964251219836</v>
      </c>
      <c r="E38" s="61">
        <v>4.693846154</v>
      </c>
      <c r="F38" s="61">
        <v>0</v>
      </c>
      <c r="G38" s="61">
        <v>1</v>
      </c>
    </row>
    <row r="39" spans="1:7" x14ac:dyDescent="0.35">
      <c r="A39" s="59">
        <v>40330</v>
      </c>
      <c r="B39" s="60" t="s">
        <v>7</v>
      </c>
      <c r="C39" s="60" t="s">
        <v>11</v>
      </c>
      <c r="D39" s="61">
        <v>328.56464507221398</v>
      </c>
      <c r="E39" s="61">
        <v>4.8435714289999998</v>
      </c>
      <c r="F39" s="61">
        <v>0</v>
      </c>
      <c r="G39" s="61">
        <v>1</v>
      </c>
    </row>
    <row r="40" spans="1:7" x14ac:dyDescent="0.35">
      <c r="A40" s="59">
        <v>40337</v>
      </c>
      <c r="B40" s="60" t="s">
        <v>7</v>
      </c>
      <c r="C40" s="60" t="s">
        <v>11</v>
      </c>
      <c r="D40" s="61">
        <v>329.40232818821283</v>
      </c>
      <c r="E40" s="61">
        <v>4.7024999999999997</v>
      </c>
      <c r="F40" s="61">
        <v>0</v>
      </c>
      <c r="G40" s="61">
        <v>1</v>
      </c>
    </row>
    <row r="41" spans="1:7" x14ac:dyDescent="0.35">
      <c r="A41" s="59">
        <v>40344</v>
      </c>
      <c r="B41" s="60" t="s">
        <v>7</v>
      </c>
      <c r="C41" s="60" t="s">
        <v>11</v>
      </c>
      <c r="D41" s="61">
        <v>211.37293465463586</v>
      </c>
      <c r="E41" s="61">
        <v>4.8958823530000002</v>
      </c>
      <c r="F41" s="61">
        <v>0</v>
      </c>
      <c r="G41" s="61">
        <v>0</v>
      </c>
    </row>
    <row r="42" spans="1:7" x14ac:dyDescent="0.35">
      <c r="A42" s="59">
        <v>40351</v>
      </c>
      <c r="B42" s="60" t="s">
        <v>7</v>
      </c>
      <c r="C42" s="60" t="s">
        <v>11</v>
      </c>
      <c r="D42" s="61">
        <v>428.35016052755583</v>
      </c>
      <c r="E42" s="61">
        <v>4.0257142860000004</v>
      </c>
      <c r="F42" s="61">
        <v>1</v>
      </c>
      <c r="G42" s="61">
        <v>0</v>
      </c>
    </row>
    <row r="43" spans="1:7" x14ac:dyDescent="0.35">
      <c r="A43" s="59">
        <v>40358</v>
      </c>
      <c r="B43" s="60" t="s">
        <v>7</v>
      </c>
      <c r="C43" s="60" t="s">
        <v>11</v>
      </c>
      <c r="D43" s="61">
        <v>412.79178442906306</v>
      </c>
      <c r="E43" s="61">
        <v>4.8366666670000003</v>
      </c>
      <c r="F43" s="61">
        <v>1</v>
      </c>
      <c r="G43" s="61">
        <v>1</v>
      </c>
    </row>
    <row r="44" spans="1:7" x14ac:dyDescent="0.35">
      <c r="A44" s="59">
        <v>40365</v>
      </c>
      <c r="B44" s="60" t="s">
        <v>7</v>
      </c>
      <c r="C44" s="60" t="s">
        <v>11</v>
      </c>
      <c r="D44" s="61">
        <v>328.22108302748148</v>
      </c>
      <c r="E44" s="61">
        <v>4.2473333330000003</v>
      </c>
      <c r="F44" s="61">
        <v>0</v>
      </c>
      <c r="G44" s="61">
        <v>1</v>
      </c>
    </row>
    <row r="45" spans="1:7" x14ac:dyDescent="0.35">
      <c r="A45" s="59">
        <v>40372</v>
      </c>
      <c r="B45" s="60" t="s">
        <v>7</v>
      </c>
      <c r="C45" s="60" t="s">
        <v>11</v>
      </c>
      <c r="D45" s="61">
        <v>269.83398933575558</v>
      </c>
      <c r="E45" s="61">
        <v>4.5443749999999996</v>
      </c>
      <c r="F45" s="61">
        <v>0</v>
      </c>
      <c r="G45" s="61">
        <v>1</v>
      </c>
    </row>
    <row r="46" spans="1:7" x14ac:dyDescent="0.35">
      <c r="A46" s="59">
        <v>40302</v>
      </c>
      <c r="B46" s="60" t="s">
        <v>7</v>
      </c>
      <c r="C46" s="60" t="s">
        <v>12</v>
      </c>
      <c r="D46" s="61">
        <v>286.13829190952799</v>
      </c>
      <c r="E46" s="61">
        <v>4.0627272730000001</v>
      </c>
      <c r="F46" s="61">
        <v>0</v>
      </c>
      <c r="G46" s="61">
        <v>0</v>
      </c>
    </row>
    <row r="47" spans="1:7" x14ac:dyDescent="0.35">
      <c r="A47" s="59">
        <v>40309</v>
      </c>
      <c r="B47" s="60" t="s">
        <v>7</v>
      </c>
      <c r="C47" s="60" t="s">
        <v>12</v>
      </c>
      <c r="D47" s="61">
        <v>100.09976082913568</v>
      </c>
      <c r="E47" s="61">
        <v>4.7233333330000002</v>
      </c>
      <c r="F47" s="61">
        <v>0</v>
      </c>
      <c r="G47" s="61">
        <v>0</v>
      </c>
    </row>
    <row r="48" spans="1:7" x14ac:dyDescent="0.35">
      <c r="A48" s="59">
        <v>40316</v>
      </c>
      <c r="B48" s="60" t="s">
        <v>7</v>
      </c>
      <c r="C48" s="60" t="s">
        <v>12</v>
      </c>
      <c r="D48" s="61">
        <v>202.21177781488618</v>
      </c>
      <c r="E48" s="61">
        <v>4.0945454549999996</v>
      </c>
      <c r="F48" s="61">
        <v>0</v>
      </c>
      <c r="G48" s="61">
        <v>0</v>
      </c>
    </row>
    <row r="49" spans="1:7" x14ac:dyDescent="0.35">
      <c r="A49" s="59">
        <v>40323</v>
      </c>
      <c r="B49" s="60" t="s">
        <v>7</v>
      </c>
      <c r="C49" s="60" t="s">
        <v>12</v>
      </c>
      <c r="D49" s="61">
        <v>277.05184352904394</v>
      </c>
      <c r="E49" s="61">
        <v>4.0581818180000004</v>
      </c>
      <c r="F49" s="61">
        <v>1</v>
      </c>
      <c r="G49" s="61">
        <v>0</v>
      </c>
    </row>
    <row r="50" spans="1:7" x14ac:dyDescent="0.35">
      <c r="A50" s="59">
        <v>40330</v>
      </c>
      <c r="B50" s="60" t="s">
        <v>7</v>
      </c>
      <c r="C50" s="60" t="s">
        <v>12</v>
      </c>
      <c r="D50" s="61">
        <v>432.8902525837712</v>
      </c>
      <c r="E50" s="61">
        <v>3.84</v>
      </c>
      <c r="F50" s="61">
        <v>1</v>
      </c>
      <c r="G50" s="61">
        <v>1</v>
      </c>
    </row>
    <row r="51" spans="1:7" x14ac:dyDescent="0.35">
      <c r="A51" s="59">
        <v>40337</v>
      </c>
      <c r="B51" s="60" t="s">
        <v>7</v>
      </c>
      <c r="C51" s="60" t="s">
        <v>12</v>
      </c>
      <c r="D51" s="61">
        <v>427.7926261350546</v>
      </c>
      <c r="E51" s="61">
        <v>5.1669230769999999</v>
      </c>
      <c r="F51" s="61">
        <v>1</v>
      </c>
      <c r="G51" s="61">
        <v>1</v>
      </c>
    </row>
    <row r="52" spans="1:7" x14ac:dyDescent="0.35">
      <c r="A52" s="59">
        <v>40344</v>
      </c>
      <c r="B52" s="60" t="s">
        <v>7</v>
      </c>
      <c r="C52" s="60" t="s">
        <v>12</v>
      </c>
      <c r="D52" s="61">
        <v>241.04674393023117</v>
      </c>
      <c r="E52" s="61">
        <v>4.05</v>
      </c>
      <c r="F52" s="61">
        <v>0</v>
      </c>
      <c r="G52" s="61">
        <v>1</v>
      </c>
    </row>
    <row r="53" spans="1:7" x14ac:dyDescent="0.35">
      <c r="A53" s="59">
        <v>40351</v>
      </c>
      <c r="B53" s="60" t="s">
        <v>7</v>
      </c>
      <c r="C53" s="60" t="s">
        <v>12</v>
      </c>
      <c r="D53" s="61">
        <v>556.55004166698996</v>
      </c>
      <c r="E53" s="61">
        <v>3.8515384620000002</v>
      </c>
      <c r="F53" s="61">
        <v>1</v>
      </c>
      <c r="G53" s="61">
        <v>1</v>
      </c>
    </row>
    <row r="54" spans="1:7" x14ac:dyDescent="0.35">
      <c r="A54" s="59">
        <v>40358</v>
      </c>
      <c r="B54" s="60" t="s">
        <v>7</v>
      </c>
      <c r="C54" s="60" t="s">
        <v>12</v>
      </c>
      <c r="D54" s="61">
        <v>309.99966629109912</v>
      </c>
      <c r="E54" s="61">
        <v>3.8515384620000002</v>
      </c>
      <c r="F54" s="61">
        <v>0</v>
      </c>
      <c r="G54" s="61">
        <v>1</v>
      </c>
    </row>
    <row r="55" spans="1:7" x14ac:dyDescent="0.35">
      <c r="A55" s="59">
        <v>40365</v>
      </c>
      <c r="B55" s="60" t="s">
        <v>7</v>
      </c>
      <c r="C55" s="60" t="s">
        <v>12</v>
      </c>
      <c r="D55" s="61">
        <v>409.73567792980032</v>
      </c>
      <c r="E55" s="61">
        <v>4.4442857140000003</v>
      </c>
      <c r="F55" s="61">
        <v>0</v>
      </c>
      <c r="G55" s="61">
        <v>1</v>
      </c>
    </row>
    <row r="56" spans="1:7" x14ac:dyDescent="0.35">
      <c r="A56" s="59">
        <v>40372</v>
      </c>
      <c r="B56" s="60" t="s">
        <v>7</v>
      </c>
      <c r="C56" s="60" t="s">
        <v>12</v>
      </c>
      <c r="D56" s="61">
        <v>347.35825789398893</v>
      </c>
      <c r="E56" s="61">
        <v>4.314666667</v>
      </c>
      <c r="F56" s="61">
        <v>0</v>
      </c>
      <c r="G56" s="61">
        <v>1</v>
      </c>
    </row>
    <row r="57" spans="1:7" x14ac:dyDescent="0.35">
      <c r="A57" s="59">
        <v>40302</v>
      </c>
      <c r="B57" s="60" t="s">
        <v>7</v>
      </c>
      <c r="C57" s="60" t="s">
        <v>13</v>
      </c>
      <c r="D57" s="61">
        <v>305.04944445264965</v>
      </c>
      <c r="E57" s="61">
        <v>4.3899999999999997</v>
      </c>
      <c r="F57" s="61">
        <v>0</v>
      </c>
      <c r="G57" s="61">
        <v>0</v>
      </c>
    </row>
    <row r="58" spans="1:7" x14ac:dyDescent="0.35">
      <c r="A58" s="59">
        <v>40309</v>
      </c>
      <c r="B58" s="60" t="s">
        <v>7</v>
      </c>
      <c r="C58" s="60" t="s">
        <v>13</v>
      </c>
      <c r="D58" s="61">
        <v>219.65535217099114</v>
      </c>
      <c r="E58" s="61">
        <v>4.34</v>
      </c>
      <c r="F58" s="61">
        <v>0</v>
      </c>
      <c r="G58" s="61">
        <v>0</v>
      </c>
    </row>
    <row r="59" spans="1:7" x14ac:dyDescent="0.35">
      <c r="A59" s="59">
        <v>40316</v>
      </c>
      <c r="B59" s="60" t="s">
        <v>7</v>
      </c>
      <c r="C59" s="60" t="s">
        <v>13</v>
      </c>
      <c r="D59" s="61">
        <v>239.05316731393944</v>
      </c>
      <c r="E59" s="61">
        <v>4.0949999999999998</v>
      </c>
      <c r="F59" s="61">
        <v>0</v>
      </c>
      <c r="G59" s="61">
        <v>0</v>
      </c>
    </row>
    <row r="60" spans="1:7" x14ac:dyDescent="0.35">
      <c r="A60" s="59">
        <v>40323</v>
      </c>
      <c r="B60" s="60" t="s">
        <v>7</v>
      </c>
      <c r="C60" s="60" t="s">
        <v>13</v>
      </c>
      <c r="D60" s="61">
        <v>249.14047552741056</v>
      </c>
      <c r="E60" s="61">
        <v>3.8140000000000001</v>
      </c>
      <c r="F60" s="61">
        <v>0</v>
      </c>
      <c r="G60" s="61">
        <v>0</v>
      </c>
    </row>
    <row r="61" spans="1:7" x14ac:dyDescent="0.35">
      <c r="A61" s="59">
        <v>40330</v>
      </c>
      <c r="B61" s="60" t="s">
        <v>7</v>
      </c>
      <c r="C61" s="60" t="s">
        <v>13</v>
      </c>
      <c r="D61" s="61">
        <v>263.47531165786268</v>
      </c>
      <c r="E61" s="61">
        <v>3.8140000000000001</v>
      </c>
      <c r="F61" s="61">
        <v>0</v>
      </c>
      <c r="G61" s="61">
        <v>0</v>
      </c>
    </row>
    <row r="62" spans="1:7" x14ac:dyDescent="0.35">
      <c r="A62" s="59">
        <v>40337</v>
      </c>
      <c r="B62" s="60" t="s">
        <v>7</v>
      </c>
      <c r="C62" s="60" t="s">
        <v>13</v>
      </c>
      <c r="D62" s="61">
        <v>666.72935151489276</v>
      </c>
      <c r="E62" s="61">
        <v>3.3260000000000001</v>
      </c>
      <c r="F62" s="61">
        <v>0</v>
      </c>
      <c r="G62" s="61">
        <v>0</v>
      </c>
    </row>
    <row r="63" spans="1:7" x14ac:dyDescent="0.35">
      <c r="A63" s="59">
        <v>40344</v>
      </c>
      <c r="B63" s="60" t="s">
        <v>7</v>
      </c>
      <c r="C63" s="60" t="s">
        <v>13</v>
      </c>
      <c r="D63" s="61">
        <v>711.8649399072799</v>
      </c>
      <c r="E63" s="61">
        <v>3.1986666669999999</v>
      </c>
      <c r="F63" s="61">
        <v>0</v>
      </c>
      <c r="G63" s="61">
        <v>0</v>
      </c>
    </row>
    <row r="64" spans="1:7" x14ac:dyDescent="0.35">
      <c r="A64" s="59">
        <v>40351</v>
      </c>
      <c r="B64" s="60" t="s">
        <v>7</v>
      </c>
      <c r="C64" s="60" t="s">
        <v>13</v>
      </c>
      <c r="D64" s="61">
        <v>328.15780403353938</v>
      </c>
      <c r="E64" s="61">
        <v>4.3666666669999996</v>
      </c>
      <c r="F64" s="61">
        <v>0</v>
      </c>
      <c r="G64" s="61">
        <v>0</v>
      </c>
    </row>
    <row r="65" spans="1:7" x14ac:dyDescent="0.35">
      <c r="A65" s="59">
        <v>40358</v>
      </c>
      <c r="B65" s="60" t="s">
        <v>7</v>
      </c>
      <c r="C65" s="60" t="s">
        <v>13</v>
      </c>
      <c r="D65" s="61">
        <v>144.59522043429578</v>
      </c>
      <c r="E65" s="61">
        <v>3.979090909</v>
      </c>
      <c r="F65" s="61">
        <v>0</v>
      </c>
      <c r="G65" s="61">
        <v>0</v>
      </c>
    </row>
    <row r="66" spans="1:7" x14ac:dyDescent="0.35">
      <c r="A66" s="59">
        <v>40365</v>
      </c>
      <c r="B66" s="60" t="s">
        <v>7</v>
      </c>
      <c r="C66" s="60" t="s">
        <v>13</v>
      </c>
      <c r="D66" s="61">
        <v>266.12956722271895</v>
      </c>
      <c r="E66" s="61">
        <v>4.9561538460000003</v>
      </c>
      <c r="F66" s="61">
        <v>0</v>
      </c>
      <c r="G66" s="61">
        <v>0</v>
      </c>
    </row>
    <row r="67" spans="1:7" x14ac:dyDescent="0.35">
      <c r="A67" s="59">
        <v>40372</v>
      </c>
      <c r="B67" s="60" t="s">
        <v>7</v>
      </c>
      <c r="C67" s="60" t="s">
        <v>13</v>
      </c>
      <c r="D67" s="61">
        <v>277.18746772270498</v>
      </c>
      <c r="E67" s="61">
        <v>3.8136363640000002</v>
      </c>
      <c r="F67" s="61">
        <v>0</v>
      </c>
      <c r="G67" s="61">
        <v>0</v>
      </c>
    </row>
    <row r="68" spans="1:7" x14ac:dyDescent="0.35">
      <c r="A68" s="59">
        <v>40302</v>
      </c>
      <c r="B68" s="60" t="s">
        <v>7</v>
      </c>
      <c r="C68" s="60" t="s">
        <v>14</v>
      </c>
      <c r="D68" s="61">
        <v>153.97779967160201</v>
      </c>
      <c r="E68" s="61">
        <v>5.0185714289999996</v>
      </c>
      <c r="F68" s="61">
        <v>0</v>
      </c>
      <c r="G68" s="61">
        <v>0</v>
      </c>
    </row>
    <row r="69" spans="1:7" x14ac:dyDescent="0.35">
      <c r="A69" s="59">
        <v>40309</v>
      </c>
      <c r="B69" s="60" t="s">
        <v>7</v>
      </c>
      <c r="C69" s="60" t="s">
        <v>14</v>
      </c>
      <c r="D69" s="61">
        <v>232.91486209197791</v>
      </c>
      <c r="E69" s="61">
        <v>5.0185714289999996</v>
      </c>
      <c r="F69" s="61">
        <v>0</v>
      </c>
      <c r="G69" s="61">
        <v>0</v>
      </c>
    </row>
    <row r="70" spans="1:7" x14ac:dyDescent="0.35">
      <c r="A70" s="59">
        <v>40316</v>
      </c>
      <c r="B70" s="60" t="s">
        <v>7</v>
      </c>
      <c r="C70" s="60" t="s">
        <v>14</v>
      </c>
      <c r="D70" s="61">
        <v>308.27675199977176</v>
      </c>
      <c r="E70" s="61">
        <v>4.4635294119999998</v>
      </c>
      <c r="F70" s="61">
        <v>1</v>
      </c>
      <c r="G70" s="61">
        <v>0</v>
      </c>
    </row>
    <row r="71" spans="1:7" x14ac:dyDescent="0.35">
      <c r="A71" s="59">
        <v>40323</v>
      </c>
      <c r="B71" s="60" t="s">
        <v>7</v>
      </c>
      <c r="C71" s="60" t="s">
        <v>14</v>
      </c>
      <c r="D71" s="61">
        <v>272.20570082094849</v>
      </c>
      <c r="E71" s="61">
        <v>5.0105882350000002</v>
      </c>
      <c r="F71" s="61">
        <v>0</v>
      </c>
      <c r="G71" s="61">
        <v>1</v>
      </c>
    </row>
    <row r="72" spans="1:7" x14ac:dyDescent="0.35">
      <c r="A72" s="59">
        <v>40330</v>
      </c>
      <c r="B72" s="60" t="s">
        <v>7</v>
      </c>
      <c r="C72" s="60" t="s">
        <v>14</v>
      </c>
      <c r="D72" s="61">
        <v>355.87124573559618</v>
      </c>
      <c r="E72" s="61">
        <v>4.8816666670000002</v>
      </c>
      <c r="F72" s="61">
        <v>0</v>
      </c>
      <c r="G72" s="61">
        <v>1</v>
      </c>
    </row>
    <row r="73" spans="1:7" x14ac:dyDescent="0.35">
      <c r="A73" s="59">
        <v>40337</v>
      </c>
      <c r="B73" s="60" t="s">
        <v>7</v>
      </c>
      <c r="C73" s="60" t="s">
        <v>14</v>
      </c>
      <c r="D73" s="61">
        <v>337.17576313998126</v>
      </c>
      <c r="E73" s="61">
        <v>4.8329411760000003</v>
      </c>
      <c r="F73" s="61">
        <v>0</v>
      </c>
      <c r="G73" s="61">
        <v>1</v>
      </c>
    </row>
    <row r="74" spans="1:7" x14ac:dyDescent="0.35">
      <c r="A74" s="59">
        <v>40344</v>
      </c>
      <c r="B74" s="60" t="s">
        <v>7</v>
      </c>
      <c r="C74" s="60" t="s">
        <v>14</v>
      </c>
      <c r="D74" s="61">
        <v>361.36155202758158</v>
      </c>
      <c r="E74" s="61">
        <v>5.2305555559999997</v>
      </c>
      <c r="F74" s="61">
        <v>1</v>
      </c>
      <c r="G74" s="61">
        <v>0</v>
      </c>
    </row>
    <row r="75" spans="1:7" x14ac:dyDescent="0.35">
      <c r="A75" s="59">
        <v>40351</v>
      </c>
      <c r="B75" s="60" t="s">
        <v>7</v>
      </c>
      <c r="C75" s="60" t="s">
        <v>14</v>
      </c>
      <c r="D75" s="61">
        <v>1041.2002563709802</v>
      </c>
      <c r="E75" s="61">
        <v>4.0835294119999999</v>
      </c>
      <c r="F75" s="61">
        <v>1</v>
      </c>
      <c r="G75" s="61">
        <v>1</v>
      </c>
    </row>
    <row r="76" spans="1:7" x14ac:dyDescent="0.35">
      <c r="A76" s="59">
        <v>40358</v>
      </c>
      <c r="B76" s="60" t="s">
        <v>7</v>
      </c>
      <c r="C76" s="60" t="s">
        <v>14</v>
      </c>
      <c r="D76" s="61">
        <v>753.38798724890694</v>
      </c>
      <c r="E76" s="61">
        <v>4.0835294119999999</v>
      </c>
      <c r="F76" s="61">
        <v>0</v>
      </c>
      <c r="G76" s="61">
        <v>1</v>
      </c>
    </row>
    <row r="77" spans="1:7" x14ac:dyDescent="0.35">
      <c r="A77" s="59">
        <v>40365</v>
      </c>
      <c r="B77" s="60" t="s">
        <v>7</v>
      </c>
      <c r="C77" s="60" t="s">
        <v>14</v>
      </c>
      <c r="D77" s="61">
        <v>192.07759771029299</v>
      </c>
      <c r="E77" s="61">
        <v>4.7470588239999998</v>
      </c>
      <c r="F77" s="61">
        <v>0</v>
      </c>
      <c r="G77" s="61">
        <v>1</v>
      </c>
    </row>
    <row r="78" spans="1:7" x14ac:dyDescent="0.35">
      <c r="A78" s="59">
        <v>40372</v>
      </c>
      <c r="B78" s="60" t="s">
        <v>7</v>
      </c>
      <c r="C78" s="60" t="s">
        <v>14</v>
      </c>
      <c r="D78" s="61">
        <v>390.64287641209955</v>
      </c>
      <c r="E78" s="61">
        <v>4.1479999999999997</v>
      </c>
      <c r="F78" s="61">
        <v>0</v>
      </c>
      <c r="G78" s="61">
        <v>1</v>
      </c>
    </row>
    <row r="79" spans="1:7" x14ac:dyDescent="0.35">
      <c r="A79" s="59">
        <v>40302</v>
      </c>
      <c r="B79" s="60" t="s">
        <v>7</v>
      </c>
      <c r="C79" s="60" t="s">
        <v>15</v>
      </c>
      <c r="D79" s="61">
        <v>256.29154906337163</v>
      </c>
      <c r="E79" s="61">
        <v>4.4990909090000004</v>
      </c>
      <c r="F79" s="61">
        <v>0</v>
      </c>
      <c r="G79" s="61">
        <v>0</v>
      </c>
    </row>
    <row r="80" spans="1:7" x14ac:dyDescent="0.35">
      <c r="A80" s="59">
        <v>40309</v>
      </c>
      <c r="B80" s="60" t="s">
        <v>7</v>
      </c>
      <c r="C80" s="60" t="s">
        <v>15</v>
      </c>
      <c r="D80" s="61">
        <v>184.67931669463792</v>
      </c>
      <c r="E80" s="61">
        <v>5.483333333</v>
      </c>
      <c r="F80" s="61">
        <v>0</v>
      </c>
      <c r="G80" s="61">
        <v>0</v>
      </c>
    </row>
    <row r="81" spans="1:7" x14ac:dyDescent="0.35">
      <c r="A81" s="59">
        <v>40316</v>
      </c>
      <c r="B81" s="60" t="s">
        <v>7</v>
      </c>
      <c r="C81" s="60" t="s">
        <v>15</v>
      </c>
      <c r="D81" s="61">
        <v>259.95286757158794</v>
      </c>
      <c r="E81" s="61">
        <v>4.2938461539999997</v>
      </c>
      <c r="F81" s="61">
        <v>0</v>
      </c>
      <c r="G81" s="61">
        <v>0</v>
      </c>
    </row>
    <row r="82" spans="1:7" x14ac:dyDescent="0.35">
      <c r="A82" s="59">
        <v>40323</v>
      </c>
      <c r="B82" s="60" t="s">
        <v>7</v>
      </c>
      <c r="C82" s="60" t="s">
        <v>15</v>
      </c>
      <c r="D82" s="61">
        <v>325.84191908072341</v>
      </c>
      <c r="E82" s="61">
        <v>4.0581818180000004</v>
      </c>
      <c r="F82" s="61">
        <v>0</v>
      </c>
      <c r="G82" s="61">
        <v>0</v>
      </c>
    </row>
    <row r="83" spans="1:7" x14ac:dyDescent="0.35">
      <c r="A83" s="59">
        <v>40330</v>
      </c>
      <c r="B83" s="60" t="s">
        <v>7</v>
      </c>
      <c r="C83" s="60" t="s">
        <v>15</v>
      </c>
      <c r="D83" s="61">
        <v>291.77268941607758</v>
      </c>
      <c r="E83" s="61">
        <v>4.0250000000000004</v>
      </c>
      <c r="F83" s="61">
        <v>0</v>
      </c>
      <c r="G83" s="61">
        <v>0</v>
      </c>
    </row>
    <row r="84" spans="1:7" x14ac:dyDescent="0.35">
      <c r="A84" s="59">
        <v>40337</v>
      </c>
      <c r="B84" s="60" t="s">
        <v>7</v>
      </c>
      <c r="C84" s="60" t="s">
        <v>15</v>
      </c>
      <c r="D84" s="61">
        <v>126.71894491627157</v>
      </c>
      <c r="E84" s="61">
        <v>6.2515384620000001</v>
      </c>
      <c r="F84" s="61">
        <v>0</v>
      </c>
      <c r="G84" s="61">
        <v>0</v>
      </c>
    </row>
    <row r="85" spans="1:7" x14ac:dyDescent="0.35">
      <c r="A85" s="59">
        <v>40344</v>
      </c>
      <c r="B85" s="60" t="s">
        <v>7</v>
      </c>
      <c r="C85" s="60" t="s">
        <v>15</v>
      </c>
      <c r="D85" s="61">
        <v>206.70153351002702</v>
      </c>
      <c r="E85" s="61">
        <v>5.671818182</v>
      </c>
      <c r="F85" s="61">
        <v>0</v>
      </c>
      <c r="G85" s="61">
        <v>0</v>
      </c>
    </row>
    <row r="86" spans="1:7" x14ac:dyDescent="0.35">
      <c r="A86" s="59">
        <v>40351</v>
      </c>
      <c r="B86" s="60" t="s">
        <v>7</v>
      </c>
      <c r="C86" s="60" t="s">
        <v>15</v>
      </c>
      <c r="D86" s="61">
        <v>201.98489226665259</v>
      </c>
      <c r="E86" s="61">
        <v>5.6669230769999999</v>
      </c>
      <c r="F86" s="61">
        <v>0</v>
      </c>
      <c r="G86" s="61">
        <v>0</v>
      </c>
    </row>
    <row r="87" spans="1:7" x14ac:dyDescent="0.35">
      <c r="A87" s="59">
        <v>40358</v>
      </c>
      <c r="B87" s="60" t="s">
        <v>7</v>
      </c>
      <c r="C87" s="60" t="s">
        <v>15</v>
      </c>
      <c r="D87" s="61">
        <v>303.19777569926305</v>
      </c>
      <c r="E87" s="61">
        <v>3.8515384620000002</v>
      </c>
      <c r="F87" s="61">
        <v>0</v>
      </c>
      <c r="G87" s="61">
        <v>0</v>
      </c>
    </row>
    <row r="88" spans="1:7" x14ac:dyDescent="0.35">
      <c r="A88" s="59">
        <v>40365</v>
      </c>
      <c r="B88" s="60" t="s">
        <v>7</v>
      </c>
      <c r="C88" s="60" t="s">
        <v>15</v>
      </c>
      <c r="D88" s="61">
        <v>342.45802828352049</v>
      </c>
      <c r="E88" s="61">
        <v>4.1381249999999996</v>
      </c>
      <c r="F88" s="61">
        <v>0</v>
      </c>
      <c r="G88" s="61">
        <v>0</v>
      </c>
    </row>
    <row r="89" spans="1:7" x14ac:dyDescent="0.35">
      <c r="A89" s="59">
        <v>40372</v>
      </c>
      <c r="B89" s="60" t="s">
        <v>7</v>
      </c>
      <c r="C89" s="60" t="s">
        <v>15</v>
      </c>
      <c r="D89" s="61">
        <v>189.92428664396911</v>
      </c>
      <c r="E89" s="61">
        <v>4.1381249999999996</v>
      </c>
      <c r="F89" s="61">
        <v>0</v>
      </c>
      <c r="G89" s="61">
        <v>0</v>
      </c>
    </row>
    <row r="90" spans="1:7" x14ac:dyDescent="0.35">
      <c r="A90" s="59">
        <v>40302</v>
      </c>
      <c r="B90" s="60" t="s">
        <v>7</v>
      </c>
      <c r="C90" s="60" t="s">
        <v>16</v>
      </c>
      <c r="D90" s="61">
        <v>192.14693620199762</v>
      </c>
      <c r="E90" s="61">
        <v>4.49</v>
      </c>
      <c r="F90" s="61">
        <v>0</v>
      </c>
      <c r="G90" s="61">
        <v>0</v>
      </c>
    </row>
    <row r="91" spans="1:7" x14ac:dyDescent="0.35">
      <c r="A91" s="59">
        <v>40309</v>
      </c>
      <c r="B91" s="60" t="s">
        <v>7</v>
      </c>
      <c r="C91" s="60" t="s">
        <v>16</v>
      </c>
      <c r="D91" s="61">
        <v>166.4431242436884</v>
      </c>
      <c r="E91" s="61">
        <v>4.49</v>
      </c>
      <c r="F91" s="61">
        <v>0</v>
      </c>
      <c r="G91" s="61">
        <v>0</v>
      </c>
    </row>
    <row r="92" spans="1:7" x14ac:dyDescent="0.35">
      <c r="A92" s="59">
        <v>40316</v>
      </c>
      <c r="B92" s="60" t="s">
        <v>7</v>
      </c>
      <c r="C92" s="60" t="s">
        <v>16</v>
      </c>
      <c r="D92" s="61">
        <v>235.78191117171292</v>
      </c>
      <c r="E92" s="61">
        <v>4.1630769230000002</v>
      </c>
      <c r="F92" s="61">
        <v>0</v>
      </c>
      <c r="G92" s="61">
        <v>0</v>
      </c>
    </row>
    <row r="93" spans="1:7" x14ac:dyDescent="0.35">
      <c r="A93" s="59">
        <v>40323</v>
      </c>
      <c r="B93" s="60" t="s">
        <v>7</v>
      </c>
      <c r="C93" s="60" t="s">
        <v>16</v>
      </c>
      <c r="D93" s="61">
        <v>284.67501459199542</v>
      </c>
      <c r="E93" s="61">
        <v>4.0578571429999997</v>
      </c>
      <c r="F93" s="61">
        <v>0</v>
      </c>
      <c r="G93" s="61">
        <v>0</v>
      </c>
    </row>
    <row r="94" spans="1:7" x14ac:dyDescent="0.35">
      <c r="A94" s="59">
        <v>40330</v>
      </c>
      <c r="B94" s="60" t="s">
        <v>7</v>
      </c>
      <c r="C94" s="60" t="s">
        <v>16</v>
      </c>
      <c r="D94" s="61">
        <v>214.07504868302217</v>
      </c>
      <c r="E94" s="61">
        <v>3.9666666670000001</v>
      </c>
      <c r="F94" s="61">
        <v>0</v>
      </c>
      <c r="G94" s="61">
        <v>0</v>
      </c>
    </row>
    <row r="95" spans="1:7" x14ac:dyDescent="0.35">
      <c r="A95" s="59">
        <v>40337</v>
      </c>
      <c r="B95" s="60" t="s">
        <v>7</v>
      </c>
      <c r="C95" s="60" t="s">
        <v>16</v>
      </c>
      <c r="D95" s="61">
        <v>183.77263114909792</v>
      </c>
      <c r="E95" s="61">
        <v>5.443846154</v>
      </c>
      <c r="F95" s="61">
        <v>0</v>
      </c>
      <c r="G95" s="61">
        <v>0</v>
      </c>
    </row>
    <row r="96" spans="1:7" x14ac:dyDescent="0.35">
      <c r="A96" s="59">
        <v>40344</v>
      </c>
      <c r="B96" s="60" t="s">
        <v>7</v>
      </c>
      <c r="C96" s="60" t="s">
        <v>16</v>
      </c>
      <c r="D96" s="61">
        <v>289.28642125223553</v>
      </c>
      <c r="E96" s="61">
        <v>4.29</v>
      </c>
      <c r="F96" s="61">
        <v>0</v>
      </c>
      <c r="G96" s="61">
        <v>0</v>
      </c>
    </row>
    <row r="97" spans="1:7" x14ac:dyDescent="0.35">
      <c r="A97" s="59">
        <v>40351</v>
      </c>
      <c r="B97" s="60" t="s">
        <v>7</v>
      </c>
      <c r="C97" s="60" t="s">
        <v>16</v>
      </c>
      <c r="D97" s="61">
        <v>397.14858141361776</v>
      </c>
      <c r="E97" s="61">
        <v>4.2962499999999997</v>
      </c>
      <c r="F97" s="61">
        <v>1</v>
      </c>
      <c r="G97" s="61">
        <v>0</v>
      </c>
    </row>
    <row r="98" spans="1:7" x14ac:dyDescent="0.35">
      <c r="A98" s="59">
        <v>40358</v>
      </c>
      <c r="B98" s="60" t="s">
        <v>7</v>
      </c>
      <c r="C98" s="60" t="s">
        <v>16</v>
      </c>
      <c r="D98" s="61">
        <v>300.04673067328798</v>
      </c>
      <c r="E98" s="61">
        <v>4.403333333</v>
      </c>
      <c r="F98" s="61">
        <v>0</v>
      </c>
      <c r="G98" s="61">
        <v>1</v>
      </c>
    </row>
    <row r="99" spans="1:7" x14ac:dyDescent="0.35">
      <c r="A99" s="59">
        <v>40365</v>
      </c>
      <c r="B99" s="60" t="s">
        <v>7</v>
      </c>
      <c r="C99" s="60" t="s">
        <v>16</v>
      </c>
      <c r="D99" s="61">
        <v>256.18438620920188</v>
      </c>
      <c r="E99" s="61">
        <v>3.8813333330000002</v>
      </c>
      <c r="F99" s="61">
        <v>0</v>
      </c>
      <c r="G99" s="61">
        <v>1</v>
      </c>
    </row>
    <row r="100" spans="1:7" x14ac:dyDescent="0.35">
      <c r="A100" s="59">
        <v>40372</v>
      </c>
      <c r="B100" s="60" t="s">
        <v>7</v>
      </c>
      <c r="C100" s="60" t="s">
        <v>16</v>
      </c>
      <c r="D100" s="61">
        <v>318.5782889727414</v>
      </c>
      <c r="E100" s="61">
        <v>4.1381249999999996</v>
      </c>
      <c r="F100" s="61">
        <v>0</v>
      </c>
      <c r="G100" s="61">
        <v>1</v>
      </c>
    </row>
    <row r="101" spans="1:7" x14ac:dyDescent="0.35">
      <c r="A101" s="59">
        <v>40302</v>
      </c>
      <c r="B101" s="60" t="s">
        <v>7</v>
      </c>
      <c r="C101" s="60" t="s">
        <v>17</v>
      </c>
      <c r="D101" s="61">
        <v>281.76515409737482</v>
      </c>
      <c r="E101" s="61">
        <v>4.0627272730000001</v>
      </c>
      <c r="F101" s="61">
        <v>0</v>
      </c>
      <c r="G101" s="61">
        <v>0</v>
      </c>
    </row>
    <row r="102" spans="1:7" x14ac:dyDescent="0.35">
      <c r="A102" s="59">
        <v>40309</v>
      </c>
      <c r="B102" s="60" t="s">
        <v>7</v>
      </c>
      <c r="C102" s="60" t="s">
        <v>17</v>
      </c>
      <c r="D102" s="61">
        <v>348.46674668822629</v>
      </c>
      <c r="E102" s="61">
        <v>3.8515384620000002</v>
      </c>
      <c r="F102" s="61">
        <v>1</v>
      </c>
      <c r="G102" s="61">
        <v>0</v>
      </c>
    </row>
    <row r="103" spans="1:7" x14ac:dyDescent="0.35">
      <c r="A103" s="59">
        <v>40316</v>
      </c>
      <c r="B103" s="60" t="s">
        <v>7</v>
      </c>
      <c r="C103" s="60" t="s">
        <v>17</v>
      </c>
      <c r="D103" s="61">
        <v>378.71914793843308</v>
      </c>
      <c r="E103" s="61">
        <v>3.5935714289999998</v>
      </c>
      <c r="F103" s="61">
        <v>0</v>
      </c>
      <c r="G103" s="61">
        <v>1</v>
      </c>
    </row>
    <row r="104" spans="1:7" x14ac:dyDescent="0.35">
      <c r="A104" s="59">
        <v>40323</v>
      </c>
      <c r="B104" s="60" t="s">
        <v>7</v>
      </c>
      <c r="C104" s="60" t="s">
        <v>17</v>
      </c>
      <c r="D104" s="61">
        <v>360.30415645289946</v>
      </c>
      <c r="E104" s="61">
        <v>4.6431250000000004</v>
      </c>
      <c r="F104" s="61">
        <v>0</v>
      </c>
      <c r="G104" s="61">
        <v>1</v>
      </c>
    </row>
    <row r="105" spans="1:7" x14ac:dyDescent="0.35">
      <c r="A105" s="59">
        <v>40330</v>
      </c>
      <c r="B105" s="60" t="s">
        <v>7</v>
      </c>
      <c r="C105" s="60" t="s">
        <v>17</v>
      </c>
      <c r="D105" s="61">
        <v>342.76335527262108</v>
      </c>
      <c r="E105" s="61">
        <v>4.7733333330000001</v>
      </c>
      <c r="F105" s="61">
        <v>0</v>
      </c>
      <c r="G105" s="61">
        <v>1</v>
      </c>
    </row>
    <row r="106" spans="1:7" x14ac:dyDescent="0.35">
      <c r="A106" s="59">
        <v>40337</v>
      </c>
      <c r="B106" s="60" t="s">
        <v>7</v>
      </c>
      <c r="C106" s="60" t="s">
        <v>17</v>
      </c>
      <c r="D106" s="61">
        <v>360.59464988979607</v>
      </c>
      <c r="E106" s="61">
        <v>5.4542857140000001</v>
      </c>
      <c r="F106" s="61">
        <v>0</v>
      </c>
      <c r="G106" s="61">
        <v>0</v>
      </c>
    </row>
    <row r="107" spans="1:7" x14ac:dyDescent="0.35">
      <c r="A107" s="59">
        <v>40344</v>
      </c>
      <c r="B107" s="60" t="s">
        <v>7</v>
      </c>
      <c r="C107" s="60" t="s">
        <v>17</v>
      </c>
      <c r="D107" s="61">
        <v>283.6937634993709</v>
      </c>
      <c r="E107" s="61">
        <v>4.483333333</v>
      </c>
      <c r="F107" s="61">
        <v>0</v>
      </c>
      <c r="G107" s="61">
        <v>0</v>
      </c>
    </row>
    <row r="108" spans="1:7" x14ac:dyDescent="0.35">
      <c r="A108" s="59">
        <v>40351</v>
      </c>
      <c r="B108" s="60" t="s">
        <v>7</v>
      </c>
      <c r="C108" s="60" t="s">
        <v>17</v>
      </c>
      <c r="D108" s="61">
        <v>248.0364410567509</v>
      </c>
      <c r="E108" s="61">
        <v>4.7592307690000002</v>
      </c>
      <c r="F108" s="61">
        <v>0</v>
      </c>
      <c r="G108" s="61">
        <v>0</v>
      </c>
    </row>
    <row r="109" spans="1:7" x14ac:dyDescent="0.35">
      <c r="A109" s="59">
        <v>40358</v>
      </c>
      <c r="B109" s="60" t="s">
        <v>7</v>
      </c>
      <c r="C109" s="60" t="s">
        <v>17</v>
      </c>
      <c r="D109" s="61">
        <v>378.96757551248282</v>
      </c>
      <c r="E109" s="61">
        <v>3.7685714290000001</v>
      </c>
      <c r="F109" s="61">
        <v>1</v>
      </c>
      <c r="G109" s="61">
        <v>0</v>
      </c>
    </row>
    <row r="110" spans="1:7" x14ac:dyDescent="0.35">
      <c r="A110" s="59">
        <v>40365</v>
      </c>
      <c r="B110" s="60" t="s">
        <v>7</v>
      </c>
      <c r="C110" s="60" t="s">
        <v>17</v>
      </c>
      <c r="D110" s="61">
        <v>270.20687266746779</v>
      </c>
      <c r="E110" s="61">
        <v>4.9506249999999996</v>
      </c>
      <c r="F110" s="61">
        <v>0</v>
      </c>
      <c r="G110" s="61">
        <v>1</v>
      </c>
    </row>
    <row r="111" spans="1:7" x14ac:dyDescent="0.35">
      <c r="A111" s="59">
        <v>40372</v>
      </c>
      <c r="B111" s="60" t="s">
        <v>7</v>
      </c>
      <c r="C111" s="60" t="s">
        <v>17</v>
      </c>
      <c r="D111" s="61">
        <v>305.50056886598702</v>
      </c>
      <c r="E111" s="61">
        <v>4.4866666669999997</v>
      </c>
      <c r="F111" s="61">
        <v>0</v>
      </c>
      <c r="G111" s="6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11"/>
  <sheetViews>
    <sheetView workbookViewId="0">
      <selection activeCell="K17" sqref="K17"/>
    </sheetView>
  </sheetViews>
  <sheetFormatPr defaultRowHeight="14.5" x14ac:dyDescent="0.35"/>
  <cols>
    <col min="1" max="1" width="9.54296875" bestFit="1" customWidth="1"/>
    <col min="3" max="3" width="14.26953125" bestFit="1" customWidth="1"/>
    <col min="4" max="4" width="11.81640625" bestFit="1" customWidth="1"/>
    <col min="5" max="5" width="17.453125" bestFit="1" customWidth="1"/>
  </cols>
  <sheetData>
    <row r="1" spans="1:7" x14ac:dyDescent="0.35">
      <c r="A1" s="56" t="s">
        <v>0</v>
      </c>
      <c r="B1" s="57" t="s">
        <v>1</v>
      </c>
      <c r="C1" s="57" t="s">
        <v>2</v>
      </c>
      <c r="D1" s="58" t="s">
        <v>3</v>
      </c>
      <c r="E1" s="58" t="s">
        <v>4</v>
      </c>
      <c r="F1" s="58" t="s">
        <v>5</v>
      </c>
      <c r="G1" s="58" t="s">
        <v>6</v>
      </c>
    </row>
    <row r="2" spans="1:7" x14ac:dyDescent="0.35">
      <c r="A2" s="59">
        <v>40302</v>
      </c>
      <c r="B2" s="60" t="s">
        <v>18</v>
      </c>
      <c r="C2" s="60" t="s">
        <v>19</v>
      </c>
      <c r="D2" s="61">
        <v>127.97854653078643</v>
      </c>
      <c r="E2" s="61">
        <v>4.6328571429999998</v>
      </c>
      <c r="F2" s="61">
        <v>0</v>
      </c>
      <c r="G2" s="61">
        <v>0</v>
      </c>
    </row>
    <row r="3" spans="1:7" x14ac:dyDescent="0.35">
      <c r="A3" s="59">
        <v>40309</v>
      </c>
      <c r="B3" s="60" t="s">
        <v>18</v>
      </c>
      <c r="C3" s="60" t="s">
        <v>19</v>
      </c>
      <c r="D3" s="61">
        <v>152.5346601739578</v>
      </c>
      <c r="E3" s="61">
        <v>4.9275000000000002</v>
      </c>
      <c r="F3" s="61">
        <v>0</v>
      </c>
      <c r="G3" s="61">
        <v>0</v>
      </c>
    </row>
    <row r="4" spans="1:7" x14ac:dyDescent="0.35">
      <c r="A4" s="59">
        <v>40316</v>
      </c>
      <c r="B4" s="60" t="s">
        <v>18</v>
      </c>
      <c r="C4" s="60" t="s">
        <v>19</v>
      </c>
      <c r="D4" s="61">
        <v>250.59645711523632</v>
      </c>
      <c r="E4" s="61">
        <v>4.3687500000000004</v>
      </c>
      <c r="F4" s="61">
        <v>0</v>
      </c>
      <c r="G4" s="61">
        <v>0</v>
      </c>
    </row>
    <row r="5" spans="1:7" x14ac:dyDescent="0.35">
      <c r="A5" s="59">
        <v>40323</v>
      </c>
      <c r="B5" s="60" t="s">
        <v>18</v>
      </c>
      <c r="C5" s="60" t="s">
        <v>19</v>
      </c>
      <c r="D5" s="61">
        <v>230.18775321635798</v>
      </c>
      <c r="E5" s="61">
        <v>4.208571429</v>
      </c>
      <c r="F5" s="61">
        <v>0</v>
      </c>
      <c r="G5" s="61">
        <v>0</v>
      </c>
    </row>
    <row r="6" spans="1:7" x14ac:dyDescent="0.35">
      <c r="A6" s="59">
        <v>40330</v>
      </c>
      <c r="B6" s="60" t="s">
        <v>18</v>
      </c>
      <c r="C6" s="60" t="s">
        <v>19</v>
      </c>
      <c r="D6" s="61">
        <v>258.26648249879088</v>
      </c>
      <c r="E6" s="61">
        <v>4.208571429</v>
      </c>
      <c r="F6" s="61">
        <v>0</v>
      </c>
      <c r="G6" s="61">
        <v>0</v>
      </c>
    </row>
    <row r="7" spans="1:7" x14ac:dyDescent="0.35">
      <c r="A7" s="59">
        <v>40337</v>
      </c>
      <c r="B7" s="60" t="s">
        <v>18</v>
      </c>
      <c r="C7" s="60" t="s">
        <v>19</v>
      </c>
      <c r="D7" s="61">
        <v>120.9717472247146</v>
      </c>
      <c r="E7" s="61">
        <v>4.6328571429999998</v>
      </c>
      <c r="F7" s="61">
        <v>0</v>
      </c>
      <c r="G7" s="61">
        <v>0</v>
      </c>
    </row>
    <row r="8" spans="1:7" x14ac:dyDescent="0.35">
      <c r="A8" s="59">
        <v>40344</v>
      </c>
      <c r="B8" s="60" t="s">
        <v>18</v>
      </c>
      <c r="C8" s="60" t="s">
        <v>19</v>
      </c>
      <c r="D8" s="61">
        <v>323.95524257777464</v>
      </c>
      <c r="E8" s="61">
        <v>4.6455555559999997</v>
      </c>
      <c r="F8" s="61">
        <v>1</v>
      </c>
      <c r="G8" s="61">
        <v>0</v>
      </c>
    </row>
    <row r="9" spans="1:7" x14ac:dyDescent="0.35">
      <c r="A9" s="59">
        <v>40351</v>
      </c>
      <c r="B9" s="60" t="s">
        <v>18</v>
      </c>
      <c r="C9" s="60" t="s">
        <v>19</v>
      </c>
      <c r="D9" s="61">
        <v>332.53958284465392</v>
      </c>
      <c r="E9" s="61">
        <v>4.12</v>
      </c>
      <c r="F9" s="61">
        <v>0</v>
      </c>
      <c r="G9" s="61">
        <v>1</v>
      </c>
    </row>
    <row r="10" spans="1:7" x14ac:dyDescent="0.35">
      <c r="A10" s="59">
        <v>40358</v>
      </c>
      <c r="B10" s="60" t="s">
        <v>18</v>
      </c>
      <c r="C10" s="60" t="s">
        <v>19</v>
      </c>
      <c r="D10" s="61">
        <v>318.75480206331304</v>
      </c>
      <c r="E10" s="61">
        <v>4.12</v>
      </c>
      <c r="F10" s="61">
        <v>0</v>
      </c>
      <c r="G10" s="61">
        <v>1</v>
      </c>
    </row>
    <row r="11" spans="1:7" x14ac:dyDescent="0.35">
      <c r="A11" s="59">
        <v>40365</v>
      </c>
      <c r="B11" s="60" t="s">
        <v>18</v>
      </c>
      <c r="C11" s="60" t="s">
        <v>19</v>
      </c>
      <c r="D11" s="61">
        <v>333.84805201146571</v>
      </c>
      <c r="E11" s="61">
        <v>3.3111111110000002</v>
      </c>
      <c r="F11" s="61">
        <v>0</v>
      </c>
      <c r="G11" s="61">
        <v>1</v>
      </c>
    </row>
    <row r="12" spans="1:7" x14ac:dyDescent="0.35">
      <c r="A12" s="59">
        <v>40372</v>
      </c>
      <c r="B12" s="60" t="s">
        <v>18</v>
      </c>
      <c r="C12" s="60" t="s">
        <v>19</v>
      </c>
      <c r="D12" s="61">
        <v>335.28131464737612</v>
      </c>
      <c r="E12" s="61">
        <v>3.1469999999999998</v>
      </c>
      <c r="F12" s="61">
        <v>0</v>
      </c>
      <c r="G12" s="61">
        <v>0</v>
      </c>
    </row>
    <row r="13" spans="1:7" x14ac:dyDescent="0.35">
      <c r="A13" s="59">
        <v>40302</v>
      </c>
      <c r="B13" s="60" t="s">
        <v>18</v>
      </c>
      <c r="C13" s="60" t="s">
        <v>20</v>
      </c>
      <c r="D13" s="61">
        <v>169.60160845688188</v>
      </c>
      <c r="E13" s="61">
        <v>4.24</v>
      </c>
      <c r="F13" s="61">
        <v>0</v>
      </c>
      <c r="G13" s="61">
        <v>0</v>
      </c>
    </row>
    <row r="14" spans="1:7" x14ac:dyDescent="0.35">
      <c r="A14" s="59">
        <v>40309</v>
      </c>
      <c r="B14" s="60" t="s">
        <v>18</v>
      </c>
      <c r="C14" s="60" t="s">
        <v>20</v>
      </c>
      <c r="D14" s="61">
        <v>209.3971488106277</v>
      </c>
      <c r="E14" s="61">
        <v>4.2283333330000001</v>
      </c>
      <c r="F14" s="61">
        <v>0</v>
      </c>
      <c r="G14" s="61">
        <v>0</v>
      </c>
    </row>
    <row r="15" spans="1:7" x14ac:dyDescent="0.35">
      <c r="A15" s="59">
        <v>40316</v>
      </c>
      <c r="B15" s="60" t="s">
        <v>18</v>
      </c>
      <c r="C15" s="60" t="s">
        <v>20</v>
      </c>
      <c r="D15" s="61">
        <v>196.34960394675636</v>
      </c>
      <c r="E15" s="61">
        <v>3.9950000000000001</v>
      </c>
      <c r="F15" s="61">
        <v>0</v>
      </c>
      <c r="G15" s="61">
        <v>0</v>
      </c>
    </row>
    <row r="16" spans="1:7" x14ac:dyDescent="0.35">
      <c r="A16" s="59">
        <v>40323</v>
      </c>
      <c r="B16" s="60" t="s">
        <v>18</v>
      </c>
      <c r="C16" s="60" t="s">
        <v>20</v>
      </c>
      <c r="D16" s="61">
        <v>358.38055216776797</v>
      </c>
      <c r="E16" s="61">
        <v>3.9950000000000001</v>
      </c>
      <c r="F16" s="61">
        <v>0</v>
      </c>
      <c r="G16" s="61">
        <v>0</v>
      </c>
    </row>
    <row r="17" spans="1:7" x14ac:dyDescent="0.35">
      <c r="A17" s="59">
        <v>40330</v>
      </c>
      <c r="B17" s="60" t="s">
        <v>18</v>
      </c>
      <c r="C17" s="60" t="s">
        <v>20</v>
      </c>
      <c r="D17" s="61">
        <v>198.00953936017774</v>
      </c>
      <c r="E17" s="61">
        <v>3.9950000000000001</v>
      </c>
      <c r="F17" s="61">
        <v>0</v>
      </c>
      <c r="G17" s="61">
        <v>0</v>
      </c>
    </row>
    <row r="18" spans="1:7" x14ac:dyDescent="0.35">
      <c r="A18" s="59">
        <v>40337</v>
      </c>
      <c r="B18" s="60" t="s">
        <v>18</v>
      </c>
      <c r="C18" s="60" t="s">
        <v>20</v>
      </c>
      <c r="D18" s="61">
        <v>166.40779961215463</v>
      </c>
      <c r="E18" s="61">
        <v>4.24</v>
      </c>
      <c r="F18" s="61">
        <v>0</v>
      </c>
      <c r="G18" s="61">
        <v>0</v>
      </c>
    </row>
    <row r="19" spans="1:7" x14ac:dyDescent="0.35">
      <c r="A19" s="59">
        <v>40344</v>
      </c>
      <c r="B19" s="60" t="s">
        <v>18</v>
      </c>
      <c r="C19" s="60" t="s">
        <v>20</v>
      </c>
      <c r="D19" s="61">
        <v>299.87320850245294</v>
      </c>
      <c r="E19" s="61">
        <v>4.24</v>
      </c>
      <c r="F19" s="61">
        <v>1</v>
      </c>
      <c r="G19" s="61">
        <v>0</v>
      </c>
    </row>
    <row r="20" spans="1:7" x14ac:dyDescent="0.35">
      <c r="A20" s="59">
        <v>40351</v>
      </c>
      <c r="B20" s="60" t="s">
        <v>18</v>
      </c>
      <c r="C20" s="60" t="s">
        <v>20</v>
      </c>
      <c r="D20" s="61">
        <v>344.85569958245247</v>
      </c>
      <c r="E20" s="61">
        <v>4.24</v>
      </c>
      <c r="F20" s="61">
        <v>0</v>
      </c>
      <c r="G20" s="61">
        <v>1</v>
      </c>
    </row>
    <row r="21" spans="1:7" x14ac:dyDescent="0.35">
      <c r="A21" s="59">
        <v>40358</v>
      </c>
      <c r="B21" s="60" t="s">
        <v>18</v>
      </c>
      <c r="C21" s="60" t="s">
        <v>20</v>
      </c>
      <c r="D21" s="61">
        <v>340.26696321400709</v>
      </c>
      <c r="E21" s="61">
        <v>4.24</v>
      </c>
      <c r="F21" s="61">
        <v>0</v>
      </c>
      <c r="G21" s="61">
        <v>1</v>
      </c>
    </row>
    <row r="22" spans="1:7" x14ac:dyDescent="0.35">
      <c r="A22" s="59">
        <v>40365</v>
      </c>
      <c r="B22" s="60" t="s">
        <v>18</v>
      </c>
      <c r="C22" s="60" t="s">
        <v>20</v>
      </c>
      <c r="D22" s="61">
        <v>262.28117718093938</v>
      </c>
      <c r="E22" s="61">
        <v>3.7450000000000001</v>
      </c>
      <c r="F22" s="61">
        <v>0</v>
      </c>
      <c r="G22" s="61">
        <v>1</v>
      </c>
    </row>
    <row r="23" spans="1:7" x14ac:dyDescent="0.35">
      <c r="A23" s="59">
        <v>40372</v>
      </c>
      <c r="B23" s="60" t="s">
        <v>18</v>
      </c>
      <c r="C23" s="60" t="s">
        <v>20</v>
      </c>
      <c r="D23" s="61">
        <v>235.86848608428613</v>
      </c>
      <c r="E23" s="61">
        <v>3.7450000000000001</v>
      </c>
      <c r="F23" s="61">
        <v>0</v>
      </c>
      <c r="G23" s="61">
        <v>0</v>
      </c>
    </row>
    <row r="24" spans="1:7" x14ac:dyDescent="0.35">
      <c r="A24" s="59">
        <v>40302</v>
      </c>
      <c r="B24" s="60" t="s">
        <v>18</v>
      </c>
      <c r="C24" s="60" t="s">
        <v>21</v>
      </c>
      <c r="D24" s="61">
        <v>203.79754865341786</v>
      </c>
      <c r="E24" s="61">
        <v>4.2042857140000001</v>
      </c>
      <c r="F24" s="61">
        <v>0</v>
      </c>
      <c r="G24" s="61">
        <v>0</v>
      </c>
    </row>
    <row r="25" spans="1:7" x14ac:dyDescent="0.35">
      <c r="A25" s="59">
        <v>40309</v>
      </c>
      <c r="B25" s="60" t="s">
        <v>18</v>
      </c>
      <c r="C25" s="60" t="s">
        <v>21</v>
      </c>
      <c r="D25" s="61">
        <v>219.29149989342258</v>
      </c>
      <c r="E25" s="61">
        <v>4.8233333329999999</v>
      </c>
      <c r="F25" s="61">
        <v>0</v>
      </c>
      <c r="G25" s="61">
        <v>0</v>
      </c>
    </row>
    <row r="26" spans="1:7" x14ac:dyDescent="0.35">
      <c r="A26" s="59">
        <v>40316</v>
      </c>
      <c r="B26" s="60" t="s">
        <v>18</v>
      </c>
      <c r="C26" s="60" t="s">
        <v>21</v>
      </c>
      <c r="D26" s="61">
        <v>294.08243374242301</v>
      </c>
      <c r="E26" s="61">
        <v>4.12</v>
      </c>
      <c r="F26" s="61">
        <v>0</v>
      </c>
      <c r="G26" s="61">
        <v>0</v>
      </c>
    </row>
    <row r="27" spans="1:7" x14ac:dyDescent="0.35">
      <c r="A27" s="59">
        <v>40323</v>
      </c>
      <c r="B27" s="60" t="s">
        <v>18</v>
      </c>
      <c r="C27" s="60" t="s">
        <v>21</v>
      </c>
      <c r="D27" s="61">
        <v>337.72974904051551</v>
      </c>
      <c r="E27" s="61">
        <v>3.9242857139999998</v>
      </c>
      <c r="F27" s="61">
        <v>0</v>
      </c>
      <c r="G27" s="61">
        <v>0</v>
      </c>
    </row>
    <row r="28" spans="1:7" x14ac:dyDescent="0.35">
      <c r="A28" s="59">
        <v>40330</v>
      </c>
      <c r="B28" s="60" t="s">
        <v>18</v>
      </c>
      <c r="C28" s="60" t="s">
        <v>21</v>
      </c>
      <c r="D28" s="61">
        <v>198.84945852895032</v>
      </c>
      <c r="E28" s="61">
        <v>3.9242857139999998</v>
      </c>
      <c r="F28" s="61">
        <v>0</v>
      </c>
      <c r="G28" s="61">
        <v>0</v>
      </c>
    </row>
    <row r="29" spans="1:7" x14ac:dyDescent="0.35">
      <c r="A29" s="59">
        <v>40337</v>
      </c>
      <c r="B29" s="60" t="s">
        <v>18</v>
      </c>
      <c r="C29" s="60" t="s">
        <v>21</v>
      </c>
      <c r="D29" s="61">
        <v>224.22524285785963</v>
      </c>
      <c r="E29" s="61">
        <v>4.2042857140000001</v>
      </c>
      <c r="F29" s="61">
        <v>0</v>
      </c>
      <c r="G29" s="61">
        <v>0</v>
      </c>
    </row>
    <row r="30" spans="1:7" x14ac:dyDescent="0.35">
      <c r="A30" s="59">
        <v>40344</v>
      </c>
      <c r="B30" s="60" t="s">
        <v>18</v>
      </c>
      <c r="C30" s="60" t="s">
        <v>21</v>
      </c>
      <c r="D30" s="61">
        <v>258.85789097402039</v>
      </c>
      <c r="E30" s="61">
        <v>4.2042857140000001</v>
      </c>
      <c r="F30" s="61">
        <v>0</v>
      </c>
      <c r="G30" s="61">
        <v>0</v>
      </c>
    </row>
    <row r="31" spans="1:7" x14ac:dyDescent="0.35">
      <c r="A31" s="59">
        <v>40351</v>
      </c>
      <c r="B31" s="60" t="s">
        <v>18</v>
      </c>
      <c r="C31" s="60" t="s">
        <v>21</v>
      </c>
      <c r="D31" s="61">
        <v>259.40173476767922</v>
      </c>
      <c r="E31" s="61">
        <v>3.801111111</v>
      </c>
      <c r="F31" s="61">
        <v>0</v>
      </c>
      <c r="G31" s="61">
        <v>0</v>
      </c>
    </row>
    <row r="32" spans="1:7" x14ac:dyDescent="0.35">
      <c r="A32" s="59">
        <v>40358</v>
      </c>
      <c r="B32" s="60" t="s">
        <v>18</v>
      </c>
      <c r="C32" s="60" t="s">
        <v>21</v>
      </c>
      <c r="D32" s="61">
        <v>206.1745931678478</v>
      </c>
      <c r="E32" s="61">
        <v>3.9337499999999999</v>
      </c>
      <c r="F32" s="61">
        <v>0</v>
      </c>
      <c r="G32" s="61">
        <v>0</v>
      </c>
    </row>
    <row r="33" spans="1:7" x14ac:dyDescent="0.35">
      <c r="A33" s="59">
        <v>40365</v>
      </c>
      <c r="B33" s="60" t="s">
        <v>18</v>
      </c>
      <c r="C33" s="60" t="s">
        <v>21</v>
      </c>
      <c r="D33" s="61">
        <v>304.46835954757643</v>
      </c>
      <c r="E33" s="61">
        <v>3.3111111110000002</v>
      </c>
      <c r="F33" s="61">
        <v>0</v>
      </c>
      <c r="G33" s="61">
        <v>0</v>
      </c>
    </row>
    <row r="34" spans="1:7" x14ac:dyDescent="0.35">
      <c r="A34" s="59">
        <v>40372</v>
      </c>
      <c r="B34" s="60" t="s">
        <v>18</v>
      </c>
      <c r="C34" s="60" t="s">
        <v>21</v>
      </c>
      <c r="D34" s="61">
        <v>331.18181179812558</v>
      </c>
      <c r="E34" s="61">
        <v>3.1469999999999998</v>
      </c>
      <c r="F34" s="61">
        <v>0</v>
      </c>
      <c r="G34" s="61">
        <v>0</v>
      </c>
    </row>
    <row r="35" spans="1:7" x14ac:dyDescent="0.35">
      <c r="A35" s="59">
        <v>40302</v>
      </c>
      <c r="B35" s="60" t="s">
        <v>18</v>
      </c>
      <c r="C35" s="60" t="s">
        <v>22</v>
      </c>
      <c r="D35" s="61">
        <v>280.66506151742271</v>
      </c>
      <c r="E35" s="61">
        <v>4.1614285710000001</v>
      </c>
      <c r="F35" s="61">
        <v>0</v>
      </c>
      <c r="G35" s="61">
        <v>1</v>
      </c>
    </row>
    <row r="36" spans="1:7" x14ac:dyDescent="0.35">
      <c r="A36" s="59">
        <v>40309</v>
      </c>
      <c r="B36" s="60" t="s">
        <v>18</v>
      </c>
      <c r="C36" s="60" t="s">
        <v>22</v>
      </c>
      <c r="D36" s="61">
        <v>340.35566181391414</v>
      </c>
      <c r="E36" s="61">
        <v>4.1614285710000001</v>
      </c>
      <c r="F36" s="61">
        <v>0</v>
      </c>
      <c r="G36" s="61">
        <v>0</v>
      </c>
    </row>
    <row r="37" spans="1:7" x14ac:dyDescent="0.35">
      <c r="A37" s="59">
        <v>40316</v>
      </c>
      <c r="B37" s="60" t="s">
        <v>18</v>
      </c>
      <c r="C37" s="60" t="s">
        <v>22</v>
      </c>
      <c r="D37" s="61">
        <v>293.192482907672</v>
      </c>
      <c r="E37" s="61">
        <v>3.9449999999999998</v>
      </c>
      <c r="F37" s="61">
        <v>0</v>
      </c>
      <c r="G37" s="61">
        <v>0</v>
      </c>
    </row>
    <row r="38" spans="1:7" x14ac:dyDescent="0.35">
      <c r="A38" s="59">
        <v>40323</v>
      </c>
      <c r="B38" s="60" t="s">
        <v>18</v>
      </c>
      <c r="C38" s="60" t="s">
        <v>22</v>
      </c>
      <c r="D38" s="61">
        <v>247.64821289163172</v>
      </c>
      <c r="E38" s="61">
        <v>4.2371428570000003</v>
      </c>
      <c r="F38" s="61">
        <v>0</v>
      </c>
      <c r="G38" s="61">
        <v>0</v>
      </c>
    </row>
    <row r="39" spans="1:7" x14ac:dyDescent="0.35">
      <c r="A39" s="59">
        <v>40330</v>
      </c>
      <c r="B39" s="60" t="s">
        <v>18</v>
      </c>
      <c r="C39" s="60" t="s">
        <v>22</v>
      </c>
      <c r="D39" s="61">
        <v>236.22983595974381</v>
      </c>
      <c r="E39" s="61">
        <v>4.4562499999999998</v>
      </c>
      <c r="F39" s="61">
        <v>0</v>
      </c>
      <c r="G39" s="61">
        <v>0</v>
      </c>
    </row>
    <row r="40" spans="1:7" x14ac:dyDescent="0.35">
      <c r="A40" s="59">
        <v>40337</v>
      </c>
      <c r="B40" s="60" t="s">
        <v>18</v>
      </c>
      <c r="C40" s="60" t="s">
        <v>22</v>
      </c>
      <c r="D40" s="61">
        <v>272.23564345348746</v>
      </c>
      <c r="E40" s="61">
        <v>4.7328571430000004</v>
      </c>
      <c r="F40" s="61">
        <v>0</v>
      </c>
      <c r="G40" s="61">
        <v>0</v>
      </c>
    </row>
    <row r="41" spans="1:7" x14ac:dyDescent="0.35">
      <c r="A41" s="59">
        <v>40344</v>
      </c>
      <c r="B41" s="60" t="s">
        <v>18</v>
      </c>
      <c r="C41" s="60" t="s">
        <v>22</v>
      </c>
      <c r="D41" s="61">
        <v>183.67520776248719</v>
      </c>
      <c r="E41" s="61">
        <v>4.1614285710000001</v>
      </c>
      <c r="F41" s="61">
        <v>0</v>
      </c>
      <c r="G41" s="61">
        <v>0</v>
      </c>
    </row>
    <row r="42" spans="1:7" x14ac:dyDescent="0.35">
      <c r="A42" s="59">
        <v>40351</v>
      </c>
      <c r="B42" s="60" t="s">
        <v>18</v>
      </c>
      <c r="C42" s="60" t="s">
        <v>22</v>
      </c>
      <c r="D42" s="61">
        <v>252.50665912191596</v>
      </c>
      <c r="E42" s="61">
        <v>4.1900000000000004</v>
      </c>
      <c r="F42" s="61">
        <v>0</v>
      </c>
      <c r="G42" s="61">
        <v>0</v>
      </c>
    </row>
    <row r="43" spans="1:7" x14ac:dyDescent="0.35">
      <c r="A43" s="59">
        <v>40358</v>
      </c>
      <c r="B43" s="60" t="s">
        <v>18</v>
      </c>
      <c r="C43" s="60" t="s">
        <v>22</v>
      </c>
      <c r="D43" s="61">
        <v>289.86053137541177</v>
      </c>
      <c r="E43" s="61">
        <v>4.1614285710000001</v>
      </c>
      <c r="F43" s="61">
        <v>0</v>
      </c>
      <c r="G43" s="61">
        <v>0</v>
      </c>
    </row>
    <row r="44" spans="1:7" x14ac:dyDescent="0.35">
      <c r="A44" s="59">
        <v>40365</v>
      </c>
      <c r="B44" s="60" t="s">
        <v>18</v>
      </c>
      <c r="C44" s="60" t="s">
        <v>22</v>
      </c>
      <c r="D44" s="61">
        <v>200.91386435089427</v>
      </c>
      <c r="E44" s="61">
        <v>3.78</v>
      </c>
      <c r="F44" s="61">
        <v>0</v>
      </c>
      <c r="G44" s="61">
        <v>0</v>
      </c>
    </row>
    <row r="45" spans="1:7" x14ac:dyDescent="0.35">
      <c r="A45" s="59">
        <v>40372</v>
      </c>
      <c r="B45" s="60" t="s">
        <v>18</v>
      </c>
      <c r="C45" s="60" t="s">
        <v>22</v>
      </c>
      <c r="D45" s="61">
        <v>135.1673761865116</v>
      </c>
      <c r="E45" s="61">
        <v>3.78</v>
      </c>
      <c r="F45" s="61">
        <v>0</v>
      </c>
      <c r="G45" s="61">
        <v>0</v>
      </c>
    </row>
    <row r="46" spans="1:7" x14ac:dyDescent="0.35">
      <c r="A46" s="59">
        <v>40302</v>
      </c>
      <c r="B46" s="60" t="s">
        <v>18</v>
      </c>
      <c r="C46" s="60" t="s">
        <v>23</v>
      </c>
      <c r="D46" s="61">
        <v>89.823337547925831</v>
      </c>
      <c r="E46" s="61">
        <v>4.8566666669999998</v>
      </c>
      <c r="F46" s="61">
        <v>0</v>
      </c>
      <c r="G46" s="61">
        <v>0</v>
      </c>
    </row>
    <row r="47" spans="1:7" x14ac:dyDescent="0.35">
      <c r="A47" s="59">
        <v>40309</v>
      </c>
      <c r="B47" s="60" t="s">
        <v>18</v>
      </c>
      <c r="C47" s="60" t="s">
        <v>23</v>
      </c>
      <c r="D47" s="61">
        <v>171.57186238849636</v>
      </c>
      <c r="E47" s="61">
        <v>4.8566666669999998</v>
      </c>
      <c r="F47" s="61">
        <v>0</v>
      </c>
      <c r="G47" s="61">
        <v>0</v>
      </c>
    </row>
    <row r="48" spans="1:7" x14ac:dyDescent="0.35">
      <c r="A48" s="59">
        <v>40316</v>
      </c>
      <c r="B48" s="60" t="s">
        <v>18</v>
      </c>
      <c r="C48" s="60" t="s">
        <v>23</v>
      </c>
      <c r="D48" s="61">
        <v>197.55094390304976</v>
      </c>
      <c r="E48" s="61">
        <v>4.3499999999999996</v>
      </c>
      <c r="F48" s="61">
        <v>0</v>
      </c>
      <c r="G48" s="61">
        <v>0</v>
      </c>
    </row>
    <row r="49" spans="1:7" x14ac:dyDescent="0.35">
      <c r="A49" s="59">
        <v>40323</v>
      </c>
      <c r="B49" s="60" t="s">
        <v>18</v>
      </c>
      <c r="C49" s="60" t="s">
        <v>23</v>
      </c>
      <c r="D49" s="61">
        <v>268.89447791817884</v>
      </c>
      <c r="E49" s="61">
        <v>4.3499999999999996</v>
      </c>
      <c r="F49" s="61">
        <v>0</v>
      </c>
      <c r="G49" s="61">
        <v>0</v>
      </c>
    </row>
    <row r="50" spans="1:7" x14ac:dyDescent="0.35">
      <c r="A50" s="59">
        <v>40330</v>
      </c>
      <c r="B50" s="60" t="s">
        <v>18</v>
      </c>
      <c r="C50" s="60" t="s">
        <v>23</v>
      </c>
      <c r="D50" s="61">
        <v>173.2082566698104</v>
      </c>
      <c r="E50" s="61">
        <v>4.1449999999999996</v>
      </c>
      <c r="F50" s="61">
        <v>0</v>
      </c>
      <c r="G50" s="61">
        <v>0</v>
      </c>
    </row>
    <row r="51" spans="1:7" x14ac:dyDescent="0.35">
      <c r="A51" s="59">
        <v>40337</v>
      </c>
      <c r="B51" s="60" t="s">
        <v>18</v>
      </c>
      <c r="C51" s="60" t="s">
        <v>23</v>
      </c>
      <c r="D51" s="61">
        <v>299.9339069101668</v>
      </c>
      <c r="E51" s="61">
        <v>4.6399999999999997</v>
      </c>
      <c r="F51" s="61">
        <v>0</v>
      </c>
      <c r="G51" s="61">
        <v>0</v>
      </c>
    </row>
    <row r="52" spans="1:7" x14ac:dyDescent="0.35">
      <c r="A52" s="59">
        <v>40344</v>
      </c>
      <c r="B52" s="60" t="s">
        <v>18</v>
      </c>
      <c r="C52" s="60" t="s">
        <v>23</v>
      </c>
      <c r="D52" s="61">
        <v>244.48261981110159</v>
      </c>
      <c r="E52" s="61">
        <v>4.1900000000000004</v>
      </c>
      <c r="F52" s="61">
        <v>0</v>
      </c>
      <c r="G52" s="61">
        <v>0</v>
      </c>
    </row>
    <row r="53" spans="1:7" x14ac:dyDescent="0.35">
      <c r="A53" s="59">
        <v>40351</v>
      </c>
      <c r="B53" s="60" t="s">
        <v>18</v>
      </c>
      <c r="C53" s="60" t="s">
        <v>23</v>
      </c>
      <c r="D53" s="61">
        <v>440.97002195203333</v>
      </c>
      <c r="E53" s="61">
        <v>4.1900000000000004</v>
      </c>
      <c r="F53" s="61">
        <v>1</v>
      </c>
      <c r="G53" s="61">
        <v>0</v>
      </c>
    </row>
    <row r="54" spans="1:7" x14ac:dyDescent="0.35">
      <c r="A54" s="59">
        <v>40358</v>
      </c>
      <c r="B54" s="60" t="s">
        <v>18</v>
      </c>
      <c r="C54" s="60" t="s">
        <v>23</v>
      </c>
      <c r="D54" s="61">
        <v>269.93480159233297</v>
      </c>
      <c r="E54" s="61">
        <v>3.94</v>
      </c>
      <c r="F54" s="61">
        <v>0</v>
      </c>
      <c r="G54" s="61">
        <v>1</v>
      </c>
    </row>
    <row r="55" spans="1:7" x14ac:dyDescent="0.35">
      <c r="A55" s="59">
        <v>40365</v>
      </c>
      <c r="B55" s="60" t="s">
        <v>18</v>
      </c>
      <c r="C55" s="60" t="s">
        <v>23</v>
      </c>
      <c r="D55" s="61">
        <v>334.96321778716339</v>
      </c>
      <c r="E55" s="61">
        <v>4.1790000000000003</v>
      </c>
      <c r="F55" s="61">
        <v>0</v>
      </c>
      <c r="G55" s="61">
        <v>1</v>
      </c>
    </row>
    <row r="56" spans="1:7" x14ac:dyDescent="0.35">
      <c r="A56" s="59">
        <v>40372</v>
      </c>
      <c r="B56" s="60" t="s">
        <v>18</v>
      </c>
      <c r="C56" s="60" t="s">
        <v>23</v>
      </c>
      <c r="D56" s="61">
        <v>357.7484603303962</v>
      </c>
      <c r="E56" s="61">
        <v>4.1790000000000003</v>
      </c>
      <c r="F56" s="61">
        <v>0</v>
      </c>
      <c r="G56" s="61">
        <v>1</v>
      </c>
    </row>
    <row r="57" spans="1:7" x14ac:dyDescent="0.35">
      <c r="A57" s="59">
        <v>40302</v>
      </c>
      <c r="B57" s="60" t="s">
        <v>18</v>
      </c>
      <c r="C57" s="60" t="s">
        <v>24</v>
      </c>
      <c r="D57" s="61">
        <v>230.50294470959292</v>
      </c>
      <c r="E57" s="61">
        <v>5.29</v>
      </c>
      <c r="F57" s="61">
        <v>0</v>
      </c>
      <c r="G57" s="61">
        <v>1</v>
      </c>
    </row>
    <row r="58" spans="1:7" x14ac:dyDescent="0.35">
      <c r="A58" s="59">
        <v>40309</v>
      </c>
      <c r="B58" s="60" t="s">
        <v>18</v>
      </c>
      <c r="C58" s="60" t="s">
        <v>24</v>
      </c>
      <c r="D58" s="61">
        <v>363.78535420602554</v>
      </c>
      <c r="E58" s="61">
        <v>4.3899999999999997</v>
      </c>
      <c r="F58" s="61">
        <v>0</v>
      </c>
      <c r="G58" s="61">
        <v>0</v>
      </c>
    </row>
    <row r="59" spans="1:7" x14ac:dyDescent="0.35">
      <c r="A59" s="59">
        <v>40316</v>
      </c>
      <c r="B59" s="60" t="s">
        <v>18</v>
      </c>
      <c r="C59" s="60" t="s">
        <v>24</v>
      </c>
      <c r="D59" s="61">
        <v>268.40864887242094</v>
      </c>
      <c r="E59" s="61">
        <v>4.79</v>
      </c>
      <c r="F59" s="61">
        <v>0</v>
      </c>
      <c r="G59" s="61">
        <v>0</v>
      </c>
    </row>
    <row r="60" spans="1:7" x14ac:dyDescent="0.35">
      <c r="A60" s="59">
        <v>40323</v>
      </c>
      <c r="B60" s="60" t="s">
        <v>18</v>
      </c>
      <c r="C60" s="60" t="s">
        <v>24</v>
      </c>
      <c r="D60" s="61">
        <v>211.23872621363978</v>
      </c>
      <c r="E60" s="61">
        <v>4.3899999999999997</v>
      </c>
      <c r="F60" s="61">
        <v>0</v>
      </c>
      <c r="G60" s="61">
        <v>0</v>
      </c>
    </row>
    <row r="61" spans="1:7" x14ac:dyDescent="0.35">
      <c r="A61" s="59">
        <v>40330</v>
      </c>
      <c r="B61" s="60" t="s">
        <v>18</v>
      </c>
      <c r="C61" s="60" t="s">
        <v>24</v>
      </c>
      <c r="D61" s="61">
        <v>223.0831529572697</v>
      </c>
      <c r="E61" s="61">
        <v>4.79</v>
      </c>
      <c r="F61" s="61">
        <v>0</v>
      </c>
      <c r="G61" s="61">
        <v>0</v>
      </c>
    </row>
    <row r="62" spans="1:7" x14ac:dyDescent="0.35">
      <c r="A62" s="59">
        <v>40337</v>
      </c>
      <c r="B62" s="60" t="s">
        <v>18</v>
      </c>
      <c r="C62" s="60" t="s">
        <v>24</v>
      </c>
      <c r="D62" s="61">
        <v>351.97074735656679</v>
      </c>
      <c r="E62" s="61">
        <v>5.29</v>
      </c>
      <c r="F62" s="61">
        <v>0</v>
      </c>
      <c r="G62" s="61">
        <v>0</v>
      </c>
    </row>
    <row r="63" spans="1:7" x14ac:dyDescent="0.35">
      <c r="A63" s="59">
        <v>40344</v>
      </c>
      <c r="B63" s="60" t="s">
        <v>18</v>
      </c>
      <c r="C63" s="60" t="s">
        <v>24</v>
      </c>
      <c r="D63" s="61">
        <v>168.5650474293837</v>
      </c>
      <c r="E63" s="61">
        <v>5.83</v>
      </c>
      <c r="F63" s="61">
        <v>0</v>
      </c>
      <c r="G63" s="61">
        <v>0</v>
      </c>
    </row>
    <row r="64" spans="1:7" x14ac:dyDescent="0.35">
      <c r="A64" s="59">
        <v>40351</v>
      </c>
      <c r="B64" s="60" t="s">
        <v>18</v>
      </c>
      <c r="C64" s="60" t="s">
        <v>24</v>
      </c>
      <c r="D64" s="61">
        <v>241.95493277686541</v>
      </c>
      <c r="E64" s="61">
        <v>6.19</v>
      </c>
      <c r="F64" s="61">
        <v>0</v>
      </c>
      <c r="G64" s="61">
        <v>0</v>
      </c>
    </row>
    <row r="65" spans="1:7" x14ac:dyDescent="0.35">
      <c r="A65" s="59">
        <v>40358</v>
      </c>
      <c r="B65" s="60" t="s">
        <v>18</v>
      </c>
      <c r="C65" s="60" t="s">
        <v>24</v>
      </c>
      <c r="D65" s="61">
        <v>184.85808826771864</v>
      </c>
      <c r="E65" s="61">
        <v>5.59</v>
      </c>
      <c r="F65" s="61">
        <v>0</v>
      </c>
      <c r="G65" s="61">
        <v>0</v>
      </c>
    </row>
    <row r="66" spans="1:7" x14ac:dyDescent="0.35">
      <c r="A66" s="59">
        <v>40365</v>
      </c>
      <c r="B66" s="60" t="s">
        <v>18</v>
      </c>
      <c r="C66" s="60" t="s">
        <v>24</v>
      </c>
      <c r="D66" s="61">
        <v>200.07702230282163</v>
      </c>
      <c r="E66" s="61">
        <v>4.6224999999999996</v>
      </c>
      <c r="F66" s="61">
        <v>0</v>
      </c>
      <c r="G66" s="61">
        <v>0</v>
      </c>
    </row>
    <row r="67" spans="1:7" x14ac:dyDescent="0.35">
      <c r="A67" s="59">
        <v>40372</v>
      </c>
      <c r="B67" s="60" t="s">
        <v>18</v>
      </c>
      <c r="C67" s="60" t="s">
        <v>24</v>
      </c>
      <c r="D67" s="61">
        <v>181.75129023351653</v>
      </c>
      <c r="E67" s="61">
        <v>4.6224999999999996</v>
      </c>
      <c r="F67" s="61">
        <v>0</v>
      </c>
      <c r="G67" s="61">
        <v>0</v>
      </c>
    </row>
    <row r="68" spans="1:7" x14ac:dyDescent="0.35">
      <c r="A68" s="59">
        <v>40302</v>
      </c>
      <c r="B68" s="60" t="s">
        <v>18</v>
      </c>
      <c r="C68" s="60" t="s">
        <v>25</v>
      </c>
      <c r="D68" s="61">
        <v>154.70125058617577</v>
      </c>
      <c r="E68" s="61">
        <v>4.7328571430000004</v>
      </c>
      <c r="F68" s="61">
        <v>0</v>
      </c>
      <c r="G68" s="61">
        <v>0</v>
      </c>
    </row>
    <row r="69" spans="1:7" x14ac:dyDescent="0.35">
      <c r="A69" s="59">
        <v>40309</v>
      </c>
      <c r="B69" s="60" t="s">
        <v>18</v>
      </c>
      <c r="C69" s="60" t="s">
        <v>25</v>
      </c>
      <c r="D69" s="61">
        <v>120.08165652683778</v>
      </c>
      <c r="E69" s="61">
        <v>4.03</v>
      </c>
      <c r="F69" s="61">
        <v>0</v>
      </c>
      <c r="G69" s="61">
        <v>0</v>
      </c>
    </row>
    <row r="70" spans="1:7" x14ac:dyDescent="0.35">
      <c r="A70" s="59">
        <v>40316</v>
      </c>
      <c r="B70" s="60" t="s">
        <v>18</v>
      </c>
      <c r="C70" s="60" t="s">
        <v>25</v>
      </c>
      <c r="D70" s="61">
        <v>284.8292030196755</v>
      </c>
      <c r="E70" s="61">
        <v>3.6663636359999998</v>
      </c>
      <c r="F70" s="61">
        <v>0</v>
      </c>
      <c r="G70" s="61">
        <v>0</v>
      </c>
    </row>
    <row r="71" spans="1:7" x14ac:dyDescent="0.35">
      <c r="A71" s="59">
        <v>40323</v>
      </c>
      <c r="B71" s="60" t="s">
        <v>18</v>
      </c>
      <c r="C71" s="60" t="s">
        <v>25</v>
      </c>
      <c r="D71" s="61">
        <v>248.17471444662888</v>
      </c>
      <c r="E71" s="61">
        <v>3.6663636359999998</v>
      </c>
      <c r="F71" s="61">
        <v>0</v>
      </c>
      <c r="G71" s="61">
        <v>0</v>
      </c>
    </row>
    <row r="72" spans="1:7" x14ac:dyDescent="0.35">
      <c r="A72" s="59">
        <v>40330</v>
      </c>
      <c r="B72" s="60" t="s">
        <v>18</v>
      </c>
      <c r="C72" s="60" t="s">
        <v>25</v>
      </c>
      <c r="D72" s="61">
        <v>278.14696766500168</v>
      </c>
      <c r="E72" s="61">
        <v>3.794</v>
      </c>
      <c r="F72" s="61">
        <v>0</v>
      </c>
      <c r="G72" s="61">
        <v>0</v>
      </c>
    </row>
    <row r="73" spans="1:7" x14ac:dyDescent="0.35">
      <c r="A73" s="59">
        <v>40337</v>
      </c>
      <c r="B73" s="60" t="s">
        <v>18</v>
      </c>
      <c r="C73" s="60" t="s">
        <v>25</v>
      </c>
      <c r="D73" s="61">
        <v>275.66126852782827</v>
      </c>
      <c r="E73" s="61">
        <v>4.03</v>
      </c>
      <c r="F73" s="61">
        <v>0</v>
      </c>
      <c r="G73" s="61">
        <v>0</v>
      </c>
    </row>
    <row r="74" spans="1:7" x14ac:dyDescent="0.35">
      <c r="A74" s="59">
        <v>40344</v>
      </c>
      <c r="B74" s="60" t="s">
        <v>18</v>
      </c>
      <c r="C74" s="60" t="s">
        <v>25</v>
      </c>
      <c r="D74" s="61">
        <v>325.03973275525487</v>
      </c>
      <c r="E74" s="61">
        <v>3.63</v>
      </c>
      <c r="F74" s="61">
        <v>1</v>
      </c>
      <c r="G74" s="61">
        <v>0</v>
      </c>
    </row>
    <row r="75" spans="1:7" x14ac:dyDescent="0.35">
      <c r="A75" s="59">
        <v>40351</v>
      </c>
      <c r="B75" s="60" t="s">
        <v>18</v>
      </c>
      <c r="C75" s="60" t="s">
        <v>25</v>
      </c>
      <c r="D75" s="61">
        <v>336.94447229060336</v>
      </c>
      <c r="E75" s="61">
        <v>4.03</v>
      </c>
      <c r="F75" s="61">
        <v>0</v>
      </c>
      <c r="G75" s="61">
        <v>1</v>
      </c>
    </row>
    <row r="76" spans="1:7" x14ac:dyDescent="0.35">
      <c r="A76" s="59">
        <v>40358</v>
      </c>
      <c r="B76" s="60" t="s">
        <v>18</v>
      </c>
      <c r="C76" s="60" t="s">
        <v>25</v>
      </c>
      <c r="D76" s="61">
        <v>304.84372440863598</v>
      </c>
      <c r="E76" s="61">
        <v>4.2122222220000003</v>
      </c>
      <c r="F76" s="61">
        <v>0</v>
      </c>
      <c r="G76" s="61">
        <v>1</v>
      </c>
    </row>
    <row r="77" spans="1:7" x14ac:dyDescent="0.35">
      <c r="A77" s="59">
        <v>40365</v>
      </c>
      <c r="B77" s="60" t="s">
        <v>18</v>
      </c>
      <c r="C77" s="60" t="s">
        <v>25</v>
      </c>
      <c r="D77" s="61">
        <v>257.52693757002027</v>
      </c>
      <c r="E77" s="61">
        <v>4.0199999999999996</v>
      </c>
      <c r="F77" s="61">
        <v>0</v>
      </c>
      <c r="G77" s="61">
        <v>1</v>
      </c>
    </row>
    <row r="78" spans="1:7" x14ac:dyDescent="0.35">
      <c r="A78" s="59">
        <v>40372</v>
      </c>
      <c r="B78" s="60" t="s">
        <v>18</v>
      </c>
      <c r="C78" s="60" t="s">
        <v>25</v>
      </c>
      <c r="D78" s="61">
        <v>280.49607322898152</v>
      </c>
      <c r="E78" s="61">
        <v>4.0162500000000003</v>
      </c>
      <c r="F78" s="61">
        <v>0</v>
      </c>
      <c r="G78" s="61">
        <v>0</v>
      </c>
    </row>
    <row r="79" spans="1:7" x14ac:dyDescent="0.35">
      <c r="A79" s="59">
        <v>40302</v>
      </c>
      <c r="B79" s="60" t="s">
        <v>18</v>
      </c>
      <c r="C79" s="60" t="s">
        <v>26</v>
      </c>
      <c r="D79" s="61">
        <v>234.36817392164625</v>
      </c>
      <c r="E79" s="61">
        <v>4.2042857140000001</v>
      </c>
      <c r="F79" s="61">
        <v>0</v>
      </c>
      <c r="G79" s="61">
        <v>0</v>
      </c>
    </row>
    <row r="80" spans="1:7" x14ac:dyDescent="0.35">
      <c r="A80" s="59">
        <v>40309</v>
      </c>
      <c r="B80" s="60" t="s">
        <v>18</v>
      </c>
      <c r="C80" s="60" t="s">
        <v>26</v>
      </c>
      <c r="D80" s="61">
        <v>240.35825174778387</v>
      </c>
      <c r="E80" s="61">
        <v>4.181666667</v>
      </c>
      <c r="F80" s="61">
        <v>0</v>
      </c>
      <c r="G80" s="61">
        <v>0</v>
      </c>
    </row>
    <row r="81" spans="1:7" x14ac:dyDescent="0.35">
      <c r="A81" s="59">
        <v>40316</v>
      </c>
      <c r="B81" s="60" t="s">
        <v>18</v>
      </c>
      <c r="C81" s="60" t="s">
        <v>26</v>
      </c>
      <c r="D81" s="61">
        <v>212.82588288712984</v>
      </c>
      <c r="E81" s="61">
        <v>3.9242857139999998</v>
      </c>
      <c r="F81" s="61">
        <v>0</v>
      </c>
      <c r="G81" s="61">
        <v>0</v>
      </c>
    </row>
    <row r="82" spans="1:7" x14ac:dyDescent="0.35">
      <c r="A82" s="59">
        <v>40323</v>
      </c>
      <c r="B82" s="60" t="s">
        <v>18</v>
      </c>
      <c r="C82" s="60" t="s">
        <v>26</v>
      </c>
      <c r="D82" s="61">
        <v>213.59333551683733</v>
      </c>
      <c r="E82" s="61">
        <v>3.8842857139999998</v>
      </c>
      <c r="F82" s="61">
        <v>0</v>
      </c>
      <c r="G82" s="61">
        <v>0</v>
      </c>
    </row>
    <row r="83" spans="1:7" x14ac:dyDescent="0.35">
      <c r="A83" s="59">
        <v>40330</v>
      </c>
      <c r="B83" s="60" t="s">
        <v>18</v>
      </c>
      <c r="C83" s="60" t="s">
        <v>26</v>
      </c>
      <c r="D83" s="61">
        <v>202.78247809055952</v>
      </c>
      <c r="E83" s="61">
        <v>3.464</v>
      </c>
      <c r="F83" s="61">
        <v>0</v>
      </c>
      <c r="G83" s="61">
        <v>0</v>
      </c>
    </row>
    <row r="84" spans="1:7" x14ac:dyDescent="0.35">
      <c r="A84" s="59">
        <v>40337</v>
      </c>
      <c r="B84" s="60" t="s">
        <v>18</v>
      </c>
      <c r="C84" s="60" t="s">
        <v>26</v>
      </c>
      <c r="D84" s="61">
        <v>172.89299098579787</v>
      </c>
      <c r="E84" s="61">
        <v>3.66</v>
      </c>
      <c r="F84" s="61">
        <v>0</v>
      </c>
      <c r="G84" s="61">
        <v>0</v>
      </c>
    </row>
    <row r="85" spans="1:7" x14ac:dyDescent="0.35">
      <c r="A85" s="59">
        <v>40344</v>
      </c>
      <c r="B85" s="60" t="s">
        <v>18</v>
      </c>
      <c r="C85" s="60" t="s">
        <v>26</v>
      </c>
      <c r="D85" s="61">
        <v>270.36572840572046</v>
      </c>
      <c r="E85" s="61">
        <v>3.6233333330000002</v>
      </c>
      <c r="F85" s="61">
        <v>0</v>
      </c>
      <c r="G85" s="61">
        <v>0</v>
      </c>
    </row>
    <row r="86" spans="1:7" x14ac:dyDescent="0.35">
      <c r="A86" s="59">
        <v>40351</v>
      </c>
      <c r="B86" s="60" t="s">
        <v>18</v>
      </c>
      <c r="C86" s="60" t="s">
        <v>26</v>
      </c>
      <c r="D86" s="61">
        <v>280.23676981467042</v>
      </c>
      <c r="E86" s="61">
        <v>3.96</v>
      </c>
      <c r="F86" s="61">
        <v>0</v>
      </c>
      <c r="G86" s="61">
        <v>0</v>
      </c>
    </row>
    <row r="87" spans="1:7" x14ac:dyDescent="0.35">
      <c r="A87" s="59">
        <v>40358</v>
      </c>
      <c r="B87" s="60" t="s">
        <v>18</v>
      </c>
      <c r="C87" s="60" t="s">
        <v>26</v>
      </c>
      <c r="D87" s="61">
        <v>350.55099080856598</v>
      </c>
      <c r="E87" s="61">
        <v>3.629</v>
      </c>
      <c r="F87" s="61">
        <v>1</v>
      </c>
      <c r="G87" s="61">
        <v>0</v>
      </c>
    </row>
    <row r="88" spans="1:7" x14ac:dyDescent="0.35">
      <c r="A88" s="59">
        <v>40365</v>
      </c>
      <c r="B88" s="60" t="s">
        <v>18</v>
      </c>
      <c r="C88" s="60" t="s">
        <v>26</v>
      </c>
      <c r="D88" s="61">
        <v>351.30307609863956</v>
      </c>
      <c r="E88" s="61">
        <v>3.0049999999999999</v>
      </c>
      <c r="F88" s="61">
        <v>0</v>
      </c>
      <c r="G88" s="61">
        <v>1</v>
      </c>
    </row>
    <row r="89" spans="1:7" x14ac:dyDescent="0.35">
      <c r="A89" s="59">
        <v>40372</v>
      </c>
      <c r="B89" s="60" t="s">
        <v>18</v>
      </c>
      <c r="C89" s="60" t="s">
        <v>26</v>
      </c>
      <c r="D89" s="61">
        <v>313.2871856579099</v>
      </c>
      <c r="E89" s="61">
        <v>3.1419999999999999</v>
      </c>
      <c r="F89" s="61">
        <v>0</v>
      </c>
      <c r="G89" s="61">
        <v>1</v>
      </c>
    </row>
    <row r="90" spans="1:7" x14ac:dyDescent="0.35">
      <c r="A90" s="59">
        <v>40302</v>
      </c>
      <c r="B90" s="60" t="s">
        <v>18</v>
      </c>
      <c r="C90" s="60" t="s">
        <v>27</v>
      </c>
      <c r="D90" s="61">
        <v>206.85485160026474</v>
      </c>
      <c r="E90" s="61">
        <v>4.7328571430000004</v>
      </c>
      <c r="F90" s="61">
        <v>0</v>
      </c>
      <c r="G90" s="61">
        <v>0</v>
      </c>
    </row>
    <row r="91" spans="1:7" x14ac:dyDescent="0.35">
      <c r="A91" s="59">
        <v>40309</v>
      </c>
      <c r="B91" s="60" t="s">
        <v>18</v>
      </c>
      <c r="C91" s="60" t="s">
        <v>27</v>
      </c>
      <c r="D91" s="61">
        <v>142.74466259605006</v>
      </c>
      <c r="E91" s="61">
        <v>4.1614285710000001</v>
      </c>
      <c r="F91" s="61">
        <v>0</v>
      </c>
      <c r="G91" s="61">
        <v>0</v>
      </c>
    </row>
    <row r="92" spans="1:7" x14ac:dyDescent="0.35">
      <c r="A92" s="59">
        <v>40316</v>
      </c>
      <c r="B92" s="60" t="s">
        <v>18</v>
      </c>
      <c r="C92" s="60" t="s">
        <v>27</v>
      </c>
      <c r="D92" s="61">
        <v>227.90986270015858</v>
      </c>
      <c r="E92" s="61">
        <v>3.8814285709999998</v>
      </c>
      <c r="F92" s="61">
        <v>0</v>
      </c>
      <c r="G92" s="61">
        <v>0</v>
      </c>
    </row>
    <row r="93" spans="1:7" x14ac:dyDescent="0.35">
      <c r="A93" s="59">
        <v>40323</v>
      </c>
      <c r="B93" s="60" t="s">
        <v>18</v>
      </c>
      <c r="C93" s="60" t="s">
        <v>27</v>
      </c>
      <c r="D93" s="61">
        <v>223.9126389906113</v>
      </c>
      <c r="E93" s="61">
        <v>4.1449999999999996</v>
      </c>
      <c r="F93" s="61">
        <v>0</v>
      </c>
      <c r="G93" s="61">
        <v>0</v>
      </c>
    </row>
    <row r="94" spans="1:7" x14ac:dyDescent="0.35">
      <c r="A94" s="59">
        <v>40330</v>
      </c>
      <c r="B94" s="60" t="s">
        <v>18</v>
      </c>
      <c r="C94" s="60" t="s">
        <v>27</v>
      </c>
      <c r="D94" s="61">
        <v>220.86505026355866</v>
      </c>
      <c r="E94" s="61">
        <v>3.8814285709999998</v>
      </c>
      <c r="F94" s="61">
        <v>0</v>
      </c>
      <c r="G94" s="61">
        <v>0</v>
      </c>
    </row>
    <row r="95" spans="1:7" x14ac:dyDescent="0.35">
      <c r="A95" s="59">
        <v>40337</v>
      </c>
      <c r="B95" s="60" t="s">
        <v>18</v>
      </c>
      <c r="C95" s="60" t="s">
        <v>27</v>
      </c>
      <c r="D95" s="61">
        <v>229.21950133471654</v>
      </c>
      <c r="E95" s="61">
        <v>4.1900000000000004</v>
      </c>
      <c r="F95" s="61">
        <v>0</v>
      </c>
      <c r="G95" s="61">
        <v>0</v>
      </c>
    </row>
    <row r="96" spans="1:7" x14ac:dyDescent="0.35">
      <c r="A96" s="59">
        <v>40344</v>
      </c>
      <c r="B96" s="60" t="s">
        <v>18</v>
      </c>
      <c r="C96" s="60" t="s">
        <v>27</v>
      </c>
      <c r="D96" s="61">
        <v>224.88853710671569</v>
      </c>
      <c r="E96" s="61">
        <v>4.1614285710000001</v>
      </c>
      <c r="F96" s="61">
        <v>0</v>
      </c>
      <c r="G96" s="61">
        <v>0</v>
      </c>
    </row>
    <row r="97" spans="1:7" x14ac:dyDescent="0.35">
      <c r="A97" s="59">
        <v>40351</v>
      </c>
      <c r="B97" s="60" t="s">
        <v>18</v>
      </c>
      <c r="C97" s="60" t="s">
        <v>27</v>
      </c>
      <c r="D97" s="61">
        <v>241.56974188162042</v>
      </c>
      <c r="E97" s="61">
        <v>4.1614285710000001</v>
      </c>
      <c r="F97" s="61">
        <v>0</v>
      </c>
      <c r="G97" s="61">
        <v>0</v>
      </c>
    </row>
    <row r="98" spans="1:7" x14ac:dyDescent="0.35">
      <c r="A98" s="59">
        <v>40358</v>
      </c>
      <c r="B98" s="60" t="s">
        <v>18</v>
      </c>
      <c r="C98" s="60" t="s">
        <v>27</v>
      </c>
      <c r="D98" s="61">
        <v>230.10048123327263</v>
      </c>
      <c r="E98" s="61">
        <v>4.1614285710000001</v>
      </c>
      <c r="F98" s="61">
        <v>0</v>
      </c>
      <c r="G98" s="61">
        <v>0</v>
      </c>
    </row>
    <row r="99" spans="1:7" x14ac:dyDescent="0.35">
      <c r="A99" s="59">
        <v>40365</v>
      </c>
      <c r="B99" s="60" t="s">
        <v>18</v>
      </c>
      <c r="C99" s="60" t="s">
        <v>27</v>
      </c>
      <c r="D99" s="61">
        <v>308.24658556892086</v>
      </c>
      <c r="E99" s="61">
        <v>3.7450000000000001</v>
      </c>
      <c r="F99" s="61">
        <v>0</v>
      </c>
      <c r="G99" s="61">
        <v>0</v>
      </c>
    </row>
    <row r="100" spans="1:7" x14ac:dyDescent="0.35">
      <c r="A100" s="59">
        <v>40372</v>
      </c>
      <c r="B100" s="60" t="s">
        <v>18</v>
      </c>
      <c r="C100" s="60" t="s">
        <v>27</v>
      </c>
      <c r="D100" s="61">
        <v>326.65294605776489</v>
      </c>
      <c r="E100" s="61">
        <v>3.7450000000000001</v>
      </c>
      <c r="F100" s="61">
        <v>0</v>
      </c>
      <c r="G100" s="61">
        <v>0</v>
      </c>
    </row>
    <row r="101" spans="1:7" x14ac:dyDescent="0.35">
      <c r="A101" s="59">
        <v>40302</v>
      </c>
      <c r="B101" s="60" t="s">
        <v>18</v>
      </c>
      <c r="C101" s="60" t="s">
        <v>28</v>
      </c>
      <c r="D101" s="61">
        <v>120.51899294525484</v>
      </c>
      <c r="E101" s="61">
        <v>4.1614285710000001</v>
      </c>
      <c r="F101" s="61">
        <v>0</v>
      </c>
      <c r="G101" s="61">
        <v>0</v>
      </c>
    </row>
    <row r="102" spans="1:7" x14ac:dyDescent="0.35">
      <c r="A102" s="59">
        <v>40309</v>
      </c>
      <c r="B102" s="60" t="s">
        <v>18</v>
      </c>
      <c r="C102" s="60" t="s">
        <v>28</v>
      </c>
      <c r="D102" s="61">
        <v>199.31599103370235</v>
      </c>
      <c r="E102" s="61">
        <v>4.128571429</v>
      </c>
      <c r="F102" s="61">
        <v>0</v>
      </c>
      <c r="G102" s="61">
        <v>0</v>
      </c>
    </row>
    <row r="103" spans="1:7" x14ac:dyDescent="0.35">
      <c r="A103" s="59">
        <v>40316</v>
      </c>
      <c r="B103" s="60" t="s">
        <v>18</v>
      </c>
      <c r="C103" s="60" t="s">
        <v>28</v>
      </c>
      <c r="D103" s="61">
        <v>265.2078074172141</v>
      </c>
      <c r="E103" s="61">
        <v>3.8814285709999998</v>
      </c>
      <c r="F103" s="61">
        <v>0</v>
      </c>
      <c r="G103" s="61">
        <v>0</v>
      </c>
    </row>
    <row r="104" spans="1:7" x14ac:dyDescent="0.35">
      <c r="A104" s="59">
        <v>40323</v>
      </c>
      <c r="B104" s="60" t="s">
        <v>18</v>
      </c>
      <c r="C104" s="60" t="s">
        <v>28</v>
      </c>
      <c r="D104" s="61">
        <v>292.62008799438132</v>
      </c>
      <c r="E104" s="61">
        <v>3.8814285709999998</v>
      </c>
      <c r="F104" s="61">
        <v>0</v>
      </c>
      <c r="G104" s="61">
        <v>0</v>
      </c>
    </row>
    <row r="105" spans="1:7" x14ac:dyDescent="0.35">
      <c r="A105" s="59">
        <v>40330</v>
      </c>
      <c r="B105" s="60" t="s">
        <v>18</v>
      </c>
      <c r="C105" s="60" t="s">
        <v>28</v>
      </c>
      <c r="D105" s="61">
        <v>296.42927521325447</v>
      </c>
      <c r="E105" s="61">
        <v>3.8814285709999998</v>
      </c>
      <c r="F105" s="61">
        <v>0</v>
      </c>
      <c r="G105" s="61">
        <v>0</v>
      </c>
    </row>
    <row r="106" spans="1:7" x14ac:dyDescent="0.35">
      <c r="A106" s="59">
        <v>40337</v>
      </c>
      <c r="B106" s="60" t="s">
        <v>18</v>
      </c>
      <c r="C106" s="60" t="s">
        <v>28</v>
      </c>
      <c r="D106" s="61">
        <v>349.29649762786892</v>
      </c>
      <c r="E106" s="61">
        <v>4.125714286</v>
      </c>
      <c r="F106" s="61">
        <v>1</v>
      </c>
      <c r="G106" s="61">
        <v>0</v>
      </c>
    </row>
    <row r="107" spans="1:7" x14ac:dyDescent="0.35">
      <c r="A107" s="59">
        <v>40344</v>
      </c>
      <c r="B107" s="60" t="s">
        <v>18</v>
      </c>
      <c r="C107" s="60" t="s">
        <v>28</v>
      </c>
      <c r="D107" s="61">
        <v>284.12361474754738</v>
      </c>
      <c r="E107" s="61">
        <v>4.1614285710000001</v>
      </c>
      <c r="F107" s="61">
        <v>0</v>
      </c>
      <c r="G107" s="61">
        <v>1</v>
      </c>
    </row>
    <row r="108" spans="1:7" x14ac:dyDescent="0.35">
      <c r="A108" s="59">
        <v>40351</v>
      </c>
      <c r="B108" s="60" t="s">
        <v>18</v>
      </c>
      <c r="C108" s="60" t="s">
        <v>28</v>
      </c>
      <c r="D108" s="61">
        <v>302.02682443031557</v>
      </c>
      <c r="E108" s="61">
        <v>4.1614285710000001</v>
      </c>
      <c r="F108" s="61">
        <v>0</v>
      </c>
      <c r="G108" s="61">
        <v>1</v>
      </c>
    </row>
    <row r="109" spans="1:7" x14ac:dyDescent="0.35">
      <c r="A109" s="59">
        <v>40358</v>
      </c>
      <c r="B109" s="60" t="s">
        <v>18</v>
      </c>
      <c r="C109" s="60" t="s">
        <v>28</v>
      </c>
      <c r="D109" s="61">
        <v>262.65703595214245</v>
      </c>
      <c r="E109" s="61">
        <v>4.1614285710000001</v>
      </c>
      <c r="F109" s="61">
        <v>0</v>
      </c>
      <c r="G109" s="61">
        <v>1</v>
      </c>
    </row>
    <row r="110" spans="1:7" x14ac:dyDescent="0.35">
      <c r="A110" s="59">
        <v>40365</v>
      </c>
      <c r="B110" s="60" t="s">
        <v>18</v>
      </c>
      <c r="C110" s="60" t="s">
        <v>28</v>
      </c>
      <c r="D110" s="61">
        <v>377.139476472588</v>
      </c>
      <c r="E110" s="61">
        <v>3.826666667</v>
      </c>
      <c r="F110" s="61">
        <v>0</v>
      </c>
      <c r="G110" s="61">
        <v>0</v>
      </c>
    </row>
    <row r="111" spans="1:7" x14ac:dyDescent="0.35">
      <c r="A111" s="59">
        <v>40372</v>
      </c>
      <c r="B111" s="60" t="s">
        <v>18</v>
      </c>
      <c r="C111" s="60" t="s">
        <v>28</v>
      </c>
      <c r="D111" s="61">
        <v>327.86669151320319</v>
      </c>
      <c r="E111" s="61">
        <v>3.5185714290000001</v>
      </c>
      <c r="F111" s="61">
        <v>0</v>
      </c>
      <c r="G111" s="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2427-37A2-40D9-A98C-2550563171C8}">
  <sheetPr codeName="Sheet9"/>
  <dimension ref="A1:G221"/>
  <sheetViews>
    <sheetView topLeftCell="A91" zoomScaleNormal="100" workbookViewId="0">
      <selection activeCell="I19" sqref="I19"/>
    </sheetView>
  </sheetViews>
  <sheetFormatPr defaultRowHeight="14.5" x14ac:dyDescent="0.35"/>
  <cols>
    <col min="1" max="1" width="11.54296875" customWidth="1"/>
    <col min="3" max="3" width="19.90625" bestFit="1" customWidth="1"/>
    <col min="4" max="4" width="11.81640625" bestFit="1" customWidth="1"/>
    <col min="5" max="5" width="17.81640625" customWidth="1"/>
  </cols>
  <sheetData>
    <row r="1" spans="1:7" x14ac:dyDescent="0.35">
      <c r="A1" s="56" t="s">
        <v>0</v>
      </c>
      <c r="B1" s="57" t="s">
        <v>1</v>
      </c>
      <c r="C1" s="57" t="s">
        <v>2</v>
      </c>
      <c r="D1" s="58" t="s">
        <v>3</v>
      </c>
      <c r="E1" s="58" t="s">
        <v>4</v>
      </c>
      <c r="F1" s="58" t="s">
        <v>5</v>
      </c>
      <c r="G1" s="58" t="s">
        <v>6</v>
      </c>
    </row>
    <row r="2" spans="1:7" x14ac:dyDescent="0.35">
      <c r="A2" s="59">
        <v>40302</v>
      </c>
      <c r="B2" s="60" t="s">
        <v>7</v>
      </c>
      <c r="C2" s="60" t="s">
        <v>8</v>
      </c>
      <c r="D2" s="61">
        <v>270.7488999921228</v>
      </c>
      <c r="E2" s="61">
        <v>4.29</v>
      </c>
      <c r="F2" s="61">
        <v>0</v>
      </c>
      <c r="G2" s="61">
        <v>0</v>
      </c>
    </row>
    <row r="3" spans="1:7" x14ac:dyDescent="0.35">
      <c r="A3" s="59">
        <v>40309</v>
      </c>
      <c r="B3" s="60" t="s">
        <v>7</v>
      </c>
      <c r="C3" s="60" t="s">
        <v>8</v>
      </c>
      <c r="D3" s="61">
        <v>314.50582438280878</v>
      </c>
      <c r="E3" s="61">
        <v>4.29</v>
      </c>
      <c r="F3" s="61">
        <v>1</v>
      </c>
      <c r="G3" s="61">
        <v>0</v>
      </c>
    </row>
    <row r="4" spans="1:7" x14ac:dyDescent="0.35">
      <c r="A4" s="59">
        <v>40316</v>
      </c>
      <c r="B4" s="60" t="s">
        <v>7</v>
      </c>
      <c r="C4" s="60" t="s">
        <v>8</v>
      </c>
      <c r="D4" s="61">
        <v>390.60697916261392</v>
      </c>
      <c r="E4" s="61">
        <v>4.0858333330000001</v>
      </c>
      <c r="F4" s="61">
        <v>0</v>
      </c>
      <c r="G4" s="61">
        <v>1</v>
      </c>
    </row>
    <row r="5" spans="1:7" x14ac:dyDescent="0.35">
      <c r="A5" s="59">
        <v>40323</v>
      </c>
      <c r="B5" s="60" t="s">
        <v>7</v>
      </c>
      <c r="C5" s="60" t="s">
        <v>8</v>
      </c>
      <c r="D5" s="61">
        <v>249.86237982712225</v>
      </c>
      <c r="E5" s="61">
        <v>4.0858333330000001</v>
      </c>
      <c r="F5" s="61">
        <v>0</v>
      </c>
      <c r="G5" s="61">
        <v>1</v>
      </c>
    </row>
    <row r="6" spans="1:7" x14ac:dyDescent="0.35">
      <c r="A6" s="59">
        <v>40330</v>
      </c>
      <c r="B6" s="60" t="s">
        <v>7</v>
      </c>
      <c r="C6" s="60" t="s">
        <v>8</v>
      </c>
      <c r="D6" s="61">
        <v>222.03389430781561</v>
      </c>
      <c r="E6" s="61">
        <v>4.7931249999999999</v>
      </c>
      <c r="F6" s="61">
        <v>0</v>
      </c>
      <c r="G6" s="61">
        <v>1</v>
      </c>
    </row>
    <row r="7" spans="1:7" x14ac:dyDescent="0.35">
      <c r="A7" s="59">
        <v>40337</v>
      </c>
      <c r="B7" s="60" t="s">
        <v>7</v>
      </c>
      <c r="C7" s="60" t="s">
        <v>8</v>
      </c>
      <c r="D7" s="61">
        <v>276.35819705736077</v>
      </c>
      <c r="E7" s="61">
        <v>4.1471428570000004</v>
      </c>
      <c r="F7" s="61">
        <v>0</v>
      </c>
      <c r="G7" s="61">
        <v>0</v>
      </c>
    </row>
    <row r="8" spans="1:7" x14ac:dyDescent="0.35">
      <c r="A8" s="59">
        <v>40344</v>
      </c>
      <c r="B8" s="60" t="s">
        <v>7</v>
      </c>
      <c r="C8" s="60" t="s">
        <v>8</v>
      </c>
      <c r="D8" s="61">
        <v>294.86318135451683</v>
      </c>
      <c r="E8" s="61">
        <v>4.1471428570000004</v>
      </c>
      <c r="F8" s="61">
        <v>0</v>
      </c>
      <c r="G8" s="61">
        <v>0</v>
      </c>
    </row>
    <row r="9" spans="1:7" x14ac:dyDescent="0.35">
      <c r="A9" s="59">
        <v>40351</v>
      </c>
      <c r="B9" s="60" t="s">
        <v>7</v>
      </c>
      <c r="C9" s="60" t="s">
        <v>8</v>
      </c>
      <c r="D9" s="61">
        <v>383.45580710381228</v>
      </c>
      <c r="E9" s="61">
        <v>4.05</v>
      </c>
      <c r="F9" s="61">
        <v>1</v>
      </c>
      <c r="G9" s="61">
        <v>0</v>
      </c>
    </row>
    <row r="10" spans="1:7" x14ac:dyDescent="0.35">
      <c r="A10" s="59">
        <v>40358</v>
      </c>
      <c r="B10" s="60" t="s">
        <v>7</v>
      </c>
      <c r="C10" s="60" t="s">
        <v>8</v>
      </c>
      <c r="D10" s="61">
        <v>300.2942445751741</v>
      </c>
      <c r="E10" s="61">
        <v>4.05</v>
      </c>
      <c r="F10" s="61">
        <v>0</v>
      </c>
      <c r="G10" s="61">
        <v>1</v>
      </c>
    </row>
    <row r="11" spans="1:7" x14ac:dyDescent="0.35">
      <c r="A11" s="59">
        <v>40365</v>
      </c>
      <c r="B11" s="60" t="s">
        <v>7</v>
      </c>
      <c r="C11" s="60" t="s">
        <v>8</v>
      </c>
      <c r="D11" s="61">
        <v>296.74312209515341</v>
      </c>
      <c r="E11" s="61">
        <v>4.5813333329999999</v>
      </c>
      <c r="F11" s="61">
        <v>0</v>
      </c>
      <c r="G11" s="61">
        <v>1</v>
      </c>
    </row>
    <row r="12" spans="1:7" x14ac:dyDescent="0.35">
      <c r="A12" s="59">
        <v>40372</v>
      </c>
      <c r="B12" s="60" t="s">
        <v>7</v>
      </c>
      <c r="C12" s="60" t="s">
        <v>8</v>
      </c>
      <c r="D12" s="61">
        <v>429.79776568141511</v>
      </c>
      <c r="E12" s="61">
        <v>3.556923077</v>
      </c>
      <c r="F12" s="61">
        <v>0</v>
      </c>
      <c r="G12" s="61">
        <v>1</v>
      </c>
    </row>
    <row r="13" spans="1:7" x14ac:dyDescent="0.35">
      <c r="A13" s="59">
        <v>40302</v>
      </c>
      <c r="B13" s="60" t="s">
        <v>7</v>
      </c>
      <c r="C13" s="60" t="s">
        <v>9</v>
      </c>
      <c r="D13" s="61">
        <v>297.21708504560701</v>
      </c>
      <c r="E13" s="61">
        <v>4.29</v>
      </c>
      <c r="F13" s="61">
        <v>0</v>
      </c>
      <c r="G13" s="61">
        <v>0</v>
      </c>
    </row>
    <row r="14" spans="1:7" x14ac:dyDescent="0.35">
      <c r="A14" s="59">
        <v>40309</v>
      </c>
      <c r="B14" s="60" t="s">
        <v>7</v>
      </c>
      <c r="C14" s="60" t="s">
        <v>9</v>
      </c>
      <c r="D14" s="61">
        <v>268.40556671680145</v>
      </c>
      <c r="E14" s="61">
        <v>4.29</v>
      </c>
      <c r="F14" s="61">
        <v>0</v>
      </c>
      <c r="G14" s="61">
        <v>0</v>
      </c>
    </row>
    <row r="15" spans="1:7" x14ac:dyDescent="0.35">
      <c r="A15" s="59">
        <v>40316</v>
      </c>
      <c r="B15" s="60" t="s">
        <v>7</v>
      </c>
      <c r="C15" s="60" t="s">
        <v>9</v>
      </c>
      <c r="D15" s="61">
        <v>206.02798850125583</v>
      </c>
      <c r="E15" s="61">
        <v>4.0858333330000001</v>
      </c>
      <c r="F15" s="61">
        <v>0</v>
      </c>
      <c r="G15" s="61">
        <v>0</v>
      </c>
    </row>
    <row r="16" spans="1:7" x14ac:dyDescent="0.35">
      <c r="A16" s="59">
        <v>40323</v>
      </c>
      <c r="B16" s="60" t="s">
        <v>7</v>
      </c>
      <c r="C16" s="60" t="s">
        <v>9</v>
      </c>
      <c r="D16" s="61">
        <v>201.96734153603134</v>
      </c>
      <c r="E16" s="61">
        <v>4.0858333330000001</v>
      </c>
      <c r="F16" s="61">
        <v>0</v>
      </c>
      <c r="G16" s="61">
        <v>0</v>
      </c>
    </row>
    <row r="17" spans="1:7" x14ac:dyDescent="0.35">
      <c r="A17" s="59">
        <v>40330</v>
      </c>
      <c r="B17" s="60" t="s">
        <v>7</v>
      </c>
      <c r="C17" s="60" t="s">
        <v>9</v>
      </c>
      <c r="D17" s="61">
        <v>239.72697458725526</v>
      </c>
      <c r="E17" s="61">
        <v>3.84</v>
      </c>
      <c r="F17" s="61">
        <v>0</v>
      </c>
      <c r="G17" s="61">
        <v>0</v>
      </c>
    </row>
    <row r="18" spans="1:7" x14ac:dyDescent="0.35">
      <c r="A18" s="59">
        <v>40337</v>
      </c>
      <c r="B18" s="60" t="s">
        <v>7</v>
      </c>
      <c r="C18" s="60" t="s">
        <v>9</v>
      </c>
      <c r="D18" s="61">
        <v>171.39281859155261</v>
      </c>
      <c r="E18" s="61">
        <v>4.2592307690000002</v>
      </c>
      <c r="F18" s="61">
        <v>0</v>
      </c>
      <c r="G18" s="61">
        <v>0</v>
      </c>
    </row>
    <row r="19" spans="1:7" x14ac:dyDescent="0.35">
      <c r="A19" s="59">
        <v>40344</v>
      </c>
      <c r="B19" s="60" t="s">
        <v>7</v>
      </c>
      <c r="C19" s="60" t="s">
        <v>9</v>
      </c>
      <c r="D19" s="61">
        <v>172.74559451311936</v>
      </c>
      <c r="E19" s="61">
        <v>4.99</v>
      </c>
      <c r="F19" s="61">
        <v>0</v>
      </c>
      <c r="G19" s="61">
        <v>0</v>
      </c>
    </row>
    <row r="20" spans="1:7" x14ac:dyDescent="0.35">
      <c r="A20" s="59">
        <v>40351</v>
      </c>
      <c r="B20" s="60" t="s">
        <v>7</v>
      </c>
      <c r="C20" s="60" t="s">
        <v>9</v>
      </c>
      <c r="D20" s="61">
        <v>379.20412736310453</v>
      </c>
      <c r="E20" s="61">
        <v>3.7685714290000001</v>
      </c>
      <c r="F20" s="61">
        <v>1</v>
      </c>
      <c r="G20" s="61">
        <v>0</v>
      </c>
    </row>
    <row r="21" spans="1:7" x14ac:dyDescent="0.35">
      <c r="A21" s="59">
        <v>40358</v>
      </c>
      <c r="B21" s="60" t="s">
        <v>7</v>
      </c>
      <c r="C21" s="60" t="s">
        <v>9</v>
      </c>
      <c r="D21" s="61">
        <v>346.14938028154523</v>
      </c>
      <c r="E21" s="61">
        <v>4.7024999999999997</v>
      </c>
      <c r="F21" s="61">
        <v>0</v>
      </c>
      <c r="G21" s="61">
        <v>1</v>
      </c>
    </row>
    <row r="22" spans="1:7" x14ac:dyDescent="0.35">
      <c r="A22" s="59">
        <v>40365</v>
      </c>
      <c r="B22" s="60" t="s">
        <v>7</v>
      </c>
      <c r="C22" s="60" t="s">
        <v>9</v>
      </c>
      <c r="D22" s="61">
        <v>371.4853015379951</v>
      </c>
      <c r="E22" s="61">
        <v>3.5878571429999999</v>
      </c>
      <c r="F22" s="61">
        <v>0</v>
      </c>
      <c r="G22" s="61">
        <v>1</v>
      </c>
    </row>
    <row r="23" spans="1:7" x14ac:dyDescent="0.35">
      <c r="A23" s="59">
        <v>40372</v>
      </c>
      <c r="B23" s="60" t="s">
        <v>7</v>
      </c>
      <c r="C23" s="60" t="s">
        <v>9</v>
      </c>
      <c r="D23" s="61">
        <v>302.60708516818738</v>
      </c>
      <c r="E23" s="61">
        <v>3.8450000000000002</v>
      </c>
      <c r="F23" s="61">
        <v>0</v>
      </c>
      <c r="G23" s="61">
        <v>1</v>
      </c>
    </row>
    <row r="24" spans="1:7" x14ac:dyDescent="0.35">
      <c r="A24" s="59">
        <v>40302</v>
      </c>
      <c r="B24" s="60" t="s">
        <v>7</v>
      </c>
      <c r="C24" s="60" t="s">
        <v>10</v>
      </c>
      <c r="D24" s="61">
        <v>145.78336079215677</v>
      </c>
      <c r="E24" s="61">
        <v>5.39</v>
      </c>
      <c r="F24" s="61">
        <v>0</v>
      </c>
      <c r="G24" s="61">
        <v>0</v>
      </c>
    </row>
    <row r="25" spans="1:7" x14ac:dyDescent="0.35">
      <c r="A25" s="59">
        <v>40309</v>
      </c>
      <c r="B25" s="60" t="s">
        <v>7</v>
      </c>
      <c r="C25" s="60" t="s">
        <v>10</v>
      </c>
      <c r="D25" s="61">
        <v>309.05276246954139</v>
      </c>
      <c r="E25" s="61">
        <v>5.0185714289999996</v>
      </c>
      <c r="F25" s="61">
        <v>0</v>
      </c>
      <c r="G25" s="61">
        <v>0</v>
      </c>
    </row>
    <row r="26" spans="1:7" x14ac:dyDescent="0.35">
      <c r="A26" s="59">
        <v>40316</v>
      </c>
      <c r="B26" s="60" t="s">
        <v>7</v>
      </c>
      <c r="C26" s="60" t="s">
        <v>10</v>
      </c>
      <c r="D26" s="61">
        <v>154.59788084785293</v>
      </c>
      <c r="E26" s="61">
        <v>5.2149999999999999</v>
      </c>
      <c r="F26" s="61">
        <v>0</v>
      </c>
      <c r="G26" s="61">
        <v>0</v>
      </c>
    </row>
    <row r="27" spans="1:7" x14ac:dyDescent="0.35">
      <c r="A27" s="59">
        <v>40323</v>
      </c>
      <c r="B27" s="60" t="s">
        <v>7</v>
      </c>
      <c r="C27" s="60" t="s">
        <v>10</v>
      </c>
      <c r="D27" s="61">
        <v>247.72564561350089</v>
      </c>
      <c r="E27" s="61">
        <v>4.8816666670000002</v>
      </c>
      <c r="F27" s="61">
        <v>0</v>
      </c>
      <c r="G27" s="61">
        <v>0</v>
      </c>
    </row>
    <row r="28" spans="1:7" x14ac:dyDescent="0.35">
      <c r="A28" s="59">
        <v>40330</v>
      </c>
      <c r="B28" s="60" t="s">
        <v>7</v>
      </c>
      <c r="C28" s="60" t="s">
        <v>10</v>
      </c>
      <c r="D28" s="61">
        <v>227.99236329472669</v>
      </c>
      <c r="E28" s="61">
        <v>3.9666666670000001</v>
      </c>
      <c r="F28" s="61">
        <v>0</v>
      </c>
      <c r="G28" s="61">
        <v>0</v>
      </c>
    </row>
    <row r="29" spans="1:7" x14ac:dyDescent="0.35">
      <c r="A29" s="59">
        <v>40337</v>
      </c>
      <c r="B29" s="60" t="s">
        <v>7</v>
      </c>
      <c r="C29" s="60" t="s">
        <v>10</v>
      </c>
      <c r="D29" s="61">
        <v>226.5964968466343</v>
      </c>
      <c r="E29" s="61">
        <v>3.997692308</v>
      </c>
      <c r="F29" s="61">
        <v>0</v>
      </c>
      <c r="G29" s="61">
        <v>0</v>
      </c>
    </row>
    <row r="30" spans="1:7" x14ac:dyDescent="0.35">
      <c r="A30" s="59">
        <v>40344</v>
      </c>
      <c r="B30" s="60" t="s">
        <v>7</v>
      </c>
      <c r="C30" s="60" t="s">
        <v>10</v>
      </c>
      <c r="D30" s="61">
        <v>233.31521082097063</v>
      </c>
      <c r="E30" s="61">
        <v>4.8958823530000002</v>
      </c>
      <c r="F30" s="61">
        <v>0</v>
      </c>
      <c r="G30" s="61">
        <v>0</v>
      </c>
    </row>
    <row r="31" spans="1:7" x14ac:dyDescent="0.35">
      <c r="A31" s="59">
        <v>40351</v>
      </c>
      <c r="B31" s="60" t="s">
        <v>7</v>
      </c>
      <c r="C31" s="60" t="s">
        <v>10</v>
      </c>
      <c r="D31" s="61">
        <v>215.20722620508221</v>
      </c>
      <c r="E31" s="61">
        <v>4.9275000000000002</v>
      </c>
      <c r="F31" s="61">
        <v>0</v>
      </c>
      <c r="G31" s="61">
        <v>0</v>
      </c>
    </row>
    <row r="32" spans="1:7" x14ac:dyDescent="0.35">
      <c r="A32" s="59">
        <v>40358</v>
      </c>
      <c r="B32" s="60" t="s">
        <v>7</v>
      </c>
      <c r="C32" s="60" t="s">
        <v>10</v>
      </c>
      <c r="D32" s="61">
        <v>233.41454117517861</v>
      </c>
      <c r="E32" s="61">
        <v>4.3166666669999998</v>
      </c>
      <c r="F32" s="61">
        <v>0</v>
      </c>
      <c r="G32" s="61">
        <v>0</v>
      </c>
    </row>
    <row r="33" spans="1:7" x14ac:dyDescent="0.35">
      <c r="A33" s="59">
        <v>40365</v>
      </c>
      <c r="B33" s="60" t="s">
        <v>7</v>
      </c>
      <c r="C33" s="60" t="s">
        <v>10</v>
      </c>
      <c r="D33" s="61">
        <v>297.11769231578774</v>
      </c>
      <c r="E33" s="61">
        <v>4.1213333329999999</v>
      </c>
      <c r="F33" s="61">
        <v>0</v>
      </c>
      <c r="G33" s="61">
        <v>0</v>
      </c>
    </row>
    <row r="34" spans="1:7" x14ac:dyDescent="0.35">
      <c r="A34" s="59">
        <v>40372</v>
      </c>
      <c r="B34" s="60" t="s">
        <v>7</v>
      </c>
      <c r="C34" s="60" t="s">
        <v>10</v>
      </c>
      <c r="D34" s="61">
        <v>258.46230884332823</v>
      </c>
      <c r="E34" s="61">
        <v>4.6806666669999997</v>
      </c>
      <c r="F34" s="61">
        <v>0</v>
      </c>
      <c r="G34" s="61">
        <v>0</v>
      </c>
    </row>
    <row r="35" spans="1:7" x14ac:dyDescent="0.35">
      <c r="A35" s="59">
        <v>40302</v>
      </c>
      <c r="B35" s="60" t="s">
        <v>7</v>
      </c>
      <c r="C35" s="60" t="s">
        <v>11</v>
      </c>
      <c r="D35" s="61">
        <v>336.22133222738205</v>
      </c>
      <c r="E35" s="61">
        <v>4.3172727269999998</v>
      </c>
      <c r="F35" s="61">
        <v>0</v>
      </c>
      <c r="G35" s="61">
        <v>0</v>
      </c>
    </row>
    <row r="36" spans="1:7" x14ac:dyDescent="0.35">
      <c r="A36" s="59">
        <v>40309</v>
      </c>
      <c r="B36" s="60" t="s">
        <v>7</v>
      </c>
      <c r="C36" s="60" t="s">
        <v>11</v>
      </c>
      <c r="D36" s="61">
        <v>364.17453904151307</v>
      </c>
      <c r="E36" s="61">
        <v>4.5233333330000001</v>
      </c>
      <c r="F36" s="61">
        <v>0</v>
      </c>
      <c r="G36" s="61">
        <v>0</v>
      </c>
    </row>
    <row r="37" spans="1:7" x14ac:dyDescent="0.35">
      <c r="A37" s="59">
        <v>40316</v>
      </c>
      <c r="B37" s="60" t="s">
        <v>7</v>
      </c>
      <c r="C37" s="60" t="s">
        <v>11</v>
      </c>
      <c r="D37" s="61">
        <v>291.1947988284852</v>
      </c>
      <c r="E37" s="61">
        <v>4.9469230770000001</v>
      </c>
      <c r="F37" s="61">
        <v>1</v>
      </c>
      <c r="G37" s="61">
        <v>0</v>
      </c>
    </row>
    <row r="38" spans="1:7" x14ac:dyDescent="0.35">
      <c r="A38" s="59">
        <v>40323</v>
      </c>
      <c r="B38" s="60" t="s">
        <v>7</v>
      </c>
      <c r="C38" s="60" t="s">
        <v>11</v>
      </c>
      <c r="D38" s="61">
        <v>279.62964251219836</v>
      </c>
      <c r="E38" s="61">
        <v>4.693846154</v>
      </c>
      <c r="F38" s="61">
        <v>0</v>
      </c>
      <c r="G38" s="61">
        <v>1</v>
      </c>
    </row>
    <row r="39" spans="1:7" x14ac:dyDescent="0.35">
      <c r="A39" s="59">
        <v>40330</v>
      </c>
      <c r="B39" s="60" t="s">
        <v>7</v>
      </c>
      <c r="C39" s="60" t="s">
        <v>11</v>
      </c>
      <c r="D39" s="61">
        <v>328.56464507221398</v>
      </c>
      <c r="E39" s="61">
        <v>4.8435714289999998</v>
      </c>
      <c r="F39" s="61">
        <v>0</v>
      </c>
      <c r="G39" s="61">
        <v>1</v>
      </c>
    </row>
    <row r="40" spans="1:7" x14ac:dyDescent="0.35">
      <c r="A40" s="59">
        <v>40337</v>
      </c>
      <c r="B40" s="60" t="s">
        <v>7</v>
      </c>
      <c r="C40" s="60" t="s">
        <v>11</v>
      </c>
      <c r="D40" s="61">
        <v>329.40232818821283</v>
      </c>
      <c r="E40" s="61">
        <v>4.7024999999999997</v>
      </c>
      <c r="F40" s="61">
        <v>0</v>
      </c>
      <c r="G40" s="61">
        <v>1</v>
      </c>
    </row>
    <row r="41" spans="1:7" x14ac:dyDescent="0.35">
      <c r="A41" s="59">
        <v>40344</v>
      </c>
      <c r="B41" s="60" t="s">
        <v>7</v>
      </c>
      <c r="C41" s="60" t="s">
        <v>11</v>
      </c>
      <c r="D41" s="61">
        <v>211.37293465463586</v>
      </c>
      <c r="E41" s="61">
        <v>4.8958823530000002</v>
      </c>
      <c r="F41" s="61">
        <v>0</v>
      </c>
      <c r="G41" s="61">
        <v>0</v>
      </c>
    </row>
    <row r="42" spans="1:7" x14ac:dyDescent="0.35">
      <c r="A42" s="59">
        <v>40351</v>
      </c>
      <c r="B42" s="60" t="s">
        <v>7</v>
      </c>
      <c r="C42" s="60" t="s">
        <v>11</v>
      </c>
      <c r="D42" s="61">
        <v>428.35016052755583</v>
      </c>
      <c r="E42" s="61">
        <v>4.0257142860000004</v>
      </c>
      <c r="F42" s="61">
        <v>1</v>
      </c>
      <c r="G42" s="61">
        <v>0</v>
      </c>
    </row>
    <row r="43" spans="1:7" x14ac:dyDescent="0.35">
      <c r="A43" s="59">
        <v>40358</v>
      </c>
      <c r="B43" s="60" t="s">
        <v>7</v>
      </c>
      <c r="C43" s="60" t="s">
        <v>11</v>
      </c>
      <c r="D43" s="61">
        <v>412.79178442906306</v>
      </c>
      <c r="E43" s="61">
        <v>4.8366666670000003</v>
      </c>
      <c r="F43" s="61">
        <v>1</v>
      </c>
      <c r="G43" s="61">
        <v>1</v>
      </c>
    </row>
    <row r="44" spans="1:7" x14ac:dyDescent="0.35">
      <c r="A44" s="59">
        <v>40365</v>
      </c>
      <c r="B44" s="60" t="s">
        <v>7</v>
      </c>
      <c r="C44" s="60" t="s">
        <v>11</v>
      </c>
      <c r="D44" s="61">
        <v>328.22108302748148</v>
      </c>
      <c r="E44" s="61">
        <v>4.2473333330000003</v>
      </c>
      <c r="F44" s="61">
        <v>0</v>
      </c>
      <c r="G44" s="61">
        <v>1</v>
      </c>
    </row>
    <row r="45" spans="1:7" x14ac:dyDescent="0.35">
      <c r="A45" s="59">
        <v>40372</v>
      </c>
      <c r="B45" s="60" t="s">
        <v>7</v>
      </c>
      <c r="C45" s="60" t="s">
        <v>11</v>
      </c>
      <c r="D45" s="61">
        <v>269.83398933575558</v>
      </c>
      <c r="E45" s="61">
        <v>4.5443749999999996</v>
      </c>
      <c r="F45" s="61">
        <v>0</v>
      </c>
      <c r="G45" s="61">
        <v>1</v>
      </c>
    </row>
    <row r="46" spans="1:7" x14ac:dyDescent="0.35">
      <c r="A46" s="59">
        <v>40302</v>
      </c>
      <c r="B46" s="60" t="s">
        <v>7</v>
      </c>
      <c r="C46" s="60" t="s">
        <v>12</v>
      </c>
      <c r="D46" s="61">
        <v>286.13829190952799</v>
      </c>
      <c r="E46" s="61">
        <v>4.0627272730000001</v>
      </c>
      <c r="F46" s="61">
        <v>0</v>
      </c>
      <c r="G46" s="61">
        <v>0</v>
      </c>
    </row>
    <row r="47" spans="1:7" x14ac:dyDescent="0.35">
      <c r="A47" s="59">
        <v>40309</v>
      </c>
      <c r="B47" s="60" t="s">
        <v>7</v>
      </c>
      <c r="C47" s="60" t="s">
        <v>12</v>
      </c>
      <c r="D47" s="61">
        <v>100.09976082913568</v>
      </c>
      <c r="E47" s="61">
        <v>4.7233333330000002</v>
      </c>
      <c r="F47" s="61">
        <v>0</v>
      </c>
      <c r="G47" s="61">
        <v>0</v>
      </c>
    </row>
    <row r="48" spans="1:7" x14ac:dyDescent="0.35">
      <c r="A48" s="59">
        <v>40316</v>
      </c>
      <c r="B48" s="60" t="s">
        <v>7</v>
      </c>
      <c r="C48" s="60" t="s">
        <v>12</v>
      </c>
      <c r="D48" s="61">
        <v>202.21177781488618</v>
      </c>
      <c r="E48" s="61">
        <v>4.0945454549999996</v>
      </c>
      <c r="F48" s="61">
        <v>0</v>
      </c>
      <c r="G48" s="61">
        <v>0</v>
      </c>
    </row>
    <row r="49" spans="1:7" x14ac:dyDescent="0.35">
      <c r="A49" s="59">
        <v>40323</v>
      </c>
      <c r="B49" s="60" t="s">
        <v>7</v>
      </c>
      <c r="C49" s="60" t="s">
        <v>12</v>
      </c>
      <c r="D49" s="61">
        <v>277.05184352904394</v>
      </c>
      <c r="E49" s="61">
        <v>4.0581818180000004</v>
      </c>
      <c r="F49" s="61">
        <v>1</v>
      </c>
      <c r="G49" s="61">
        <v>0</v>
      </c>
    </row>
    <row r="50" spans="1:7" x14ac:dyDescent="0.35">
      <c r="A50" s="59">
        <v>40330</v>
      </c>
      <c r="B50" s="60" t="s">
        <v>7</v>
      </c>
      <c r="C50" s="60" t="s">
        <v>12</v>
      </c>
      <c r="D50" s="61">
        <v>432.8902525837712</v>
      </c>
      <c r="E50" s="61">
        <v>3.84</v>
      </c>
      <c r="F50" s="61">
        <v>1</v>
      </c>
      <c r="G50" s="61">
        <v>1</v>
      </c>
    </row>
    <row r="51" spans="1:7" x14ac:dyDescent="0.35">
      <c r="A51" s="59">
        <v>40337</v>
      </c>
      <c r="B51" s="60" t="s">
        <v>7</v>
      </c>
      <c r="C51" s="60" t="s">
        <v>12</v>
      </c>
      <c r="D51" s="61">
        <v>427.7926261350546</v>
      </c>
      <c r="E51" s="61">
        <v>5.1669230769999999</v>
      </c>
      <c r="F51" s="61">
        <v>1</v>
      </c>
      <c r="G51" s="61">
        <v>1</v>
      </c>
    </row>
    <row r="52" spans="1:7" x14ac:dyDescent="0.35">
      <c r="A52" s="59">
        <v>40344</v>
      </c>
      <c r="B52" s="60" t="s">
        <v>7</v>
      </c>
      <c r="C52" s="60" t="s">
        <v>12</v>
      </c>
      <c r="D52" s="61">
        <v>241.04674393023117</v>
      </c>
      <c r="E52" s="61">
        <v>4.05</v>
      </c>
      <c r="F52" s="61">
        <v>0</v>
      </c>
      <c r="G52" s="61">
        <v>1</v>
      </c>
    </row>
    <row r="53" spans="1:7" x14ac:dyDescent="0.35">
      <c r="A53" s="59">
        <v>40351</v>
      </c>
      <c r="B53" s="60" t="s">
        <v>7</v>
      </c>
      <c r="C53" s="60" t="s">
        <v>12</v>
      </c>
      <c r="D53" s="61">
        <v>556.55004166698996</v>
      </c>
      <c r="E53" s="61">
        <v>3.8515384620000002</v>
      </c>
      <c r="F53" s="61">
        <v>1</v>
      </c>
      <c r="G53" s="61">
        <v>1</v>
      </c>
    </row>
    <row r="54" spans="1:7" x14ac:dyDescent="0.35">
      <c r="A54" s="59">
        <v>40358</v>
      </c>
      <c r="B54" s="60" t="s">
        <v>7</v>
      </c>
      <c r="C54" s="60" t="s">
        <v>12</v>
      </c>
      <c r="D54" s="61">
        <v>309.99966629109912</v>
      </c>
      <c r="E54" s="61">
        <v>3.8515384620000002</v>
      </c>
      <c r="F54" s="61">
        <v>0</v>
      </c>
      <c r="G54" s="61">
        <v>1</v>
      </c>
    </row>
    <row r="55" spans="1:7" x14ac:dyDescent="0.35">
      <c r="A55" s="59">
        <v>40365</v>
      </c>
      <c r="B55" s="60" t="s">
        <v>7</v>
      </c>
      <c r="C55" s="60" t="s">
        <v>12</v>
      </c>
      <c r="D55" s="61">
        <v>409.73567792980032</v>
      </c>
      <c r="E55" s="61">
        <v>4.4442857140000003</v>
      </c>
      <c r="F55" s="61">
        <v>0</v>
      </c>
      <c r="G55" s="61">
        <v>1</v>
      </c>
    </row>
    <row r="56" spans="1:7" x14ac:dyDescent="0.35">
      <c r="A56" s="59">
        <v>40372</v>
      </c>
      <c r="B56" s="60" t="s">
        <v>7</v>
      </c>
      <c r="C56" s="60" t="s">
        <v>12</v>
      </c>
      <c r="D56" s="61">
        <v>347.35825789398893</v>
      </c>
      <c r="E56" s="61">
        <v>4.314666667</v>
      </c>
      <c r="F56" s="61">
        <v>0</v>
      </c>
      <c r="G56" s="61">
        <v>1</v>
      </c>
    </row>
    <row r="57" spans="1:7" x14ac:dyDescent="0.35">
      <c r="A57" s="59">
        <v>40302</v>
      </c>
      <c r="B57" s="60" t="s">
        <v>7</v>
      </c>
      <c r="C57" s="60" t="s">
        <v>13</v>
      </c>
      <c r="D57" s="61">
        <v>305.04944445264965</v>
      </c>
      <c r="E57" s="61">
        <v>4.3899999999999997</v>
      </c>
      <c r="F57" s="61">
        <v>0</v>
      </c>
      <c r="G57" s="61">
        <v>0</v>
      </c>
    </row>
    <row r="58" spans="1:7" x14ac:dyDescent="0.35">
      <c r="A58" s="59">
        <v>40309</v>
      </c>
      <c r="B58" s="60" t="s">
        <v>7</v>
      </c>
      <c r="C58" s="60" t="s">
        <v>13</v>
      </c>
      <c r="D58" s="61">
        <v>219.65535217099114</v>
      </c>
      <c r="E58" s="61">
        <v>4.34</v>
      </c>
      <c r="F58" s="61">
        <v>0</v>
      </c>
      <c r="G58" s="61">
        <v>0</v>
      </c>
    </row>
    <row r="59" spans="1:7" x14ac:dyDescent="0.35">
      <c r="A59" s="59">
        <v>40316</v>
      </c>
      <c r="B59" s="60" t="s">
        <v>7</v>
      </c>
      <c r="C59" s="60" t="s">
        <v>13</v>
      </c>
      <c r="D59" s="61">
        <v>239.05316731393944</v>
      </c>
      <c r="E59" s="61">
        <v>4.0949999999999998</v>
      </c>
      <c r="F59" s="61">
        <v>0</v>
      </c>
      <c r="G59" s="61">
        <v>0</v>
      </c>
    </row>
    <row r="60" spans="1:7" x14ac:dyDescent="0.35">
      <c r="A60" s="59">
        <v>40323</v>
      </c>
      <c r="B60" s="60" t="s">
        <v>7</v>
      </c>
      <c r="C60" s="60" t="s">
        <v>13</v>
      </c>
      <c r="D60" s="61">
        <v>249.14047552741056</v>
      </c>
      <c r="E60" s="61">
        <v>3.8140000000000001</v>
      </c>
      <c r="F60" s="61">
        <v>0</v>
      </c>
      <c r="G60" s="61">
        <v>0</v>
      </c>
    </row>
    <row r="61" spans="1:7" x14ac:dyDescent="0.35">
      <c r="A61" s="59">
        <v>40330</v>
      </c>
      <c r="B61" s="60" t="s">
        <v>7</v>
      </c>
      <c r="C61" s="60" t="s">
        <v>13</v>
      </c>
      <c r="D61" s="61">
        <v>263.47531165786268</v>
      </c>
      <c r="E61" s="61">
        <v>3.8140000000000001</v>
      </c>
      <c r="F61" s="61">
        <v>0</v>
      </c>
      <c r="G61" s="61">
        <v>0</v>
      </c>
    </row>
    <row r="62" spans="1:7" x14ac:dyDescent="0.35">
      <c r="A62" s="59">
        <v>40337</v>
      </c>
      <c r="B62" s="60" t="s">
        <v>7</v>
      </c>
      <c r="C62" s="60" t="s">
        <v>13</v>
      </c>
      <c r="D62" s="61">
        <v>666.72935151489276</v>
      </c>
      <c r="E62" s="61">
        <v>3.3260000000000001</v>
      </c>
      <c r="F62" s="61">
        <v>0</v>
      </c>
      <c r="G62" s="61">
        <v>0</v>
      </c>
    </row>
    <row r="63" spans="1:7" x14ac:dyDescent="0.35">
      <c r="A63" s="59">
        <v>40344</v>
      </c>
      <c r="B63" s="60" t="s">
        <v>7</v>
      </c>
      <c r="C63" s="60" t="s">
        <v>13</v>
      </c>
      <c r="D63" s="61">
        <v>711.8649399072799</v>
      </c>
      <c r="E63" s="61">
        <v>3.1986666669999999</v>
      </c>
      <c r="F63" s="61">
        <v>0</v>
      </c>
      <c r="G63" s="61">
        <v>0</v>
      </c>
    </row>
    <row r="64" spans="1:7" x14ac:dyDescent="0.35">
      <c r="A64" s="59">
        <v>40351</v>
      </c>
      <c r="B64" s="60" t="s">
        <v>7</v>
      </c>
      <c r="C64" s="60" t="s">
        <v>13</v>
      </c>
      <c r="D64" s="61">
        <v>328.15780403353938</v>
      </c>
      <c r="E64" s="61">
        <v>4.3666666669999996</v>
      </c>
      <c r="F64" s="61">
        <v>0</v>
      </c>
      <c r="G64" s="61">
        <v>0</v>
      </c>
    </row>
    <row r="65" spans="1:7" x14ac:dyDescent="0.35">
      <c r="A65" s="59">
        <v>40358</v>
      </c>
      <c r="B65" s="60" t="s">
        <v>7</v>
      </c>
      <c r="C65" s="60" t="s">
        <v>13</v>
      </c>
      <c r="D65" s="61">
        <v>144.59522043429578</v>
      </c>
      <c r="E65" s="61">
        <v>3.979090909</v>
      </c>
      <c r="F65" s="61">
        <v>0</v>
      </c>
      <c r="G65" s="61">
        <v>0</v>
      </c>
    </row>
    <row r="66" spans="1:7" x14ac:dyDescent="0.35">
      <c r="A66" s="59">
        <v>40365</v>
      </c>
      <c r="B66" s="60" t="s">
        <v>7</v>
      </c>
      <c r="C66" s="60" t="s">
        <v>13</v>
      </c>
      <c r="D66" s="61">
        <v>266.12956722271895</v>
      </c>
      <c r="E66" s="61">
        <v>4.9561538460000003</v>
      </c>
      <c r="F66" s="61">
        <v>0</v>
      </c>
      <c r="G66" s="61">
        <v>0</v>
      </c>
    </row>
    <row r="67" spans="1:7" x14ac:dyDescent="0.35">
      <c r="A67" s="59">
        <v>40372</v>
      </c>
      <c r="B67" s="60" t="s">
        <v>7</v>
      </c>
      <c r="C67" s="60" t="s">
        <v>13</v>
      </c>
      <c r="D67" s="61">
        <v>277.18746772270498</v>
      </c>
      <c r="E67" s="61">
        <v>3.8136363640000002</v>
      </c>
      <c r="F67" s="61">
        <v>0</v>
      </c>
      <c r="G67" s="61">
        <v>0</v>
      </c>
    </row>
    <row r="68" spans="1:7" x14ac:dyDescent="0.35">
      <c r="A68" s="59">
        <v>40302</v>
      </c>
      <c r="B68" s="60" t="s">
        <v>7</v>
      </c>
      <c r="C68" s="60" t="s">
        <v>14</v>
      </c>
      <c r="D68" s="61">
        <v>153.97779967160201</v>
      </c>
      <c r="E68" s="61">
        <v>5.0185714289999996</v>
      </c>
      <c r="F68" s="61">
        <v>0</v>
      </c>
      <c r="G68" s="61">
        <v>0</v>
      </c>
    </row>
    <row r="69" spans="1:7" x14ac:dyDescent="0.35">
      <c r="A69" s="59">
        <v>40309</v>
      </c>
      <c r="B69" s="60" t="s">
        <v>7</v>
      </c>
      <c r="C69" s="60" t="s">
        <v>14</v>
      </c>
      <c r="D69" s="61">
        <v>232.91486209197791</v>
      </c>
      <c r="E69" s="61">
        <v>5.0185714289999996</v>
      </c>
      <c r="F69" s="61">
        <v>0</v>
      </c>
      <c r="G69" s="61">
        <v>0</v>
      </c>
    </row>
    <row r="70" spans="1:7" x14ac:dyDescent="0.35">
      <c r="A70" s="59">
        <v>40316</v>
      </c>
      <c r="B70" s="60" t="s">
        <v>7</v>
      </c>
      <c r="C70" s="60" t="s">
        <v>14</v>
      </c>
      <c r="D70" s="61">
        <v>308.27675199977176</v>
      </c>
      <c r="E70" s="61">
        <v>4.4635294119999998</v>
      </c>
      <c r="F70" s="61">
        <v>1</v>
      </c>
      <c r="G70" s="61">
        <v>0</v>
      </c>
    </row>
    <row r="71" spans="1:7" x14ac:dyDescent="0.35">
      <c r="A71" s="59">
        <v>40323</v>
      </c>
      <c r="B71" s="60" t="s">
        <v>7</v>
      </c>
      <c r="C71" s="60" t="s">
        <v>14</v>
      </c>
      <c r="D71" s="61">
        <v>272.20570082094849</v>
      </c>
      <c r="E71" s="61">
        <v>5.0105882350000002</v>
      </c>
      <c r="F71" s="61">
        <v>0</v>
      </c>
      <c r="G71" s="61">
        <v>1</v>
      </c>
    </row>
    <row r="72" spans="1:7" x14ac:dyDescent="0.35">
      <c r="A72" s="59">
        <v>40330</v>
      </c>
      <c r="B72" s="60" t="s">
        <v>7</v>
      </c>
      <c r="C72" s="60" t="s">
        <v>14</v>
      </c>
      <c r="D72" s="61">
        <v>355.87124573559618</v>
      </c>
      <c r="E72" s="61">
        <v>4.8816666670000002</v>
      </c>
      <c r="F72" s="61">
        <v>0</v>
      </c>
      <c r="G72" s="61">
        <v>1</v>
      </c>
    </row>
    <row r="73" spans="1:7" x14ac:dyDescent="0.35">
      <c r="A73" s="59">
        <v>40337</v>
      </c>
      <c r="B73" s="60" t="s">
        <v>7</v>
      </c>
      <c r="C73" s="60" t="s">
        <v>14</v>
      </c>
      <c r="D73" s="61">
        <v>337.17576313998126</v>
      </c>
      <c r="E73" s="61">
        <v>4.8329411760000003</v>
      </c>
      <c r="F73" s="61">
        <v>0</v>
      </c>
      <c r="G73" s="61">
        <v>1</v>
      </c>
    </row>
    <row r="74" spans="1:7" x14ac:dyDescent="0.35">
      <c r="A74" s="59">
        <v>40344</v>
      </c>
      <c r="B74" s="60" t="s">
        <v>7</v>
      </c>
      <c r="C74" s="60" t="s">
        <v>14</v>
      </c>
      <c r="D74" s="61">
        <v>361.36155202758158</v>
      </c>
      <c r="E74" s="61">
        <v>5.2305555559999997</v>
      </c>
      <c r="F74" s="61">
        <v>1</v>
      </c>
      <c r="G74" s="61">
        <v>0</v>
      </c>
    </row>
    <row r="75" spans="1:7" x14ac:dyDescent="0.35">
      <c r="A75" s="59">
        <v>40351</v>
      </c>
      <c r="B75" s="60" t="s">
        <v>7</v>
      </c>
      <c r="C75" s="60" t="s">
        <v>14</v>
      </c>
      <c r="D75" s="61">
        <v>1041.2002563709802</v>
      </c>
      <c r="E75" s="61">
        <v>4.0835294119999999</v>
      </c>
      <c r="F75" s="61">
        <v>1</v>
      </c>
      <c r="G75" s="61">
        <v>1</v>
      </c>
    </row>
    <row r="76" spans="1:7" x14ac:dyDescent="0.35">
      <c r="A76" s="59">
        <v>40358</v>
      </c>
      <c r="B76" s="60" t="s">
        <v>7</v>
      </c>
      <c r="C76" s="60" t="s">
        <v>14</v>
      </c>
      <c r="D76" s="61">
        <v>753.38798724890694</v>
      </c>
      <c r="E76" s="61">
        <v>4.0835294119999999</v>
      </c>
      <c r="F76" s="61">
        <v>0</v>
      </c>
      <c r="G76" s="61">
        <v>1</v>
      </c>
    </row>
    <row r="77" spans="1:7" x14ac:dyDescent="0.35">
      <c r="A77" s="59">
        <v>40365</v>
      </c>
      <c r="B77" s="60" t="s">
        <v>7</v>
      </c>
      <c r="C77" s="60" t="s">
        <v>14</v>
      </c>
      <c r="D77" s="61">
        <v>192.07759771029299</v>
      </c>
      <c r="E77" s="61">
        <v>4.7470588239999998</v>
      </c>
      <c r="F77" s="61">
        <v>0</v>
      </c>
      <c r="G77" s="61">
        <v>1</v>
      </c>
    </row>
    <row r="78" spans="1:7" x14ac:dyDescent="0.35">
      <c r="A78" s="59">
        <v>40372</v>
      </c>
      <c r="B78" s="60" t="s">
        <v>7</v>
      </c>
      <c r="C78" s="60" t="s">
        <v>14</v>
      </c>
      <c r="D78" s="61">
        <v>390.64287641209955</v>
      </c>
      <c r="E78" s="61">
        <v>4.1479999999999997</v>
      </c>
      <c r="F78" s="61">
        <v>0</v>
      </c>
      <c r="G78" s="61">
        <v>1</v>
      </c>
    </row>
    <row r="79" spans="1:7" x14ac:dyDescent="0.35">
      <c r="A79" s="59">
        <v>40302</v>
      </c>
      <c r="B79" s="60" t="s">
        <v>7</v>
      </c>
      <c r="C79" s="60" t="s">
        <v>15</v>
      </c>
      <c r="D79" s="61">
        <v>256.29154906337163</v>
      </c>
      <c r="E79" s="61">
        <v>4.4990909090000004</v>
      </c>
      <c r="F79" s="61">
        <v>0</v>
      </c>
      <c r="G79" s="61">
        <v>0</v>
      </c>
    </row>
    <row r="80" spans="1:7" x14ac:dyDescent="0.35">
      <c r="A80" s="59">
        <v>40309</v>
      </c>
      <c r="B80" s="60" t="s">
        <v>7</v>
      </c>
      <c r="C80" s="60" t="s">
        <v>15</v>
      </c>
      <c r="D80" s="61">
        <v>184.67931669463792</v>
      </c>
      <c r="E80" s="61">
        <v>5.483333333</v>
      </c>
      <c r="F80" s="61">
        <v>0</v>
      </c>
      <c r="G80" s="61">
        <v>0</v>
      </c>
    </row>
    <row r="81" spans="1:7" x14ac:dyDescent="0.35">
      <c r="A81" s="59">
        <v>40316</v>
      </c>
      <c r="B81" s="60" t="s">
        <v>7</v>
      </c>
      <c r="C81" s="60" t="s">
        <v>15</v>
      </c>
      <c r="D81" s="61">
        <v>259.95286757158794</v>
      </c>
      <c r="E81" s="61">
        <v>4.2938461539999997</v>
      </c>
      <c r="F81" s="61">
        <v>0</v>
      </c>
      <c r="G81" s="61">
        <v>0</v>
      </c>
    </row>
    <row r="82" spans="1:7" x14ac:dyDescent="0.35">
      <c r="A82" s="59">
        <v>40323</v>
      </c>
      <c r="B82" s="60" t="s">
        <v>7</v>
      </c>
      <c r="C82" s="60" t="s">
        <v>15</v>
      </c>
      <c r="D82" s="61">
        <v>325.84191908072341</v>
      </c>
      <c r="E82" s="61">
        <v>4.0581818180000004</v>
      </c>
      <c r="F82" s="61">
        <v>0</v>
      </c>
      <c r="G82" s="61">
        <v>0</v>
      </c>
    </row>
    <row r="83" spans="1:7" x14ac:dyDescent="0.35">
      <c r="A83" s="59">
        <v>40330</v>
      </c>
      <c r="B83" s="60" t="s">
        <v>7</v>
      </c>
      <c r="C83" s="60" t="s">
        <v>15</v>
      </c>
      <c r="D83" s="61">
        <v>291.77268941607758</v>
      </c>
      <c r="E83" s="61">
        <v>4.0250000000000004</v>
      </c>
      <c r="F83" s="61">
        <v>0</v>
      </c>
      <c r="G83" s="61">
        <v>0</v>
      </c>
    </row>
    <row r="84" spans="1:7" x14ac:dyDescent="0.35">
      <c r="A84" s="59">
        <v>40337</v>
      </c>
      <c r="B84" s="60" t="s">
        <v>7</v>
      </c>
      <c r="C84" s="60" t="s">
        <v>15</v>
      </c>
      <c r="D84" s="61">
        <v>126.71894491627157</v>
      </c>
      <c r="E84" s="61">
        <v>6.2515384620000001</v>
      </c>
      <c r="F84" s="61">
        <v>0</v>
      </c>
      <c r="G84" s="61">
        <v>0</v>
      </c>
    </row>
    <row r="85" spans="1:7" x14ac:dyDescent="0.35">
      <c r="A85" s="59">
        <v>40344</v>
      </c>
      <c r="B85" s="60" t="s">
        <v>7</v>
      </c>
      <c r="C85" s="60" t="s">
        <v>15</v>
      </c>
      <c r="D85" s="61">
        <v>206.70153351002702</v>
      </c>
      <c r="E85" s="61">
        <v>5.671818182</v>
      </c>
      <c r="F85" s="61">
        <v>0</v>
      </c>
      <c r="G85" s="61">
        <v>0</v>
      </c>
    </row>
    <row r="86" spans="1:7" x14ac:dyDescent="0.35">
      <c r="A86" s="59">
        <v>40351</v>
      </c>
      <c r="B86" s="60" t="s">
        <v>7</v>
      </c>
      <c r="C86" s="60" t="s">
        <v>15</v>
      </c>
      <c r="D86" s="61">
        <v>201.98489226665259</v>
      </c>
      <c r="E86" s="61">
        <v>5.6669230769999999</v>
      </c>
      <c r="F86" s="61">
        <v>0</v>
      </c>
      <c r="G86" s="61">
        <v>0</v>
      </c>
    </row>
    <row r="87" spans="1:7" x14ac:dyDescent="0.35">
      <c r="A87" s="59">
        <v>40358</v>
      </c>
      <c r="B87" s="60" t="s">
        <v>7</v>
      </c>
      <c r="C87" s="60" t="s">
        <v>15</v>
      </c>
      <c r="D87" s="61">
        <v>303.19777569926305</v>
      </c>
      <c r="E87" s="61">
        <v>3.8515384620000002</v>
      </c>
      <c r="F87" s="61">
        <v>0</v>
      </c>
      <c r="G87" s="61">
        <v>0</v>
      </c>
    </row>
    <row r="88" spans="1:7" x14ac:dyDescent="0.35">
      <c r="A88" s="59">
        <v>40365</v>
      </c>
      <c r="B88" s="60" t="s">
        <v>7</v>
      </c>
      <c r="C88" s="60" t="s">
        <v>15</v>
      </c>
      <c r="D88" s="61">
        <v>342.45802828352049</v>
      </c>
      <c r="E88" s="61">
        <v>4.1381249999999996</v>
      </c>
      <c r="F88" s="61">
        <v>0</v>
      </c>
      <c r="G88" s="61">
        <v>0</v>
      </c>
    </row>
    <row r="89" spans="1:7" x14ac:dyDescent="0.35">
      <c r="A89" s="59">
        <v>40372</v>
      </c>
      <c r="B89" s="60" t="s">
        <v>7</v>
      </c>
      <c r="C89" s="60" t="s">
        <v>15</v>
      </c>
      <c r="D89" s="61">
        <v>189.92428664396911</v>
      </c>
      <c r="E89" s="61">
        <v>4.1381249999999996</v>
      </c>
      <c r="F89" s="61">
        <v>0</v>
      </c>
      <c r="G89" s="61">
        <v>0</v>
      </c>
    </row>
    <row r="90" spans="1:7" x14ac:dyDescent="0.35">
      <c r="A90" s="59">
        <v>40302</v>
      </c>
      <c r="B90" s="60" t="s">
        <v>7</v>
      </c>
      <c r="C90" s="60" t="s">
        <v>16</v>
      </c>
      <c r="D90" s="61">
        <v>192.14693620199762</v>
      </c>
      <c r="E90" s="61">
        <v>4.49</v>
      </c>
      <c r="F90" s="61">
        <v>0</v>
      </c>
      <c r="G90" s="61">
        <v>0</v>
      </c>
    </row>
    <row r="91" spans="1:7" x14ac:dyDescent="0.35">
      <c r="A91" s="59">
        <v>40309</v>
      </c>
      <c r="B91" s="60" t="s">
        <v>7</v>
      </c>
      <c r="C91" s="60" t="s">
        <v>16</v>
      </c>
      <c r="D91" s="61">
        <v>166.4431242436884</v>
      </c>
      <c r="E91" s="61">
        <v>4.49</v>
      </c>
      <c r="F91" s="61">
        <v>0</v>
      </c>
      <c r="G91" s="61">
        <v>0</v>
      </c>
    </row>
    <row r="92" spans="1:7" x14ac:dyDescent="0.35">
      <c r="A92" s="59">
        <v>40316</v>
      </c>
      <c r="B92" s="60" t="s">
        <v>7</v>
      </c>
      <c r="C92" s="60" t="s">
        <v>16</v>
      </c>
      <c r="D92" s="61">
        <v>235.78191117171292</v>
      </c>
      <c r="E92" s="61">
        <v>4.1630769230000002</v>
      </c>
      <c r="F92" s="61">
        <v>0</v>
      </c>
      <c r="G92" s="61">
        <v>0</v>
      </c>
    </row>
    <row r="93" spans="1:7" x14ac:dyDescent="0.35">
      <c r="A93" s="59">
        <v>40323</v>
      </c>
      <c r="B93" s="60" t="s">
        <v>7</v>
      </c>
      <c r="C93" s="60" t="s">
        <v>16</v>
      </c>
      <c r="D93" s="61">
        <v>284.67501459199542</v>
      </c>
      <c r="E93" s="61">
        <v>4.0578571429999997</v>
      </c>
      <c r="F93" s="61">
        <v>0</v>
      </c>
      <c r="G93" s="61">
        <v>0</v>
      </c>
    </row>
    <row r="94" spans="1:7" x14ac:dyDescent="0.35">
      <c r="A94" s="59">
        <v>40330</v>
      </c>
      <c r="B94" s="60" t="s">
        <v>7</v>
      </c>
      <c r="C94" s="60" t="s">
        <v>16</v>
      </c>
      <c r="D94" s="61">
        <v>214.07504868302217</v>
      </c>
      <c r="E94" s="61">
        <v>3.9666666670000001</v>
      </c>
      <c r="F94" s="61">
        <v>0</v>
      </c>
      <c r="G94" s="61">
        <v>0</v>
      </c>
    </row>
    <row r="95" spans="1:7" x14ac:dyDescent="0.35">
      <c r="A95" s="59">
        <v>40337</v>
      </c>
      <c r="B95" s="60" t="s">
        <v>7</v>
      </c>
      <c r="C95" s="60" t="s">
        <v>16</v>
      </c>
      <c r="D95" s="61">
        <v>183.77263114909792</v>
      </c>
      <c r="E95" s="61">
        <v>5.443846154</v>
      </c>
      <c r="F95" s="61">
        <v>0</v>
      </c>
      <c r="G95" s="61">
        <v>0</v>
      </c>
    </row>
    <row r="96" spans="1:7" x14ac:dyDescent="0.35">
      <c r="A96" s="59">
        <v>40344</v>
      </c>
      <c r="B96" s="60" t="s">
        <v>7</v>
      </c>
      <c r="C96" s="60" t="s">
        <v>16</v>
      </c>
      <c r="D96" s="61">
        <v>289.28642125223553</v>
      </c>
      <c r="E96" s="61">
        <v>4.29</v>
      </c>
      <c r="F96" s="61">
        <v>0</v>
      </c>
      <c r="G96" s="61">
        <v>0</v>
      </c>
    </row>
    <row r="97" spans="1:7" x14ac:dyDescent="0.35">
      <c r="A97" s="59">
        <v>40351</v>
      </c>
      <c r="B97" s="60" t="s">
        <v>7</v>
      </c>
      <c r="C97" s="60" t="s">
        <v>16</v>
      </c>
      <c r="D97" s="61">
        <v>397.14858141361776</v>
      </c>
      <c r="E97" s="61">
        <v>4.2962499999999997</v>
      </c>
      <c r="F97" s="61">
        <v>1</v>
      </c>
      <c r="G97" s="61">
        <v>0</v>
      </c>
    </row>
    <row r="98" spans="1:7" x14ac:dyDescent="0.35">
      <c r="A98" s="59">
        <v>40358</v>
      </c>
      <c r="B98" s="60" t="s">
        <v>7</v>
      </c>
      <c r="C98" s="60" t="s">
        <v>16</v>
      </c>
      <c r="D98" s="61">
        <v>300.04673067328798</v>
      </c>
      <c r="E98" s="61">
        <v>4.403333333</v>
      </c>
      <c r="F98" s="61">
        <v>0</v>
      </c>
      <c r="G98" s="61">
        <v>1</v>
      </c>
    </row>
    <row r="99" spans="1:7" x14ac:dyDescent="0.35">
      <c r="A99" s="59">
        <v>40365</v>
      </c>
      <c r="B99" s="60" t="s">
        <v>7</v>
      </c>
      <c r="C99" s="60" t="s">
        <v>16</v>
      </c>
      <c r="D99" s="61">
        <v>256.18438620920188</v>
      </c>
      <c r="E99" s="61">
        <v>3.8813333330000002</v>
      </c>
      <c r="F99" s="61">
        <v>0</v>
      </c>
      <c r="G99" s="61">
        <v>1</v>
      </c>
    </row>
    <row r="100" spans="1:7" x14ac:dyDescent="0.35">
      <c r="A100" s="59">
        <v>40372</v>
      </c>
      <c r="B100" s="60" t="s">
        <v>7</v>
      </c>
      <c r="C100" s="60" t="s">
        <v>16</v>
      </c>
      <c r="D100" s="61">
        <v>318.5782889727414</v>
      </c>
      <c r="E100" s="61">
        <v>4.1381249999999996</v>
      </c>
      <c r="F100" s="61">
        <v>0</v>
      </c>
      <c r="G100" s="61">
        <v>1</v>
      </c>
    </row>
    <row r="101" spans="1:7" x14ac:dyDescent="0.35">
      <c r="A101" s="59">
        <v>40302</v>
      </c>
      <c r="B101" s="60" t="s">
        <v>7</v>
      </c>
      <c r="C101" s="60" t="s">
        <v>17</v>
      </c>
      <c r="D101" s="61">
        <v>281.76515409737482</v>
      </c>
      <c r="E101" s="61">
        <v>4.0627272730000001</v>
      </c>
      <c r="F101" s="61">
        <v>0</v>
      </c>
      <c r="G101" s="61">
        <v>0</v>
      </c>
    </row>
    <row r="102" spans="1:7" x14ac:dyDescent="0.35">
      <c r="A102" s="59">
        <v>40309</v>
      </c>
      <c r="B102" s="60" t="s">
        <v>7</v>
      </c>
      <c r="C102" s="60" t="s">
        <v>17</v>
      </c>
      <c r="D102" s="61">
        <v>348.46674668822629</v>
      </c>
      <c r="E102" s="61">
        <v>3.8515384620000002</v>
      </c>
      <c r="F102" s="61">
        <v>1</v>
      </c>
      <c r="G102" s="61">
        <v>0</v>
      </c>
    </row>
    <row r="103" spans="1:7" x14ac:dyDescent="0.35">
      <c r="A103" s="59">
        <v>40316</v>
      </c>
      <c r="B103" s="60" t="s">
        <v>7</v>
      </c>
      <c r="C103" s="60" t="s">
        <v>17</v>
      </c>
      <c r="D103" s="61">
        <v>378.71914793843308</v>
      </c>
      <c r="E103" s="61">
        <v>3.5935714289999998</v>
      </c>
      <c r="F103" s="61">
        <v>0</v>
      </c>
      <c r="G103" s="61">
        <v>1</v>
      </c>
    </row>
    <row r="104" spans="1:7" x14ac:dyDescent="0.35">
      <c r="A104" s="59">
        <v>40323</v>
      </c>
      <c r="B104" s="60" t="s">
        <v>7</v>
      </c>
      <c r="C104" s="60" t="s">
        <v>17</v>
      </c>
      <c r="D104" s="61">
        <v>360.30415645289946</v>
      </c>
      <c r="E104" s="61">
        <v>4.6431250000000004</v>
      </c>
      <c r="F104" s="61">
        <v>0</v>
      </c>
      <c r="G104" s="61">
        <v>1</v>
      </c>
    </row>
    <row r="105" spans="1:7" x14ac:dyDescent="0.35">
      <c r="A105" s="59">
        <v>40330</v>
      </c>
      <c r="B105" s="60" t="s">
        <v>7</v>
      </c>
      <c r="C105" s="60" t="s">
        <v>17</v>
      </c>
      <c r="D105" s="61">
        <v>342.76335527262108</v>
      </c>
      <c r="E105" s="61">
        <v>4.7733333330000001</v>
      </c>
      <c r="F105" s="61">
        <v>0</v>
      </c>
      <c r="G105" s="61">
        <v>1</v>
      </c>
    </row>
    <row r="106" spans="1:7" x14ac:dyDescent="0.35">
      <c r="A106" s="59">
        <v>40337</v>
      </c>
      <c r="B106" s="60" t="s">
        <v>7</v>
      </c>
      <c r="C106" s="60" t="s">
        <v>17</v>
      </c>
      <c r="D106" s="61">
        <v>360.59464988979607</v>
      </c>
      <c r="E106" s="61">
        <v>5.4542857140000001</v>
      </c>
      <c r="F106" s="61">
        <v>0</v>
      </c>
      <c r="G106" s="61">
        <v>0</v>
      </c>
    </row>
    <row r="107" spans="1:7" x14ac:dyDescent="0.35">
      <c r="A107" s="59">
        <v>40344</v>
      </c>
      <c r="B107" s="60" t="s">
        <v>7</v>
      </c>
      <c r="C107" s="60" t="s">
        <v>17</v>
      </c>
      <c r="D107" s="61">
        <v>283.6937634993709</v>
      </c>
      <c r="E107" s="61">
        <v>4.483333333</v>
      </c>
      <c r="F107" s="61">
        <v>0</v>
      </c>
      <c r="G107" s="61">
        <v>0</v>
      </c>
    </row>
    <row r="108" spans="1:7" x14ac:dyDescent="0.35">
      <c r="A108" s="59">
        <v>40351</v>
      </c>
      <c r="B108" s="60" t="s">
        <v>7</v>
      </c>
      <c r="C108" s="60" t="s">
        <v>17</v>
      </c>
      <c r="D108" s="61">
        <v>248.0364410567509</v>
      </c>
      <c r="E108" s="61">
        <v>4.7592307690000002</v>
      </c>
      <c r="F108" s="61">
        <v>0</v>
      </c>
      <c r="G108" s="61">
        <v>0</v>
      </c>
    </row>
    <row r="109" spans="1:7" x14ac:dyDescent="0.35">
      <c r="A109" s="59">
        <v>40358</v>
      </c>
      <c r="B109" s="60" t="s">
        <v>7</v>
      </c>
      <c r="C109" s="60" t="s">
        <v>17</v>
      </c>
      <c r="D109" s="61">
        <v>378.96757551248282</v>
      </c>
      <c r="E109" s="61">
        <v>3.7685714290000001</v>
      </c>
      <c r="F109" s="61">
        <v>1</v>
      </c>
      <c r="G109" s="61">
        <v>0</v>
      </c>
    </row>
    <row r="110" spans="1:7" x14ac:dyDescent="0.35">
      <c r="A110" s="59">
        <v>40365</v>
      </c>
      <c r="B110" s="60" t="s">
        <v>7</v>
      </c>
      <c r="C110" s="60" t="s">
        <v>17</v>
      </c>
      <c r="D110" s="61">
        <v>270.20687266746779</v>
      </c>
      <c r="E110" s="61">
        <v>4.9506249999999996</v>
      </c>
      <c r="F110" s="61">
        <v>0</v>
      </c>
      <c r="G110" s="61">
        <v>1</v>
      </c>
    </row>
    <row r="111" spans="1:7" x14ac:dyDescent="0.35">
      <c r="A111" s="59">
        <v>40372</v>
      </c>
      <c r="B111" s="60" t="s">
        <v>7</v>
      </c>
      <c r="C111" s="60" t="s">
        <v>17</v>
      </c>
      <c r="D111" s="61">
        <v>305.50056886598702</v>
      </c>
      <c r="E111" s="61">
        <v>4.4866666669999997</v>
      </c>
      <c r="F111" s="61">
        <v>0</v>
      </c>
      <c r="G111" s="61">
        <v>1</v>
      </c>
    </row>
    <row r="112" spans="1:7" x14ac:dyDescent="0.35">
      <c r="A112" s="59">
        <v>40302</v>
      </c>
      <c r="B112" s="60" t="s">
        <v>18</v>
      </c>
      <c r="C112" s="60" t="s">
        <v>19</v>
      </c>
      <c r="D112" s="61">
        <v>127.97854653078643</v>
      </c>
      <c r="E112" s="61">
        <v>4.6328571429999998</v>
      </c>
      <c r="F112" s="61">
        <v>0</v>
      </c>
      <c r="G112" s="61">
        <v>0</v>
      </c>
    </row>
    <row r="113" spans="1:7" x14ac:dyDescent="0.35">
      <c r="A113" s="59">
        <v>40309</v>
      </c>
      <c r="B113" s="60" t="s">
        <v>18</v>
      </c>
      <c r="C113" s="60" t="s">
        <v>19</v>
      </c>
      <c r="D113" s="61">
        <v>152.5346601739578</v>
      </c>
      <c r="E113" s="61">
        <v>4.9275000000000002</v>
      </c>
      <c r="F113" s="61">
        <v>0</v>
      </c>
      <c r="G113" s="61">
        <v>0</v>
      </c>
    </row>
    <row r="114" spans="1:7" x14ac:dyDescent="0.35">
      <c r="A114" s="59">
        <v>40316</v>
      </c>
      <c r="B114" s="60" t="s">
        <v>18</v>
      </c>
      <c r="C114" s="60" t="s">
        <v>19</v>
      </c>
      <c r="D114" s="61">
        <v>250.59645711523632</v>
      </c>
      <c r="E114" s="61">
        <v>4.3687500000000004</v>
      </c>
      <c r="F114" s="61">
        <v>0</v>
      </c>
      <c r="G114" s="61">
        <v>0</v>
      </c>
    </row>
    <row r="115" spans="1:7" x14ac:dyDescent="0.35">
      <c r="A115" s="59">
        <v>40323</v>
      </c>
      <c r="B115" s="60" t="s">
        <v>18</v>
      </c>
      <c r="C115" s="60" t="s">
        <v>19</v>
      </c>
      <c r="D115" s="61">
        <v>230.18775321635798</v>
      </c>
      <c r="E115" s="61">
        <v>4.208571429</v>
      </c>
      <c r="F115" s="61">
        <v>0</v>
      </c>
      <c r="G115" s="61">
        <v>0</v>
      </c>
    </row>
    <row r="116" spans="1:7" x14ac:dyDescent="0.35">
      <c r="A116" s="59">
        <v>40330</v>
      </c>
      <c r="B116" s="60" t="s">
        <v>18</v>
      </c>
      <c r="C116" s="60" t="s">
        <v>19</v>
      </c>
      <c r="D116" s="61">
        <v>258.26648249879088</v>
      </c>
      <c r="E116" s="61">
        <v>4.208571429</v>
      </c>
      <c r="F116" s="61">
        <v>0</v>
      </c>
      <c r="G116" s="61">
        <v>0</v>
      </c>
    </row>
    <row r="117" spans="1:7" x14ac:dyDescent="0.35">
      <c r="A117" s="59">
        <v>40337</v>
      </c>
      <c r="B117" s="60" t="s">
        <v>18</v>
      </c>
      <c r="C117" s="60" t="s">
        <v>19</v>
      </c>
      <c r="D117" s="61">
        <v>120.9717472247146</v>
      </c>
      <c r="E117" s="61">
        <v>4.6328571429999998</v>
      </c>
      <c r="F117" s="61">
        <v>0</v>
      </c>
      <c r="G117" s="61">
        <v>0</v>
      </c>
    </row>
    <row r="118" spans="1:7" x14ac:dyDescent="0.35">
      <c r="A118" s="59">
        <v>40344</v>
      </c>
      <c r="B118" s="60" t="s">
        <v>18</v>
      </c>
      <c r="C118" s="60" t="s">
        <v>19</v>
      </c>
      <c r="D118" s="61">
        <v>323.95524257777464</v>
      </c>
      <c r="E118" s="61">
        <v>4.6455555559999997</v>
      </c>
      <c r="F118" s="61">
        <v>1</v>
      </c>
      <c r="G118" s="61">
        <v>0</v>
      </c>
    </row>
    <row r="119" spans="1:7" x14ac:dyDescent="0.35">
      <c r="A119" s="59">
        <v>40351</v>
      </c>
      <c r="B119" s="60" t="s">
        <v>18</v>
      </c>
      <c r="C119" s="60" t="s">
        <v>19</v>
      </c>
      <c r="D119" s="61">
        <v>332.53958284465392</v>
      </c>
      <c r="E119" s="61">
        <v>4.12</v>
      </c>
      <c r="F119" s="61">
        <v>0</v>
      </c>
      <c r="G119" s="61">
        <v>1</v>
      </c>
    </row>
    <row r="120" spans="1:7" x14ac:dyDescent="0.35">
      <c r="A120" s="59">
        <v>40358</v>
      </c>
      <c r="B120" s="60" t="s">
        <v>18</v>
      </c>
      <c r="C120" s="60" t="s">
        <v>19</v>
      </c>
      <c r="D120" s="61">
        <v>318.75480206331304</v>
      </c>
      <c r="E120" s="61">
        <v>4.12</v>
      </c>
      <c r="F120" s="61">
        <v>0</v>
      </c>
      <c r="G120" s="61">
        <v>1</v>
      </c>
    </row>
    <row r="121" spans="1:7" x14ac:dyDescent="0.35">
      <c r="A121" s="59">
        <v>40365</v>
      </c>
      <c r="B121" s="60" t="s">
        <v>18</v>
      </c>
      <c r="C121" s="60" t="s">
        <v>19</v>
      </c>
      <c r="D121" s="61">
        <v>333.84805201146571</v>
      </c>
      <c r="E121" s="61">
        <v>3.3111111110000002</v>
      </c>
      <c r="F121" s="61">
        <v>0</v>
      </c>
      <c r="G121" s="61">
        <v>1</v>
      </c>
    </row>
    <row r="122" spans="1:7" x14ac:dyDescent="0.35">
      <c r="A122" s="59">
        <v>40372</v>
      </c>
      <c r="B122" s="60" t="s">
        <v>18</v>
      </c>
      <c r="C122" s="60" t="s">
        <v>19</v>
      </c>
      <c r="D122" s="61">
        <v>335.28131464737612</v>
      </c>
      <c r="E122" s="61">
        <v>3.1469999999999998</v>
      </c>
      <c r="F122" s="61">
        <v>0</v>
      </c>
      <c r="G122" s="61">
        <v>0</v>
      </c>
    </row>
    <row r="123" spans="1:7" x14ac:dyDescent="0.35">
      <c r="A123" s="59">
        <v>40302</v>
      </c>
      <c r="B123" s="60" t="s">
        <v>18</v>
      </c>
      <c r="C123" s="60" t="s">
        <v>20</v>
      </c>
      <c r="D123" s="61">
        <v>169.60160845688188</v>
      </c>
      <c r="E123" s="61">
        <v>4.24</v>
      </c>
      <c r="F123" s="61">
        <v>0</v>
      </c>
      <c r="G123" s="61">
        <v>0</v>
      </c>
    </row>
    <row r="124" spans="1:7" x14ac:dyDescent="0.35">
      <c r="A124" s="59">
        <v>40309</v>
      </c>
      <c r="B124" s="60" t="s">
        <v>18</v>
      </c>
      <c r="C124" s="60" t="s">
        <v>20</v>
      </c>
      <c r="D124" s="61">
        <v>209.3971488106277</v>
      </c>
      <c r="E124" s="61">
        <v>4.2283333330000001</v>
      </c>
      <c r="F124" s="61">
        <v>0</v>
      </c>
      <c r="G124" s="61">
        <v>0</v>
      </c>
    </row>
    <row r="125" spans="1:7" x14ac:dyDescent="0.35">
      <c r="A125" s="59">
        <v>40316</v>
      </c>
      <c r="B125" s="60" t="s">
        <v>18</v>
      </c>
      <c r="C125" s="60" t="s">
        <v>20</v>
      </c>
      <c r="D125" s="61">
        <v>196.34960394675636</v>
      </c>
      <c r="E125" s="61">
        <v>3.9950000000000001</v>
      </c>
      <c r="F125" s="61">
        <v>0</v>
      </c>
      <c r="G125" s="61">
        <v>0</v>
      </c>
    </row>
    <row r="126" spans="1:7" x14ac:dyDescent="0.35">
      <c r="A126" s="59">
        <v>40323</v>
      </c>
      <c r="B126" s="60" t="s">
        <v>18</v>
      </c>
      <c r="C126" s="60" t="s">
        <v>20</v>
      </c>
      <c r="D126" s="61">
        <v>358.38055216776797</v>
      </c>
      <c r="E126" s="61">
        <v>3.9950000000000001</v>
      </c>
      <c r="F126" s="61">
        <v>0</v>
      </c>
      <c r="G126" s="61">
        <v>0</v>
      </c>
    </row>
    <row r="127" spans="1:7" x14ac:dyDescent="0.35">
      <c r="A127" s="59">
        <v>40330</v>
      </c>
      <c r="B127" s="60" t="s">
        <v>18</v>
      </c>
      <c r="C127" s="60" t="s">
        <v>20</v>
      </c>
      <c r="D127" s="61">
        <v>198.00953936017774</v>
      </c>
      <c r="E127" s="61">
        <v>3.9950000000000001</v>
      </c>
      <c r="F127" s="61">
        <v>0</v>
      </c>
      <c r="G127" s="61">
        <v>0</v>
      </c>
    </row>
    <row r="128" spans="1:7" x14ac:dyDescent="0.35">
      <c r="A128" s="59">
        <v>40337</v>
      </c>
      <c r="B128" s="60" t="s">
        <v>18</v>
      </c>
      <c r="C128" s="60" t="s">
        <v>20</v>
      </c>
      <c r="D128" s="61">
        <v>166.40779961215463</v>
      </c>
      <c r="E128" s="61">
        <v>4.24</v>
      </c>
      <c r="F128" s="61">
        <v>0</v>
      </c>
      <c r="G128" s="61">
        <v>0</v>
      </c>
    </row>
    <row r="129" spans="1:7" x14ac:dyDescent="0.35">
      <c r="A129" s="59">
        <v>40344</v>
      </c>
      <c r="B129" s="60" t="s">
        <v>18</v>
      </c>
      <c r="C129" s="60" t="s">
        <v>20</v>
      </c>
      <c r="D129" s="61">
        <v>299.87320850245294</v>
      </c>
      <c r="E129" s="61">
        <v>4.24</v>
      </c>
      <c r="F129" s="61">
        <v>1</v>
      </c>
      <c r="G129" s="61">
        <v>0</v>
      </c>
    </row>
    <row r="130" spans="1:7" x14ac:dyDescent="0.35">
      <c r="A130" s="59">
        <v>40351</v>
      </c>
      <c r="B130" s="60" t="s">
        <v>18</v>
      </c>
      <c r="C130" s="60" t="s">
        <v>20</v>
      </c>
      <c r="D130" s="61">
        <v>344.85569958245247</v>
      </c>
      <c r="E130" s="61">
        <v>4.24</v>
      </c>
      <c r="F130" s="61">
        <v>0</v>
      </c>
      <c r="G130" s="61">
        <v>1</v>
      </c>
    </row>
    <row r="131" spans="1:7" x14ac:dyDescent="0.35">
      <c r="A131" s="59">
        <v>40358</v>
      </c>
      <c r="B131" s="60" t="s">
        <v>18</v>
      </c>
      <c r="C131" s="60" t="s">
        <v>20</v>
      </c>
      <c r="D131" s="61">
        <v>340.26696321400709</v>
      </c>
      <c r="E131" s="61">
        <v>4.24</v>
      </c>
      <c r="F131" s="61">
        <v>0</v>
      </c>
      <c r="G131" s="61">
        <v>1</v>
      </c>
    </row>
    <row r="132" spans="1:7" x14ac:dyDescent="0.35">
      <c r="A132" s="59">
        <v>40365</v>
      </c>
      <c r="B132" s="60" t="s">
        <v>18</v>
      </c>
      <c r="C132" s="60" t="s">
        <v>20</v>
      </c>
      <c r="D132" s="61">
        <v>262.28117718093938</v>
      </c>
      <c r="E132" s="61">
        <v>3.7450000000000001</v>
      </c>
      <c r="F132" s="61">
        <v>0</v>
      </c>
      <c r="G132" s="61">
        <v>1</v>
      </c>
    </row>
    <row r="133" spans="1:7" x14ac:dyDescent="0.35">
      <c r="A133" s="59">
        <v>40372</v>
      </c>
      <c r="B133" s="60" t="s">
        <v>18</v>
      </c>
      <c r="C133" s="60" t="s">
        <v>20</v>
      </c>
      <c r="D133" s="61">
        <v>235.86848608428613</v>
      </c>
      <c r="E133" s="61">
        <v>3.7450000000000001</v>
      </c>
      <c r="F133" s="61">
        <v>0</v>
      </c>
      <c r="G133" s="61">
        <v>0</v>
      </c>
    </row>
    <row r="134" spans="1:7" x14ac:dyDescent="0.35">
      <c r="A134" s="59">
        <v>40302</v>
      </c>
      <c r="B134" s="60" t="s">
        <v>18</v>
      </c>
      <c r="C134" s="60" t="s">
        <v>21</v>
      </c>
      <c r="D134" s="61">
        <v>203.79754865341786</v>
      </c>
      <c r="E134" s="61">
        <v>4.2042857140000001</v>
      </c>
      <c r="F134" s="61">
        <v>0</v>
      </c>
      <c r="G134" s="61">
        <v>0</v>
      </c>
    </row>
    <row r="135" spans="1:7" x14ac:dyDescent="0.35">
      <c r="A135" s="59">
        <v>40309</v>
      </c>
      <c r="B135" s="60" t="s">
        <v>18</v>
      </c>
      <c r="C135" s="60" t="s">
        <v>21</v>
      </c>
      <c r="D135" s="61">
        <v>219.29149989342258</v>
      </c>
      <c r="E135" s="61">
        <v>4.8233333329999999</v>
      </c>
      <c r="F135" s="61">
        <v>0</v>
      </c>
      <c r="G135" s="61">
        <v>0</v>
      </c>
    </row>
    <row r="136" spans="1:7" x14ac:dyDescent="0.35">
      <c r="A136" s="59">
        <v>40316</v>
      </c>
      <c r="B136" s="60" t="s">
        <v>18</v>
      </c>
      <c r="C136" s="60" t="s">
        <v>21</v>
      </c>
      <c r="D136" s="61">
        <v>294.08243374242301</v>
      </c>
      <c r="E136" s="61">
        <v>4.12</v>
      </c>
      <c r="F136" s="61">
        <v>0</v>
      </c>
      <c r="G136" s="61">
        <v>0</v>
      </c>
    </row>
    <row r="137" spans="1:7" x14ac:dyDescent="0.35">
      <c r="A137" s="59">
        <v>40323</v>
      </c>
      <c r="B137" s="60" t="s">
        <v>18</v>
      </c>
      <c r="C137" s="60" t="s">
        <v>21</v>
      </c>
      <c r="D137" s="61">
        <v>337.72974904051551</v>
      </c>
      <c r="E137" s="61">
        <v>3.9242857139999998</v>
      </c>
      <c r="F137" s="61">
        <v>0</v>
      </c>
      <c r="G137" s="61">
        <v>0</v>
      </c>
    </row>
    <row r="138" spans="1:7" x14ac:dyDescent="0.35">
      <c r="A138" s="59">
        <v>40330</v>
      </c>
      <c r="B138" s="60" t="s">
        <v>18</v>
      </c>
      <c r="C138" s="60" t="s">
        <v>21</v>
      </c>
      <c r="D138" s="61">
        <v>198.84945852895032</v>
      </c>
      <c r="E138" s="61">
        <v>3.9242857139999998</v>
      </c>
      <c r="F138" s="61">
        <v>0</v>
      </c>
      <c r="G138" s="61">
        <v>0</v>
      </c>
    </row>
    <row r="139" spans="1:7" x14ac:dyDescent="0.35">
      <c r="A139" s="59">
        <v>40337</v>
      </c>
      <c r="B139" s="60" t="s">
        <v>18</v>
      </c>
      <c r="C139" s="60" t="s">
        <v>21</v>
      </c>
      <c r="D139" s="61">
        <v>224.22524285785963</v>
      </c>
      <c r="E139" s="61">
        <v>4.2042857140000001</v>
      </c>
      <c r="F139" s="61">
        <v>0</v>
      </c>
      <c r="G139" s="61">
        <v>0</v>
      </c>
    </row>
    <row r="140" spans="1:7" x14ac:dyDescent="0.35">
      <c r="A140" s="59">
        <v>40344</v>
      </c>
      <c r="B140" s="60" t="s">
        <v>18</v>
      </c>
      <c r="C140" s="60" t="s">
        <v>21</v>
      </c>
      <c r="D140" s="61">
        <v>258.85789097402039</v>
      </c>
      <c r="E140" s="61">
        <v>4.2042857140000001</v>
      </c>
      <c r="F140" s="61">
        <v>0</v>
      </c>
      <c r="G140" s="61">
        <v>0</v>
      </c>
    </row>
    <row r="141" spans="1:7" x14ac:dyDescent="0.35">
      <c r="A141" s="59">
        <v>40351</v>
      </c>
      <c r="B141" s="60" t="s">
        <v>18</v>
      </c>
      <c r="C141" s="60" t="s">
        <v>21</v>
      </c>
      <c r="D141" s="61">
        <v>259.40173476767922</v>
      </c>
      <c r="E141" s="61">
        <v>3.801111111</v>
      </c>
      <c r="F141" s="61">
        <v>0</v>
      </c>
      <c r="G141" s="61">
        <v>0</v>
      </c>
    </row>
    <row r="142" spans="1:7" x14ac:dyDescent="0.35">
      <c r="A142" s="59">
        <v>40358</v>
      </c>
      <c r="B142" s="60" t="s">
        <v>18</v>
      </c>
      <c r="C142" s="60" t="s">
        <v>21</v>
      </c>
      <c r="D142" s="61">
        <v>206.1745931678478</v>
      </c>
      <c r="E142" s="61">
        <v>3.9337499999999999</v>
      </c>
      <c r="F142" s="61">
        <v>0</v>
      </c>
      <c r="G142" s="61">
        <v>0</v>
      </c>
    </row>
    <row r="143" spans="1:7" x14ac:dyDescent="0.35">
      <c r="A143" s="59">
        <v>40365</v>
      </c>
      <c r="B143" s="60" t="s">
        <v>18</v>
      </c>
      <c r="C143" s="60" t="s">
        <v>21</v>
      </c>
      <c r="D143" s="61">
        <v>304.46835954757643</v>
      </c>
      <c r="E143" s="61">
        <v>3.3111111110000002</v>
      </c>
      <c r="F143" s="61">
        <v>0</v>
      </c>
      <c r="G143" s="61">
        <v>0</v>
      </c>
    </row>
    <row r="144" spans="1:7" x14ac:dyDescent="0.35">
      <c r="A144" s="59">
        <v>40372</v>
      </c>
      <c r="B144" s="60" t="s">
        <v>18</v>
      </c>
      <c r="C144" s="60" t="s">
        <v>21</v>
      </c>
      <c r="D144" s="61">
        <v>331.18181179812558</v>
      </c>
      <c r="E144" s="61">
        <v>3.1469999999999998</v>
      </c>
      <c r="F144" s="61">
        <v>0</v>
      </c>
      <c r="G144" s="61">
        <v>0</v>
      </c>
    </row>
    <row r="145" spans="1:7" x14ac:dyDescent="0.35">
      <c r="A145" s="59">
        <v>40302</v>
      </c>
      <c r="B145" s="60" t="s">
        <v>18</v>
      </c>
      <c r="C145" s="60" t="s">
        <v>22</v>
      </c>
      <c r="D145" s="61">
        <v>280.66506151742271</v>
      </c>
      <c r="E145" s="61">
        <v>4.1614285710000001</v>
      </c>
      <c r="F145" s="61">
        <v>0</v>
      </c>
      <c r="G145" s="61">
        <v>1</v>
      </c>
    </row>
    <row r="146" spans="1:7" x14ac:dyDescent="0.35">
      <c r="A146" s="59">
        <v>40309</v>
      </c>
      <c r="B146" s="60" t="s">
        <v>18</v>
      </c>
      <c r="C146" s="60" t="s">
        <v>22</v>
      </c>
      <c r="D146" s="61">
        <v>340.35566181391414</v>
      </c>
      <c r="E146" s="61">
        <v>4.1614285710000001</v>
      </c>
      <c r="F146" s="61">
        <v>0</v>
      </c>
      <c r="G146" s="61">
        <v>0</v>
      </c>
    </row>
    <row r="147" spans="1:7" x14ac:dyDescent="0.35">
      <c r="A147" s="59">
        <v>40316</v>
      </c>
      <c r="B147" s="60" t="s">
        <v>18</v>
      </c>
      <c r="C147" s="60" t="s">
        <v>22</v>
      </c>
      <c r="D147" s="61">
        <v>293.192482907672</v>
      </c>
      <c r="E147" s="61">
        <v>3.9449999999999998</v>
      </c>
      <c r="F147" s="61">
        <v>0</v>
      </c>
      <c r="G147" s="61">
        <v>0</v>
      </c>
    </row>
    <row r="148" spans="1:7" x14ac:dyDescent="0.35">
      <c r="A148" s="59">
        <v>40323</v>
      </c>
      <c r="B148" s="60" t="s">
        <v>18</v>
      </c>
      <c r="C148" s="60" t="s">
        <v>22</v>
      </c>
      <c r="D148" s="61">
        <v>247.64821289163172</v>
      </c>
      <c r="E148" s="61">
        <v>4.2371428570000003</v>
      </c>
      <c r="F148" s="61">
        <v>0</v>
      </c>
      <c r="G148" s="61">
        <v>0</v>
      </c>
    </row>
    <row r="149" spans="1:7" x14ac:dyDescent="0.35">
      <c r="A149" s="59">
        <v>40330</v>
      </c>
      <c r="B149" s="60" t="s">
        <v>18</v>
      </c>
      <c r="C149" s="60" t="s">
        <v>22</v>
      </c>
      <c r="D149" s="61">
        <v>236.22983595974381</v>
      </c>
      <c r="E149" s="61">
        <v>4.4562499999999998</v>
      </c>
      <c r="F149" s="61">
        <v>0</v>
      </c>
      <c r="G149" s="61">
        <v>0</v>
      </c>
    </row>
    <row r="150" spans="1:7" x14ac:dyDescent="0.35">
      <c r="A150" s="59">
        <v>40337</v>
      </c>
      <c r="B150" s="60" t="s">
        <v>18</v>
      </c>
      <c r="C150" s="60" t="s">
        <v>22</v>
      </c>
      <c r="D150" s="61">
        <v>272.23564345348746</v>
      </c>
      <c r="E150" s="61">
        <v>4.7328571430000004</v>
      </c>
      <c r="F150" s="61">
        <v>0</v>
      </c>
      <c r="G150" s="61">
        <v>0</v>
      </c>
    </row>
    <row r="151" spans="1:7" x14ac:dyDescent="0.35">
      <c r="A151" s="59">
        <v>40344</v>
      </c>
      <c r="B151" s="60" t="s">
        <v>18</v>
      </c>
      <c r="C151" s="60" t="s">
        <v>22</v>
      </c>
      <c r="D151" s="61">
        <v>183.67520776248719</v>
      </c>
      <c r="E151" s="61">
        <v>4.1614285710000001</v>
      </c>
      <c r="F151" s="61">
        <v>0</v>
      </c>
      <c r="G151" s="61">
        <v>0</v>
      </c>
    </row>
    <row r="152" spans="1:7" x14ac:dyDescent="0.35">
      <c r="A152" s="59">
        <v>40351</v>
      </c>
      <c r="B152" s="60" t="s">
        <v>18</v>
      </c>
      <c r="C152" s="60" t="s">
        <v>22</v>
      </c>
      <c r="D152" s="61">
        <v>252.50665912191596</v>
      </c>
      <c r="E152" s="61">
        <v>4.1900000000000004</v>
      </c>
      <c r="F152" s="61">
        <v>0</v>
      </c>
      <c r="G152" s="61">
        <v>0</v>
      </c>
    </row>
    <row r="153" spans="1:7" x14ac:dyDescent="0.35">
      <c r="A153" s="59">
        <v>40358</v>
      </c>
      <c r="B153" s="60" t="s">
        <v>18</v>
      </c>
      <c r="C153" s="60" t="s">
        <v>22</v>
      </c>
      <c r="D153" s="61">
        <v>289.86053137541177</v>
      </c>
      <c r="E153" s="61">
        <v>4.1614285710000001</v>
      </c>
      <c r="F153" s="61">
        <v>0</v>
      </c>
      <c r="G153" s="61">
        <v>0</v>
      </c>
    </row>
    <row r="154" spans="1:7" x14ac:dyDescent="0.35">
      <c r="A154" s="59">
        <v>40365</v>
      </c>
      <c r="B154" s="60" t="s">
        <v>18</v>
      </c>
      <c r="C154" s="60" t="s">
        <v>22</v>
      </c>
      <c r="D154" s="61">
        <v>200.91386435089427</v>
      </c>
      <c r="E154" s="61">
        <v>3.78</v>
      </c>
      <c r="F154" s="61">
        <v>0</v>
      </c>
      <c r="G154" s="61">
        <v>0</v>
      </c>
    </row>
    <row r="155" spans="1:7" x14ac:dyDescent="0.35">
      <c r="A155" s="59">
        <v>40372</v>
      </c>
      <c r="B155" s="60" t="s">
        <v>18</v>
      </c>
      <c r="C155" s="60" t="s">
        <v>22</v>
      </c>
      <c r="D155" s="61">
        <v>135.1673761865116</v>
      </c>
      <c r="E155" s="61">
        <v>3.78</v>
      </c>
      <c r="F155" s="61">
        <v>0</v>
      </c>
      <c r="G155" s="61">
        <v>0</v>
      </c>
    </row>
    <row r="156" spans="1:7" x14ac:dyDescent="0.35">
      <c r="A156" s="59">
        <v>40302</v>
      </c>
      <c r="B156" s="60" t="s">
        <v>18</v>
      </c>
      <c r="C156" s="60" t="s">
        <v>23</v>
      </c>
      <c r="D156" s="61">
        <v>89.823337547925831</v>
      </c>
      <c r="E156" s="61">
        <v>4.8566666669999998</v>
      </c>
      <c r="F156" s="61">
        <v>0</v>
      </c>
      <c r="G156" s="61">
        <v>0</v>
      </c>
    </row>
    <row r="157" spans="1:7" x14ac:dyDescent="0.35">
      <c r="A157" s="59">
        <v>40309</v>
      </c>
      <c r="B157" s="60" t="s">
        <v>18</v>
      </c>
      <c r="C157" s="60" t="s">
        <v>23</v>
      </c>
      <c r="D157" s="61">
        <v>171.57186238849636</v>
      </c>
      <c r="E157" s="61">
        <v>4.8566666669999998</v>
      </c>
      <c r="F157" s="61">
        <v>0</v>
      </c>
      <c r="G157" s="61">
        <v>0</v>
      </c>
    </row>
    <row r="158" spans="1:7" x14ac:dyDescent="0.35">
      <c r="A158" s="59">
        <v>40316</v>
      </c>
      <c r="B158" s="60" t="s">
        <v>18</v>
      </c>
      <c r="C158" s="60" t="s">
        <v>23</v>
      </c>
      <c r="D158" s="61">
        <v>197.55094390304976</v>
      </c>
      <c r="E158" s="61">
        <v>4.3499999999999996</v>
      </c>
      <c r="F158" s="61">
        <v>0</v>
      </c>
      <c r="G158" s="61">
        <v>0</v>
      </c>
    </row>
    <row r="159" spans="1:7" x14ac:dyDescent="0.35">
      <c r="A159" s="59">
        <v>40323</v>
      </c>
      <c r="B159" s="60" t="s">
        <v>18</v>
      </c>
      <c r="C159" s="60" t="s">
        <v>23</v>
      </c>
      <c r="D159" s="61">
        <v>268.89447791817884</v>
      </c>
      <c r="E159" s="61">
        <v>4.3499999999999996</v>
      </c>
      <c r="F159" s="61">
        <v>0</v>
      </c>
      <c r="G159" s="61">
        <v>0</v>
      </c>
    </row>
    <row r="160" spans="1:7" x14ac:dyDescent="0.35">
      <c r="A160" s="59">
        <v>40330</v>
      </c>
      <c r="B160" s="60" t="s">
        <v>18</v>
      </c>
      <c r="C160" s="60" t="s">
        <v>23</v>
      </c>
      <c r="D160" s="61">
        <v>173.2082566698104</v>
      </c>
      <c r="E160" s="61">
        <v>4.1449999999999996</v>
      </c>
      <c r="F160" s="61">
        <v>0</v>
      </c>
      <c r="G160" s="61">
        <v>0</v>
      </c>
    </row>
    <row r="161" spans="1:7" x14ac:dyDescent="0.35">
      <c r="A161" s="59">
        <v>40337</v>
      </c>
      <c r="B161" s="60" t="s">
        <v>18</v>
      </c>
      <c r="C161" s="60" t="s">
        <v>23</v>
      </c>
      <c r="D161" s="61">
        <v>299.9339069101668</v>
      </c>
      <c r="E161" s="61">
        <v>4.6399999999999997</v>
      </c>
      <c r="F161" s="61">
        <v>0</v>
      </c>
      <c r="G161" s="61">
        <v>0</v>
      </c>
    </row>
    <row r="162" spans="1:7" x14ac:dyDescent="0.35">
      <c r="A162" s="59">
        <v>40344</v>
      </c>
      <c r="B162" s="60" t="s">
        <v>18</v>
      </c>
      <c r="C162" s="60" t="s">
        <v>23</v>
      </c>
      <c r="D162" s="61">
        <v>244.48261981110159</v>
      </c>
      <c r="E162" s="61">
        <v>4.1900000000000004</v>
      </c>
      <c r="F162" s="61">
        <v>0</v>
      </c>
      <c r="G162" s="61">
        <v>0</v>
      </c>
    </row>
    <row r="163" spans="1:7" x14ac:dyDescent="0.35">
      <c r="A163" s="59">
        <v>40351</v>
      </c>
      <c r="B163" s="60" t="s">
        <v>18</v>
      </c>
      <c r="C163" s="60" t="s">
        <v>23</v>
      </c>
      <c r="D163" s="61">
        <v>440.97002195203333</v>
      </c>
      <c r="E163" s="61">
        <v>4.1900000000000004</v>
      </c>
      <c r="F163" s="61">
        <v>1</v>
      </c>
      <c r="G163" s="61">
        <v>0</v>
      </c>
    </row>
    <row r="164" spans="1:7" x14ac:dyDescent="0.35">
      <c r="A164" s="59">
        <v>40358</v>
      </c>
      <c r="B164" s="60" t="s">
        <v>18</v>
      </c>
      <c r="C164" s="60" t="s">
        <v>23</v>
      </c>
      <c r="D164" s="61">
        <v>269.93480159233297</v>
      </c>
      <c r="E164" s="61">
        <v>3.94</v>
      </c>
      <c r="F164" s="61">
        <v>0</v>
      </c>
      <c r="G164" s="61">
        <v>1</v>
      </c>
    </row>
    <row r="165" spans="1:7" x14ac:dyDescent="0.35">
      <c r="A165" s="59">
        <v>40365</v>
      </c>
      <c r="B165" s="60" t="s">
        <v>18</v>
      </c>
      <c r="C165" s="60" t="s">
        <v>23</v>
      </c>
      <c r="D165" s="61">
        <v>334.96321778716339</v>
      </c>
      <c r="E165" s="61">
        <v>4.1790000000000003</v>
      </c>
      <c r="F165" s="61">
        <v>0</v>
      </c>
      <c r="G165" s="61">
        <v>1</v>
      </c>
    </row>
    <row r="166" spans="1:7" x14ac:dyDescent="0.35">
      <c r="A166" s="59">
        <v>40372</v>
      </c>
      <c r="B166" s="60" t="s">
        <v>18</v>
      </c>
      <c r="C166" s="60" t="s">
        <v>23</v>
      </c>
      <c r="D166" s="61">
        <v>357.7484603303962</v>
      </c>
      <c r="E166" s="61">
        <v>4.1790000000000003</v>
      </c>
      <c r="F166" s="61">
        <v>0</v>
      </c>
      <c r="G166" s="61">
        <v>1</v>
      </c>
    </row>
    <row r="167" spans="1:7" x14ac:dyDescent="0.35">
      <c r="A167" s="59">
        <v>40302</v>
      </c>
      <c r="B167" s="60" t="s">
        <v>18</v>
      </c>
      <c r="C167" s="60" t="s">
        <v>24</v>
      </c>
      <c r="D167" s="61">
        <v>230.50294470959292</v>
      </c>
      <c r="E167" s="61">
        <v>5.29</v>
      </c>
      <c r="F167" s="61">
        <v>0</v>
      </c>
      <c r="G167" s="61">
        <v>1</v>
      </c>
    </row>
    <row r="168" spans="1:7" x14ac:dyDescent="0.35">
      <c r="A168" s="59">
        <v>40309</v>
      </c>
      <c r="B168" s="60" t="s">
        <v>18</v>
      </c>
      <c r="C168" s="60" t="s">
        <v>24</v>
      </c>
      <c r="D168" s="61">
        <v>363.78535420602554</v>
      </c>
      <c r="E168" s="61">
        <v>4.3899999999999997</v>
      </c>
      <c r="F168" s="61">
        <v>0</v>
      </c>
      <c r="G168" s="61">
        <v>0</v>
      </c>
    </row>
    <row r="169" spans="1:7" x14ac:dyDescent="0.35">
      <c r="A169" s="59">
        <v>40316</v>
      </c>
      <c r="B169" s="60" t="s">
        <v>18</v>
      </c>
      <c r="C169" s="60" t="s">
        <v>24</v>
      </c>
      <c r="D169" s="61">
        <v>268.40864887242094</v>
      </c>
      <c r="E169" s="61">
        <v>4.79</v>
      </c>
      <c r="F169" s="61">
        <v>0</v>
      </c>
      <c r="G169" s="61">
        <v>0</v>
      </c>
    </row>
    <row r="170" spans="1:7" x14ac:dyDescent="0.35">
      <c r="A170" s="59">
        <v>40323</v>
      </c>
      <c r="B170" s="60" t="s">
        <v>18</v>
      </c>
      <c r="C170" s="60" t="s">
        <v>24</v>
      </c>
      <c r="D170" s="61">
        <v>211.23872621363978</v>
      </c>
      <c r="E170" s="61">
        <v>4.3899999999999997</v>
      </c>
      <c r="F170" s="61">
        <v>0</v>
      </c>
      <c r="G170" s="61">
        <v>0</v>
      </c>
    </row>
    <row r="171" spans="1:7" x14ac:dyDescent="0.35">
      <c r="A171" s="59">
        <v>40330</v>
      </c>
      <c r="B171" s="60" t="s">
        <v>18</v>
      </c>
      <c r="C171" s="60" t="s">
        <v>24</v>
      </c>
      <c r="D171" s="61">
        <v>223.0831529572697</v>
      </c>
      <c r="E171" s="61">
        <v>4.79</v>
      </c>
      <c r="F171" s="61">
        <v>0</v>
      </c>
      <c r="G171" s="61">
        <v>0</v>
      </c>
    </row>
    <row r="172" spans="1:7" x14ac:dyDescent="0.35">
      <c r="A172" s="59">
        <v>40337</v>
      </c>
      <c r="B172" s="60" t="s">
        <v>18</v>
      </c>
      <c r="C172" s="60" t="s">
        <v>24</v>
      </c>
      <c r="D172" s="61">
        <v>351.97074735656679</v>
      </c>
      <c r="E172" s="61">
        <v>5.29</v>
      </c>
      <c r="F172" s="61">
        <v>0</v>
      </c>
      <c r="G172" s="61">
        <v>0</v>
      </c>
    </row>
    <row r="173" spans="1:7" x14ac:dyDescent="0.35">
      <c r="A173" s="59">
        <v>40344</v>
      </c>
      <c r="B173" s="60" t="s">
        <v>18</v>
      </c>
      <c r="C173" s="60" t="s">
        <v>24</v>
      </c>
      <c r="D173" s="61">
        <v>168.5650474293837</v>
      </c>
      <c r="E173" s="61">
        <v>5.83</v>
      </c>
      <c r="F173" s="61">
        <v>0</v>
      </c>
      <c r="G173" s="61">
        <v>0</v>
      </c>
    </row>
    <row r="174" spans="1:7" x14ac:dyDescent="0.35">
      <c r="A174" s="59">
        <v>40351</v>
      </c>
      <c r="B174" s="60" t="s">
        <v>18</v>
      </c>
      <c r="C174" s="60" t="s">
        <v>24</v>
      </c>
      <c r="D174" s="61">
        <v>241.95493277686541</v>
      </c>
      <c r="E174" s="61">
        <v>6.19</v>
      </c>
      <c r="F174" s="61">
        <v>0</v>
      </c>
      <c r="G174" s="61">
        <v>0</v>
      </c>
    </row>
    <row r="175" spans="1:7" x14ac:dyDescent="0.35">
      <c r="A175" s="59">
        <v>40358</v>
      </c>
      <c r="B175" s="60" t="s">
        <v>18</v>
      </c>
      <c r="C175" s="60" t="s">
        <v>24</v>
      </c>
      <c r="D175" s="61">
        <v>184.85808826771864</v>
      </c>
      <c r="E175" s="61">
        <v>5.59</v>
      </c>
      <c r="F175" s="61">
        <v>0</v>
      </c>
      <c r="G175" s="61">
        <v>0</v>
      </c>
    </row>
    <row r="176" spans="1:7" x14ac:dyDescent="0.35">
      <c r="A176" s="59">
        <v>40365</v>
      </c>
      <c r="B176" s="60" t="s">
        <v>18</v>
      </c>
      <c r="C176" s="60" t="s">
        <v>24</v>
      </c>
      <c r="D176" s="61">
        <v>200.07702230282163</v>
      </c>
      <c r="E176" s="61">
        <v>4.6224999999999996</v>
      </c>
      <c r="F176" s="61">
        <v>0</v>
      </c>
      <c r="G176" s="61">
        <v>0</v>
      </c>
    </row>
    <row r="177" spans="1:7" x14ac:dyDescent="0.35">
      <c r="A177" s="59">
        <v>40372</v>
      </c>
      <c r="B177" s="60" t="s">
        <v>18</v>
      </c>
      <c r="C177" s="60" t="s">
        <v>24</v>
      </c>
      <c r="D177" s="61">
        <v>181.75129023351653</v>
      </c>
      <c r="E177" s="61">
        <v>4.6224999999999996</v>
      </c>
      <c r="F177" s="61">
        <v>0</v>
      </c>
      <c r="G177" s="61">
        <v>0</v>
      </c>
    </row>
    <row r="178" spans="1:7" x14ac:dyDescent="0.35">
      <c r="A178" s="59">
        <v>40302</v>
      </c>
      <c r="B178" s="60" t="s">
        <v>18</v>
      </c>
      <c r="C178" s="60" t="s">
        <v>25</v>
      </c>
      <c r="D178" s="61">
        <v>154.70125058617577</v>
      </c>
      <c r="E178" s="61">
        <v>4.7328571430000004</v>
      </c>
      <c r="F178" s="61">
        <v>0</v>
      </c>
      <c r="G178" s="61">
        <v>0</v>
      </c>
    </row>
    <row r="179" spans="1:7" x14ac:dyDescent="0.35">
      <c r="A179" s="59">
        <v>40309</v>
      </c>
      <c r="B179" s="60" t="s">
        <v>18</v>
      </c>
      <c r="C179" s="60" t="s">
        <v>25</v>
      </c>
      <c r="D179" s="61">
        <v>120.08165652683778</v>
      </c>
      <c r="E179" s="61">
        <v>4.03</v>
      </c>
      <c r="F179" s="61">
        <v>0</v>
      </c>
      <c r="G179" s="61">
        <v>0</v>
      </c>
    </row>
    <row r="180" spans="1:7" x14ac:dyDescent="0.35">
      <c r="A180" s="59">
        <v>40316</v>
      </c>
      <c r="B180" s="60" t="s">
        <v>18</v>
      </c>
      <c r="C180" s="60" t="s">
        <v>25</v>
      </c>
      <c r="D180" s="61">
        <v>284.8292030196755</v>
      </c>
      <c r="E180" s="61">
        <v>3.6663636359999998</v>
      </c>
      <c r="F180" s="61">
        <v>0</v>
      </c>
      <c r="G180" s="61">
        <v>0</v>
      </c>
    </row>
    <row r="181" spans="1:7" x14ac:dyDescent="0.35">
      <c r="A181" s="59">
        <v>40323</v>
      </c>
      <c r="B181" s="60" t="s">
        <v>18</v>
      </c>
      <c r="C181" s="60" t="s">
        <v>25</v>
      </c>
      <c r="D181" s="61">
        <v>248.17471444662888</v>
      </c>
      <c r="E181" s="61">
        <v>3.6663636359999998</v>
      </c>
      <c r="F181" s="61">
        <v>0</v>
      </c>
      <c r="G181" s="61">
        <v>0</v>
      </c>
    </row>
    <row r="182" spans="1:7" x14ac:dyDescent="0.35">
      <c r="A182" s="59">
        <v>40330</v>
      </c>
      <c r="B182" s="60" t="s">
        <v>18</v>
      </c>
      <c r="C182" s="60" t="s">
        <v>25</v>
      </c>
      <c r="D182" s="61">
        <v>278.14696766500168</v>
      </c>
      <c r="E182" s="61">
        <v>3.794</v>
      </c>
      <c r="F182" s="61">
        <v>0</v>
      </c>
      <c r="G182" s="61">
        <v>0</v>
      </c>
    </row>
    <row r="183" spans="1:7" x14ac:dyDescent="0.35">
      <c r="A183" s="59">
        <v>40337</v>
      </c>
      <c r="B183" s="60" t="s">
        <v>18</v>
      </c>
      <c r="C183" s="60" t="s">
        <v>25</v>
      </c>
      <c r="D183" s="61">
        <v>275.66126852782827</v>
      </c>
      <c r="E183" s="61">
        <v>4.03</v>
      </c>
      <c r="F183" s="61">
        <v>0</v>
      </c>
      <c r="G183" s="61">
        <v>0</v>
      </c>
    </row>
    <row r="184" spans="1:7" x14ac:dyDescent="0.35">
      <c r="A184" s="59">
        <v>40344</v>
      </c>
      <c r="B184" s="60" t="s">
        <v>18</v>
      </c>
      <c r="C184" s="60" t="s">
        <v>25</v>
      </c>
      <c r="D184" s="61">
        <v>325.03973275525487</v>
      </c>
      <c r="E184" s="61">
        <v>3.63</v>
      </c>
      <c r="F184" s="61">
        <v>1</v>
      </c>
      <c r="G184" s="61">
        <v>0</v>
      </c>
    </row>
    <row r="185" spans="1:7" x14ac:dyDescent="0.35">
      <c r="A185" s="59">
        <v>40351</v>
      </c>
      <c r="B185" s="60" t="s">
        <v>18</v>
      </c>
      <c r="C185" s="60" t="s">
        <v>25</v>
      </c>
      <c r="D185" s="61">
        <v>336.94447229060336</v>
      </c>
      <c r="E185" s="61">
        <v>4.03</v>
      </c>
      <c r="F185" s="61">
        <v>0</v>
      </c>
      <c r="G185" s="61">
        <v>1</v>
      </c>
    </row>
    <row r="186" spans="1:7" x14ac:dyDescent="0.35">
      <c r="A186" s="59">
        <v>40358</v>
      </c>
      <c r="B186" s="60" t="s">
        <v>18</v>
      </c>
      <c r="C186" s="60" t="s">
        <v>25</v>
      </c>
      <c r="D186" s="61">
        <v>304.84372440863598</v>
      </c>
      <c r="E186" s="61">
        <v>4.2122222220000003</v>
      </c>
      <c r="F186" s="61">
        <v>0</v>
      </c>
      <c r="G186" s="61">
        <v>1</v>
      </c>
    </row>
    <row r="187" spans="1:7" x14ac:dyDescent="0.35">
      <c r="A187" s="59">
        <v>40365</v>
      </c>
      <c r="B187" s="60" t="s">
        <v>18</v>
      </c>
      <c r="C187" s="60" t="s">
        <v>25</v>
      </c>
      <c r="D187" s="61">
        <v>257.52693757002027</v>
      </c>
      <c r="E187" s="61">
        <v>4.0199999999999996</v>
      </c>
      <c r="F187" s="61">
        <v>0</v>
      </c>
      <c r="G187" s="61">
        <v>1</v>
      </c>
    </row>
    <row r="188" spans="1:7" x14ac:dyDescent="0.35">
      <c r="A188" s="59">
        <v>40372</v>
      </c>
      <c r="B188" s="60" t="s">
        <v>18</v>
      </c>
      <c r="C188" s="60" t="s">
        <v>25</v>
      </c>
      <c r="D188" s="61">
        <v>280.49607322898152</v>
      </c>
      <c r="E188" s="61">
        <v>4.0162500000000003</v>
      </c>
      <c r="F188" s="61">
        <v>0</v>
      </c>
      <c r="G188" s="61">
        <v>0</v>
      </c>
    </row>
    <row r="189" spans="1:7" x14ac:dyDescent="0.35">
      <c r="A189" s="59">
        <v>40302</v>
      </c>
      <c r="B189" s="60" t="s">
        <v>18</v>
      </c>
      <c r="C189" s="60" t="s">
        <v>26</v>
      </c>
      <c r="D189" s="61">
        <v>234.36817392164625</v>
      </c>
      <c r="E189" s="61">
        <v>4.2042857140000001</v>
      </c>
      <c r="F189" s="61">
        <v>0</v>
      </c>
      <c r="G189" s="61">
        <v>0</v>
      </c>
    </row>
    <row r="190" spans="1:7" x14ac:dyDescent="0.35">
      <c r="A190" s="59">
        <v>40309</v>
      </c>
      <c r="B190" s="60" t="s">
        <v>18</v>
      </c>
      <c r="C190" s="60" t="s">
        <v>26</v>
      </c>
      <c r="D190" s="61">
        <v>240.35825174778387</v>
      </c>
      <c r="E190" s="61">
        <v>4.181666667</v>
      </c>
      <c r="F190" s="61">
        <v>0</v>
      </c>
      <c r="G190" s="61">
        <v>0</v>
      </c>
    </row>
    <row r="191" spans="1:7" x14ac:dyDescent="0.35">
      <c r="A191" s="59">
        <v>40316</v>
      </c>
      <c r="B191" s="60" t="s">
        <v>18</v>
      </c>
      <c r="C191" s="60" t="s">
        <v>26</v>
      </c>
      <c r="D191" s="61">
        <v>212.82588288712984</v>
      </c>
      <c r="E191" s="61">
        <v>3.9242857139999998</v>
      </c>
      <c r="F191" s="61">
        <v>0</v>
      </c>
      <c r="G191" s="61">
        <v>0</v>
      </c>
    </row>
    <row r="192" spans="1:7" x14ac:dyDescent="0.35">
      <c r="A192" s="59">
        <v>40323</v>
      </c>
      <c r="B192" s="60" t="s">
        <v>18</v>
      </c>
      <c r="C192" s="60" t="s">
        <v>26</v>
      </c>
      <c r="D192" s="61">
        <v>213.59333551683733</v>
      </c>
      <c r="E192" s="61">
        <v>3.8842857139999998</v>
      </c>
      <c r="F192" s="61">
        <v>0</v>
      </c>
      <c r="G192" s="61">
        <v>0</v>
      </c>
    </row>
    <row r="193" spans="1:7" x14ac:dyDescent="0.35">
      <c r="A193" s="59">
        <v>40330</v>
      </c>
      <c r="B193" s="60" t="s">
        <v>18</v>
      </c>
      <c r="C193" s="60" t="s">
        <v>26</v>
      </c>
      <c r="D193" s="61">
        <v>202.78247809055952</v>
      </c>
      <c r="E193" s="61">
        <v>3.464</v>
      </c>
      <c r="F193" s="61">
        <v>0</v>
      </c>
      <c r="G193" s="61">
        <v>0</v>
      </c>
    </row>
    <row r="194" spans="1:7" x14ac:dyDescent="0.35">
      <c r="A194" s="59">
        <v>40337</v>
      </c>
      <c r="B194" s="60" t="s">
        <v>18</v>
      </c>
      <c r="C194" s="60" t="s">
        <v>26</v>
      </c>
      <c r="D194" s="61">
        <v>172.89299098579787</v>
      </c>
      <c r="E194" s="61">
        <v>3.66</v>
      </c>
      <c r="F194" s="61">
        <v>0</v>
      </c>
      <c r="G194" s="61">
        <v>0</v>
      </c>
    </row>
    <row r="195" spans="1:7" x14ac:dyDescent="0.35">
      <c r="A195" s="59">
        <v>40344</v>
      </c>
      <c r="B195" s="60" t="s">
        <v>18</v>
      </c>
      <c r="C195" s="60" t="s">
        <v>26</v>
      </c>
      <c r="D195" s="61">
        <v>270.36572840572046</v>
      </c>
      <c r="E195" s="61">
        <v>3.6233333330000002</v>
      </c>
      <c r="F195" s="61">
        <v>0</v>
      </c>
      <c r="G195" s="61">
        <v>0</v>
      </c>
    </row>
    <row r="196" spans="1:7" x14ac:dyDescent="0.35">
      <c r="A196" s="59">
        <v>40351</v>
      </c>
      <c r="B196" s="60" t="s">
        <v>18</v>
      </c>
      <c r="C196" s="60" t="s">
        <v>26</v>
      </c>
      <c r="D196" s="61">
        <v>280.23676981467042</v>
      </c>
      <c r="E196" s="61">
        <v>3.96</v>
      </c>
      <c r="F196" s="61">
        <v>0</v>
      </c>
      <c r="G196" s="61">
        <v>0</v>
      </c>
    </row>
    <row r="197" spans="1:7" x14ac:dyDescent="0.35">
      <c r="A197" s="59">
        <v>40358</v>
      </c>
      <c r="B197" s="60" t="s">
        <v>18</v>
      </c>
      <c r="C197" s="60" t="s">
        <v>26</v>
      </c>
      <c r="D197" s="61">
        <v>350.55099080856598</v>
      </c>
      <c r="E197" s="61">
        <v>3.629</v>
      </c>
      <c r="F197" s="61">
        <v>1</v>
      </c>
      <c r="G197" s="61">
        <v>0</v>
      </c>
    </row>
    <row r="198" spans="1:7" x14ac:dyDescent="0.35">
      <c r="A198" s="59">
        <v>40365</v>
      </c>
      <c r="B198" s="60" t="s">
        <v>18</v>
      </c>
      <c r="C198" s="60" t="s">
        <v>26</v>
      </c>
      <c r="D198" s="61">
        <v>351.30307609863956</v>
      </c>
      <c r="E198" s="61">
        <v>3.0049999999999999</v>
      </c>
      <c r="F198" s="61">
        <v>0</v>
      </c>
      <c r="G198" s="61">
        <v>1</v>
      </c>
    </row>
    <row r="199" spans="1:7" x14ac:dyDescent="0.35">
      <c r="A199" s="59">
        <v>40372</v>
      </c>
      <c r="B199" s="60" t="s">
        <v>18</v>
      </c>
      <c r="C199" s="60" t="s">
        <v>26</v>
      </c>
      <c r="D199" s="61">
        <v>313.2871856579099</v>
      </c>
      <c r="E199" s="61">
        <v>3.1419999999999999</v>
      </c>
      <c r="F199" s="61">
        <v>0</v>
      </c>
      <c r="G199" s="61">
        <v>1</v>
      </c>
    </row>
    <row r="200" spans="1:7" x14ac:dyDescent="0.35">
      <c r="A200" s="59">
        <v>40302</v>
      </c>
      <c r="B200" s="60" t="s">
        <v>18</v>
      </c>
      <c r="C200" s="60" t="s">
        <v>27</v>
      </c>
      <c r="D200" s="61">
        <v>206.85485160026474</v>
      </c>
      <c r="E200" s="61">
        <v>4.7328571430000004</v>
      </c>
      <c r="F200" s="61">
        <v>0</v>
      </c>
      <c r="G200" s="61">
        <v>0</v>
      </c>
    </row>
    <row r="201" spans="1:7" x14ac:dyDescent="0.35">
      <c r="A201" s="59">
        <v>40309</v>
      </c>
      <c r="B201" s="60" t="s">
        <v>18</v>
      </c>
      <c r="C201" s="60" t="s">
        <v>27</v>
      </c>
      <c r="D201" s="61">
        <v>142.74466259605006</v>
      </c>
      <c r="E201" s="61">
        <v>4.1614285710000001</v>
      </c>
      <c r="F201" s="61">
        <v>0</v>
      </c>
      <c r="G201" s="61">
        <v>0</v>
      </c>
    </row>
    <row r="202" spans="1:7" x14ac:dyDescent="0.35">
      <c r="A202" s="59">
        <v>40316</v>
      </c>
      <c r="B202" s="60" t="s">
        <v>18</v>
      </c>
      <c r="C202" s="60" t="s">
        <v>27</v>
      </c>
      <c r="D202" s="61">
        <v>227.90986270015858</v>
      </c>
      <c r="E202" s="61">
        <v>3.8814285709999998</v>
      </c>
      <c r="F202" s="61">
        <v>0</v>
      </c>
      <c r="G202" s="61">
        <v>0</v>
      </c>
    </row>
    <row r="203" spans="1:7" x14ac:dyDescent="0.35">
      <c r="A203" s="59">
        <v>40323</v>
      </c>
      <c r="B203" s="60" t="s">
        <v>18</v>
      </c>
      <c r="C203" s="60" t="s">
        <v>27</v>
      </c>
      <c r="D203" s="61">
        <v>223.9126389906113</v>
      </c>
      <c r="E203" s="61">
        <v>4.1449999999999996</v>
      </c>
      <c r="F203" s="61">
        <v>0</v>
      </c>
      <c r="G203" s="61">
        <v>0</v>
      </c>
    </row>
    <row r="204" spans="1:7" x14ac:dyDescent="0.35">
      <c r="A204" s="59">
        <v>40330</v>
      </c>
      <c r="B204" s="60" t="s">
        <v>18</v>
      </c>
      <c r="C204" s="60" t="s">
        <v>27</v>
      </c>
      <c r="D204" s="61">
        <v>220.86505026355866</v>
      </c>
      <c r="E204" s="61">
        <v>3.8814285709999998</v>
      </c>
      <c r="F204" s="61">
        <v>0</v>
      </c>
      <c r="G204" s="61">
        <v>0</v>
      </c>
    </row>
    <row r="205" spans="1:7" x14ac:dyDescent="0.35">
      <c r="A205" s="59">
        <v>40337</v>
      </c>
      <c r="B205" s="60" t="s">
        <v>18</v>
      </c>
      <c r="C205" s="60" t="s">
        <v>27</v>
      </c>
      <c r="D205" s="61">
        <v>229.21950133471654</v>
      </c>
      <c r="E205" s="61">
        <v>4.1900000000000004</v>
      </c>
      <c r="F205" s="61">
        <v>0</v>
      </c>
      <c r="G205" s="61">
        <v>0</v>
      </c>
    </row>
    <row r="206" spans="1:7" x14ac:dyDescent="0.35">
      <c r="A206" s="59">
        <v>40344</v>
      </c>
      <c r="B206" s="60" t="s">
        <v>18</v>
      </c>
      <c r="C206" s="60" t="s">
        <v>27</v>
      </c>
      <c r="D206" s="61">
        <v>224.88853710671569</v>
      </c>
      <c r="E206" s="61">
        <v>4.1614285710000001</v>
      </c>
      <c r="F206" s="61">
        <v>0</v>
      </c>
      <c r="G206" s="61">
        <v>0</v>
      </c>
    </row>
    <row r="207" spans="1:7" x14ac:dyDescent="0.35">
      <c r="A207" s="59">
        <v>40351</v>
      </c>
      <c r="B207" s="60" t="s">
        <v>18</v>
      </c>
      <c r="C207" s="60" t="s">
        <v>27</v>
      </c>
      <c r="D207" s="61">
        <v>241.56974188162042</v>
      </c>
      <c r="E207" s="61">
        <v>4.1614285710000001</v>
      </c>
      <c r="F207" s="61">
        <v>0</v>
      </c>
      <c r="G207" s="61">
        <v>0</v>
      </c>
    </row>
    <row r="208" spans="1:7" x14ac:dyDescent="0.35">
      <c r="A208" s="59">
        <v>40358</v>
      </c>
      <c r="B208" s="60" t="s">
        <v>18</v>
      </c>
      <c r="C208" s="60" t="s">
        <v>27</v>
      </c>
      <c r="D208" s="61">
        <v>230.10048123327263</v>
      </c>
      <c r="E208" s="61">
        <v>4.1614285710000001</v>
      </c>
      <c r="F208" s="61">
        <v>0</v>
      </c>
      <c r="G208" s="61">
        <v>0</v>
      </c>
    </row>
    <row r="209" spans="1:7" x14ac:dyDescent="0.35">
      <c r="A209" s="59">
        <v>40365</v>
      </c>
      <c r="B209" s="60" t="s">
        <v>18</v>
      </c>
      <c r="C209" s="60" t="s">
        <v>27</v>
      </c>
      <c r="D209" s="61">
        <v>308.24658556892086</v>
      </c>
      <c r="E209" s="61">
        <v>3.7450000000000001</v>
      </c>
      <c r="F209" s="61">
        <v>0</v>
      </c>
      <c r="G209" s="61">
        <v>0</v>
      </c>
    </row>
    <row r="210" spans="1:7" x14ac:dyDescent="0.35">
      <c r="A210" s="59">
        <v>40372</v>
      </c>
      <c r="B210" s="60" t="s">
        <v>18</v>
      </c>
      <c r="C210" s="60" t="s">
        <v>27</v>
      </c>
      <c r="D210" s="61">
        <v>326.65294605776489</v>
      </c>
      <c r="E210" s="61">
        <v>3.7450000000000001</v>
      </c>
      <c r="F210" s="61">
        <v>0</v>
      </c>
      <c r="G210" s="61">
        <v>0</v>
      </c>
    </row>
    <row r="211" spans="1:7" x14ac:dyDescent="0.35">
      <c r="A211" s="59">
        <v>40302</v>
      </c>
      <c r="B211" s="60" t="s">
        <v>18</v>
      </c>
      <c r="C211" s="60" t="s">
        <v>28</v>
      </c>
      <c r="D211" s="61">
        <v>120.51899294525484</v>
      </c>
      <c r="E211" s="61">
        <v>4.1614285710000001</v>
      </c>
      <c r="F211" s="61">
        <v>0</v>
      </c>
      <c r="G211" s="61">
        <v>0</v>
      </c>
    </row>
    <row r="212" spans="1:7" x14ac:dyDescent="0.35">
      <c r="A212" s="59">
        <v>40309</v>
      </c>
      <c r="B212" s="60" t="s">
        <v>18</v>
      </c>
      <c r="C212" s="60" t="s">
        <v>28</v>
      </c>
      <c r="D212" s="61">
        <v>199.31599103370235</v>
      </c>
      <c r="E212" s="61">
        <v>4.128571429</v>
      </c>
      <c r="F212" s="61">
        <v>0</v>
      </c>
      <c r="G212" s="61">
        <v>0</v>
      </c>
    </row>
    <row r="213" spans="1:7" x14ac:dyDescent="0.35">
      <c r="A213" s="59">
        <v>40316</v>
      </c>
      <c r="B213" s="60" t="s">
        <v>18</v>
      </c>
      <c r="C213" s="60" t="s">
        <v>28</v>
      </c>
      <c r="D213" s="61">
        <v>265.2078074172141</v>
      </c>
      <c r="E213" s="61">
        <v>3.8814285709999998</v>
      </c>
      <c r="F213" s="61">
        <v>0</v>
      </c>
      <c r="G213" s="61">
        <v>0</v>
      </c>
    </row>
    <row r="214" spans="1:7" x14ac:dyDescent="0.35">
      <c r="A214" s="59">
        <v>40323</v>
      </c>
      <c r="B214" s="60" t="s">
        <v>18</v>
      </c>
      <c r="C214" s="60" t="s">
        <v>28</v>
      </c>
      <c r="D214" s="61">
        <v>292.62008799438132</v>
      </c>
      <c r="E214" s="61">
        <v>3.8814285709999998</v>
      </c>
      <c r="F214" s="61">
        <v>0</v>
      </c>
      <c r="G214" s="61">
        <v>0</v>
      </c>
    </row>
    <row r="215" spans="1:7" x14ac:dyDescent="0.35">
      <c r="A215" s="59">
        <v>40330</v>
      </c>
      <c r="B215" s="60" t="s">
        <v>18</v>
      </c>
      <c r="C215" s="60" t="s">
        <v>28</v>
      </c>
      <c r="D215" s="61">
        <v>296.42927521325447</v>
      </c>
      <c r="E215" s="61">
        <v>3.8814285709999998</v>
      </c>
      <c r="F215" s="61">
        <v>0</v>
      </c>
      <c r="G215" s="61">
        <v>0</v>
      </c>
    </row>
    <row r="216" spans="1:7" x14ac:dyDescent="0.35">
      <c r="A216" s="59">
        <v>40337</v>
      </c>
      <c r="B216" s="60" t="s">
        <v>18</v>
      </c>
      <c r="C216" s="60" t="s">
        <v>28</v>
      </c>
      <c r="D216" s="61">
        <v>349.29649762786892</v>
      </c>
      <c r="E216" s="61">
        <v>4.125714286</v>
      </c>
      <c r="F216" s="61">
        <v>1</v>
      </c>
      <c r="G216" s="61">
        <v>0</v>
      </c>
    </row>
    <row r="217" spans="1:7" x14ac:dyDescent="0.35">
      <c r="A217" s="59">
        <v>40344</v>
      </c>
      <c r="B217" s="60" t="s">
        <v>18</v>
      </c>
      <c r="C217" s="60" t="s">
        <v>28</v>
      </c>
      <c r="D217" s="61">
        <v>284.12361474754738</v>
      </c>
      <c r="E217" s="61">
        <v>4.1614285710000001</v>
      </c>
      <c r="F217" s="61">
        <v>0</v>
      </c>
      <c r="G217" s="61">
        <v>1</v>
      </c>
    </row>
    <row r="218" spans="1:7" x14ac:dyDescent="0.35">
      <c r="A218" s="59">
        <v>40351</v>
      </c>
      <c r="B218" s="60" t="s">
        <v>18</v>
      </c>
      <c r="C218" s="60" t="s">
        <v>28</v>
      </c>
      <c r="D218" s="61">
        <v>302.02682443031557</v>
      </c>
      <c r="E218" s="61">
        <v>4.1614285710000001</v>
      </c>
      <c r="F218" s="61">
        <v>0</v>
      </c>
      <c r="G218" s="61">
        <v>1</v>
      </c>
    </row>
    <row r="219" spans="1:7" x14ac:dyDescent="0.35">
      <c r="A219" s="59">
        <v>40358</v>
      </c>
      <c r="B219" s="60" t="s">
        <v>18</v>
      </c>
      <c r="C219" s="60" t="s">
        <v>28</v>
      </c>
      <c r="D219" s="61">
        <v>262.65703595214245</v>
      </c>
      <c r="E219" s="61">
        <v>4.1614285710000001</v>
      </c>
      <c r="F219" s="61">
        <v>0</v>
      </c>
      <c r="G219" s="61">
        <v>1</v>
      </c>
    </row>
    <row r="220" spans="1:7" x14ac:dyDescent="0.35">
      <c r="A220" s="59">
        <v>40365</v>
      </c>
      <c r="B220" s="60" t="s">
        <v>18</v>
      </c>
      <c r="C220" s="60" t="s">
        <v>28</v>
      </c>
      <c r="D220" s="61">
        <v>377.139476472588</v>
      </c>
      <c r="E220" s="61">
        <v>3.826666667</v>
      </c>
      <c r="F220" s="61">
        <v>0</v>
      </c>
      <c r="G220" s="61">
        <v>0</v>
      </c>
    </row>
    <row r="221" spans="1:7" x14ac:dyDescent="0.35">
      <c r="A221" s="59">
        <v>40372</v>
      </c>
      <c r="B221" s="60" t="s">
        <v>18</v>
      </c>
      <c r="C221" s="60" t="s">
        <v>28</v>
      </c>
      <c r="D221" s="61">
        <v>327.86669151320319</v>
      </c>
      <c r="E221" s="61">
        <v>3.5185714290000001</v>
      </c>
      <c r="F221" s="61">
        <v>0</v>
      </c>
      <c r="G221" s="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660F-556C-4342-A8C8-2FE022403B38}">
  <sheetPr codeName="XLSTAT_20211120_190509_1">
    <tabColor rgb="FF007800"/>
  </sheetPr>
  <dimension ref="B1:M364"/>
  <sheetViews>
    <sheetView topLeftCell="A51" zoomScaleNormal="100" workbookViewId="0">
      <selection activeCell="N59" sqref="N59"/>
    </sheetView>
  </sheetViews>
  <sheetFormatPr defaultRowHeight="14.5" x14ac:dyDescent="0.35"/>
  <cols>
    <col min="1" max="1" width="4.6328125" customWidth="1"/>
    <col min="2" max="2" width="18.63281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332</v>
      </c>
    </row>
    <row r="2" spans="2:9" x14ac:dyDescent="0.35">
      <c r="B2" t="s">
        <v>329</v>
      </c>
    </row>
    <row r="3" spans="2:9" x14ac:dyDescent="0.35">
      <c r="B3" t="s">
        <v>330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8" customHeight="1" x14ac:dyDescent="0.35"/>
    <row r="7" spans="2:9" ht="16" customHeight="1" x14ac:dyDescent="0.35">
      <c r="B7" s="36"/>
    </row>
    <row r="10" spans="2:9" x14ac:dyDescent="0.35">
      <c r="B10" s="5" t="s">
        <v>38</v>
      </c>
    </row>
    <row r="11" spans="2:9" ht="15" thickBot="1" x14ac:dyDescent="0.4"/>
    <row r="12" spans="2:9" ht="29" customHeight="1" x14ac:dyDescent="0.3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9" x14ac:dyDescent="0.35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35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35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x14ac:dyDescent="0.35">
      <c r="B16" s="6" t="s">
        <v>6</v>
      </c>
      <c r="C16" s="12">
        <v>220</v>
      </c>
      <c r="D16" s="12">
        <v>0</v>
      </c>
      <c r="E16" s="12">
        <v>220</v>
      </c>
      <c r="F16" s="15">
        <v>0</v>
      </c>
      <c r="G16" s="15">
        <v>1</v>
      </c>
      <c r="H16" s="15">
        <v>0.25454545454545469</v>
      </c>
      <c r="I16" s="15">
        <v>0.43659880199811024</v>
      </c>
    </row>
    <row r="17" spans="2:9" ht="15" thickBot="1" x14ac:dyDescent="0.4">
      <c r="B17" s="10" t="s">
        <v>325</v>
      </c>
      <c r="C17" s="13">
        <v>220</v>
      </c>
      <c r="D17" s="13">
        <v>0</v>
      </c>
      <c r="E17" s="13">
        <v>220</v>
      </c>
      <c r="F17" s="16">
        <v>0</v>
      </c>
      <c r="G17" s="16">
        <v>1</v>
      </c>
      <c r="H17" s="16">
        <v>0.49999999999999989</v>
      </c>
      <c r="I17" s="16">
        <v>0.50114025233602566</v>
      </c>
    </row>
    <row r="20" spans="2:9" x14ac:dyDescent="0.35">
      <c r="B20" s="5" t="s">
        <v>47</v>
      </c>
    </row>
    <row r="21" spans="2:9" ht="15" thickBot="1" x14ac:dyDescent="0.4"/>
    <row r="22" spans="2:9" ht="43.5" x14ac:dyDescent="0.35">
      <c r="B22" s="7"/>
      <c r="C22" s="8" t="s">
        <v>4</v>
      </c>
      <c r="D22" s="8" t="s">
        <v>5</v>
      </c>
      <c r="E22" s="8" t="s">
        <v>6</v>
      </c>
      <c r="F22" s="8" t="s">
        <v>325</v>
      </c>
      <c r="G22" s="17" t="s">
        <v>3</v>
      </c>
    </row>
    <row r="23" spans="2:9" x14ac:dyDescent="0.35">
      <c r="B23" s="18" t="s">
        <v>4</v>
      </c>
      <c r="C23" s="24">
        <v>1</v>
      </c>
      <c r="D23" s="20">
        <v>-3.4677285995991354E-2</v>
      </c>
      <c r="E23" s="20">
        <v>-4.0070634528918347E-2</v>
      </c>
      <c r="F23" s="20">
        <v>0.22946197938733823</v>
      </c>
      <c r="G23" s="21">
        <v>-0.27838467187404453</v>
      </c>
    </row>
    <row r="24" spans="2:9" x14ac:dyDescent="0.35">
      <c r="B24" s="6" t="s">
        <v>5</v>
      </c>
      <c r="C24" s="15">
        <v>-3.4677285995991354E-2</v>
      </c>
      <c r="D24" s="25">
        <v>1</v>
      </c>
      <c r="E24" s="15">
        <v>-2.0869596778242006E-2</v>
      </c>
      <c r="F24" s="15">
        <v>0.15151515151515099</v>
      </c>
      <c r="G24" s="22">
        <v>0.39620374657492829</v>
      </c>
    </row>
    <row r="25" spans="2:9" x14ac:dyDescent="0.35">
      <c r="B25" s="6" t="s">
        <v>6</v>
      </c>
      <c r="C25" s="15">
        <v>-4.0070634528918347E-2</v>
      </c>
      <c r="D25" s="15">
        <v>-2.0869596778242006E-2</v>
      </c>
      <c r="E25" s="25">
        <v>1</v>
      </c>
      <c r="F25" s="15">
        <v>0.18782637100417801</v>
      </c>
      <c r="G25" s="22">
        <v>0.37208725522289637</v>
      </c>
    </row>
    <row r="26" spans="2:9" x14ac:dyDescent="0.35">
      <c r="B26" s="6" t="s">
        <v>325</v>
      </c>
      <c r="C26" s="15">
        <v>0.22946197938733823</v>
      </c>
      <c r="D26" s="15">
        <v>0.15151515151515099</v>
      </c>
      <c r="E26" s="15">
        <v>0.18782637100417801</v>
      </c>
      <c r="F26" s="25">
        <v>1</v>
      </c>
      <c r="G26" s="22">
        <v>0.23213025083976896</v>
      </c>
    </row>
    <row r="27" spans="2:9" ht="15" thickBot="1" x14ac:dyDescent="0.4">
      <c r="B27" s="19" t="s">
        <v>3</v>
      </c>
      <c r="C27" s="23">
        <v>-0.27838467187404453</v>
      </c>
      <c r="D27" s="23">
        <v>0.39620374657492829</v>
      </c>
      <c r="E27" s="23">
        <v>0.37208725522289637</v>
      </c>
      <c r="F27" s="23">
        <v>0.23213025083976896</v>
      </c>
      <c r="G27" s="26">
        <v>1</v>
      </c>
    </row>
    <row r="30" spans="2:9" x14ac:dyDescent="0.35">
      <c r="B30" s="4" t="s">
        <v>48</v>
      </c>
    </row>
    <row r="32" spans="2:9" x14ac:dyDescent="0.35">
      <c r="B32" s="5" t="s">
        <v>49</v>
      </c>
    </row>
    <row r="33" spans="2:3" ht="15" thickBot="1" x14ac:dyDescent="0.4"/>
    <row r="34" spans="2:3" x14ac:dyDescent="0.35">
      <c r="B34" s="27" t="s">
        <v>40</v>
      </c>
      <c r="C34" s="28">
        <v>220</v>
      </c>
    </row>
    <row r="35" spans="2:3" x14ac:dyDescent="0.35">
      <c r="B35" s="6" t="s">
        <v>50</v>
      </c>
      <c r="C35" s="12">
        <v>220</v>
      </c>
    </row>
    <row r="36" spans="2:3" x14ac:dyDescent="0.35">
      <c r="B36" s="6" t="s">
        <v>51</v>
      </c>
      <c r="C36" s="12">
        <v>215</v>
      </c>
    </row>
    <row r="37" spans="2:3" x14ac:dyDescent="0.35">
      <c r="B37" s="6" t="s">
        <v>52</v>
      </c>
      <c r="C37" s="15">
        <v>0.39299512447721829</v>
      </c>
    </row>
    <row r="38" spans="2:3" x14ac:dyDescent="0.35">
      <c r="B38" s="6" t="s">
        <v>53</v>
      </c>
      <c r="C38" s="15">
        <v>0.38170201051400376</v>
      </c>
    </row>
    <row r="39" spans="2:3" x14ac:dyDescent="0.35">
      <c r="B39" s="6" t="s">
        <v>54</v>
      </c>
      <c r="C39" s="15">
        <v>6643.8667587290001</v>
      </c>
    </row>
    <row r="40" spans="2:3" x14ac:dyDescent="0.35">
      <c r="B40" s="6" t="s">
        <v>55</v>
      </c>
      <c r="C40" s="15">
        <v>81.509918161712079</v>
      </c>
    </row>
    <row r="41" spans="2:3" x14ac:dyDescent="0.35">
      <c r="B41" s="6" t="s">
        <v>56</v>
      </c>
      <c r="C41" s="15">
        <v>19.834515975338924</v>
      </c>
    </row>
    <row r="42" spans="2:3" x14ac:dyDescent="0.35">
      <c r="B42" s="6" t="s">
        <v>57</v>
      </c>
      <c r="C42" s="15">
        <v>1.4017031377073683</v>
      </c>
    </row>
    <row r="43" spans="2:3" x14ac:dyDescent="0.35">
      <c r="B43" s="6" t="s">
        <v>58</v>
      </c>
      <c r="C43" s="15">
        <v>5</v>
      </c>
    </row>
    <row r="44" spans="2:3" x14ac:dyDescent="0.35">
      <c r="B44" s="6" t="s">
        <v>59</v>
      </c>
      <c r="C44" s="15">
        <v>1941.2611775450112</v>
      </c>
    </row>
    <row r="45" spans="2:3" x14ac:dyDescent="0.35">
      <c r="B45" s="6" t="s">
        <v>60</v>
      </c>
      <c r="C45" s="15">
        <v>1958.2293152767729</v>
      </c>
    </row>
    <row r="46" spans="2:3" ht="15" thickBot="1" x14ac:dyDescent="0.4">
      <c r="B46" s="10" t="s">
        <v>61</v>
      </c>
      <c r="C46" s="16">
        <v>0.63523766043081809</v>
      </c>
    </row>
    <row r="49" spans="2:8" x14ac:dyDescent="0.35">
      <c r="B49" s="5" t="s">
        <v>62</v>
      </c>
    </row>
    <row r="50" spans="2:8" ht="15" thickBot="1" x14ac:dyDescent="0.4"/>
    <row r="51" spans="2:8" ht="29" x14ac:dyDescent="0.35">
      <c r="B51" s="7" t="s">
        <v>63</v>
      </c>
      <c r="C51" s="8" t="s">
        <v>51</v>
      </c>
      <c r="D51" s="8" t="s">
        <v>64</v>
      </c>
      <c r="E51" s="8" t="s">
        <v>65</v>
      </c>
      <c r="F51" s="8" t="s">
        <v>66</v>
      </c>
      <c r="G51" s="8" t="s">
        <v>67</v>
      </c>
    </row>
    <row r="52" spans="2:8" x14ac:dyDescent="0.35">
      <c r="B52" s="18" t="s">
        <v>68</v>
      </c>
      <c r="C52" s="29">
        <v>4</v>
      </c>
      <c r="D52" s="20">
        <v>924813.91841494991</v>
      </c>
      <c r="E52" s="20">
        <v>231203.47960373748</v>
      </c>
      <c r="F52" s="20">
        <v>34.799535872686235</v>
      </c>
      <c r="G52" s="32">
        <v>2.133609949938529E-22</v>
      </c>
    </row>
    <row r="53" spans="2:8" x14ac:dyDescent="0.35">
      <c r="B53" s="6" t="s">
        <v>69</v>
      </c>
      <c r="C53" s="12">
        <v>215</v>
      </c>
      <c r="D53" s="15">
        <v>1428431.353126735</v>
      </c>
      <c r="E53" s="15">
        <v>6643.8667587290001</v>
      </c>
      <c r="F53" s="15"/>
      <c r="G53" s="33"/>
    </row>
    <row r="54" spans="2:8" ht="15" thickBot="1" x14ac:dyDescent="0.4">
      <c r="B54" s="10" t="s">
        <v>70</v>
      </c>
      <c r="C54" s="13">
        <v>219</v>
      </c>
      <c r="D54" s="16">
        <v>2353245.2715416849</v>
      </c>
      <c r="E54" s="16"/>
      <c r="F54" s="16"/>
      <c r="G54" s="34"/>
    </row>
    <row r="55" spans="2:8" x14ac:dyDescent="0.35">
      <c r="B55" s="35" t="s">
        <v>71</v>
      </c>
    </row>
    <row r="58" spans="2:8" x14ac:dyDescent="0.35">
      <c r="B58" s="5" t="s">
        <v>72</v>
      </c>
    </row>
    <row r="59" spans="2:8" ht="15" thickBot="1" x14ac:dyDescent="0.4"/>
    <row r="60" spans="2:8" ht="43.5" x14ac:dyDescent="0.35">
      <c r="B60" s="7" t="s">
        <v>63</v>
      </c>
      <c r="C60" s="8" t="s">
        <v>73</v>
      </c>
      <c r="D60" s="8" t="s">
        <v>74</v>
      </c>
      <c r="E60" s="8" t="s">
        <v>75</v>
      </c>
      <c r="F60" s="8" t="s">
        <v>76</v>
      </c>
      <c r="G60" s="8" t="s">
        <v>77</v>
      </c>
      <c r="H60" s="8" t="s">
        <v>78</v>
      </c>
    </row>
    <row r="61" spans="2:8" x14ac:dyDescent="0.35">
      <c r="B61" s="18" t="s">
        <v>79</v>
      </c>
      <c r="C61" s="20">
        <v>472.23789053373702</v>
      </c>
      <c r="D61" s="20">
        <v>45.592862236159505</v>
      </c>
      <c r="E61" s="20">
        <v>10.35771538289621</v>
      </c>
      <c r="F61" s="32">
        <v>1.1799598092139973E-20</v>
      </c>
      <c r="G61" s="20">
        <v>396.91977020347531</v>
      </c>
      <c r="H61" s="20">
        <v>547.55601086399872</v>
      </c>
    </row>
    <row r="62" spans="2:8" x14ac:dyDescent="0.35">
      <c r="B62" s="6" t="s">
        <v>4</v>
      </c>
      <c r="C62" s="15">
        <v>-57.31117823546132</v>
      </c>
      <c r="D62" s="15">
        <v>10.714701653556419</v>
      </c>
      <c r="E62" s="15">
        <v>-5.3488356548349261</v>
      </c>
      <c r="F62" s="33">
        <v>2.2582827674533235E-7</v>
      </c>
      <c r="G62" s="15">
        <v>-75.011562656717928</v>
      </c>
      <c r="H62" s="15">
        <v>-39.610793814204712</v>
      </c>
    </row>
    <row r="63" spans="2:8" x14ac:dyDescent="0.35">
      <c r="B63" s="6" t="s">
        <v>5</v>
      </c>
      <c r="C63" s="15">
        <v>125.99656876537975</v>
      </c>
      <c r="D63" s="15">
        <v>18.611155073502097</v>
      </c>
      <c r="E63" s="15">
        <v>6.7699488971949515</v>
      </c>
      <c r="F63" s="33">
        <v>1.2083201106349861E-10</v>
      </c>
      <c r="G63" s="15">
        <v>95.251466383992863</v>
      </c>
      <c r="H63" s="15">
        <v>156.74167114676663</v>
      </c>
    </row>
    <row r="64" spans="2:8" x14ac:dyDescent="0.35">
      <c r="B64" s="6" t="s">
        <v>6</v>
      </c>
      <c r="C64" s="15">
        <v>79.262985076633385</v>
      </c>
      <c r="D64" s="15">
        <v>12.914354813937546</v>
      </c>
      <c r="E64" s="15">
        <v>6.1375876858432346</v>
      </c>
      <c r="F64" s="33">
        <v>3.9842977805903956E-9</v>
      </c>
      <c r="G64" s="15">
        <v>57.928835778754681</v>
      </c>
      <c r="H64" s="15">
        <v>100.59713437451208</v>
      </c>
    </row>
    <row r="65" spans="2:8" ht="15" thickBot="1" x14ac:dyDescent="0.4">
      <c r="B65" s="10" t="s">
        <v>325</v>
      </c>
      <c r="C65" s="16">
        <v>37.544810058846181</v>
      </c>
      <c r="D65" s="16">
        <v>11.705788886805754</v>
      </c>
      <c r="E65" s="16">
        <v>3.2073711923136616</v>
      </c>
      <c r="F65" s="34">
        <v>1.5439205559886204E-3</v>
      </c>
      <c r="G65" s="16">
        <v>18.207177528334928</v>
      </c>
      <c r="H65" s="16">
        <v>56.882442589357439</v>
      </c>
    </row>
    <row r="68" spans="2:8" x14ac:dyDescent="0.35">
      <c r="B68" s="5" t="s">
        <v>80</v>
      </c>
    </row>
    <row r="70" spans="2:8" x14ac:dyDescent="0.35">
      <c r="B70" t="s">
        <v>331</v>
      </c>
    </row>
    <row r="73" spans="2:8" x14ac:dyDescent="0.35">
      <c r="B73" s="5" t="s">
        <v>82</v>
      </c>
    </row>
    <row r="74" spans="2:8" ht="15" thickBot="1" x14ac:dyDescent="0.4"/>
    <row r="75" spans="2:8" ht="43.5" x14ac:dyDescent="0.35">
      <c r="B75" s="7" t="s">
        <v>63</v>
      </c>
      <c r="C75" s="8" t="s">
        <v>73</v>
      </c>
      <c r="D75" s="8" t="s">
        <v>74</v>
      </c>
      <c r="E75" s="8" t="s">
        <v>75</v>
      </c>
      <c r="F75" s="8" t="s">
        <v>76</v>
      </c>
      <c r="G75" s="8" t="s">
        <v>77</v>
      </c>
      <c r="H75" s="8" t="s">
        <v>78</v>
      </c>
    </row>
    <row r="76" spans="2:8" x14ac:dyDescent="0.35">
      <c r="B76" s="18" t="s">
        <v>4</v>
      </c>
      <c r="C76" s="20">
        <v>-0.29398308090053255</v>
      </c>
      <c r="D76" s="20">
        <v>5.4962070228273881E-2</v>
      </c>
      <c r="E76" s="20">
        <v>-5.348835654834927</v>
      </c>
      <c r="F76" s="32">
        <v>2.2582827674533235E-7</v>
      </c>
      <c r="G76" s="20">
        <v>-0.38477886813606821</v>
      </c>
      <c r="H76" s="20">
        <v>-0.20318729366499688</v>
      </c>
    </row>
    <row r="77" spans="2:8" x14ac:dyDescent="0.35">
      <c r="B77" s="6" t="s">
        <v>5</v>
      </c>
      <c r="C77" s="15">
        <v>0.36547503470418907</v>
      </c>
      <c r="D77" s="15">
        <v>5.3984903025725846E-2</v>
      </c>
      <c r="E77" s="15">
        <v>6.7699488971949515</v>
      </c>
      <c r="F77" s="33">
        <v>1.2083201106349861E-10</v>
      </c>
      <c r="G77" s="15">
        <v>0.2762935000804565</v>
      </c>
      <c r="H77" s="15">
        <v>0.45465656932792164</v>
      </c>
    </row>
    <row r="78" spans="2:8" x14ac:dyDescent="0.35">
      <c r="B78" s="6" t="s">
        <v>6</v>
      </c>
      <c r="C78" s="15">
        <v>0.33384234611794561</v>
      </c>
      <c r="D78" s="15">
        <v>5.4393087839376339E-2</v>
      </c>
      <c r="E78" s="15">
        <v>6.1375876858432346</v>
      </c>
      <c r="F78" s="33">
        <v>3.9842977805903956E-9</v>
      </c>
      <c r="G78" s="15">
        <v>0.24398650171404901</v>
      </c>
      <c r="H78" s="15">
        <v>0.42369819052184221</v>
      </c>
    </row>
    <row r="79" spans="2:8" ht="15" thickBot="1" x14ac:dyDescent="0.4">
      <c r="B79" s="10" t="s">
        <v>325</v>
      </c>
      <c r="C79" s="16">
        <v>0.18150878887252841</v>
      </c>
      <c r="D79" s="16">
        <v>5.659113896997861E-2</v>
      </c>
      <c r="E79" s="16">
        <v>3.2073711923136616</v>
      </c>
      <c r="F79" s="34">
        <v>1.5439205559886204E-3</v>
      </c>
      <c r="G79" s="16">
        <v>8.8021826099944037E-2</v>
      </c>
      <c r="H79" s="16">
        <v>0.27499575164511281</v>
      </c>
    </row>
    <row r="99" spans="2:13" x14ac:dyDescent="0.35">
      <c r="G99" t="s">
        <v>83</v>
      </c>
    </row>
    <row r="102" spans="2:13" x14ac:dyDescent="0.35">
      <c r="B102" s="5" t="s">
        <v>84</v>
      </c>
    </row>
    <row r="103" spans="2:13" ht="15" thickBot="1" x14ac:dyDescent="0.4"/>
    <row r="104" spans="2:13" ht="72.5" x14ac:dyDescent="0.35">
      <c r="B104" s="7" t="s">
        <v>85</v>
      </c>
      <c r="C104" s="8" t="s">
        <v>86</v>
      </c>
      <c r="D104" s="8" t="s">
        <v>3</v>
      </c>
      <c r="E104" s="8" t="s">
        <v>197</v>
      </c>
      <c r="F104" s="8" t="s">
        <v>198</v>
      </c>
      <c r="G104" s="8" t="s">
        <v>199</v>
      </c>
      <c r="H104" s="8" t="s">
        <v>200</v>
      </c>
      <c r="I104" s="8" t="s">
        <v>201</v>
      </c>
      <c r="J104" s="8" t="s">
        <v>202</v>
      </c>
      <c r="K104" s="8" t="s">
        <v>203</v>
      </c>
      <c r="L104" s="8" t="s">
        <v>204</v>
      </c>
      <c r="M104" s="8" t="s">
        <v>205</v>
      </c>
    </row>
    <row r="105" spans="2:13" x14ac:dyDescent="0.35">
      <c r="B105" s="18" t="s">
        <v>87</v>
      </c>
      <c r="C105" s="29">
        <v>1</v>
      </c>
      <c r="D105" s="20">
        <v>270.7488999921228</v>
      </c>
      <c r="E105" s="20">
        <v>263.91774596245415</v>
      </c>
      <c r="F105" s="20">
        <v>6.831154029668653</v>
      </c>
      <c r="G105" s="20">
        <v>8.3807641864097379E-2</v>
      </c>
      <c r="H105" s="20">
        <v>9.5342996576131771</v>
      </c>
      <c r="I105" s="20">
        <v>248.16735228992539</v>
      </c>
      <c r="J105" s="20">
        <v>279.66813963498294</v>
      </c>
      <c r="K105" s="20">
        <v>82.065642193857002</v>
      </c>
      <c r="L105" s="20">
        <v>128.34762356651964</v>
      </c>
      <c r="M105" s="20">
        <v>399.48786835838865</v>
      </c>
    </row>
    <row r="106" spans="2:13" x14ac:dyDescent="0.35">
      <c r="B106" s="6" t="s">
        <v>88</v>
      </c>
      <c r="C106" s="12">
        <v>1</v>
      </c>
      <c r="D106" s="15">
        <v>314.50582438280878</v>
      </c>
      <c r="E106" s="15">
        <v>389.91431472783387</v>
      </c>
      <c r="F106" s="15">
        <v>-75.408490345025086</v>
      </c>
      <c r="G106" s="15">
        <v>-0.92514496451116501</v>
      </c>
      <c r="H106" s="15">
        <v>17.992590510098903</v>
      </c>
      <c r="I106" s="15">
        <v>360.19106352957994</v>
      </c>
      <c r="J106" s="15">
        <v>419.6375659260878</v>
      </c>
      <c r="K106" s="15">
        <v>83.472151475765273</v>
      </c>
      <c r="L106" s="15">
        <v>252.02067873471222</v>
      </c>
      <c r="M106" s="15">
        <v>527.80795072095555</v>
      </c>
    </row>
    <row r="107" spans="2:13" x14ac:dyDescent="0.35">
      <c r="B107" s="6" t="s">
        <v>89</v>
      </c>
      <c r="C107" s="12">
        <v>1</v>
      </c>
      <c r="D107" s="15">
        <v>390.60697916261392</v>
      </c>
      <c r="E107" s="15">
        <v>354.88176328126457</v>
      </c>
      <c r="F107" s="15">
        <v>35.725215881349357</v>
      </c>
      <c r="G107" s="15">
        <v>0.43829286897911129</v>
      </c>
      <c r="H107" s="15">
        <v>12.092085660107786</v>
      </c>
      <c r="I107" s="15">
        <v>334.90597939486673</v>
      </c>
      <c r="J107" s="15">
        <v>374.8575471676624</v>
      </c>
      <c r="K107" s="15">
        <v>82.401973849783388</v>
      </c>
      <c r="L107" s="15">
        <v>218.75603049173978</v>
      </c>
      <c r="M107" s="15">
        <v>491.00749607078933</v>
      </c>
    </row>
    <row r="108" spans="2:13" x14ac:dyDescent="0.35">
      <c r="B108" s="6" t="s">
        <v>90</v>
      </c>
      <c r="C108" s="12">
        <v>1</v>
      </c>
      <c r="D108" s="15">
        <v>249.86237982712225</v>
      </c>
      <c r="E108" s="15">
        <v>354.88176328126457</v>
      </c>
      <c r="F108" s="15">
        <v>-105.01938345414231</v>
      </c>
      <c r="G108" s="15">
        <v>-1.2884245969403194</v>
      </c>
      <c r="H108" s="15">
        <v>12.092085660107786</v>
      </c>
      <c r="I108" s="15">
        <v>334.90597939486673</v>
      </c>
      <c r="J108" s="15">
        <v>374.8575471676624</v>
      </c>
      <c r="K108" s="15">
        <v>82.401973849783388</v>
      </c>
      <c r="L108" s="15">
        <v>218.75603049173978</v>
      </c>
      <c r="M108" s="15">
        <v>491.00749607078933</v>
      </c>
    </row>
    <row r="109" spans="2:13" x14ac:dyDescent="0.35">
      <c r="B109" s="6" t="s">
        <v>91</v>
      </c>
      <c r="C109" s="12">
        <v>1</v>
      </c>
      <c r="D109" s="15">
        <v>222.03389430781561</v>
      </c>
      <c r="E109" s="15">
        <v>314.34604448937108</v>
      </c>
      <c r="F109" s="15">
        <v>-92.312150181555467</v>
      </c>
      <c r="G109" s="15">
        <v>-1.1325265963144784</v>
      </c>
      <c r="H109" s="15">
        <v>12.676572435510353</v>
      </c>
      <c r="I109" s="15">
        <v>293.40470496285593</v>
      </c>
      <c r="J109" s="15">
        <v>335.28738401588623</v>
      </c>
      <c r="K109" s="15">
        <v>82.489770562426358</v>
      </c>
      <c r="L109" s="15">
        <v>178.07527401098193</v>
      </c>
      <c r="M109" s="15">
        <v>450.61681496776021</v>
      </c>
    </row>
    <row r="110" spans="2:13" x14ac:dyDescent="0.35">
      <c r="B110" s="6" t="s">
        <v>92</v>
      </c>
      <c r="C110" s="12">
        <v>1</v>
      </c>
      <c r="D110" s="15">
        <v>276.35819705736077</v>
      </c>
      <c r="E110" s="15">
        <v>272.10505714713588</v>
      </c>
      <c r="F110" s="15">
        <v>4.2531399102248884</v>
      </c>
      <c r="G110" s="15">
        <v>5.2179415783326473E-2</v>
      </c>
      <c r="H110" s="15">
        <v>9.9409975596021312</v>
      </c>
      <c r="I110" s="15">
        <v>255.68281003049992</v>
      </c>
      <c r="J110" s="15">
        <v>288.52730426377184</v>
      </c>
      <c r="K110" s="15">
        <v>82.11388549574923</v>
      </c>
      <c r="L110" s="15">
        <v>136.45523817943919</v>
      </c>
      <c r="M110" s="15">
        <v>407.75487611483254</v>
      </c>
    </row>
    <row r="111" spans="2:13" x14ac:dyDescent="0.35">
      <c r="B111" s="6" t="s">
        <v>93</v>
      </c>
      <c r="C111" s="12">
        <v>1</v>
      </c>
      <c r="D111" s="15">
        <v>294.86318135451683</v>
      </c>
      <c r="E111" s="15">
        <v>272.10505714713588</v>
      </c>
      <c r="F111" s="15">
        <v>22.758124207380945</v>
      </c>
      <c r="G111" s="15">
        <v>0.2792068096821031</v>
      </c>
      <c r="H111" s="15">
        <v>9.9409975596021312</v>
      </c>
      <c r="I111" s="15">
        <v>255.68281003049992</v>
      </c>
      <c r="J111" s="15">
        <v>288.52730426377184</v>
      </c>
      <c r="K111" s="15">
        <v>82.11388549574923</v>
      </c>
      <c r="L111" s="15">
        <v>136.45523817943919</v>
      </c>
      <c r="M111" s="15">
        <v>407.75487611483254</v>
      </c>
    </row>
    <row r="112" spans="2:13" x14ac:dyDescent="0.35">
      <c r="B112" s="6" t="s">
        <v>94</v>
      </c>
      <c r="C112" s="12">
        <v>1</v>
      </c>
      <c r="D112" s="15">
        <v>383.45580710381228</v>
      </c>
      <c r="E112" s="15">
        <v>403.66899750434459</v>
      </c>
      <c r="F112" s="15">
        <v>-20.213190400532312</v>
      </c>
      <c r="G112" s="15">
        <v>-0.24798442761812414</v>
      </c>
      <c r="H112" s="15">
        <v>18.230382888149954</v>
      </c>
      <c r="I112" s="15">
        <v>373.552920015631</v>
      </c>
      <c r="J112" s="15">
        <v>433.78507499305817</v>
      </c>
      <c r="K112" s="15">
        <v>83.523730873192861</v>
      </c>
      <c r="L112" s="15">
        <v>265.69015380388726</v>
      </c>
      <c r="M112" s="15">
        <v>541.64784120480192</v>
      </c>
    </row>
    <row r="113" spans="2:13" x14ac:dyDescent="0.35">
      <c r="B113" s="6" t="s">
        <v>95</v>
      </c>
      <c r="C113" s="12">
        <v>1</v>
      </c>
      <c r="D113" s="15">
        <v>300.2942445751741</v>
      </c>
      <c r="E113" s="15">
        <v>356.93541381559822</v>
      </c>
      <c r="F113" s="15">
        <v>-56.641169240424119</v>
      </c>
      <c r="G113" s="15">
        <v>-0.69489910575116198</v>
      </c>
      <c r="H113" s="15">
        <v>12.187788588894353</v>
      </c>
      <c r="I113" s="15">
        <v>336.80153139463226</v>
      </c>
      <c r="J113" s="15">
        <v>377.06929623656418</v>
      </c>
      <c r="K113" s="15">
        <v>82.416072154747724</v>
      </c>
      <c r="L113" s="15">
        <v>220.78639102457592</v>
      </c>
      <c r="M113" s="15">
        <v>493.08443660662056</v>
      </c>
    </row>
    <row r="114" spans="2:13" x14ac:dyDescent="0.35">
      <c r="B114" s="6" t="s">
        <v>96</v>
      </c>
      <c r="C114" s="12">
        <v>1</v>
      </c>
      <c r="D114" s="15">
        <v>296.74312209515341</v>
      </c>
      <c r="E114" s="15">
        <v>326.48407446559355</v>
      </c>
      <c r="F114" s="15">
        <v>-29.740952370440141</v>
      </c>
      <c r="G114" s="15">
        <v>-0.36487525740653309</v>
      </c>
      <c r="H114" s="15">
        <v>12.013016590766556</v>
      </c>
      <c r="I114" s="15">
        <v>306.63891044789796</v>
      </c>
      <c r="J114" s="15">
        <v>346.32923848328915</v>
      </c>
      <c r="K114" s="15">
        <v>82.390407975316108</v>
      </c>
      <c r="L114" s="15">
        <v>190.37744817393107</v>
      </c>
      <c r="M114" s="15">
        <v>462.59070075725606</v>
      </c>
    </row>
    <row r="115" spans="2:13" x14ac:dyDescent="0.35">
      <c r="B115" s="6" t="s">
        <v>97</v>
      </c>
      <c r="C115" s="12">
        <v>1</v>
      </c>
      <c r="D115" s="15">
        <v>429.79776568141511</v>
      </c>
      <c r="E115" s="15">
        <v>385.19423323344409</v>
      </c>
      <c r="F115" s="15">
        <v>44.60353244797102</v>
      </c>
      <c r="G115" s="15">
        <v>0.54721601314185575</v>
      </c>
      <c r="H115" s="15">
        <v>14.50712573323956</v>
      </c>
      <c r="I115" s="15">
        <v>361.22887137564442</v>
      </c>
      <c r="J115" s="15">
        <v>409.15959509124377</v>
      </c>
      <c r="K115" s="15">
        <v>82.790841617711692</v>
      </c>
      <c r="L115" s="15">
        <v>248.42610187754556</v>
      </c>
      <c r="M115" s="15">
        <v>521.96236458934266</v>
      </c>
    </row>
    <row r="116" spans="2:13" x14ac:dyDescent="0.35">
      <c r="B116" s="6" t="s">
        <v>98</v>
      </c>
      <c r="C116" s="12">
        <v>1</v>
      </c>
      <c r="D116" s="15">
        <v>297.21708504560701</v>
      </c>
      <c r="E116" s="15">
        <v>263.91774596245415</v>
      </c>
      <c r="F116" s="15">
        <v>33.299339083152859</v>
      </c>
      <c r="G116" s="15">
        <v>0.40853113135371377</v>
      </c>
      <c r="H116" s="15">
        <v>9.5342996576131771</v>
      </c>
      <c r="I116" s="15">
        <v>248.16735228992539</v>
      </c>
      <c r="J116" s="15">
        <v>279.66813963498294</v>
      </c>
      <c r="K116" s="15">
        <v>82.065642193857002</v>
      </c>
      <c r="L116" s="15">
        <v>128.34762356651964</v>
      </c>
      <c r="M116" s="15">
        <v>399.48786835838865</v>
      </c>
    </row>
    <row r="117" spans="2:13" x14ac:dyDescent="0.35">
      <c r="B117" s="6" t="s">
        <v>99</v>
      </c>
      <c r="C117" s="12">
        <v>1</v>
      </c>
      <c r="D117" s="15">
        <v>268.40556671680145</v>
      </c>
      <c r="E117" s="15">
        <v>263.91774596245415</v>
      </c>
      <c r="F117" s="15">
        <v>4.4878207543472968</v>
      </c>
      <c r="G117" s="15">
        <v>5.5058584961938724E-2</v>
      </c>
      <c r="H117" s="15">
        <v>9.5342996576131771</v>
      </c>
      <c r="I117" s="15">
        <v>248.16735228992539</v>
      </c>
      <c r="J117" s="15">
        <v>279.66813963498294</v>
      </c>
      <c r="K117" s="15">
        <v>82.065642193857002</v>
      </c>
      <c r="L117" s="15">
        <v>128.34762356651964</v>
      </c>
      <c r="M117" s="15">
        <v>399.48786835838865</v>
      </c>
    </row>
    <row r="118" spans="2:13" x14ac:dyDescent="0.35">
      <c r="B118" s="6" t="s">
        <v>100</v>
      </c>
      <c r="C118" s="12">
        <v>1</v>
      </c>
      <c r="D118" s="15">
        <v>206.02798850125583</v>
      </c>
      <c r="E118" s="15">
        <v>275.61877820463121</v>
      </c>
      <c r="F118" s="15">
        <v>-69.590789703375378</v>
      </c>
      <c r="G118" s="15">
        <v>-0.85377082044556007</v>
      </c>
      <c r="H118" s="15">
        <v>10.181342123798027</v>
      </c>
      <c r="I118" s="15">
        <v>258.79948865812838</v>
      </c>
      <c r="J118" s="15">
        <v>292.43806775113404</v>
      </c>
      <c r="K118" s="15">
        <v>82.143328920678798</v>
      </c>
      <c r="L118" s="15">
        <v>139.92031953078285</v>
      </c>
      <c r="M118" s="15">
        <v>411.31723687847955</v>
      </c>
    </row>
    <row r="119" spans="2:13" x14ac:dyDescent="0.35">
      <c r="B119" s="6" t="s">
        <v>101</v>
      </c>
      <c r="C119" s="12">
        <v>1</v>
      </c>
      <c r="D119" s="15">
        <v>201.96734153603134</v>
      </c>
      <c r="E119" s="15">
        <v>275.61877820463121</v>
      </c>
      <c r="F119" s="15">
        <v>-73.651436668599871</v>
      </c>
      <c r="G119" s="15">
        <v>-0.90358864699727304</v>
      </c>
      <c r="H119" s="15">
        <v>10.181342123798027</v>
      </c>
      <c r="I119" s="15">
        <v>258.79948865812838</v>
      </c>
      <c r="J119" s="15">
        <v>292.43806775113404</v>
      </c>
      <c r="K119" s="15">
        <v>82.143328920678798</v>
      </c>
      <c r="L119" s="15">
        <v>139.92031953078285</v>
      </c>
      <c r="M119" s="15">
        <v>411.31723687847955</v>
      </c>
    </row>
    <row r="120" spans="2:13" x14ac:dyDescent="0.35">
      <c r="B120" s="6" t="s">
        <v>102</v>
      </c>
      <c r="C120" s="12">
        <v>1</v>
      </c>
      <c r="D120" s="15">
        <v>239.72697458725526</v>
      </c>
      <c r="E120" s="15">
        <v>289.70777616841173</v>
      </c>
      <c r="F120" s="15">
        <v>-49.98080158115647</v>
      </c>
      <c r="G120" s="15">
        <v>-0.61318674718819821</v>
      </c>
      <c r="H120" s="15">
        <v>11.476946878371344</v>
      </c>
      <c r="I120" s="15">
        <v>270.74818417061817</v>
      </c>
      <c r="J120" s="15">
        <v>308.66736816620528</v>
      </c>
      <c r="K120" s="15">
        <v>82.31395427494634</v>
      </c>
      <c r="L120" s="15">
        <v>153.72744922979967</v>
      </c>
      <c r="M120" s="15">
        <v>425.68810310702378</v>
      </c>
    </row>
    <row r="121" spans="2:13" x14ac:dyDescent="0.35">
      <c r="B121" s="6" t="s">
        <v>103</v>
      </c>
      <c r="C121" s="12">
        <v>1</v>
      </c>
      <c r="D121" s="15">
        <v>171.39281859155261</v>
      </c>
      <c r="E121" s="15">
        <v>265.68116684446318</v>
      </c>
      <c r="F121" s="15">
        <v>-94.288348252910566</v>
      </c>
      <c r="G121" s="15">
        <v>-1.1567714749246423</v>
      </c>
      <c r="H121" s="15">
        <v>9.6027543769491377</v>
      </c>
      <c r="I121" s="15">
        <v>249.81768790956562</v>
      </c>
      <c r="J121" s="15">
        <v>281.54464577936074</v>
      </c>
      <c r="K121" s="15">
        <v>82.073623353383255</v>
      </c>
      <c r="L121" s="15">
        <v>130.09785979847402</v>
      </c>
      <c r="M121" s="15">
        <v>401.26447389045234</v>
      </c>
    </row>
    <row r="122" spans="2:13" x14ac:dyDescent="0.35">
      <c r="B122" s="6" t="s">
        <v>104</v>
      </c>
      <c r="C122" s="12">
        <v>1</v>
      </c>
      <c r="D122" s="15">
        <v>172.74559451311936</v>
      </c>
      <c r="E122" s="15">
        <v>223.79992119763119</v>
      </c>
      <c r="F122" s="15">
        <v>-51.054326684511835</v>
      </c>
      <c r="G122" s="15">
        <v>-0.62635723156073231</v>
      </c>
      <c r="H122" s="15">
        <v>10.946550336460476</v>
      </c>
      <c r="I122" s="15">
        <v>205.71652930237724</v>
      </c>
      <c r="J122" s="15">
        <v>241.88331309288515</v>
      </c>
      <c r="K122" s="15">
        <v>82.24167874622735</v>
      </c>
      <c r="L122" s="15">
        <v>87.938991390543663</v>
      </c>
      <c r="M122" s="15">
        <v>359.66085100471872</v>
      </c>
    </row>
    <row r="123" spans="2:13" x14ac:dyDescent="0.35">
      <c r="B123" s="6" t="s">
        <v>105</v>
      </c>
      <c r="C123" s="12">
        <v>1</v>
      </c>
      <c r="D123" s="15">
        <v>379.20412736310453</v>
      </c>
      <c r="E123" s="15">
        <v>419.79800049747672</v>
      </c>
      <c r="F123" s="15">
        <v>-40.593873134372188</v>
      </c>
      <c r="G123" s="15">
        <v>-0.49802372582236848</v>
      </c>
      <c r="H123" s="15">
        <v>18.955059819016956</v>
      </c>
      <c r="I123" s="15">
        <v>388.48477719245341</v>
      </c>
      <c r="J123" s="15">
        <v>451.11122380250004</v>
      </c>
      <c r="K123" s="15">
        <v>83.684891416978672</v>
      </c>
      <c r="L123" s="15">
        <v>281.5529241317729</v>
      </c>
      <c r="M123" s="15">
        <v>558.04307686318054</v>
      </c>
    </row>
    <row r="124" spans="2:13" x14ac:dyDescent="0.35">
      <c r="B124" s="6" t="s">
        <v>106</v>
      </c>
      <c r="C124" s="12">
        <v>1</v>
      </c>
      <c r="D124" s="15">
        <v>346.14938028154523</v>
      </c>
      <c r="E124" s="15">
        <v>319.5398700169597</v>
      </c>
      <c r="F124" s="15">
        <v>26.609510264585538</v>
      </c>
      <c r="G124" s="15">
        <v>0.32645733015942235</v>
      </c>
      <c r="H124" s="15">
        <v>12.346037689106257</v>
      </c>
      <c r="I124" s="15">
        <v>299.14456455327758</v>
      </c>
      <c r="J124" s="15">
        <v>339.93517548064182</v>
      </c>
      <c r="K124" s="15">
        <v>82.439622787527554</v>
      </c>
      <c r="L124" s="15">
        <v>183.35194224593465</v>
      </c>
      <c r="M124" s="15">
        <v>455.72779778798474</v>
      </c>
    </row>
    <row r="125" spans="2:13" x14ac:dyDescent="0.35">
      <c r="B125" s="6" t="s">
        <v>107</v>
      </c>
      <c r="C125" s="12">
        <v>1</v>
      </c>
      <c r="D125" s="15">
        <v>371.4853015379951</v>
      </c>
      <c r="E125" s="15">
        <v>383.42136546337059</v>
      </c>
      <c r="F125" s="15">
        <v>-11.936063925375493</v>
      </c>
      <c r="G125" s="15">
        <v>-0.14643695141117513</v>
      </c>
      <c r="H125" s="15">
        <v>14.315415967366295</v>
      </c>
      <c r="I125" s="15">
        <v>359.77270272263308</v>
      </c>
      <c r="J125" s="15">
        <v>407.0700282041081</v>
      </c>
      <c r="K125" s="15">
        <v>82.757464273911424</v>
      </c>
      <c r="L125" s="15">
        <v>246.70837253645755</v>
      </c>
      <c r="M125" s="15">
        <v>520.13435839028364</v>
      </c>
    </row>
    <row r="126" spans="2:13" x14ac:dyDescent="0.35">
      <c r="B126" s="6" t="s">
        <v>108</v>
      </c>
      <c r="C126" s="12">
        <v>1</v>
      </c>
      <c r="D126" s="15">
        <v>302.60708516818738</v>
      </c>
      <c r="E126" s="15">
        <v>368.68420535386775</v>
      </c>
      <c r="F126" s="15">
        <v>-66.077120185680371</v>
      </c>
      <c r="G126" s="15">
        <v>-0.81066355697457926</v>
      </c>
      <c r="H126" s="15">
        <v>12.942320873086548</v>
      </c>
      <c r="I126" s="15">
        <v>347.30385691636855</v>
      </c>
      <c r="J126" s="15">
        <v>390.06455379136696</v>
      </c>
      <c r="K126" s="15">
        <v>82.531027064437595</v>
      </c>
      <c r="L126" s="15">
        <v>232.34528029972958</v>
      </c>
      <c r="M126" s="15">
        <v>505.02313040800595</v>
      </c>
    </row>
    <row r="127" spans="2:13" x14ac:dyDescent="0.35">
      <c r="B127" s="6" t="s">
        <v>109</v>
      </c>
      <c r="C127" s="12">
        <v>1</v>
      </c>
      <c r="D127" s="15">
        <v>145.78336079215677</v>
      </c>
      <c r="E127" s="15">
        <v>200.87544990344668</v>
      </c>
      <c r="F127" s="15">
        <v>-55.092089111289908</v>
      </c>
      <c r="G127" s="15">
        <v>-0.67589430039654363</v>
      </c>
      <c r="H127" s="15">
        <v>13.670008925730142</v>
      </c>
      <c r="I127" s="15">
        <v>178.29298136153261</v>
      </c>
      <c r="J127" s="15">
        <v>223.45791844536075</v>
      </c>
      <c r="K127" s="15">
        <v>82.648266181200327</v>
      </c>
      <c r="L127" s="15">
        <v>64.34284914064142</v>
      </c>
      <c r="M127" s="15">
        <v>337.40805066625194</v>
      </c>
    </row>
    <row r="128" spans="2:13" x14ac:dyDescent="0.35">
      <c r="B128" s="6" t="s">
        <v>110</v>
      </c>
      <c r="C128" s="12">
        <v>1</v>
      </c>
      <c r="D128" s="15">
        <v>309.05276246954139</v>
      </c>
      <c r="E128" s="15">
        <v>222.1624589377704</v>
      </c>
      <c r="F128" s="15">
        <v>86.890303531770996</v>
      </c>
      <c r="G128" s="15">
        <v>1.0660089654290226</v>
      </c>
      <c r="H128" s="15">
        <v>11.108436184350715</v>
      </c>
      <c r="I128" s="15">
        <v>203.8116361953806</v>
      </c>
      <c r="J128" s="15">
        <v>240.51328168016019</v>
      </c>
      <c r="K128" s="15">
        <v>82.263382578099666</v>
      </c>
      <c r="L128" s="15">
        <v>86.265675013603754</v>
      </c>
      <c r="M128" s="15">
        <v>358.05924286193704</v>
      </c>
    </row>
    <row r="129" spans="2:13" x14ac:dyDescent="0.35">
      <c r="B129" s="6" t="s">
        <v>111</v>
      </c>
      <c r="C129" s="12">
        <v>1</v>
      </c>
      <c r="D129" s="15">
        <v>154.59788084785293</v>
      </c>
      <c r="E129" s="15">
        <v>210.9049060946524</v>
      </c>
      <c r="F129" s="15">
        <v>-56.307025246799469</v>
      </c>
      <c r="G129" s="15">
        <v>-0.69079967832980538</v>
      </c>
      <c r="H129" s="15">
        <v>12.370034363043267</v>
      </c>
      <c r="I129" s="15">
        <v>190.46995880357736</v>
      </c>
      <c r="J129" s="15">
        <v>231.33985338572745</v>
      </c>
      <c r="K129" s="15">
        <v>82.44321990844287</v>
      </c>
      <c r="L129" s="15">
        <v>74.711035981500686</v>
      </c>
      <c r="M129" s="15">
        <v>347.09877620780412</v>
      </c>
    </row>
    <row r="130" spans="2:13" x14ac:dyDescent="0.35">
      <c r="B130" s="6" t="s">
        <v>112</v>
      </c>
      <c r="C130" s="12">
        <v>1</v>
      </c>
      <c r="D130" s="15">
        <v>247.72564561350089</v>
      </c>
      <c r="E130" s="15">
        <v>230.00863215403575</v>
      </c>
      <c r="F130" s="15">
        <v>17.717013459465136</v>
      </c>
      <c r="G130" s="15">
        <v>0.21736021651150922</v>
      </c>
      <c r="H130" s="15">
        <v>10.391917319434652</v>
      </c>
      <c r="I130" s="15">
        <v>212.84147833348544</v>
      </c>
      <c r="J130" s="15">
        <v>247.17578597458606</v>
      </c>
      <c r="K130" s="15">
        <v>82.169694561334268</v>
      </c>
      <c r="L130" s="15">
        <v>94.26661818670334</v>
      </c>
      <c r="M130" s="15">
        <v>365.75064612136816</v>
      </c>
    </row>
    <row r="131" spans="2:13" x14ac:dyDescent="0.35">
      <c r="B131" s="6" t="s">
        <v>113</v>
      </c>
      <c r="C131" s="12">
        <v>1</v>
      </c>
      <c r="D131" s="15">
        <v>227.99236329472669</v>
      </c>
      <c r="E131" s="15">
        <v>282.44836023948289</v>
      </c>
      <c r="F131" s="15">
        <v>-54.455996944756208</v>
      </c>
      <c r="G131" s="15">
        <v>-0.6680904382300803</v>
      </c>
      <c r="H131" s="15">
        <v>10.748444564774841</v>
      </c>
      <c r="I131" s="15">
        <v>264.69223348219396</v>
      </c>
      <c r="J131" s="15">
        <v>300.20448699677183</v>
      </c>
      <c r="K131" s="15">
        <v>82.215544876203538</v>
      </c>
      <c r="L131" s="15">
        <v>146.63060284734385</v>
      </c>
      <c r="M131" s="15">
        <v>418.26611763162191</v>
      </c>
    </row>
    <row r="132" spans="2:13" x14ac:dyDescent="0.35">
      <c r="B132" s="6" t="s">
        <v>114</v>
      </c>
      <c r="C132" s="12">
        <v>1</v>
      </c>
      <c r="D132" s="15">
        <v>226.5964968466343</v>
      </c>
      <c r="E132" s="15">
        <v>280.67024419826248</v>
      </c>
      <c r="F132" s="15">
        <v>-54.073747351628185</v>
      </c>
      <c r="G132" s="15">
        <v>-0.6634008298762889</v>
      </c>
      <c r="H132" s="15">
        <v>10.588903202346213</v>
      </c>
      <c r="I132" s="15">
        <v>263.17767526436296</v>
      </c>
      <c r="J132" s="15">
        <v>298.162813132162</v>
      </c>
      <c r="K132" s="15">
        <v>82.194839435074385</v>
      </c>
      <c r="L132" s="15">
        <v>144.88669160990125</v>
      </c>
      <c r="M132" s="15">
        <v>416.45379678662368</v>
      </c>
    </row>
    <row r="133" spans="2:13" x14ac:dyDescent="0.35">
      <c r="B133" s="6" t="s">
        <v>115</v>
      </c>
      <c r="C133" s="12">
        <v>1</v>
      </c>
      <c r="D133" s="15">
        <v>233.31521082097063</v>
      </c>
      <c r="E133" s="15">
        <v>229.19391443995039</v>
      </c>
      <c r="F133" s="15">
        <v>4.1212963810202439</v>
      </c>
      <c r="G133" s="15">
        <v>5.0561900612435581E-2</v>
      </c>
      <c r="H133" s="15">
        <v>10.459032186646418</v>
      </c>
      <c r="I133" s="15">
        <v>211.91588875488713</v>
      </c>
      <c r="J133" s="15">
        <v>246.47194012501365</v>
      </c>
      <c r="K133" s="15">
        <v>82.178209478001563</v>
      </c>
      <c r="L133" s="15">
        <v>93.43783407084598</v>
      </c>
      <c r="M133" s="15">
        <v>364.94999480905483</v>
      </c>
    </row>
    <row r="134" spans="2:13" x14ac:dyDescent="0.35">
      <c r="B134" s="6" t="s">
        <v>116</v>
      </c>
      <c r="C134" s="12">
        <v>1</v>
      </c>
      <c r="D134" s="15">
        <v>215.20722620508221</v>
      </c>
      <c r="E134" s="15">
        <v>227.38186983734749</v>
      </c>
      <c r="F134" s="15">
        <v>-12.174643632265287</v>
      </c>
      <c r="G134" s="15">
        <v>-0.14936395357570267</v>
      </c>
      <c r="H134" s="15">
        <v>10.61462203011898</v>
      </c>
      <c r="I134" s="15">
        <v>209.84681412657247</v>
      </c>
      <c r="J134" s="15">
        <v>244.91692554812252</v>
      </c>
      <c r="K134" s="15">
        <v>82.198156667721491</v>
      </c>
      <c r="L134" s="15">
        <v>91.592837274371277</v>
      </c>
      <c r="M134" s="15">
        <v>363.17090240032371</v>
      </c>
    </row>
    <row r="135" spans="2:13" x14ac:dyDescent="0.35">
      <c r="B135" s="6" t="s">
        <v>117</v>
      </c>
      <c r="C135" s="12">
        <v>1</v>
      </c>
      <c r="D135" s="15">
        <v>233.41454117517861</v>
      </c>
      <c r="E135" s="15">
        <v>262.38944785707145</v>
      </c>
      <c r="F135" s="15">
        <v>-28.974906681892833</v>
      </c>
      <c r="G135" s="15">
        <v>-0.35547706751965935</v>
      </c>
      <c r="H135" s="15">
        <v>9.4838470927695937</v>
      </c>
      <c r="I135" s="15">
        <v>246.72240039628468</v>
      </c>
      <c r="J135" s="15">
        <v>278.05649531785821</v>
      </c>
      <c r="K135" s="15">
        <v>82.059795968598621</v>
      </c>
      <c r="L135" s="15">
        <v>126.82898326009695</v>
      </c>
      <c r="M135" s="15">
        <v>397.94991245404594</v>
      </c>
    </row>
    <row r="136" spans="2:13" x14ac:dyDescent="0.35">
      <c r="B136" s="6" t="s">
        <v>118</v>
      </c>
      <c r="C136" s="12">
        <v>1</v>
      </c>
      <c r="D136" s="15">
        <v>297.11769231578774</v>
      </c>
      <c r="E136" s="15">
        <v>273.58423137727232</v>
      </c>
      <c r="F136" s="15">
        <v>23.533460938515418</v>
      </c>
      <c r="G136" s="15">
        <v>0.2887189862198864</v>
      </c>
      <c r="H136" s="15">
        <v>10.037638329992786</v>
      </c>
      <c r="I136" s="15">
        <v>257.00233643823401</v>
      </c>
      <c r="J136" s="15">
        <v>290.16612631631062</v>
      </c>
      <c r="K136" s="15">
        <v>82.125641196722114</v>
      </c>
      <c r="L136" s="15">
        <v>137.91499232368901</v>
      </c>
      <c r="M136" s="15">
        <v>409.2534704308556</v>
      </c>
    </row>
    <row r="137" spans="2:13" x14ac:dyDescent="0.35">
      <c r="B137" s="6" t="s">
        <v>119</v>
      </c>
      <c r="C137" s="12">
        <v>1</v>
      </c>
      <c r="D137" s="15">
        <v>258.46230884332823</v>
      </c>
      <c r="E137" s="15">
        <v>241.52817897936353</v>
      </c>
      <c r="F137" s="15">
        <v>16.934129863964699</v>
      </c>
      <c r="G137" s="15">
        <v>0.20775545167850781</v>
      </c>
      <c r="H137" s="15">
        <v>9.6525405513087783</v>
      </c>
      <c r="I137" s="15">
        <v>225.58245469097665</v>
      </c>
      <c r="J137" s="15">
        <v>257.47390326775042</v>
      </c>
      <c r="K137" s="15">
        <v>82.079463313448031</v>
      </c>
      <c r="L137" s="15">
        <v>105.9352244843372</v>
      </c>
      <c r="M137" s="15">
        <v>377.12113347438986</v>
      </c>
    </row>
    <row r="138" spans="2:13" x14ac:dyDescent="0.35">
      <c r="B138" s="6" t="s">
        <v>120</v>
      </c>
      <c r="C138" s="12">
        <v>1</v>
      </c>
      <c r="D138" s="15">
        <v>336.22133222738205</v>
      </c>
      <c r="E138" s="15">
        <v>262.35471384439006</v>
      </c>
      <c r="F138" s="15">
        <v>73.866618382991987</v>
      </c>
      <c r="G138" s="15">
        <v>0.90622859216278295</v>
      </c>
      <c r="H138" s="15">
        <v>9.4827973803589654</v>
      </c>
      <c r="I138" s="15">
        <v>246.68940047884934</v>
      </c>
      <c r="J138" s="15">
        <v>278.02002720993079</v>
      </c>
      <c r="K138" s="15">
        <v>82.059674657446351</v>
      </c>
      <c r="L138" s="15">
        <v>126.79444965001184</v>
      </c>
      <c r="M138" s="15">
        <v>397.91497803876825</v>
      </c>
    </row>
    <row r="139" spans="2:13" x14ac:dyDescent="0.35">
      <c r="B139" s="6" t="s">
        <v>121</v>
      </c>
      <c r="C139" s="12">
        <v>1</v>
      </c>
      <c r="D139" s="15">
        <v>364.17453904151307</v>
      </c>
      <c r="E139" s="15">
        <v>250.54513772661687</v>
      </c>
      <c r="F139" s="15">
        <v>113.6294013148962</v>
      </c>
      <c r="G139" s="15">
        <v>1.3940561330151318</v>
      </c>
      <c r="H139" s="15">
        <v>9.383137224920139</v>
      </c>
      <c r="I139" s="15">
        <v>235.04446012227476</v>
      </c>
      <c r="J139" s="15">
        <v>266.04581533095899</v>
      </c>
      <c r="K139" s="15">
        <v>82.048217670530065</v>
      </c>
      <c r="L139" s="15">
        <v>115.00380015094299</v>
      </c>
      <c r="M139" s="15">
        <v>386.08647530229075</v>
      </c>
    </row>
    <row r="140" spans="2:13" x14ac:dyDescent="0.35">
      <c r="B140" s="6" t="s">
        <v>122</v>
      </c>
      <c r="C140" s="12">
        <v>1</v>
      </c>
      <c r="D140" s="15">
        <v>291.1947988284852</v>
      </c>
      <c r="E140" s="15">
        <v>352.26527917489915</v>
      </c>
      <c r="F140" s="15">
        <v>-61.070480346413945</v>
      </c>
      <c r="G140" s="15">
        <v>-0.74923986827287459</v>
      </c>
      <c r="H140" s="15">
        <v>19.17812771887251</v>
      </c>
      <c r="I140" s="15">
        <v>320.58355400140101</v>
      </c>
      <c r="J140" s="15">
        <v>383.94700434839729</v>
      </c>
      <c r="K140" s="15">
        <v>83.735699325499084</v>
      </c>
      <c r="L140" s="15">
        <v>213.93626957973831</v>
      </c>
      <c r="M140" s="15">
        <v>490.59428877005996</v>
      </c>
    </row>
    <row r="141" spans="2:13" x14ac:dyDescent="0.35">
      <c r="B141" s="6" t="s">
        <v>123</v>
      </c>
      <c r="C141" s="12">
        <v>1</v>
      </c>
      <c r="D141" s="15">
        <v>279.62964251219836</v>
      </c>
      <c r="E141" s="15">
        <v>320.03583212748794</v>
      </c>
      <c r="F141" s="15">
        <v>-40.406189615289577</v>
      </c>
      <c r="G141" s="15">
        <v>-0.49572114077118173</v>
      </c>
      <c r="H141" s="15">
        <v>12.318014931976942</v>
      </c>
      <c r="I141" s="15">
        <v>299.68681946688798</v>
      </c>
      <c r="J141" s="15">
        <v>340.38484478808789</v>
      </c>
      <c r="K141" s="15">
        <v>82.43543079643247</v>
      </c>
      <c r="L141" s="15">
        <v>183.85482940732035</v>
      </c>
      <c r="M141" s="15">
        <v>456.21683484765549</v>
      </c>
    </row>
    <row r="142" spans="2:13" x14ac:dyDescent="0.35">
      <c r="B142" s="6" t="s">
        <v>124</v>
      </c>
      <c r="C142" s="12">
        <v>1</v>
      </c>
      <c r="D142" s="15">
        <v>328.56464507221398</v>
      </c>
      <c r="E142" s="15">
        <v>311.45490020560948</v>
      </c>
      <c r="F142" s="15">
        <v>17.109744866604501</v>
      </c>
      <c r="G142" s="15">
        <v>0.20990997479177348</v>
      </c>
      <c r="H142" s="15">
        <v>12.888617821294567</v>
      </c>
      <c r="I142" s="15">
        <v>290.16326769245865</v>
      </c>
      <c r="J142" s="15">
        <v>332.74653271876031</v>
      </c>
      <c r="K142" s="15">
        <v>82.522622522993004</v>
      </c>
      <c r="L142" s="15">
        <v>175.12985921649371</v>
      </c>
      <c r="M142" s="15">
        <v>447.77994119472521</v>
      </c>
    </row>
    <row r="143" spans="2:13" x14ac:dyDescent="0.35">
      <c r="B143" s="6" t="s">
        <v>125</v>
      </c>
      <c r="C143" s="12">
        <v>1</v>
      </c>
      <c r="D143" s="15">
        <v>329.40232818821283</v>
      </c>
      <c r="E143" s="15">
        <v>319.5398700169597</v>
      </c>
      <c r="F143" s="15">
        <v>9.8624581712531381</v>
      </c>
      <c r="G143" s="15">
        <v>0.12099703194016778</v>
      </c>
      <c r="H143" s="15">
        <v>12.346037689106257</v>
      </c>
      <c r="I143" s="15">
        <v>299.14456455327758</v>
      </c>
      <c r="J143" s="15">
        <v>339.93517548064182</v>
      </c>
      <c r="K143" s="15">
        <v>82.439622787527554</v>
      </c>
      <c r="L143" s="15">
        <v>183.35194224593465</v>
      </c>
      <c r="M143" s="15">
        <v>455.72779778798474</v>
      </c>
    </row>
    <row r="144" spans="2:13" x14ac:dyDescent="0.35">
      <c r="B144" s="6" t="s">
        <v>126</v>
      </c>
      <c r="C144" s="12">
        <v>1</v>
      </c>
      <c r="D144" s="15">
        <v>211.37293465463586</v>
      </c>
      <c r="E144" s="15">
        <v>229.19391443995039</v>
      </c>
      <c r="F144" s="15">
        <v>-17.820979785314535</v>
      </c>
      <c r="G144" s="15">
        <v>-0.21863572172847109</v>
      </c>
      <c r="H144" s="15">
        <v>10.459032186646418</v>
      </c>
      <c r="I144" s="15">
        <v>211.91588875488713</v>
      </c>
      <c r="J144" s="15">
        <v>246.47194012501365</v>
      </c>
      <c r="K144" s="15">
        <v>82.178209478001563</v>
      </c>
      <c r="L144" s="15">
        <v>93.43783407084598</v>
      </c>
      <c r="M144" s="15">
        <v>364.94999480905483</v>
      </c>
    </row>
    <row r="145" spans="2:13" x14ac:dyDescent="0.35">
      <c r="B145" s="6" t="s">
        <v>127</v>
      </c>
      <c r="C145" s="12">
        <v>1</v>
      </c>
      <c r="D145" s="15">
        <v>428.35016052755583</v>
      </c>
      <c r="E145" s="15">
        <v>405.060840387974</v>
      </c>
      <c r="F145" s="15">
        <v>23.289320139581832</v>
      </c>
      <c r="G145" s="15">
        <v>0.28572375809992656</v>
      </c>
      <c r="H145" s="15">
        <v>18.2744446901077</v>
      </c>
      <c r="I145" s="15">
        <v>374.87197404725475</v>
      </c>
      <c r="J145" s="15">
        <v>435.24970672869324</v>
      </c>
      <c r="K145" s="15">
        <v>83.533359129516668</v>
      </c>
      <c r="L145" s="15">
        <v>267.06609108008604</v>
      </c>
      <c r="M145" s="15">
        <v>543.05558969586195</v>
      </c>
    </row>
    <row r="146" spans="2:13" x14ac:dyDescent="0.35">
      <c r="B146" s="6" t="s">
        <v>128</v>
      </c>
      <c r="C146" s="12">
        <v>1</v>
      </c>
      <c r="D146" s="15">
        <v>412.79178442906306</v>
      </c>
      <c r="E146" s="15">
        <v>437.84718901664468</v>
      </c>
      <c r="F146" s="15">
        <v>-25.05540458758162</v>
      </c>
      <c r="G146" s="15">
        <v>-0.30739086914395869</v>
      </c>
      <c r="H146" s="15">
        <v>21.037480951547909</v>
      </c>
      <c r="I146" s="15">
        <v>403.09386483298306</v>
      </c>
      <c r="J146" s="15">
        <v>472.6005132003063</v>
      </c>
      <c r="K146" s="15">
        <v>84.181009518274024</v>
      </c>
      <c r="L146" s="15">
        <v>298.78253956386783</v>
      </c>
      <c r="M146" s="15">
        <v>576.91183846942158</v>
      </c>
    </row>
    <row r="147" spans="2:13" x14ac:dyDescent="0.35">
      <c r="B147" s="6" t="s">
        <v>129</v>
      </c>
      <c r="C147" s="12">
        <v>1</v>
      </c>
      <c r="D147" s="15">
        <v>328.22108302748148</v>
      </c>
      <c r="E147" s="15">
        <v>345.62600799623755</v>
      </c>
      <c r="F147" s="15">
        <v>-17.404924968756063</v>
      </c>
      <c r="G147" s="15">
        <v>-0.21353137582871154</v>
      </c>
      <c r="H147" s="15">
        <v>11.806973768158521</v>
      </c>
      <c r="I147" s="15">
        <v>326.12122090039418</v>
      </c>
      <c r="J147" s="15">
        <v>365.13079509208092</v>
      </c>
      <c r="K147" s="15">
        <v>82.360617945052979</v>
      </c>
      <c r="L147" s="15">
        <v>209.56859399294552</v>
      </c>
      <c r="M147" s="15">
        <v>481.68342199952957</v>
      </c>
    </row>
    <row r="148" spans="2:13" x14ac:dyDescent="0.35">
      <c r="B148" s="6" t="s">
        <v>130</v>
      </c>
      <c r="C148" s="12">
        <v>1</v>
      </c>
      <c r="D148" s="15">
        <v>269.83398933575558</v>
      </c>
      <c r="E148" s="15">
        <v>328.602200075442</v>
      </c>
      <c r="F148" s="15">
        <v>-58.768210739686424</v>
      </c>
      <c r="G148" s="15">
        <v>-0.72099459875659411</v>
      </c>
      <c r="H148" s="15">
        <v>11.937719203492742</v>
      </c>
      <c r="I148" s="15">
        <v>308.88142521423032</v>
      </c>
      <c r="J148" s="15">
        <v>348.32297493665368</v>
      </c>
      <c r="K148" s="15">
        <v>82.379462844269867</v>
      </c>
      <c r="L148" s="15">
        <v>192.51365483104743</v>
      </c>
      <c r="M148" s="15">
        <v>464.69074531983654</v>
      </c>
    </row>
    <row r="149" spans="2:13" x14ac:dyDescent="0.35">
      <c r="B149" s="6" t="s">
        <v>131</v>
      </c>
      <c r="C149" s="12">
        <v>1</v>
      </c>
      <c r="D149" s="15">
        <v>286.13829190952799</v>
      </c>
      <c r="E149" s="15">
        <v>276.94301372761049</v>
      </c>
      <c r="F149" s="15">
        <v>9.1952781819175016</v>
      </c>
      <c r="G149" s="15">
        <v>0.11281177050962651</v>
      </c>
      <c r="H149" s="15">
        <v>10.28135870737402</v>
      </c>
      <c r="I149" s="15">
        <v>259.95849961069621</v>
      </c>
      <c r="J149" s="15">
        <v>293.92752784452477</v>
      </c>
      <c r="K149" s="15">
        <v>82.155785527245101</v>
      </c>
      <c r="L149" s="15">
        <v>141.2239770916371</v>
      </c>
      <c r="M149" s="15">
        <v>412.66205036358389</v>
      </c>
    </row>
    <row r="150" spans="2:13" x14ac:dyDescent="0.35">
      <c r="B150" s="6" t="s">
        <v>132</v>
      </c>
      <c r="C150" s="12">
        <v>1</v>
      </c>
      <c r="D150" s="15">
        <v>100.09976082913568</v>
      </c>
      <c r="E150" s="15">
        <v>239.08290207952462</v>
      </c>
      <c r="F150" s="15">
        <v>-138.98314125038894</v>
      </c>
      <c r="G150" s="15">
        <v>-1.7051071131571072</v>
      </c>
      <c r="H150" s="15">
        <v>9.7745550061307949</v>
      </c>
      <c r="I150" s="15">
        <v>222.93561335890897</v>
      </c>
      <c r="J150" s="15">
        <v>255.23019080014026</v>
      </c>
      <c r="K150" s="15">
        <v>82.093901626715706</v>
      </c>
      <c r="L150" s="15">
        <v>103.46609589888951</v>
      </c>
      <c r="M150" s="15">
        <v>374.6997082601597</v>
      </c>
    </row>
    <row r="151" spans="2:13" x14ac:dyDescent="0.35">
      <c r="B151" s="6" t="s">
        <v>133</v>
      </c>
      <c r="C151" s="12">
        <v>1</v>
      </c>
      <c r="D151" s="15">
        <v>202.21177781488618</v>
      </c>
      <c r="E151" s="15">
        <v>275.11947622788017</v>
      </c>
      <c r="F151" s="15">
        <v>-72.907698412993994</v>
      </c>
      <c r="G151" s="15">
        <v>-0.89446413463878516</v>
      </c>
      <c r="H151" s="15">
        <v>10.144943533095653</v>
      </c>
      <c r="I151" s="15">
        <v>258.36031612488921</v>
      </c>
      <c r="J151" s="15">
        <v>291.87863633087113</v>
      </c>
      <c r="K151" s="15">
        <v>82.138825399555714</v>
      </c>
      <c r="L151" s="15">
        <v>139.42845724369423</v>
      </c>
      <c r="M151" s="15">
        <v>410.81049521206614</v>
      </c>
    </row>
    <row r="152" spans="2:13" x14ac:dyDescent="0.35">
      <c r="B152" s="6" t="s">
        <v>134</v>
      </c>
      <c r="C152" s="12">
        <v>1</v>
      </c>
      <c r="D152" s="15">
        <v>277.05184352904394</v>
      </c>
      <c r="E152" s="15">
        <v>403.20008787465645</v>
      </c>
      <c r="F152" s="15">
        <v>-126.14824434561251</v>
      </c>
      <c r="G152" s="15">
        <v>-1.5476428781996807</v>
      </c>
      <c r="H152" s="15">
        <v>18.21635163672337</v>
      </c>
      <c r="I152" s="15">
        <v>373.10718961689042</v>
      </c>
      <c r="J152" s="15">
        <v>433.29298613242247</v>
      </c>
      <c r="K152" s="15">
        <v>83.520669451829434</v>
      </c>
      <c r="L152" s="15">
        <v>265.22630155580066</v>
      </c>
      <c r="M152" s="15">
        <v>541.17387419351223</v>
      </c>
    </row>
    <row r="153" spans="2:13" x14ac:dyDescent="0.35">
      <c r="B153" s="6" t="s">
        <v>135</v>
      </c>
      <c r="C153" s="12">
        <v>1</v>
      </c>
      <c r="D153" s="15">
        <v>432.8902525837712</v>
      </c>
      <c r="E153" s="15">
        <v>494.96733001042486</v>
      </c>
      <c r="F153" s="15">
        <v>-62.077077426653659</v>
      </c>
      <c r="G153" s="15">
        <v>-0.76158924983209375</v>
      </c>
      <c r="H153" s="15">
        <v>20.364627544278648</v>
      </c>
      <c r="I153" s="15">
        <v>461.32554064620126</v>
      </c>
      <c r="J153" s="15">
        <v>528.60911937464846</v>
      </c>
      <c r="K153" s="15">
        <v>84.015384387302504</v>
      </c>
      <c r="L153" s="15">
        <v>356.17628859479237</v>
      </c>
      <c r="M153" s="15">
        <v>633.75837142605735</v>
      </c>
    </row>
    <row r="154" spans="2:13" x14ac:dyDescent="0.35">
      <c r="B154" s="6" t="s">
        <v>136</v>
      </c>
      <c r="C154" s="12">
        <v>1</v>
      </c>
      <c r="D154" s="15">
        <v>427.7926261350546</v>
      </c>
      <c r="E154" s="15">
        <v>418.9198050397311</v>
      </c>
      <c r="F154" s="15">
        <v>8.872821095323502</v>
      </c>
      <c r="G154" s="15">
        <v>0.10885572327186266</v>
      </c>
      <c r="H154" s="15">
        <v>22.407963743230919</v>
      </c>
      <c r="I154" s="15">
        <v>381.90248200291853</v>
      </c>
      <c r="J154" s="15">
        <v>455.93712807654367</v>
      </c>
      <c r="K154" s="15">
        <v>84.533919806471488</v>
      </c>
      <c r="L154" s="15">
        <v>279.27215776122961</v>
      </c>
      <c r="M154" s="15">
        <v>558.56745231823265</v>
      </c>
    </row>
    <row r="155" spans="2:13" x14ac:dyDescent="0.35">
      <c r="B155" s="6" t="s">
        <v>137</v>
      </c>
      <c r="C155" s="12">
        <v>1</v>
      </c>
      <c r="D155" s="15">
        <v>241.04674393023117</v>
      </c>
      <c r="E155" s="15">
        <v>356.93541381559822</v>
      </c>
      <c r="F155" s="15">
        <v>-115.88866988536705</v>
      </c>
      <c r="G155" s="15">
        <v>-1.42177384665568</v>
      </c>
      <c r="H155" s="15">
        <v>12.187788588894353</v>
      </c>
      <c r="I155" s="15">
        <v>336.80153139463226</v>
      </c>
      <c r="J155" s="15">
        <v>377.06929623656418</v>
      </c>
      <c r="K155" s="15">
        <v>82.416072154747724</v>
      </c>
      <c r="L155" s="15">
        <v>220.78639102457592</v>
      </c>
      <c r="M155" s="15">
        <v>493.08443660662056</v>
      </c>
    </row>
    <row r="156" spans="2:13" x14ac:dyDescent="0.35">
      <c r="B156" s="6" t="s">
        <v>138</v>
      </c>
      <c r="C156" s="12">
        <v>1</v>
      </c>
      <c r="D156" s="15">
        <v>556.55004166698996</v>
      </c>
      <c r="E156" s="15">
        <v>494.30604715817975</v>
      </c>
      <c r="F156" s="15">
        <v>62.243994508810204</v>
      </c>
      <c r="G156" s="15">
        <v>0.76363706298073897</v>
      </c>
      <c r="H156" s="15">
        <v>20.340491448747247</v>
      </c>
      <c r="I156" s="15">
        <v>460.7041299418841</v>
      </c>
      <c r="J156" s="15">
        <v>527.90796437447545</v>
      </c>
      <c r="K156" s="15">
        <v>84.00953726277487</v>
      </c>
      <c r="L156" s="15">
        <v>355.52466502707466</v>
      </c>
      <c r="M156" s="15">
        <v>633.08742928928484</v>
      </c>
    </row>
    <row r="157" spans="2:13" x14ac:dyDescent="0.35">
      <c r="B157" s="6" t="s">
        <v>139</v>
      </c>
      <c r="C157" s="12">
        <v>1</v>
      </c>
      <c r="D157" s="15">
        <v>309.99966629109912</v>
      </c>
      <c r="E157" s="15">
        <v>368.30947839280003</v>
      </c>
      <c r="F157" s="15">
        <v>-58.309812101700913</v>
      </c>
      <c r="G157" s="15">
        <v>-0.71537075998551269</v>
      </c>
      <c r="H157" s="15">
        <v>12.913168466774222</v>
      </c>
      <c r="I157" s="15">
        <v>346.9772889069186</v>
      </c>
      <c r="J157" s="15">
        <v>389.64166787868146</v>
      </c>
      <c r="K157" s="15">
        <v>82.526460475294186</v>
      </c>
      <c r="L157" s="15">
        <v>231.97809721491208</v>
      </c>
      <c r="M157" s="15">
        <v>504.64085957068801</v>
      </c>
    </row>
    <row r="158" spans="2:13" x14ac:dyDescent="0.35">
      <c r="B158" s="6" t="s">
        <v>140</v>
      </c>
      <c r="C158" s="12">
        <v>1</v>
      </c>
      <c r="D158" s="15">
        <v>409.73567792980032</v>
      </c>
      <c r="E158" s="15">
        <v>334.33843498484811</v>
      </c>
      <c r="F158" s="15">
        <v>75.397242944952211</v>
      </c>
      <c r="G158" s="15">
        <v>0.92500697639479168</v>
      </c>
      <c r="H158" s="15">
        <v>11.798302261758149</v>
      </c>
      <c r="I158" s="15">
        <v>314.84797297259183</v>
      </c>
      <c r="J158" s="15">
        <v>353.82889699710438</v>
      </c>
      <c r="K158" s="15">
        <v>82.359375270753532</v>
      </c>
      <c r="L158" s="15">
        <v>198.28307384439088</v>
      </c>
      <c r="M158" s="15">
        <v>470.39379612530536</v>
      </c>
    </row>
    <row r="159" spans="2:13" x14ac:dyDescent="0.35">
      <c r="B159" s="6" t="s">
        <v>141</v>
      </c>
      <c r="C159" s="12">
        <v>1</v>
      </c>
      <c r="D159" s="15">
        <v>347.35825789398893</v>
      </c>
      <c r="E159" s="15">
        <v>341.76705529017573</v>
      </c>
      <c r="F159" s="15">
        <v>5.5912026038132012</v>
      </c>
      <c r="G159" s="15">
        <v>6.8595365201085126E-2</v>
      </c>
      <c r="H159" s="15">
        <v>11.761490962563721</v>
      </c>
      <c r="I159" s="15">
        <v>322.33740450420044</v>
      </c>
      <c r="J159" s="15">
        <v>361.19670607615103</v>
      </c>
      <c r="K159" s="15">
        <v>82.354109966603787</v>
      </c>
      <c r="L159" s="15">
        <v>205.72039228341919</v>
      </c>
      <c r="M159" s="15">
        <v>477.81371829693228</v>
      </c>
    </row>
    <row r="160" spans="2:13" x14ac:dyDescent="0.35">
      <c r="B160" s="6" t="s">
        <v>142</v>
      </c>
      <c r="C160" s="12">
        <v>1</v>
      </c>
      <c r="D160" s="15">
        <v>305.04944445264965</v>
      </c>
      <c r="E160" s="15">
        <v>258.18662813890802</v>
      </c>
      <c r="F160" s="15">
        <v>46.862816313741632</v>
      </c>
      <c r="G160" s="15">
        <v>0.57493391443195752</v>
      </c>
      <c r="H160" s="15">
        <v>9.3886417304197582</v>
      </c>
      <c r="I160" s="15">
        <v>242.67685724699314</v>
      </c>
      <c r="J160" s="15">
        <v>273.69639903082287</v>
      </c>
      <c r="K160" s="15">
        <v>82.048847354921321</v>
      </c>
      <c r="L160" s="15">
        <v>122.64425034240955</v>
      </c>
      <c r="M160" s="15">
        <v>393.72900593540646</v>
      </c>
    </row>
    <row r="161" spans="2:13" x14ac:dyDescent="0.35">
      <c r="B161" s="6" t="s">
        <v>143</v>
      </c>
      <c r="C161" s="12">
        <v>1</v>
      </c>
      <c r="D161" s="15">
        <v>219.65535217099114</v>
      </c>
      <c r="E161" s="15">
        <v>261.05218705068108</v>
      </c>
      <c r="F161" s="15">
        <v>-41.396834879689948</v>
      </c>
      <c r="G161" s="15">
        <v>-0.50787481834493386</v>
      </c>
      <c r="H161" s="15">
        <v>9.4465718476524181</v>
      </c>
      <c r="I161" s="15">
        <v>245.44671724173233</v>
      </c>
      <c r="J161" s="15">
        <v>276.65765685962987</v>
      </c>
      <c r="K161" s="15">
        <v>82.055496332676341</v>
      </c>
      <c r="L161" s="15">
        <v>125.49882533077741</v>
      </c>
      <c r="M161" s="15">
        <v>396.60554877058473</v>
      </c>
    </row>
    <row r="162" spans="2:13" x14ac:dyDescent="0.35">
      <c r="B162" s="6" t="s">
        <v>144</v>
      </c>
      <c r="C162" s="12">
        <v>1</v>
      </c>
      <c r="D162" s="15">
        <v>239.05316731393944</v>
      </c>
      <c r="E162" s="15">
        <v>275.09342571836913</v>
      </c>
      <c r="F162" s="15">
        <v>-36.040258404429693</v>
      </c>
      <c r="G162" s="15">
        <v>-0.44215795104747146</v>
      </c>
      <c r="H162" s="15">
        <v>10.14306447340449</v>
      </c>
      <c r="I162" s="15">
        <v>258.337369768901</v>
      </c>
      <c r="J162" s="15">
        <v>291.84948166783727</v>
      </c>
      <c r="K162" s="15">
        <v>82.138593338580137</v>
      </c>
      <c r="L162" s="15">
        <v>139.40279009235869</v>
      </c>
      <c r="M162" s="15">
        <v>410.78406134437955</v>
      </c>
    </row>
    <row r="163" spans="2:13" x14ac:dyDescent="0.35">
      <c r="B163" s="6" t="s">
        <v>145</v>
      </c>
      <c r="C163" s="12">
        <v>1</v>
      </c>
      <c r="D163" s="15">
        <v>249.14047552741056</v>
      </c>
      <c r="E163" s="15">
        <v>291.19786680253372</v>
      </c>
      <c r="F163" s="15">
        <v>-42.057391275123166</v>
      </c>
      <c r="G163" s="15">
        <v>-0.51597881857374905</v>
      </c>
      <c r="H163" s="15">
        <v>11.640424184867445</v>
      </c>
      <c r="I163" s="15">
        <v>271.96821491294912</v>
      </c>
      <c r="J163" s="15">
        <v>310.42751869211833</v>
      </c>
      <c r="K163" s="15">
        <v>82.336906876155169</v>
      </c>
      <c r="L163" s="15">
        <v>155.1796228151787</v>
      </c>
      <c r="M163" s="15">
        <v>427.21611078988872</v>
      </c>
    </row>
    <row r="164" spans="2:13" x14ac:dyDescent="0.35">
      <c r="B164" s="6" t="s">
        <v>146</v>
      </c>
      <c r="C164" s="12">
        <v>1</v>
      </c>
      <c r="D164" s="15">
        <v>263.47531165786268</v>
      </c>
      <c r="E164" s="15">
        <v>291.19786680253372</v>
      </c>
      <c r="F164" s="15">
        <v>-27.722555144671048</v>
      </c>
      <c r="G164" s="15">
        <v>-0.34011266076443264</v>
      </c>
      <c r="H164" s="15">
        <v>11.640424184867445</v>
      </c>
      <c r="I164" s="15">
        <v>271.96821491294912</v>
      </c>
      <c r="J164" s="15">
        <v>310.42751869211833</v>
      </c>
      <c r="K164" s="15">
        <v>82.336906876155169</v>
      </c>
      <c r="L164" s="15">
        <v>155.1796228151787</v>
      </c>
      <c r="M164" s="15">
        <v>427.21611078988872</v>
      </c>
    </row>
    <row r="165" spans="2:13" x14ac:dyDescent="0.35">
      <c r="B165" s="6" t="s">
        <v>147</v>
      </c>
      <c r="C165" s="12">
        <v>1</v>
      </c>
      <c r="D165" s="15">
        <v>666.72935151489276</v>
      </c>
      <c r="E165" s="15">
        <v>319.16572178143883</v>
      </c>
      <c r="F165" s="15">
        <v>347.56362973345392</v>
      </c>
      <c r="G165" s="15">
        <v>4.2640654974515249</v>
      </c>
      <c r="H165" s="15">
        <v>15.337151988415165</v>
      </c>
      <c r="I165" s="15">
        <v>293.82917999988757</v>
      </c>
      <c r="J165" s="15">
        <v>344.50226356299009</v>
      </c>
      <c r="K165" s="15">
        <v>82.940309800752175</v>
      </c>
      <c r="L165" s="15">
        <v>182.15067320991395</v>
      </c>
      <c r="M165" s="15">
        <v>456.18077035296369</v>
      </c>
    </row>
    <row r="166" spans="2:13" x14ac:dyDescent="0.35">
      <c r="B166" s="6" t="s">
        <v>148</v>
      </c>
      <c r="C166" s="12">
        <v>1</v>
      </c>
      <c r="D166" s="15">
        <v>711.8649399072799</v>
      </c>
      <c r="E166" s="15">
        <v>326.46334512431719</v>
      </c>
      <c r="F166" s="15">
        <v>385.40159478296272</v>
      </c>
      <c r="G166" s="15">
        <v>4.7282785147488795</v>
      </c>
      <c r="H166" s="15">
        <v>16.439148120867703</v>
      </c>
      <c r="I166" s="15">
        <v>299.30633686541199</v>
      </c>
      <c r="J166" s="15">
        <v>353.62035338322238</v>
      </c>
      <c r="K166" s="15">
        <v>83.151141601717214</v>
      </c>
      <c r="L166" s="15">
        <v>189.10000837399187</v>
      </c>
      <c r="M166" s="15">
        <v>463.82668187464253</v>
      </c>
    </row>
    <row r="167" spans="2:13" x14ac:dyDescent="0.35">
      <c r="B167" s="6" t="s">
        <v>149</v>
      </c>
      <c r="C167" s="12">
        <v>1</v>
      </c>
      <c r="D167" s="15">
        <v>328.15780403353938</v>
      </c>
      <c r="E167" s="15">
        <v>259.52388894529838</v>
      </c>
      <c r="F167" s="15">
        <v>68.633915088240997</v>
      </c>
      <c r="G167" s="15">
        <v>0.84203145624651887</v>
      </c>
      <c r="H167" s="15">
        <v>9.4119260309437642</v>
      </c>
      <c r="I167" s="15">
        <v>243.97565304674299</v>
      </c>
      <c r="J167" s="15">
        <v>275.07212484385377</v>
      </c>
      <c r="K167" s="15">
        <v>82.051514978950607</v>
      </c>
      <c r="L167" s="15">
        <v>123.97710430926892</v>
      </c>
      <c r="M167" s="15">
        <v>395.07067358132781</v>
      </c>
    </row>
    <row r="168" spans="2:13" x14ac:dyDescent="0.35">
      <c r="B168" s="6" t="s">
        <v>150</v>
      </c>
      <c r="C168" s="12">
        <v>1</v>
      </c>
      <c r="D168" s="15">
        <v>144.59522043429578</v>
      </c>
      <c r="E168" s="15">
        <v>281.73631229178039</v>
      </c>
      <c r="F168" s="15">
        <v>-137.14109185748461</v>
      </c>
      <c r="G168" s="15">
        <v>-1.6825080303160498</v>
      </c>
      <c r="H168" s="15">
        <v>10.683600417268421</v>
      </c>
      <c r="I168" s="15">
        <v>264.08730623420331</v>
      </c>
      <c r="J168" s="15">
        <v>299.38531834935748</v>
      </c>
      <c r="K168" s="15">
        <v>82.20709261739438</v>
      </c>
      <c r="L168" s="15">
        <v>145.93251779240191</v>
      </c>
      <c r="M168" s="15">
        <v>417.54010679115891</v>
      </c>
    </row>
    <row r="169" spans="2:13" x14ac:dyDescent="0.35">
      <c r="B169" s="6" t="s">
        <v>151</v>
      </c>
      <c r="C169" s="12">
        <v>1</v>
      </c>
      <c r="D169" s="15">
        <v>266.12956722271895</v>
      </c>
      <c r="E169" s="15">
        <v>225.73968416211005</v>
      </c>
      <c r="F169" s="15">
        <v>40.389883060608895</v>
      </c>
      <c r="G169" s="15">
        <v>0.49552108469152367</v>
      </c>
      <c r="H169" s="15">
        <v>10.762897439286535</v>
      </c>
      <c r="I169" s="15">
        <v>207.95968166444862</v>
      </c>
      <c r="J169" s="15">
        <v>243.51968665977148</v>
      </c>
      <c r="K169" s="15">
        <v>82.21743562053976</v>
      </c>
      <c r="L169" s="15">
        <v>89.918803313744633</v>
      </c>
      <c r="M169" s="15">
        <v>361.56056501047544</v>
      </c>
    </row>
    <row r="170" spans="2:13" x14ac:dyDescent="0.35">
      <c r="B170" s="6" t="s">
        <v>152</v>
      </c>
      <c r="C170" s="12">
        <v>1</v>
      </c>
      <c r="D170" s="15">
        <v>277.18746772270498</v>
      </c>
      <c r="E170" s="15">
        <v>291.21870721014255</v>
      </c>
      <c r="F170" s="15">
        <v>-14.031239487437574</v>
      </c>
      <c r="G170" s="15">
        <v>-0.17214149889833302</v>
      </c>
      <c r="H170" s="15">
        <v>11.642741568044926</v>
      </c>
      <c r="I170" s="15">
        <v>271.98522706901917</v>
      </c>
      <c r="J170" s="15">
        <v>310.45218735126593</v>
      </c>
      <c r="K170" s="15">
        <v>82.337234529399154</v>
      </c>
      <c r="L170" s="15">
        <v>155.1999219488853</v>
      </c>
      <c r="M170" s="15">
        <v>427.23749247139983</v>
      </c>
    </row>
    <row r="171" spans="2:13" x14ac:dyDescent="0.35">
      <c r="B171" s="6" t="s">
        <v>153</v>
      </c>
      <c r="C171" s="12">
        <v>1</v>
      </c>
      <c r="D171" s="15">
        <v>153.97779967160201</v>
      </c>
      <c r="E171" s="15">
        <v>222.1624589377704</v>
      </c>
      <c r="F171" s="15">
        <v>-68.184659266168381</v>
      </c>
      <c r="G171" s="15">
        <v>-0.83651978561545148</v>
      </c>
      <c r="H171" s="15">
        <v>11.108436184350715</v>
      </c>
      <c r="I171" s="15">
        <v>203.8116361953806</v>
      </c>
      <c r="J171" s="15">
        <v>240.51328168016019</v>
      </c>
      <c r="K171" s="15">
        <v>82.263382578099666</v>
      </c>
      <c r="L171" s="15">
        <v>86.265675013603754</v>
      </c>
      <c r="M171" s="15">
        <v>358.05924286193704</v>
      </c>
    </row>
    <row r="172" spans="2:13" x14ac:dyDescent="0.35">
      <c r="B172" s="6" t="s">
        <v>154</v>
      </c>
      <c r="C172" s="12">
        <v>1</v>
      </c>
      <c r="D172" s="15">
        <v>232.91486209197791</v>
      </c>
      <c r="E172" s="15">
        <v>222.1624589377704</v>
      </c>
      <c r="F172" s="15">
        <v>10.752403154207514</v>
      </c>
      <c r="G172" s="15">
        <v>0.13191527358517549</v>
      </c>
      <c r="H172" s="15">
        <v>11.108436184350715</v>
      </c>
      <c r="I172" s="15">
        <v>203.8116361953806</v>
      </c>
      <c r="J172" s="15">
        <v>240.51328168016019</v>
      </c>
      <c r="K172" s="15">
        <v>82.263382578099666</v>
      </c>
      <c r="L172" s="15">
        <v>86.265675013603754</v>
      </c>
      <c r="M172" s="15">
        <v>358.05924286193704</v>
      </c>
    </row>
    <row r="173" spans="2:13" x14ac:dyDescent="0.35">
      <c r="B173" s="6" t="s">
        <v>155</v>
      </c>
      <c r="C173" s="12">
        <v>1</v>
      </c>
      <c r="D173" s="15">
        <v>308.27675199977176</v>
      </c>
      <c r="E173" s="15">
        <v>379.96913966760707</v>
      </c>
      <c r="F173" s="15">
        <v>-71.692387667835305</v>
      </c>
      <c r="G173" s="15">
        <v>-0.87955416082740723</v>
      </c>
      <c r="H173" s="15">
        <v>18.048371674780483</v>
      </c>
      <c r="I173" s="15">
        <v>350.1537395612217</v>
      </c>
      <c r="J173" s="15">
        <v>409.78453977399244</v>
      </c>
      <c r="K173" s="15">
        <v>83.484192987894531</v>
      </c>
      <c r="L173" s="15">
        <v>242.05561143664318</v>
      </c>
      <c r="M173" s="15">
        <v>517.88266789857096</v>
      </c>
    </row>
    <row r="174" spans="2:13" x14ac:dyDescent="0.35">
      <c r="B174" s="6" t="s">
        <v>156</v>
      </c>
      <c r="C174" s="12">
        <v>1</v>
      </c>
      <c r="D174" s="15">
        <v>272.20570082094849</v>
      </c>
      <c r="E174" s="15">
        <v>301.88297026862602</v>
      </c>
      <c r="F174" s="15">
        <v>-29.677269447677531</v>
      </c>
      <c r="G174" s="15">
        <v>-0.36409396693049229</v>
      </c>
      <c r="H174" s="15">
        <v>13.719833559954582</v>
      </c>
      <c r="I174" s="15">
        <v>279.21819283861254</v>
      </c>
      <c r="J174" s="15">
        <v>324.54774769863951</v>
      </c>
      <c r="K174" s="15">
        <v>82.65652177319015</v>
      </c>
      <c r="L174" s="15">
        <v>165.33673150108956</v>
      </c>
      <c r="M174" s="15">
        <v>438.42920903616249</v>
      </c>
    </row>
    <row r="175" spans="2:13" x14ac:dyDescent="0.35">
      <c r="B175" s="6" t="s">
        <v>157</v>
      </c>
      <c r="C175" s="12">
        <v>1</v>
      </c>
      <c r="D175" s="15">
        <v>355.87124573559618</v>
      </c>
      <c r="E175" s="15">
        <v>309.27161723066916</v>
      </c>
      <c r="F175" s="15">
        <v>46.599628504927011</v>
      </c>
      <c r="G175" s="15">
        <v>0.5717050091066882</v>
      </c>
      <c r="H175" s="15">
        <v>13.061295024007919</v>
      </c>
      <c r="I175" s="15">
        <v>287.69472685709076</v>
      </c>
      <c r="J175" s="15">
        <v>330.84850760424757</v>
      </c>
      <c r="K175" s="15">
        <v>82.549767936882617</v>
      </c>
      <c r="L175" s="15">
        <v>172.90173278471661</v>
      </c>
      <c r="M175" s="15">
        <v>445.64150167662171</v>
      </c>
    </row>
    <row r="176" spans="2:13" x14ac:dyDescent="0.35">
      <c r="B176" s="6" t="s">
        <v>158</v>
      </c>
      <c r="C176" s="12">
        <v>1</v>
      </c>
      <c r="D176" s="15">
        <v>337.17576313998126</v>
      </c>
      <c r="E176" s="15">
        <v>312.06413252998055</v>
      </c>
      <c r="F176" s="15">
        <v>25.111630610000702</v>
      </c>
      <c r="G176" s="15">
        <v>0.30808067504350006</v>
      </c>
      <c r="H176" s="15">
        <v>12.842334249128681</v>
      </c>
      <c r="I176" s="15">
        <v>290.84895917045003</v>
      </c>
      <c r="J176" s="15">
        <v>333.27930588951108</v>
      </c>
      <c r="K176" s="15">
        <v>82.515406486881858</v>
      </c>
      <c r="L176" s="15">
        <v>175.75101222865385</v>
      </c>
      <c r="M176" s="15">
        <v>448.37725283130726</v>
      </c>
    </row>
    <row r="177" spans="2:13" x14ac:dyDescent="0.35">
      <c r="B177" s="6" t="s">
        <v>159</v>
      </c>
      <c r="C177" s="12">
        <v>1</v>
      </c>
      <c r="D177" s="15">
        <v>361.36155202758158</v>
      </c>
      <c r="E177" s="15">
        <v>336.00996761756443</v>
      </c>
      <c r="F177" s="15">
        <v>25.351584410017153</v>
      </c>
      <c r="G177" s="15">
        <v>0.31102453519485479</v>
      </c>
      <c r="H177" s="15">
        <v>20.431684986183004</v>
      </c>
      <c r="I177" s="15">
        <v>302.25740125381338</v>
      </c>
      <c r="J177" s="15">
        <v>369.76253398131547</v>
      </c>
      <c r="K177" s="15">
        <v>84.031663735187436</v>
      </c>
      <c r="L177" s="15">
        <v>197.19203317914813</v>
      </c>
      <c r="M177" s="15">
        <v>474.82790205598076</v>
      </c>
    </row>
    <row r="178" spans="2:13" x14ac:dyDescent="0.35">
      <c r="B178" s="6" t="s">
        <v>160</v>
      </c>
      <c r="C178" s="12">
        <v>1</v>
      </c>
      <c r="D178" s="15">
        <v>1041.2002563709802</v>
      </c>
      <c r="E178" s="15">
        <v>481.01037247371579</v>
      </c>
      <c r="F178" s="15">
        <v>560.18988389726451</v>
      </c>
      <c r="G178" s="15">
        <v>6.8726591380679896</v>
      </c>
      <c r="H178" s="15">
        <v>20.011706569331928</v>
      </c>
      <c r="I178" s="15">
        <v>447.95159858942469</v>
      </c>
      <c r="J178" s="15">
        <v>514.06914635800683</v>
      </c>
      <c r="K178" s="15">
        <v>83.930537699612302</v>
      </c>
      <c r="L178" s="15">
        <v>342.35949538906942</v>
      </c>
      <c r="M178" s="15">
        <v>619.66124955836221</v>
      </c>
    </row>
    <row r="179" spans="2:13" x14ac:dyDescent="0.35">
      <c r="B179" s="6" t="s">
        <v>161</v>
      </c>
      <c r="C179" s="12">
        <v>1</v>
      </c>
      <c r="D179" s="15">
        <v>753.38798724890694</v>
      </c>
      <c r="E179" s="15">
        <v>355.01380370833601</v>
      </c>
      <c r="F179" s="15">
        <v>398.37418354057093</v>
      </c>
      <c r="G179" s="15">
        <v>4.8874320147176951</v>
      </c>
      <c r="H179" s="15">
        <v>12.097895169643326</v>
      </c>
      <c r="I179" s="15">
        <v>335.02842267631502</v>
      </c>
      <c r="J179" s="15">
        <v>374.99918474035701</v>
      </c>
      <c r="K179" s="15">
        <v>82.40282656720386</v>
      </c>
      <c r="L179" s="15">
        <v>218.88666225372347</v>
      </c>
      <c r="M179" s="15">
        <v>491.14094516294858</v>
      </c>
    </row>
    <row r="180" spans="2:13" x14ac:dyDescent="0.35">
      <c r="B180" s="6" t="s">
        <v>162</v>
      </c>
      <c r="C180" s="12">
        <v>1</v>
      </c>
      <c r="D180" s="15">
        <v>192.07759771029299</v>
      </c>
      <c r="E180" s="15">
        <v>316.98615131273317</v>
      </c>
      <c r="F180" s="15">
        <v>-124.90855360244018</v>
      </c>
      <c r="G180" s="15">
        <v>-1.5324337997079953</v>
      </c>
      <c r="H180" s="15">
        <v>12.500225164429549</v>
      </c>
      <c r="I180" s="15">
        <v>296.33613249590235</v>
      </c>
      <c r="J180" s="15">
        <v>337.63617012956399</v>
      </c>
      <c r="K180" s="15">
        <v>82.462854594601794</v>
      </c>
      <c r="L180" s="15">
        <v>180.75984525276363</v>
      </c>
      <c r="M180" s="15">
        <v>453.21245737270272</v>
      </c>
    </row>
    <row r="181" spans="2:13" x14ac:dyDescent="0.35">
      <c r="B181" s="6" t="s">
        <v>163</v>
      </c>
      <c r="C181" s="12">
        <v>1</v>
      </c>
      <c r="D181" s="15">
        <v>390.64287641209955</v>
      </c>
      <c r="E181" s="15">
        <v>351.31891834852303</v>
      </c>
      <c r="F181" s="15">
        <v>39.323958063576526</v>
      </c>
      <c r="G181" s="15">
        <v>0.48244384181026329</v>
      </c>
      <c r="H181" s="15">
        <v>11.953522221219576</v>
      </c>
      <c r="I181" s="15">
        <v>331.57203734849151</v>
      </c>
      <c r="J181" s="15">
        <v>371.06579934855455</v>
      </c>
      <c r="K181" s="15">
        <v>82.381754364799676</v>
      </c>
      <c r="L181" s="15">
        <v>215.22658757695297</v>
      </c>
      <c r="M181" s="15">
        <v>487.41124912009309</v>
      </c>
    </row>
    <row r="182" spans="2:13" x14ac:dyDescent="0.35">
      <c r="B182" s="6" t="s">
        <v>164</v>
      </c>
      <c r="C182" s="12">
        <v>1</v>
      </c>
      <c r="D182" s="15">
        <v>256.29154906337163</v>
      </c>
      <c r="E182" s="15">
        <v>251.93449960934049</v>
      </c>
      <c r="F182" s="15">
        <v>4.3570494540311415</v>
      </c>
      <c r="G182" s="15">
        <v>5.3454224372878743E-2</v>
      </c>
      <c r="H182" s="15">
        <v>9.3679472275367335</v>
      </c>
      <c r="I182" s="15">
        <v>236.45891545152983</v>
      </c>
      <c r="J182" s="15">
        <v>267.41008376715115</v>
      </c>
      <c r="K182" s="15">
        <v>82.046481911090581</v>
      </c>
      <c r="L182" s="15">
        <v>116.39602945922218</v>
      </c>
      <c r="M182" s="15">
        <v>387.47296975945881</v>
      </c>
    </row>
    <row r="183" spans="2:13" x14ac:dyDescent="0.35">
      <c r="B183" s="6" t="s">
        <v>165</v>
      </c>
      <c r="C183" s="12">
        <v>1</v>
      </c>
      <c r="D183" s="15">
        <v>184.67931669463792</v>
      </c>
      <c r="E183" s="15">
        <v>195.52640662057399</v>
      </c>
      <c r="F183" s="15">
        <v>-10.847089925936075</v>
      </c>
      <c r="G183" s="15">
        <v>-0.13307693309685242</v>
      </c>
      <c r="H183" s="15">
        <v>14.415215708266562</v>
      </c>
      <c r="I183" s="15">
        <v>171.71287752739909</v>
      </c>
      <c r="J183" s="15">
        <v>219.3399357137489</v>
      </c>
      <c r="K183" s="15">
        <v>82.774786032008905</v>
      </c>
      <c r="L183" s="15">
        <v>58.784798638656071</v>
      </c>
      <c r="M183" s="15">
        <v>332.26801460249192</v>
      </c>
    </row>
    <row r="184" spans="2:13" x14ac:dyDescent="0.35">
      <c r="B184" s="6" t="s">
        <v>166</v>
      </c>
      <c r="C184" s="12">
        <v>1</v>
      </c>
      <c r="D184" s="15">
        <v>259.95286757158794</v>
      </c>
      <c r="E184" s="15">
        <v>263.69731834503909</v>
      </c>
      <c r="F184" s="15">
        <v>-3.744450773451149</v>
      </c>
      <c r="G184" s="15">
        <v>-4.5938590761707351E-2</v>
      </c>
      <c r="H184" s="15">
        <v>9.5265104794822086</v>
      </c>
      <c r="I184" s="15">
        <v>247.95979217472379</v>
      </c>
      <c r="J184" s="15">
        <v>279.43484451535437</v>
      </c>
      <c r="K184" s="15">
        <v>82.064737620031934</v>
      </c>
      <c r="L184" s="15">
        <v>128.12869027950768</v>
      </c>
      <c r="M184" s="15">
        <v>399.26594641057051</v>
      </c>
    </row>
    <row r="185" spans="2:13" x14ac:dyDescent="0.35">
      <c r="B185" s="6" t="s">
        <v>167</v>
      </c>
      <c r="C185" s="12">
        <v>1</v>
      </c>
      <c r="D185" s="15">
        <v>325.84191908072341</v>
      </c>
      <c r="E185" s="15">
        <v>277.20351910927673</v>
      </c>
      <c r="F185" s="15">
        <v>48.638399971446688</v>
      </c>
      <c r="G185" s="15">
        <v>0.59671756601387149</v>
      </c>
      <c r="H185" s="15">
        <v>10.301620177585598</v>
      </c>
      <c r="I185" s="15">
        <v>260.18553361599743</v>
      </c>
      <c r="J185" s="15">
        <v>294.22150460255602</v>
      </c>
      <c r="K185" s="15">
        <v>82.158323601520976</v>
      </c>
      <c r="L185" s="15">
        <v>141.48028964630493</v>
      </c>
      <c r="M185" s="15">
        <v>412.92674857224853</v>
      </c>
    </row>
    <row r="186" spans="2:13" x14ac:dyDescent="0.35">
      <c r="B186" s="6" t="s">
        <v>168</v>
      </c>
      <c r="C186" s="12">
        <v>1</v>
      </c>
      <c r="D186" s="15">
        <v>291.77268941607758</v>
      </c>
      <c r="E186" s="15">
        <v>279.10520819485134</v>
      </c>
      <c r="F186" s="15">
        <v>12.66748122122624</v>
      </c>
      <c r="G186" s="15">
        <v>0.15541030474468784</v>
      </c>
      <c r="H186" s="15">
        <v>10.455214000712653</v>
      </c>
      <c r="I186" s="15">
        <v>261.83349004507971</v>
      </c>
      <c r="J186" s="15">
        <v>296.37692634462297</v>
      </c>
      <c r="K186" s="15">
        <v>82.17772361491707</v>
      </c>
      <c r="L186" s="15">
        <v>143.34993045783597</v>
      </c>
      <c r="M186" s="15">
        <v>414.86048593186672</v>
      </c>
    </row>
    <row r="187" spans="2:13" x14ac:dyDescent="0.35">
      <c r="B187" s="6" t="s">
        <v>169</v>
      </c>
      <c r="C187" s="12">
        <v>1</v>
      </c>
      <c r="D187" s="15">
        <v>126.71894491627157</v>
      </c>
      <c r="E187" s="15">
        <v>151.49966555105942</v>
      </c>
      <c r="F187" s="15">
        <v>-24.780720634787855</v>
      </c>
      <c r="G187" s="15">
        <v>-0.30402092400122399</v>
      </c>
      <c r="H187" s="15">
        <v>21.355208095076403</v>
      </c>
      <c r="I187" s="15">
        <v>116.22146510267649</v>
      </c>
      <c r="J187" s="15">
        <v>186.77786599944235</v>
      </c>
      <c r="K187" s="15">
        <v>84.260973596992201</v>
      </c>
      <c r="L187" s="15">
        <v>12.302917699375342</v>
      </c>
      <c r="M187" s="15">
        <v>290.69641340274347</v>
      </c>
    </row>
    <row r="188" spans="2:13" x14ac:dyDescent="0.35">
      <c r="B188" s="6" t="s">
        <v>170</v>
      </c>
      <c r="C188" s="12">
        <v>1</v>
      </c>
      <c r="D188" s="15">
        <v>206.70153351002702</v>
      </c>
      <c r="E188" s="15">
        <v>184.72411784485098</v>
      </c>
      <c r="F188" s="15">
        <v>21.977415665176039</v>
      </c>
      <c r="G188" s="15">
        <v>0.26962872937221966</v>
      </c>
      <c r="H188" s="15">
        <v>16.005093350271764</v>
      </c>
      <c r="I188" s="15">
        <v>158.28415580410891</v>
      </c>
      <c r="J188" s="15">
        <v>211.16407988559305</v>
      </c>
      <c r="K188" s="15">
        <v>83.066417834645506</v>
      </c>
      <c r="L188" s="15">
        <v>47.5007423641228</v>
      </c>
      <c r="M188" s="15">
        <v>321.94749332557916</v>
      </c>
    </row>
    <row r="189" spans="2:13" x14ac:dyDescent="0.35">
      <c r="B189" s="6" t="s">
        <v>171</v>
      </c>
      <c r="C189" s="12">
        <v>1</v>
      </c>
      <c r="D189" s="15">
        <v>201.98489226665259</v>
      </c>
      <c r="E189" s="15">
        <v>185.00466207998727</v>
      </c>
      <c r="F189" s="15">
        <v>16.980230186665324</v>
      </c>
      <c r="G189" s="15">
        <v>0.20832103098149721</v>
      </c>
      <c r="H189" s="15">
        <v>15.962574097879784</v>
      </c>
      <c r="I189" s="15">
        <v>158.63494064294812</v>
      </c>
      <c r="J189" s="15">
        <v>211.37438351702642</v>
      </c>
      <c r="K189" s="15">
        <v>83.058235778032881</v>
      </c>
      <c r="L189" s="15">
        <v>47.794803125624696</v>
      </c>
      <c r="M189" s="15">
        <v>322.21452103434984</v>
      </c>
    </row>
    <row r="190" spans="2:13" x14ac:dyDescent="0.35">
      <c r="B190" s="6" t="s">
        <v>172</v>
      </c>
      <c r="C190" s="12">
        <v>1</v>
      </c>
      <c r="D190" s="15">
        <v>303.19777569926305</v>
      </c>
      <c r="E190" s="15">
        <v>289.04649331616662</v>
      </c>
      <c r="F190" s="15">
        <v>14.151282383096429</v>
      </c>
      <c r="G190" s="15">
        <v>0.17361423863806255</v>
      </c>
      <c r="H190" s="15">
        <v>11.405827073207607</v>
      </c>
      <c r="I190" s="15">
        <v>270.20438922723565</v>
      </c>
      <c r="J190" s="15">
        <v>307.88859740509758</v>
      </c>
      <c r="K190" s="15">
        <v>82.304068246672443</v>
      </c>
      <c r="L190" s="15">
        <v>153.08249781696421</v>
      </c>
      <c r="M190" s="15">
        <v>425.01048881536906</v>
      </c>
    </row>
    <row r="191" spans="2:13" x14ac:dyDescent="0.35">
      <c r="B191" s="6" t="s">
        <v>173</v>
      </c>
      <c r="C191" s="12">
        <v>1</v>
      </c>
      <c r="D191" s="15">
        <v>342.45802828352049</v>
      </c>
      <c r="E191" s="15">
        <v>272.62188115696483</v>
      </c>
      <c r="F191" s="15">
        <v>69.836147126555659</v>
      </c>
      <c r="G191" s="15">
        <v>0.85678097465395342</v>
      </c>
      <c r="H191" s="15">
        <v>9.9739988564793052</v>
      </c>
      <c r="I191" s="15">
        <v>256.1451168302363</v>
      </c>
      <c r="J191" s="15">
        <v>289.09864548369336</v>
      </c>
      <c r="K191" s="15">
        <v>82.11788728357574</v>
      </c>
      <c r="L191" s="15">
        <v>136.96545134883675</v>
      </c>
      <c r="M191" s="15">
        <v>408.27831096509294</v>
      </c>
    </row>
    <row r="192" spans="2:13" x14ac:dyDescent="0.35">
      <c r="B192" s="6" t="s">
        <v>174</v>
      </c>
      <c r="C192" s="12">
        <v>1</v>
      </c>
      <c r="D192" s="15">
        <v>189.92428664396911</v>
      </c>
      <c r="E192" s="15">
        <v>272.62188115696483</v>
      </c>
      <c r="F192" s="15">
        <v>-82.697594512995721</v>
      </c>
      <c r="G192" s="15">
        <v>-1.0145709427523575</v>
      </c>
      <c r="H192" s="15">
        <v>9.9739988564793052</v>
      </c>
      <c r="I192" s="15">
        <v>256.1451168302363</v>
      </c>
      <c r="J192" s="15">
        <v>289.09864548369336</v>
      </c>
      <c r="K192" s="15">
        <v>82.11788728357574</v>
      </c>
      <c r="L192" s="15">
        <v>136.96545134883675</v>
      </c>
      <c r="M192" s="15">
        <v>408.27831096509294</v>
      </c>
    </row>
    <row r="193" spans="2:13" x14ac:dyDescent="0.35">
      <c r="B193" s="6" t="s">
        <v>175</v>
      </c>
      <c r="C193" s="12">
        <v>1</v>
      </c>
      <c r="D193" s="15">
        <v>192.14693620199762</v>
      </c>
      <c r="E193" s="15">
        <v>252.45551031536183</v>
      </c>
      <c r="F193" s="15">
        <v>-60.308574113364216</v>
      </c>
      <c r="G193" s="15">
        <v>-0.73989246307074763</v>
      </c>
      <c r="H193" s="15">
        <v>9.3641023997866633</v>
      </c>
      <c r="I193" s="15">
        <v>236.98627770437071</v>
      </c>
      <c r="J193" s="15">
        <v>267.92474292635296</v>
      </c>
      <c r="K193" s="15">
        <v>82.046043003198463</v>
      </c>
      <c r="L193" s="15">
        <v>116.91776522868133</v>
      </c>
      <c r="M193" s="15">
        <v>387.99325540204234</v>
      </c>
    </row>
    <row r="194" spans="2:13" x14ac:dyDescent="0.35">
      <c r="B194" s="6" t="s">
        <v>176</v>
      </c>
      <c r="C194" s="12">
        <v>1</v>
      </c>
      <c r="D194" s="15">
        <v>166.4431242436884</v>
      </c>
      <c r="E194" s="15">
        <v>252.45551031536183</v>
      </c>
      <c r="F194" s="15">
        <v>-86.012386071673433</v>
      </c>
      <c r="G194" s="15">
        <v>-1.0552382827943547</v>
      </c>
      <c r="H194" s="15">
        <v>9.3641023997866633</v>
      </c>
      <c r="I194" s="15">
        <v>236.98627770437071</v>
      </c>
      <c r="J194" s="15">
        <v>267.92474292635296</v>
      </c>
      <c r="K194" s="15">
        <v>82.046043003198463</v>
      </c>
      <c r="L194" s="15">
        <v>116.91776522868133</v>
      </c>
      <c r="M194" s="15">
        <v>387.99325540204234</v>
      </c>
    </row>
    <row r="195" spans="2:13" x14ac:dyDescent="0.35">
      <c r="B195" s="6" t="s">
        <v>177</v>
      </c>
      <c r="C195" s="12">
        <v>1</v>
      </c>
      <c r="D195" s="15">
        <v>235.78191117171292</v>
      </c>
      <c r="E195" s="15">
        <v>271.19185705059431</v>
      </c>
      <c r="F195" s="15">
        <v>-35.409945878881388</v>
      </c>
      <c r="G195" s="15">
        <v>-0.43442499609224999</v>
      </c>
      <c r="H195" s="15">
        <v>9.8847257801801369</v>
      </c>
      <c r="I195" s="15">
        <v>254.86256932378015</v>
      </c>
      <c r="J195" s="15">
        <v>287.52114477740844</v>
      </c>
      <c r="K195" s="15">
        <v>82.107092035209462</v>
      </c>
      <c r="L195" s="15">
        <v>135.55326068778129</v>
      </c>
      <c r="M195" s="15">
        <v>406.83045341340733</v>
      </c>
    </row>
    <row r="196" spans="2:13" x14ac:dyDescent="0.35">
      <c r="B196" s="6" t="s">
        <v>178</v>
      </c>
      <c r="C196" s="12">
        <v>1</v>
      </c>
      <c r="D196" s="15">
        <v>284.67501459199542</v>
      </c>
      <c r="E196" s="15">
        <v>277.22212661607034</v>
      </c>
      <c r="F196" s="15">
        <v>7.4528879759250799</v>
      </c>
      <c r="G196" s="15">
        <v>9.1435350985617225E-2</v>
      </c>
      <c r="H196" s="15">
        <v>10.30307470871451</v>
      </c>
      <c r="I196" s="15">
        <v>260.20173827845929</v>
      </c>
      <c r="J196" s="15">
        <v>294.24251495368139</v>
      </c>
      <c r="K196" s="15">
        <v>82.158505994098704</v>
      </c>
      <c r="L196" s="15">
        <v>141.49859584571308</v>
      </c>
      <c r="M196" s="15">
        <v>412.94565738642757</v>
      </c>
    </row>
    <row r="197" spans="2:13" x14ac:dyDescent="0.35">
      <c r="B197" s="6" t="s">
        <v>179</v>
      </c>
      <c r="C197" s="12">
        <v>1</v>
      </c>
      <c r="D197" s="15">
        <v>214.07504868302217</v>
      </c>
      <c r="E197" s="15">
        <v>282.44836023948289</v>
      </c>
      <c r="F197" s="15">
        <v>-68.37331155646072</v>
      </c>
      <c r="G197" s="15">
        <v>-0.83883425598356132</v>
      </c>
      <c r="H197" s="15">
        <v>10.748444564774841</v>
      </c>
      <c r="I197" s="15">
        <v>264.69223348219396</v>
      </c>
      <c r="J197" s="15">
        <v>300.20448699677183</v>
      </c>
      <c r="K197" s="15">
        <v>82.215544876203538</v>
      </c>
      <c r="L197" s="15">
        <v>146.63060284734385</v>
      </c>
      <c r="M197" s="15">
        <v>418.26611763162191</v>
      </c>
    </row>
    <row r="198" spans="2:13" x14ac:dyDescent="0.35">
      <c r="B198" s="6" t="s">
        <v>180</v>
      </c>
      <c r="C198" s="12">
        <v>1</v>
      </c>
      <c r="D198" s="15">
        <v>183.77263114909792</v>
      </c>
      <c r="E198" s="15">
        <v>197.78946337425856</v>
      </c>
      <c r="F198" s="15">
        <v>-14.016832225160641</v>
      </c>
      <c r="G198" s="15">
        <v>-0.17196474418428276</v>
      </c>
      <c r="H198" s="15">
        <v>14.096085925037929</v>
      </c>
      <c r="I198" s="15">
        <v>174.5031276669624</v>
      </c>
      <c r="J198" s="15">
        <v>221.07579908155472</v>
      </c>
      <c r="K198" s="15">
        <v>82.719806558859005</v>
      </c>
      <c r="L198" s="15">
        <v>61.138679928711042</v>
      </c>
      <c r="M198" s="15">
        <v>334.44024681980608</v>
      </c>
    </row>
    <row r="199" spans="2:13" x14ac:dyDescent="0.35">
      <c r="B199" s="6" t="s">
        <v>181</v>
      </c>
      <c r="C199" s="12">
        <v>1</v>
      </c>
      <c r="D199" s="15">
        <v>289.28642125223553</v>
      </c>
      <c r="E199" s="15">
        <v>263.91774596245415</v>
      </c>
      <c r="F199" s="15">
        <v>25.368675289781379</v>
      </c>
      <c r="G199" s="15">
        <v>0.31123421372416354</v>
      </c>
      <c r="H199" s="15">
        <v>9.5342996576131771</v>
      </c>
      <c r="I199" s="15">
        <v>248.16735228992539</v>
      </c>
      <c r="J199" s="15">
        <v>279.66813963498294</v>
      </c>
      <c r="K199" s="15">
        <v>82.065642193857002</v>
      </c>
      <c r="L199" s="15">
        <v>128.34762356651964</v>
      </c>
      <c r="M199" s="15">
        <v>399.48786835838865</v>
      </c>
    </row>
    <row r="200" spans="2:13" x14ac:dyDescent="0.35">
      <c r="B200" s="6" t="s">
        <v>182</v>
      </c>
      <c r="C200" s="12">
        <v>1</v>
      </c>
      <c r="D200" s="15">
        <v>397.14858141361776</v>
      </c>
      <c r="E200" s="15">
        <v>389.55611986386225</v>
      </c>
      <c r="F200" s="15">
        <v>7.5924615497555124</v>
      </c>
      <c r="G200" s="15">
        <v>9.314770178878605E-2</v>
      </c>
      <c r="H200" s="15">
        <v>17.991267158144613</v>
      </c>
      <c r="I200" s="15">
        <v>359.83505480564963</v>
      </c>
      <c r="J200" s="15">
        <v>419.27718492207487</v>
      </c>
      <c r="K200" s="15">
        <v>83.471866234586685</v>
      </c>
      <c r="L200" s="15">
        <v>251.66295508110903</v>
      </c>
      <c r="M200" s="15">
        <v>527.44928464661552</v>
      </c>
    </row>
    <row r="201" spans="2:13" x14ac:dyDescent="0.35">
      <c r="B201" s="6" t="s">
        <v>183</v>
      </c>
      <c r="C201" s="12">
        <v>1</v>
      </c>
      <c r="D201" s="15">
        <v>300.04673067328798</v>
      </c>
      <c r="E201" s="15">
        <v>336.68546419150562</v>
      </c>
      <c r="F201" s="15">
        <v>-36.638733518217634</v>
      </c>
      <c r="G201" s="15">
        <v>-0.44950031044722688</v>
      </c>
      <c r="H201" s="15">
        <v>11.768987184375733</v>
      </c>
      <c r="I201" s="15">
        <v>317.24342985887921</v>
      </c>
      <c r="J201" s="15">
        <v>356.12749852413202</v>
      </c>
      <c r="K201" s="15">
        <v>82.355180881806092</v>
      </c>
      <c r="L201" s="15">
        <v>200.6370320630902</v>
      </c>
      <c r="M201" s="15">
        <v>472.73389631992103</v>
      </c>
    </row>
    <row r="202" spans="2:13" x14ac:dyDescent="0.35">
      <c r="B202" s="6" t="s">
        <v>184</v>
      </c>
      <c r="C202" s="12">
        <v>1</v>
      </c>
      <c r="D202" s="15">
        <v>256.18438620920188</v>
      </c>
      <c r="E202" s="15">
        <v>366.60189923041645</v>
      </c>
      <c r="F202" s="15">
        <v>-110.41751302121457</v>
      </c>
      <c r="G202" s="15">
        <v>-1.3546512560858066</v>
      </c>
      <c r="H202" s="15">
        <v>12.784344634793557</v>
      </c>
      <c r="I202" s="15">
        <v>345.48252307545221</v>
      </c>
      <c r="J202" s="15">
        <v>387.72127538538069</v>
      </c>
      <c r="K202" s="15">
        <v>82.506401124216865</v>
      </c>
      <c r="L202" s="15">
        <v>230.30365553379394</v>
      </c>
      <c r="M202" s="15">
        <v>502.90014292703893</v>
      </c>
    </row>
    <row r="203" spans="2:13" x14ac:dyDescent="0.35">
      <c r="B203" s="6" t="s">
        <v>185</v>
      </c>
      <c r="C203" s="12">
        <v>1</v>
      </c>
      <c r="D203" s="15">
        <v>318.5782889727414</v>
      </c>
      <c r="E203" s="15">
        <v>351.88486623359819</v>
      </c>
      <c r="F203" s="15">
        <v>-33.306577260856784</v>
      </c>
      <c r="G203" s="15">
        <v>-0.40861993254339923</v>
      </c>
      <c r="H203" s="15">
        <v>11.973164338989463</v>
      </c>
      <c r="I203" s="15">
        <v>332.10553700993745</v>
      </c>
      <c r="J203" s="15">
        <v>371.66419545725893</v>
      </c>
      <c r="K203" s="15">
        <v>82.384606711554127</v>
      </c>
      <c r="L203" s="15">
        <v>215.78782346577393</v>
      </c>
      <c r="M203" s="15">
        <v>487.98190900142242</v>
      </c>
    </row>
    <row r="204" spans="2:13" x14ac:dyDescent="0.35">
      <c r="B204" s="6" t="s">
        <v>186</v>
      </c>
      <c r="C204" s="12">
        <v>1</v>
      </c>
      <c r="D204" s="15">
        <v>281.76515409737482</v>
      </c>
      <c r="E204" s="15">
        <v>276.94301372761049</v>
      </c>
      <c r="F204" s="15">
        <v>4.8221403697643268</v>
      </c>
      <c r="G204" s="15">
        <v>5.9160166989708086E-2</v>
      </c>
      <c r="H204" s="15">
        <v>10.28135870737402</v>
      </c>
      <c r="I204" s="15">
        <v>259.95849961069621</v>
      </c>
      <c r="J204" s="15">
        <v>293.92752784452477</v>
      </c>
      <c r="K204" s="15">
        <v>82.155785527245101</v>
      </c>
      <c r="L204" s="15">
        <v>141.2239770916371</v>
      </c>
      <c r="M204" s="15">
        <v>412.66205036358389</v>
      </c>
    </row>
    <row r="205" spans="2:13" x14ac:dyDescent="0.35">
      <c r="B205" s="6" t="s">
        <v>187</v>
      </c>
      <c r="C205" s="12">
        <v>1</v>
      </c>
      <c r="D205" s="15">
        <v>348.46674668822629</v>
      </c>
      <c r="E205" s="15">
        <v>415.04306208154634</v>
      </c>
      <c r="F205" s="15">
        <v>-66.576315393320044</v>
      </c>
      <c r="G205" s="15">
        <v>-0.81678790624271724</v>
      </c>
      <c r="H205" s="15">
        <v>18.69384014246619</v>
      </c>
      <c r="I205" s="15">
        <v>384.16136630223906</v>
      </c>
      <c r="J205" s="15">
        <v>445.92475786085362</v>
      </c>
      <c r="K205" s="15">
        <v>83.626110862583346</v>
      </c>
      <c r="L205" s="15">
        <v>276.89508953104269</v>
      </c>
      <c r="M205" s="15">
        <v>553.19103463204999</v>
      </c>
    </row>
    <row r="206" spans="2:13" x14ac:dyDescent="0.35">
      <c r="B206" s="6" t="s">
        <v>188</v>
      </c>
      <c r="C206" s="12">
        <v>1</v>
      </c>
      <c r="D206" s="15">
        <v>378.71914793843308</v>
      </c>
      <c r="E206" s="15">
        <v>383.0938729999362</v>
      </c>
      <c r="F206" s="15">
        <v>-4.3747250615031135</v>
      </c>
      <c r="G206" s="15">
        <v>-5.3671076602283568E-2</v>
      </c>
      <c r="H206" s="15">
        <v>14.280562620066478</v>
      </c>
      <c r="I206" s="15">
        <v>359.50278700426554</v>
      </c>
      <c r="J206" s="15">
        <v>406.68495899560685</v>
      </c>
      <c r="K206" s="15">
        <v>82.751442449510449</v>
      </c>
      <c r="L206" s="15">
        <v>246.39082795680574</v>
      </c>
      <c r="M206" s="15">
        <v>519.79691804306663</v>
      </c>
    </row>
    <row r="207" spans="2:13" x14ac:dyDescent="0.35">
      <c r="B207" s="6" t="s">
        <v>189</v>
      </c>
      <c r="C207" s="12">
        <v>1</v>
      </c>
      <c r="D207" s="15">
        <v>360.30415645289946</v>
      </c>
      <c r="E207" s="15">
        <v>322.94272122469016</v>
      </c>
      <c r="F207" s="15">
        <v>37.361435228209302</v>
      </c>
      <c r="G207" s="15">
        <v>0.45836673708941611</v>
      </c>
      <c r="H207" s="15">
        <v>12.166688110333963</v>
      </c>
      <c r="I207" s="15">
        <v>302.84369619817784</v>
      </c>
      <c r="J207" s="15">
        <v>343.04174625120248</v>
      </c>
      <c r="K207" s="15">
        <v>82.412954432559587</v>
      </c>
      <c r="L207" s="15">
        <v>186.79884882264116</v>
      </c>
      <c r="M207" s="15">
        <v>459.08659362673916</v>
      </c>
    </row>
    <row r="208" spans="2:13" x14ac:dyDescent="0.35">
      <c r="B208" s="6" t="s">
        <v>190</v>
      </c>
      <c r="C208" s="12">
        <v>1</v>
      </c>
      <c r="D208" s="15">
        <v>342.76335527262108</v>
      </c>
      <c r="E208" s="15">
        <v>315.48032824438491</v>
      </c>
      <c r="F208" s="15">
        <v>27.283027028236177</v>
      </c>
      <c r="G208" s="15">
        <v>0.33472033396117334</v>
      </c>
      <c r="H208" s="15">
        <v>12.598740683566</v>
      </c>
      <c r="I208" s="15">
        <v>294.66756457318883</v>
      </c>
      <c r="J208" s="15">
        <v>336.29309191558099</v>
      </c>
      <c r="K208" s="15">
        <v>82.477845665007166</v>
      </c>
      <c r="L208" s="15">
        <v>179.22925735963153</v>
      </c>
      <c r="M208" s="15">
        <v>451.73139912913825</v>
      </c>
    </row>
    <row r="209" spans="2:13" x14ac:dyDescent="0.35">
      <c r="B209" s="6" t="s">
        <v>191</v>
      </c>
      <c r="C209" s="12">
        <v>1</v>
      </c>
      <c r="D209" s="15">
        <v>360.59464988979607</v>
      </c>
      <c r="E209" s="15">
        <v>197.19115989039875</v>
      </c>
      <c r="F209" s="15">
        <v>163.40348999939732</v>
      </c>
      <c r="G209" s="15">
        <v>2.0047068342678496</v>
      </c>
      <c r="H209" s="15">
        <v>14.179927812755828</v>
      </c>
      <c r="I209" s="15">
        <v>173.76631975328323</v>
      </c>
      <c r="J209" s="15">
        <v>220.61600002751427</v>
      </c>
      <c r="K209" s="15">
        <v>82.734135104586471</v>
      </c>
      <c r="L209" s="15">
        <v>60.516706092117744</v>
      </c>
      <c r="M209" s="15">
        <v>333.86561368867979</v>
      </c>
    </row>
    <row r="210" spans="2:13" x14ac:dyDescent="0.35">
      <c r="B210" s="6" t="s">
        <v>192</v>
      </c>
      <c r="C210" s="12">
        <v>1</v>
      </c>
      <c r="D210" s="15">
        <v>283.6937634993709</v>
      </c>
      <c r="E210" s="15">
        <v>252.83758485603533</v>
      </c>
      <c r="F210" s="15">
        <v>30.856178643335568</v>
      </c>
      <c r="G210" s="15">
        <v>0.37855735031064897</v>
      </c>
      <c r="H210" s="15">
        <v>9.3619259923949638</v>
      </c>
      <c r="I210" s="15">
        <v>237.37194760856769</v>
      </c>
      <c r="J210" s="15">
        <v>268.30322210350295</v>
      </c>
      <c r="K210" s="15">
        <v>82.045794633339256</v>
      </c>
      <c r="L210" s="15">
        <v>117.30025006934534</v>
      </c>
      <c r="M210" s="15">
        <v>388.37491964272533</v>
      </c>
    </row>
    <row r="211" spans="2:13" x14ac:dyDescent="0.35">
      <c r="B211" s="6" t="s">
        <v>193</v>
      </c>
      <c r="C211" s="12">
        <v>1</v>
      </c>
      <c r="D211" s="15">
        <v>248.0364410567509</v>
      </c>
      <c r="E211" s="15">
        <v>237.02557772673254</v>
      </c>
      <c r="F211" s="15">
        <v>11.010863330018367</v>
      </c>
      <c r="G211" s="15">
        <v>0.13508617820193733</v>
      </c>
      <c r="H211" s="15">
        <v>9.8924223248374883</v>
      </c>
      <c r="I211" s="15">
        <v>220.68357552558626</v>
      </c>
      <c r="J211" s="15">
        <v>253.36757992787881</v>
      </c>
      <c r="K211" s="15">
        <v>82.108018963935208</v>
      </c>
      <c r="L211" s="15">
        <v>101.38545010385207</v>
      </c>
      <c r="M211" s="15">
        <v>372.66570534961301</v>
      </c>
    </row>
    <row r="212" spans="2:13" x14ac:dyDescent="0.35">
      <c r="B212" s="6" t="s">
        <v>194</v>
      </c>
      <c r="C212" s="12">
        <v>1</v>
      </c>
      <c r="D212" s="15">
        <v>378.96757551248282</v>
      </c>
      <c r="E212" s="15">
        <v>419.79800049747672</v>
      </c>
      <c r="F212" s="15">
        <v>-40.830424984993897</v>
      </c>
      <c r="G212" s="15">
        <v>-0.5009258493425075</v>
      </c>
      <c r="H212" s="15">
        <v>18.955059819016956</v>
      </c>
      <c r="I212" s="15">
        <v>388.48477719245341</v>
      </c>
      <c r="J212" s="15">
        <v>451.11122380250004</v>
      </c>
      <c r="K212" s="15">
        <v>83.684891416978672</v>
      </c>
      <c r="L212" s="15">
        <v>281.5529241317729</v>
      </c>
      <c r="M212" s="15">
        <v>558.04307686318054</v>
      </c>
    </row>
    <row r="213" spans="2:13" x14ac:dyDescent="0.35">
      <c r="B213" s="6" t="s">
        <v>195</v>
      </c>
      <c r="C213" s="12">
        <v>1</v>
      </c>
      <c r="D213" s="15">
        <v>270.20687266746779</v>
      </c>
      <c r="E213" s="15">
        <v>305.31953391728592</v>
      </c>
      <c r="F213" s="15">
        <v>-35.112661249818132</v>
      </c>
      <c r="G213" s="15">
        <v>-0.43077777578130017</v>
      </c>
      <c r="H213" s="15">
        <v>13.399857417340369</v>
      </c>
      <c r="I213" s="15">
        <v>283.18334803494491</v>
      </c>
      <c r="J213" s="15">
        <v>327.45571979962693</v>
      </c>
      <c r="K213" s="15">
        <v>82.604012841592947</v>
      </c>
      <c r="L213" s="15">
        <v>168.86003842127221</v>
      </c>
      <c r="M213" s="15">
        <v>441.77902941329967</v>
      </c>
    </row>
    <row r="214" spans="2:13" x14ac:dyDescent="0.35">
      <c r="B214" s="6" t="s">
        <v>196</v>
      </c>
      <c r="C214" s="12">
        <v>1</v>
      </c>
      <c r="D214" s="15">
        <v>305.50056886598702</v>
      </c>
      <c r="E214" s="15">
        <v>331.90953263367641</v>
      </c>
      <c r="F214" s="15">
        <v>-26.408963767689386</v>
      </c>
      <c r="G214" s="15">
        <v>-0.32399693636417554</v>
      </c>
      <c r="H214" s="15">
        <v>11.845690146969659</v>
      </c>
      <c r="I214" s="15">
        <v>312.34078717384739</v>
      </c>
      <c r="J214" s="15">
        <v>351.47827809350542</v>
      </c>
      <c r="K214" s="15">
        <v>82.36617712257268</v>
      </c>
      <c r="L214" s="15">
        <v>195.84293502617902</v>
      </c>
      <c r="M214" s="15">
        <v>467.97613024117379</v>
      </c>
    </row>
    <row r="215" spans="2:13" x14ac:dyDescent="0.35">
      <c r="B215" s="6" t="s">
        <v>214</v>
      </c>
      <c r="C215" s="12">
        <v>1</v>
      </c>
      <c r="D215" s="15">
        <v>127.97854653078643</v>
      </c>
      <c r="E215" s="15">
        <v>206.72338907183394</v>
      </c>
      <c r="F215" s="15">
        <v>-78.744842541047504</v>
      </c>
      <c r="G215" s="15">
        <v>-0.96607682006036633</v>
      </c>
      <c r="H215" s="15">
        <v>9.4585049609256018</v>
      </c>
      <c r="I215" s="15">
        <v>191.09820609689069</v>
      </c>
      <c r="J215" s="15">
        <v>222.34857204677718</v>
      </c>
      <c r="K215" s="15">
        <v>82.056870978759932</v>
      </c>
      <c r="L215" s="15">
        <v>71.167756475436505</v>
      </c>
      <c r="M215" s="15">
        <v>342.27902166823139</v>
      </c>
    </row>
    <row r="216" spans="2:13" x14ac:dyDescent="0.35">
      <c r="B216" s="6" t="s">
        <v>215</v>
      </c>
      <c r="C216" s="12">
        <v>1</v>
      </c>
      <c r="D216" s="15">
        <v>152.5346601739578</v>
      </c>
      <c r="E216" s="15">
        <v>189.83705977850133</v>
      </c>
      <c r="F216" s="15">
        <v>-37.302399604543524</v>
      </c>
      <c r="G216" s="15">
        <v>-0.45764246174971257</v>
      </c>
      <c r="H216" s="15">
        <v>11.385514108934256</v>
      </c>
      <c r="I216" s="15">
        <v>171.02851213267058</v>
      </c>
      <c r="J216" s="15">
        <v>208.64560742433207</v>
      </c>
      <c r="K216" s="15">
        <v>82.301255702776132</v>
      </c>
      <c r="L216" s="15">
        <v>53.877710522355983</v>
      </c>
      <c r="M216" s="15">
        <v>325.79640903464667</v>
      </c>
    </row>
    <row r="217" spans="2:13" x14ac:dyDescent="0.35">
      <c r="B217" s="6" t="s">
        <v>216</v>
      </c>
      <c r="C217" s="12">
        <v>1</v>
      </c>
      <c r="D217" s="15">
        <v>250.59645711523632</v>
      </c>
      <c r="E217" s="15">
        <v>221.85968061756535</v>
      </c>
      <c r="F217" s="15">
        <v>28.736776497670974</v>
      </c>
      <c r="G217" s="15">
        <v>0.35255558029954681</v>
      </c>
      <c r="H217" s="15">
        <v>8.3905396855200483</v>
      </c>
      <c r="I217" s="15">
        <v>207.99874610556995</v>
      </c>
      <c r="J217" s="15">
        <v>235.72061512956074</v>
      </c>
      <c r="K217" s="15">
        <v>81.94063653001048</v>
      </c>
      <c r="L217" s="15">
        <v>86.49606404666082</v>
      </c>
      <c r="M217" s="15">
        <v>357.22329718846987</v>
      </c>
    </row>
    <row r="218" spans="2:13" x14ac:dyDescent="0.35">
      <c r="B218" s="6" t="s">
        <v>217</v>
      </c>
      <c r="C218" s="12">
        <v>1</v>
      </c>
      <c r="D218" s="15">
        <v>230.18775321635798</v>
      </c>
      <c r="E218" s="15">
        <v>231.03970324964786</v>
      </c>
      <c r="F218" s="15">
        <v>-0.8519500332898815</v>
      </c>
      <c r="G218" s="15">
        <v>-1.0452102670495267E-2</v>
      </c>
      <c r="H218" s="15">
        <v>8.1634818838078136</v>
      </c>
      <c r="I218" s="15">
        <v>217.5538618112723</v>
      </c>
      <c r="J218" s="15">
        <v>244.52554468802342</v>
      </c>
      <c r="K218" s="15">
        <v>81.917697692234114</v>
      </c>
      <c r="L218" s="15">
        <v>95.713980990684689</v>
      </c>
      <c r="M218" s="15">
        <v>366.365425508611</v>
      </c>
    </row>
    <row r="219" spans="2:13" x14ac:dyDescent="0.35">
      <c r="B219" s="6" t="s">
        <v>218</v>
      </c>
      <c r="C219" s="12">
        <v>1</v>
      </c>
      <c r="D219" s="15">
        <v>258.26648249879088</v>
      </c>
      <c r="E219" s="15">
        <v>231.03970324964786</v>
      </c>
      <c r="F219" s="15">
        <v>27.226779249143021</v>
      </c>
      <c r="G219" s="15">
        <v>0.33403026114105883</v>
      </c>
      <c r="H219" s="15">
        <v>8.1634818838078136</v>
      </c>
      <c r="I219" s="15">
        <v>217.5538618112723</v>
      </c>
      <c r="J219" s="15">
        <v>244.52554468802342</v>
      </c>
      <c r="K219" s="15">
        <v>81.917697692234114</v>
      </c>
      <c r="L219" s="15">
        <v>95.713980990684689</v>
      </c>
      <c r="M219" s="15">
        <v>366.365425508611</v>
      </c>
    </row>
    <row r="220" spans="2:13" x14ac:dyDescent="0.35">
      <c r="B220" s="6" t="s">
        <v>219</v>
      </c>
      <c r="C220" s="12">
        <v>1</v>
      </c>
      <c r="D220" s="15">
        <v>120.9717472247146</v>
      </c>
      <c r="E220" s="15">
        <v>206.72338907183394</v>
      </c>
      <c r="F220" s="15">
        <v>-85.75164184711933</v>
      </c>
      <c r="G220" s="15">
        <v>-1.0520393564497497</v>
      </c>
      <c r="H220" s="15">
        <v>9.4585049609256018</v>
      </c>
      <c r="I220" s="15">
        <v>191.09820609689069</v>
      </c>
      <c r="J220" s="15">
        <v>222.34857204677718</v>
      </c>
      <c r="K220" s="15">
        <v>82.056870978759932</v>
      </c>
      <c r="L220" s="15">
        <v>71.167756475436505</v>
      </c>
      <c r="M220" s="15">
        <v>342.27902166823139</v>
      </c>
    </row>
    <row r="221" spans="2:13" x14ac:dyDescent="0.35">
      <c r="B221" s="6" t="s">
        <v>220</v>
      </c>
      <c r="C221" s="12">
        <v>1</v>
      </c>
      <c r="D221" s="15">
        <v>323.95524257777464</v>
      </c>
      <c r="E221" s="15">
        <v>331.99219682646321</v>
      </c>
      <c r="F221" s="15">
        <v>-8.0369542486885734</v>
      </c>
      <c r="G221" s="15">
        <v>-9.8600936302544323E-2</v>
      </c>
      <c r="H221" s="15">
        <v>20.236220669049317</v>
      </c>
      <c r="I221" s="15">
        <v>298.56253199238341</v>
      </c>
      <c r="J221" s="15">
        <v>365.42186166054302</v>
      </c>
      <c r="K221" s="15">
        <v>83.984352028788436</v>
      </c>
      <c r="L221" s="15">
        <v>193.25241999037362</v>
      </c>
      <c r="M221" s="15">
        <v>470.73197366255283</v>
      </c>
    </row>
    <row r="222" spans="2:13" x14ac:dyDescent="0.35">
      <c r="B222" s="6" t="s">
        <v>221</v>
      </c>
      <c r="C222" s="12">
        <v>1</v>
      </c>
      <c r="D222" s="15">
        <v>332.53958284465392</v>
      </c>
      <c r="E222" s="15">
        <v>315.37882128026979</v>
      </c>
      <c r="F222" s="15">
        <v>17.160761564384131</v>
      </c>
      <c r="G222" s="15">
        <v>0.21053587037516022</v>
      </c>
      <c r="H222" s="15">
        <v>13.181021434259334</v>
      </c>
      <c r="I222" s="15">
        <v>293.60414625945168</v>
      </c>
      <c r="J222" s="15">
        <v>337.1534963010879</v>
      </c>
      <c r="K222" s="15">
        <v>82.568796071999287</v>
      </c>
      <c r="L222" s="15">
        <v>178.97750289268501</v>
      </c>
      <c r="M222" s="15">
        <v>451.78013966785454</v>
      </c>
    </row>
    <row r="223" spans="2:13" x14ac:dyDescent="0.35">
      <c r="B223" s="6" t="s">
        <v>222</v>
      </c>
      <c r="C223" s="12">
        <v>1</v>
      </c>
      <c r="D223" s="15">
        <v>318.75480206331304</v>
      </c>
      <c r="E223" s="15">
        <v>315.37882128026979</v>
      </c>
      <c r="F223" s="15">
        <v>3.3759807830432464</v>
      </c>
      <c r="G223" s="15">
        <v>4.1418036714813644E-2</v>
      </c>
      <c r="H223" s="15">
        <v>13.181021434259334</v>
      </c>
      <c r="I223" s="15">
        <v>293.60414625945168</v>
      </c>
      <c r="J223" s="15">
        <v>337.1534963010879</v>
      </c>
      <c r="K223" s="15">
        <v>82.568796071999287</v>
      </c>
      <c r="L223" s="15">
        <v>178.97750289268501</v>
      </c>
      <c r="M223" s="15">
        <v>451.78013966785454</v>
      </c>
    </row>
    <row r="224" spans="2:13" x14ac:dyDescent="0.35">
      <c r="B224" s="6" t="s">
        <v>223</v>
      </c>
      <c r="C224" s="12">
        <v>1</v>
      </c>
      <c r="D224" s="15">
        <v>333.84805201146571</v>
      </c>
      <c r="E224" s="15">
        <v>361.73719657043307</v>
      </c>
      <c r="F224" s="15">
        <v>-27.889144558967359</v>
      </c>
      <c r="G224" s="15">
        <v>-0.34215645393774691</v>
      </c>
      <c r="H224" s="15">
        <v>15.518525564697709</v>
      </c>
      <c r="I224" s="15">
        <v>336.10103076500678</v>
      </c>
      <c r="J224" s="15">
        <v>387.37336237585936</v>
      </c>
      <c r="K224" s="15">
        <v>82.974040485149189</v>
      </c>
      <c r="L224" s="15">
        <v>224.66642586123942</v>
      </c>
      <c r="M224" s="15">
        <v>498.80796727962672</v>
      </c>
    </row>
    <row r="225" spans="2:13" x14ac:dyDescent="0.35">
      <c r="B225" s="6" t="s">
        <v>224</v>
      </c>
      <c r="C225" s="12">
        <v>1</v>
      </c>
      <c r="D225" s="15">
        <v>335.28131464737612</v>
      </c>
      <c r="E225" s="15">
        <v>291.87961262674025</v>
      </c>
      <c r="F225" s="15">
        <v>43.401702020635867</v>
      </c>
      <c r="G225" s="15">
        <v>0.53247142187689123</v>
      </c>
      <c r="H225" s="15">
        <v>13.806910886954341</v>
      </c>
      <c r="I225" s="15">
        <v>269.07098591262098</v>
      </c>
      <c r="J225" s="15">
        <v>314.68823934085952</v>
      </c>
      <c r="K225" s="15">
        <v>82.671019994731523</v>
      </c>
      <c r="L225" s="15">
        <v>155.30942320681939</v>
      </c>
      <c r="M225" s="15">
        <v>428.44980204666115</v>
      </c>
    </row>
    <row r="226" spans="2:13" x14ac:dyDescent="0.35">
      <c r="B226" s="6" t="s">
        <v>225</v>
      </c>
      <c r="C226" s="12">
        <v>1</v>
      </c>
      <c r="D226" s="15">
        <v>169.60160845688188</v>
      </c>
      <c r="E226" s="15">
        <v>229.23849481538102</v>
      </c>
      <c r="F226" s="15">
        <v>-59.63688635849914</v>
      </c>
      <c r="G226" s="15">
        <v>-0.73165189836385547</v>
      </c>
      <c r="H226" s="15">
        <v>8.1801823797660429</v>
      </c>
      <c r="I226" s="15">
        <v>215.72506462950278</v>
      </c>
      <c r="J226" s="15">
        <v>242.75192500125925</v>
      </c>
      <c r="K226" s="15">
        <v>81.919363660219162</v>
      </c>
      <c r="L226" s="15">
        <v>93.910020424373272</v>
      </c>
      <c r="M226" s="15">
        <v>364.56696920638876</v>
      </c>
    </row>
    <row r="227" spans="2:13" x14ac:dyDescent="0.35">
      <c r="B227" s="6" t="s">
        <v>226</v>
      </c>
      <c r="C227" s="12">
        <v>1</v>
      </c>
      <c r="D227" s="15">
        <v>209.3971488106277</v>
      </c>
      <c r="E227" s="15">
        <v>229.90712524723179</v>
      </c>
      <c r="F227" s="15">
        <v>-20.509976436604092</v>
      </c>
      <c r="G227" s="15">
        <v>-0.25162553096806212</v>
      </c>
      <c r="H227" s="15">
        <v>8.1723676816867279</v>
      </c>
      <c r="I227" s="15">
        <v>216.4066047218007</v>
      </c>
      <c r="J227" s="15">
        <v>243.40764577266287</v>
      </c>
      <c r="K227" s="15">
        <v>81.918583680711166</v>
      </c>
      <c r="L227" s="15">
        <v>94.579939360335374</v>
      </c>
      <c r="M227" s="15">
        <v>365.23431113412823</v>
      </c>
    </row>
    <row r="228" spans="2:13" x14ac:dyDescent="0.35">
      <c r="B228" s="6" t="s">
        <v>227</v>
      </c>
      <c r="C228" s="12">
        <v>1</v>
      </c>
      <c r="D228" s="15">
        <v>196.34960394675636</v>
      </c>
      <c r="E228" s="15">
        <v>243.27973348306904</v>
      </c>
      <c r="F228" s="15">
        <v>-46.930129536312677</v>
      </c>
      <c r="G228" s="15">
        <v>-0.57575974304385102</v>
      </c>
      <c r="H228" s="15">
        <v>8.4139644815229691</v>
      </c>
      <c r="I228" s="15">
        <v>229.38010186987123</v>
      </c>
      <c r="J228" s="15">
        <v>257.17936509626685</v>
      </c>
      <c r="K228" s="15">
        <v>81.943038490315516</v>
      </c>
      <c r="L228" s="15">
        <v>107.91214894160049</v>
      </c>
      <c r="M228" s="15">
        <v>378.64731802453758</v>
      </c>
    </row>
    <row r="229" spans="2:13" x14ac:dyDescent="0.35">
      <c r="B229" s="6" t="s">
        <v>228</v>
      </c>
      <c r="C229" s="12">
        <v>1</v>
      </c>
      <c r="D229" s="15">
        <v>358.38055216776797</v>
      </c>
      <c r="E229" s="15">
        <v>243.27973348306904</v>
      </c>
      <c r="F229" s="15">
        <v>115.10081868469894</v>
      </c>
      <c r="G229" s="15">
        <v>1.4121081370287232</v>
      </c>
      <c r="H229" s="15">
        <v>8.4139644815229691</v>
      </c>
      <c r="I229" s="15">
        <v>229.38010186987123</v>
      </c>
      <c r="J229" s="15">
        <v>257.17936509626685</v>
      </c>
      <c r="K229" s="15">
        <v>81.943038490315516</v>
      </c>
      <c r="L229" s="15">
        <v>107.91214894160049</v>
      </c>
      <c r="M229" s="15">
        <v>378.64731802453758</v>
      </c>
    </row>
    <row r="230" spans="2:13" x14ac:dyDescent="0.35">
      <c r="B230" s="6" t="s">
        <v>229</v>
      </c>
      <c r="C230" s="12">
        <v>1</v>
      </c>
      <c r="D230" s="15">
        <v>198.00953936017774</v>
      </c>
      <c r="E230" s="15">
        <v>243.27973348306904</v>
      </c>
      <c r="F230" s="15">
        <v>-45.270194122891297</v>
      </c>
      <c r="G230" s="15">
        <v>-0.5553949156601683</v>
      </c>
      <c r="H230" s="15">
        <v>8.4139644815229691</v>
      </c>
      <c r="I230" s="15">
        <v>229.38010186987123</v>
      </c>
      <c r="J230" s="15">
        <v>257.17936509626685</v>
      </c>
      <c r="K230" s="15">
        <v>81.943038490315516</v>
      </c>
      <c r="L230" s="15">
        <v>107.91214894160049</v>
      </c>
      <c r="M230" s="15">
        <v>378.64731802453758</v>
      </c>
    </row>
    <row r="231" spans="2:13" x14ac:dyDescent="0.35">
      <c r="B231" s="6" t="s">
        <v>230</v>
      </c>
      <c r="C231" s="12">
        <v>1</v>
      </c>
      <c r="D231" s="15">
        <v>166.40779961215463</v>
      </c>
      <c r="E231" s="15">
        <v>229.23849481538102</v>
      </c>
      <c r="F231" s="15">
        <v>-62.830695203226384</v>
      </c>
      <c r="G231" s="15">
        <v>-0.77083496855650202</v>
      </c>
      <c r="H231" s="15">
        <v>8.1801823797660429</v>
      </c>
      <c r="I231" s="15">
        <v>215.72506462950278</v>
      </c>
      <c r="J231" s="15">
        <v>242.75192500125925</v>
      </c>
      <c r="K231" s="15">
        <v>81.919363660219162</v>
      </c>
      <c r="L231" s="15">
        <v>93.910020424373272</v>
      </c>
      <c r="M231" s="15">
        <v>364.56696920638876</v>
      </c>
    </row>
    <row r="232" spans="2:13" x14ac:dyDescent="0.35">
      <c r="B232" s="6" t="s">
        <v>231</v>
      </c>
      <c r="C232" s="12">
        <v>1</v>
      </c>
      <c r="D232" s="15">
        <v>299.87320850245294</v>
      </c>
      <c r="E232" s="15">
        <v>355.23506358076077</v>
      </c>
      <c r="F232" s="15">
        <v>-55.361855078307826</v>
      </c>
      <c r="G232" s="15">
        <v>-0.67920390949813436</v>
      </c>
      <c r="H232" s="15">
        <v>19.317955230268037</v>
      </c>
      <c r="I232" s="15">
        <v>323.32234730882669</v>
      </c>
      <c r="J232" s="15">
        <v>387.14777985269484</v>
      </c>
      <c r="K232" s="15">
        <v>83.767834835380825</v>
      </c>
      <c r="L232" s="15">
        <v>216.85296703116373</v>
      </c>
      <c r="M232" s="15">
        <v>493.61716013035777</v>
      </c>
    </row>
    <row r="233" spans="2:13" x14ac:dyDescent="0.35">
      <c r="B233" s="6" t="s">
        <v>232</v>
      </c>
      <c r="C233" s="12">
        <v>1</v>
      </c>
      <c r="D233" s="15">
        <v>344.85569958245247</v>
      </c>
      <c r="E233" s="15">
        <v>308.5014798920144</v>
      </c>
      <c r="F233" s="15">
        <v>36.354219690438072</v>
      </c>
      <c r="G233" s="15">
        <v>0.44600976801759151</v>
      </c>
      <c r="H233" s="15">
        <v>13.288492076739555</v>
      </c>
      <c r="I233" s="15">
        <v>286.54926640606618</v>
      </c>
      <c r="J233" s="15">
        <v>330.45369337796262</v>
      </c>
      <c r="K233" s="15">
        <v>82.586020490168735</v>
      </c>
      <c r="L233" s="15">
        <v>172.07170725223583</v>
      </c>
      <c r="M233" s="15">
        <v>444.93125253179301</v>
      </c>
    </row>
    <row r="234" spans="2:13" x14ac:dyDescent="0.35">
      <c r="B234" s="6" t="s">
        <v>233</v>
      </c>
      <c r="C234" s="12">
        <v>1</v>
      </c>
      <c r="D234" s="15">
        <v>340.26696321400709</v>
      </c>
      <c r="E234" s="15">
        <v>308.5014798920144</v>
      </c>
      <c r="F234" s="15">
        <v>31.76548332199269</v>
      </c>
      <c r="G234" s="15">
        <v>0.38971310532997189</v>
      </c>
      <c r="H234" s="15">
        <v>13.288492076739555</v>
      </c>
      <c r="I234" s="15">
        <v>286.54926640606618</v>
      </c>
      <c r="J234" s="15">
        <v>330.45369337796262</v>
      </c>
      <c r="K234" s="15">
        <v>82.586020490168735</v>
      </c>
      <c r="L234" s="15">
        <v>172.07170725223583</v>
      </c>
      <c r="M234" s="15">
        <v>444.93125253179301</v>
      </c>
    </row>
    <row r="235" spans="2:13" x14ac:dyDescent="0.35">
      <c r="B235" s="6" t="s">
        <v>234</v>
      </c>
      <c r="C235" s="12">
        <v>1</v>
      </c>
      <c r="D235" s="15">
        <v>262.28117718093938</v>
      </c>
      <c r="E235" s="15">
        <v>336.87051311856771</v>
      </c>
      <c r="F235" s="15">
        <v>-74.589335937628334</v>
      </c>
      <c r="G235" s="15">
        <v>-0.91509521319413401</v>
      </c>
      <c r="H235" s="15">
        <v>13.644057280728028</v>
      </c>
      <c r="I235" s="15">
        <v>314.33091596101445</v>
      </c>
      <c r="J235" s="15">
        <v>359.41011027612097</v>
      </c>
      <c r="K235" s="15">
        <v>82.643977746771043</v>
      </c>
      <c r="L235" s="15">
        <v>200.34499672828332</v>
      </c>
      <c r="M235" s="15">
        <v>473.39602950885211</v>
      </c>
    </row>
    <row r="236" spans="2:13" x14ac:dyDescent="0.35">
      <c r="B236" s="6" t="s">
        <v>235</v>
      </c>
      <c r="C236" s="12">
        <v>1</v>
      </c>
      <c r="D236" s="15">
        <v>235.86848608428613</v>
      </c>
      <c r="E236" s="15">
        <v>257.60752804193436</v>
      </c>
      <c r="F236" s="15">
        <v>-21.739041957648226</v>
      </c>
      <c r="G236" s="15">
        <v>-0.26670425449966623</v>
      </c>
      <c r="H236" s="15">
        <v>9.4318864736972934</v>
      </c>
      <c r="I236" s="15">
        <v>242.02631805587009</v>
      </c>
      <c r="J236" s="15">
        <v>273.18873802799862</v>
      </c>
      <c r="K236" s="15">
        <v>82.05380698774259</v>
      </c>
      <c r="L236" s="15">
        <v>122.05695707213408</v>
      </c>
      <c r="M236" s="15">
        <v>393.15809901173463</v>
      </c>
    </row>
    <row r="237" spans="2:13" x14ac:dyDescent="0.35">
      <c r="B237" s="6" t="s">
        <v>236</v>
      </c>
      <c r="C237" s="12">
        <v>1</v>
      </c>
      <c r="D237" s="15">
        <v>203.79754865341786</v>
      </c>
      <c r="E237" s="15">
        <v>231.28532262587925</v>
      </c>
      <c r="F237" s="15">
        <v>-27.487773972461383</v>
      </c>
      <c r="G237" s="15">
        <v>-0.33723226071613582</v>
      </c>
      <c r="H237" s="15">
        <v>8.1622783918145796</v>
      </c>
      <c r="I237" s="15">
        <v>217.80146932227558</v>
      </c>
      <c r="J237" s="15">
        <v>244.76917592948291</v>
      </c>
      <c r="K237" s="15">
        <v>81.917577767378376</v>
      </c>
      <c r="L237" s="15">
        <v>95.959798479389661</v>
      </c>
      <c r="M237" s="15">
        <v>366.61084677236886</v>
      </c>
    </row>
    <row r="238" spans="2:13" x14ac:dyDescent="0.35">
      <c r="B238" s="6" t="s">
        <v>237</v>
      </c>
      <c r="C238" s="12">
        <v>1</v>
      </c>
      <c r="D238" s="15">
        <v>219.29149989342258</v>
      </c>
      <c r="E238" s="15">
        <v>195.80697419713232</v>
      </c>
      <c r="F238" s="15">
        <v>23.484525696290262</v>
      </c>
      <c r="G238" s="15">
        <v>0.28811862686081957</v>
      </c>
      <c r="H238" s="15">
        <v>10.637280631979525</v>
      </c>
      <c r="I238" s="15">
        <v>178.23448711623166</v>
      </c>
      <c r="J238" s="15">
        <v>213.37946127803298</v>
      </c>
      <c r="K238" s="15">
        <v>82.201085746919958</v>
      </c>
      <c r="L238" s="15">
        <v>60.013102878072232</v>
      </c>
      <c r="M238" s="15">
        <v>331.60084551619241</v>
      </c>
    </row>
    <row r="239" spans="2:13" x14ac:dyDescent="0.35">
      <c r="B239" s="6" t="s">
        <v>238</v>
      </c>
      <c r="C239" s="12">
        <v>1</v>
      </c>
      <c r="D239" s="15">
        <v>294.08243374242301</v>
      </c>
      <c r="E239" s="15">
        <v>236.11583620363638</v>
      </c>
      <c r="F239" s="15">
        <v>57.96659753878663</v>
      </c>
      <c r="G239" s="15">
        <v>0.71116005077791222</v>
      </c>
      <c r="H239" s="15">
        <v>8.1910580937910336</v>
      </c>
      <c r="I239" s="15">
        <v>222.58443964544819</v>
      </c>
      <c r="J239" s="15">
        <v>249.64723276182457</v>
      </c>
      <c r="K239" s="15">
        <v>81.920450385876535</v>
      </c>
      <c r="L239" s="15">
        <v>100.7855665725447</v>
      </c>
      <c r="M239" s="15">
        <v>371.44610583472809</v>
      </c>
    </row>
    <row r="240" spans="2:13" x14ac:dyDescent="0.35">
      <c r="B240" s="6" t="s">
        <v>239</v>
      </c>
      <c r="C240" s="12">
        <v>1</v>
      </c>
      <c r="D240" s="15">
        <v>337.72974904051551</v>
      </c>
      <c r="E240" s="15">
        <v>247.33245253180843</v>
      </c>
      <c r="F240" s="15">
        <v>90.397296508707086</v>
      </c>
      <c r="G240" s="15">
        <v>1.1090343181226465</v>
      </c>
      <c r="H240" s="15">
        <v>8.6300399274343977</v>
      </c>
      <c r="I240" s="15">
        <v>233.07587038650158</v>
      </c>
      <c r="J240" s="15">
        <v>261.58903467711531</v>
      </c>
      <c r="K240" s="15">
        <v>81.965507061678764</v>
      </c>
      <c r="L240" s="15">
        <v>111.92775054522707</v>
      </c>
      <c r="M240" s="15">
        <v>382.73715451838979</v>
      </c>
    </row>
    <row r="241" spans="2:13" x14ac:dyDescent="0.35">
      <c r="B241" s="6" t="s">
        <v>240</v>
      </c>
      <c r="C241" s="12">
        <v>1</v>
      </c>
      <c r="D241" s="15">
        <v>198.84945852895032</v>
      </c>
      <c r="E241" s="15">
        <v>247.33245253180843</v>
      </c>
      <c r="F241" s="15">
        <v>-48.482994002858106</v>
      </c>
      <c r="G241" s="15">
        <v>-0.59481097633627833</v>
      </c>
      <c r="H241" s="15">
        <v>8.6300399274343977</v>
      </c>
      <c r="I241" s="15">
        <v>233.07587038650158</v>
      </c>
      <c r="J241" s="15">
        <v>261.58903467711531</v>
      </c>
      <c r="K241" s="15">
        <v>81.965507061678764</v>
      </c>
      <c r="L241" s="15">
        <v>111.92775054522707</v>
      </c>
      <c r="M241" s="15">
        <v>382.73715451838979</v>
      </c>
    </row>
    <row r="242" spans="2:13" x14ac:dyDescent="0.35">
      <c r="B242" s="6" t="s">
        <v>241</v>
      </c>
      <c r="C242" s="12">
        <v>1</v>
      </c>
      <c r="D242" s="15">
        <v>224.22524285785963</v>
      </c>
      <c r="E242" s="15">
        <v>231.28532262587925</v>
      </c>
      <c r="F242" s="15">
        <v>-7.0600797680196195</v>
      </c>
      <c r="G242" s="15">
        <v>-8.6616204840406455E-2</v>
      </c>
      <c r="H242" s="15">
        <v>8.1622783918145796</v>
      </c>
      <c r="I242" s="15">
        <v>217.80146932227558</v>
      </c>
      <c r="J242" s="15">
        <v>244.76917592948291</v>
      </c>
      <c r="K242" s="15">
        <v>81.917577767378376</v>
      </c>
      <c r="L242" s="15">
        <v>95.959798479389661</v>
      </c>
      <c r="M242" s="15">
        <v>366.61084677236886</v>
      </c>
    </row>
    <row r="243" spans="2:13" x14ac:dyDescent="0.35">
      <c r="B243" s="6" t="s">
        <v>242</v>
      </c>
      <c r="C243" s="12">
        <v>1</v>
      </c>
      <c r="D243" s="15">
        <v>258.85789097402039</v>
      </c>
      <c r="E243" s="15">
        <v>231.28532262587925</v>
      </c>
      <c r="F243" s="15">
        <v>27.572568348141147</v>
      </c>
      <c r="G243" s="15">
        <v>0.33827255590464939</v>
      </c>
      <c r="H243" s="15">
        <v>8.1622783918145796</v>
      </c>
      <c r="I243" s="15">
        <v>217.80146932227558</v>
      </c>
      <c r="J243" s="15">
        <v>244.76917592948291</v>
      </c>
      <c r="K243" s="15">
        <v>81.917577767378376</v>
      </c>
      <c r="L243" s="15">
        <v>95.959798479389661</v>
      </c>
      <c r="M243" s="15">
        <v>366.61084677236886</v>
      </c>
    </row>
    <row r="244" spans="2:13" x14ac:dyDescent="0.35">
      <c r="B244" s="6" t="s">
        <v>243</v>
      </c>
      <c r="C244" s="12">
        <v>1</v>
      </c>
      <c r="D244" s="15">
        <v>259.40173476767922</v>
      </c>
      <c r="E244" s="15">
        <v>254.39173415842362</v>
      </c>
      <c r="F244" s="15">
        <v>5.0100006092555986</v>
      </c>
      <c r="G244" s="15">
        <v>6.1464920125621748E-2</v>
      </c>
      <c r="H244" s="15">
        <v>9.1451788916904864</v>
      </c>
      <c r="I244" s="15">
        <v>239.28415699780766</v>
      </c>
      <c r="J244" s="15">
        <v>269.49931131903958</v>
      </c>
      <c r="K244" s="15">
        <v>82.021345122413237</v>
      </c>
      <c r="L244" s="15">
        <v>118.89478927303887</v>
      </c>
      <c r="M244" s="15">
        <v>389.88867904380834</v>
      </c>
    </row>
    <row r="245" spans="2:13" x14ac:dyDescent="0.35">
      <c r="B245" s="6" t="s">
        <v>244</v>
      </c>
      <c r="C245" s="12">
        <v>1</v>
      </c>
      <c r="D245" s="15">
        <v>206.1745931678478</v>
      </c>
      <c r="E245" s="15">
        <v>246.79004314999105</v>
      </c>
      <c r="F245" s="15">
        <v>-40.615449982143247</v>
      </c>
      <c r="G245" s="15">
        <v>-0.49828844020630703</v>
      </c>
      <c r="H245" s="15">
        <v>8.5975659016194097</v>
      </c>
      <c r="I245" s="15">
        <v>232.58710717787841</v>
      </c>
      <c r="J245" s="15">
        <v>260.99297912210369</v>
      </c>
      <c r="K245" s="15">
        <v>81.96209427632806</v>
      </c>
      <c r="L245" s="15">
        <v>111.39097898839145</v>
      </c>
      <c r="M245" s="15">
        <v>382.18910731159065</v>
      </c>
    </row>
    <row r="246" spans="2:13" x14ac:dyDescent="0.35">
      <c r="B246" s="6" t="s">
        <v>245</v>
      </c>
      <c r="C246" s="12">
        <v>1</v>
      </c>
      <c r="D246" s="15">
        <v>304.46835954757643</v>
      </c>
      <c r="E246" s="15">
        <v>282.47421149379966</v>
      </c>
      <c r="F246" s="15">
        <v>21.994148053776769</v>
      </c>
      <c r="G246" s="15">
        <v>0.26983400977217703</v>
      </c>
      <c r="H246" s="15">
        <v>12.431986152915352</v>
      </c>
      <c r="I246" s="15">
        <v>261.93692159611021</v>
      </c>
      <c r="J246" s="15">
        <v>303.01150139148911</v>
      </c>
      <c r="K246" s="15">
        <v>82.45253809577531</v>
      </c>
      <c r="L246" s="15">
        <v>146.26494799843101</v>
      </c>
      <c r="M246" s="15">
        <v>418.6834749891683</v>
      </c>
    </row>
    <row r="247" spans="2:13" x14ac:dyDescent="0.35">
      <c r="B247" s="6" t="s">
        <v>246</v>
      </c>
      <c r="C247" s="12">
        <v>1</v>
      </c>
      <c r="D247" s="15">
        <v>331.18181179812558</v>
      </c>
      <c r="E247" s="15">
        <v>291.87961262674025</v>
      </c>
      <c r="F247" s="15">
        <v>39.302199171385325</v>
      </c>
      <c r="G247" s="15">
        <v>0.48217689402425234</v>
      </c>
      <c r="H247" s="15">
        <v>13.806910886954341</v>
      </c>
      <c r="I247" s="15">
        <v>269.07098591262098</v>
      </c>
      <c r="J247" s="15">
        <v>314.68823934085952</v>
      </c>
      <c r="K247" s="15">
        <v>82.671019994731523</v>
      </c>
      <c r="L247" s="15">
        <v>155.30942320681939</v>
      </c>
      <c r="M247" s="15">
        <v>428.44980204666115</v>
      </c>
    </row>
    <row r="248" spans="2:13" x14ac:dyDescent="0.35">
      <c r="B248" s="6" t="s">
        <v>247</v>
      </c>
      <c r="C248" s="12">
        <v>1</v>
      </c>
      <c r="D248" s="15">
        <v>280.66506151742271</v>
      </c>
      <c r="E248" s="15">
        <v>313.00450106364826</v>
      </c>
      <c r="F248" s="15">
        <v>-32.339439546225549</v>
      </c>
      <c r="G248" s="15">
        <v>-0.39675465606609406</v>
      </c>
      <c r="H248" s="15">
        <v>13.204079744501474</v>
      </c>
      <c r="I248" s="15">
        <v>291.19173436575068</v>
      </c>
      <c r="J248" s="15">
        <v>334.81726776154585</v>
      </c>
      <c r="K248" s="15">
        <v>82.572480165174611</v>
      </c>
      <c r="L248" s="15">
        <v>176.59709665822041</v>
      </c>
      <c r="M248" s="15">
        <v>449.41190546907615</v>
      </c>
    </row>
    <row r="249" spans="2:13" x14ac:dyDescent="0.35">
      <c r="B249" s="6" t="s">
        <v>248</v>
      </c>
      <c r="C249" s="12">
        <v>1</v>
      </c>
      <c r="D249" s="15">
        <v>340.35566181391414</v>
      </c>
      <c r="E249" s="15">
        <v>233.74151598701491</v>
      </c>
      <c r="F249" s="15">
        <v>106.61414582689923</v>
      </c>
      <c r="G249" s="15">
        <v>1.3079898524174871</v>
      </c>
      <c r="H249" s="15">
        <v>8.1644511134312303</v>
      </c>
      <c r="I249" s="15">
        <v>220.25407340868401</v>
      </c>
      <c r="J249" s="15">
        <v>247.22895856534581</v>
      </c>
      <c r="K249" s="15">
        <v>81.917794286178193</v>
      </c>
      <c r="L249" s="15">
        <v>98.415634157585089</v>
      </c>
      <c r="M249" s="15">
        <v>369.06739781644472</v>
      </c>
    </row>
    <row r="250" spans="2:13" x14ac:dyDescent="0.35">
      <c r="B250" s="6" t="s">
        <v>249</v>
      </c>
      <c r="C250" s="12">
        <v>1</v>
      </c>
      <c r="D250" s="15">
        <v>293.192482907672</v>
      </c>
      <c r="E250" s="15">
        <v>246.14529239484213</v>
      </c>
      <c r="F250" s="15">
        <v>47.047190512829872</v>
      </c>
      <c r="G250" s="15">
        <v>0.57719589927069148</v>
      </c>
      <c r="H250" s="15">
        <v>8.5603672124716486</v>
      </c>
      <c r="I250" s="15">
        <v>232.00380760626885</v>
      </c>
      <c r="J250" s="15">
        <v>260.28677718341538</v>
      </c>
      <c r="K250" s="15">
        <v>81.958200599704242</v>
      </c>
      <c r="L250" s="15">
        <v>110.75266047702144</v>
      </c>
      <c r="M250" s="15">
        <v>381.53792431266282</v>
      </c>
    </row>
    <row r="251" spans="2:13" x14ac:dyDescent="0.35">
      <c r="B251" s="6" t="s">
        <v>250</v>
      </c>
      <c r="C251" s="12">
        <v>1</v>
      </c>
      <c r="D251" s="15">
        <v>247.64821289163172</v>
      </c>
      <c r="E251" s="15">
        <v>229.40224104709822</v>
      </c>
      <c r="F251" s="15">
        <v>18.2459718445335</v>
      </c>
      <c r="G251" s="15">
        <v>0.22384971370397277</v>
      </c>
      <c r="H251" s="15">
        <v>8.1780925985572583</v>
      </c>
      <c r="I251" s="15">
        <v>215.89226312073666</v>
      </c>
      <c r="J251" s="15">
        <v>242.91221897345977</v>
      </c>
      <c r="K251" s="15">
        <v>81.919155008334755</v>
      </c>
      <c r="L251" s="15">
        <v>94.074111343108711</v>
      </c>
      <c r="M251" s="15">
        <v>364.73037075108772</v>
      </c>
    </row>
    <row r="252" spans="2:13" x14ac:dyDescent="0.35">
      <c r="B252" s="6" t="s">
        <v>251</v>
      </c>
      <c r="C252" s="12">
        <v>1</v>
      </c>
      <c r="D252" s="15">
        <v>236.22983595974381</v>
      </c>
      <c r="E252" s="15">
        <v>216.84495252196251</v>
      </c>
      <c r="F252" s="15">
        <v>19.384883437781298</v>
      </c>
      <c r="G252" s="15">
        <v>0.23782238867327218</v>
      </c>
      <c r="H252" s="15">
        <v>8.6569307755365035</v>
      </c>
      <c r="I252" s="15">
        <v>202.54394745530786</v>
      </c>
      <c r="J252" s="15">
        <v>231.14595758861716</v>
      </c>
      <c r="K252" s="15">
        <v>81.968342725600053</v>
      </c>
      <c r="L252" s="15">
        <v>81.435566098696</v>
      </c>
      <c r="M252" s="15">
        <v>352.25433894522905</v>
      </c>
    </row>
    <row r="253" spans="2:13" x14ac:dyDescent="0.35">
      <c r="B253" s="6" t="s">
        <v>252</v>
      </c>
      <c r="C253" s="12">
        <v>1</v>
      </c>
      <c r="D253" s="15">
        <v>272.23564345348746</v>
      </c>
      <c r="E253" s="15">
        <v>200.99227124828775</v>
      </c>
      <c r="F253" s="15">
        <v>71.243372205199705</v>
      </c>
      <c r="G253" s="15">
        <v>0.87404543903302667</v>
      </c>
      <c r="H253" s="15">
        <v>10.042959120919368</v>
      </c>
      <c r="I253" s="15">
        <v>184.40158651296105</v>
      </c>
      <c r="J253" s="15">
        <v>217.58295598361445</v>
      </c>
      <c r="K253" s="15">
        <v>82.126291689284614</v>
      </c>
      <c r="L253" s="15">
        <v>65.32195759936883</v>
      </c>
      <c r="M253" s="15">
        <v>336.66258489720667</v>
      </c>
    </row>
    <row r="254" spans="2:13" x14ac:dyDescent="0.35">
      <c r="B254" s="6" t="s">
        <v>253</v>
      </c>
      <c r="C254" s="12">
        <v>1</v>
      </c>
      <c r="D254" s="15">
        <v>183.67520776248719</v>
      </c>
      <c r="E254" s="15">
        <v>233.74151598701491</v>
      </c>
      <c r="F254" s="15">
        <v>-50.066308224527717</v>
      </c>
      <c r="G254" s="15">
        <v>-0.61423578079416508</v>
      </c>
      <c r="H254" s="15">
        <v>8.1644511134312303</v>
      </c>
      <c r="I254" s="15">
        <v>220.25407340868401</v>
      </c>
      <c r="J254" s="15">
        <v>247.22895856534581</v>
      </c>
      <c r="K254" s="15">
        <v>81.917794286178193</v>
      </c>
      <c r="L254" s="15">
        <v>98.415634157585089</v>
      </c>
      <c r="M254" s="15">
        <v>369.06739781644472</v>
      </c>
    </row>
    <row r="255" spans="2:13" x14ac:dyDescent="0.35">
      <c r="B255" s="6" t="s">
        <v>254</v>
      </c>
      <c r="C255" s="12">
        <v>1</v>
      </c>
      <c r="D255" s="15">
        <v>252.50665912191596</v>
      </c>
      <c r="E255" s="15">
        <v>232.10405372715405</v>
      </c>
      <c r="F255" s="15">
        <v>20.402605394761906</v>
      </c>
      <c r="G255" s="15">
        <v>0.2503082551780268</v>
      </c>
      <c r="H255" s="15">
        <v>8.1601319787065094</v>
      </c>
      <c r="I255" s="15">
        <v>218.62374623736474</v>
      </c>
      <c r="J255" s="15">
        <v>245.58436121694336</v>
      </c>
      <c r="K255" s="15">
        <v>81.917363926330708</v>
      </c>
      <c r="L255" s="15">
        <v>96.778882840033816</v>
      </c>
      <c r="M255" s="15">
        <v>367.42922461427429</v>
      </c>
    </row>
    <row r="256" spans="2:13" x14ac:dyDescent="0.35">
      <c r="B256" s="6" t="s">
        <v>255</v>
      </c>
      <c r="C256" s="12">
        <v>1</v>
      </c>
      <c r="D256" s="15">
        <v>289.86053137541177</v>
      </c>
      <c r="E256" s="15">
        <v>233.74151598701491</v>
      </c>
      <c r="F256" s="15">
        <v>56.119015388396861</v>
      </c>
      <c r="G256" s="15">
        <v>0.68849308960241151</v>
      </c>
      <c r="H256" s="15">
        <v>8.1644511134312303</v>
      </c>
      <c r="I256" s="15">
        <v>220.25407340868401</v>
      </c>
      <c r="J256" s="15">
        <v>247.22895856534581</v>
      </c>
      <c r="K256" s="15">
        <v>81.917794286178193</v>
      </c>
      <c r="L256" s="15">
        <v>98.415634157585089</v>
      </c>
      <c r="M256" s="15">
        <v>369.06739781644472</v>
      </c>
    </row>
    <row r="257" spans="2:13" x14ac:dyDescent="0.35">
      <c r="B257" s="6" t="s">
        <v>256</v>
      </c>
      <c r="C257" s="12">
        <v>1</v>
      </c>
      <c r="D257" s="15">
        <v>200.91386435089427</v>
      </c>
      <c r="E257" s="15">
        <v>255.60163680369322</v>
      </c>
      <c r="F257" s="15">
        <v>-54.687772452798953</v>
      </c>
      <c r="G257" s="15">
        <v>-0.67093396345093648</v>
      </c>
      <c r="H257" s="15">
        <v>9.2495070308420591</v>
      </c>
      <c r="I257" s="15">
        <v>240.32171250466448</v>
      </c>
      <c r="J257" s="15">
        <v>270.881561102722</v>
      </c>
      <c r="K257" s="15">
        <v>82.033042970760249</v>
      </c>
      <c r="L257" s="15">
        <v>120.08536740332536</v>
      </c>
      <c r="M257" s="15">
        <v>391.11790620406111</v>
      </c>
    </row>
    <row r="258" spans="2:13" x14ac:dyDescent="0.35">
      <c r="B258" s="6" t="s">
        <v>257</v>
      </c>
      <c r="C258" s="12">
        <v>1</v>
      </c>
      <c r="D258" s="15">
        <v>135.1673761865116</v>
      </c>
      <c r="E258" s="15">
        <v>255.60163680369322</v>
      </c>
      <c r="F258" s="15">
        <v>-120.43426061718162</v>
      </c>
      <c r="G258" s="15">
        <v>-1.4775411794457376</v>
      </c>
      <c r="H258" s="15">
        <v>9.2495070308420591</v>
      </c>
      <c r="I258" s="15">
        <v>240.32171250466448</v>
      </c>
      <c r="J258" s="15">
        <v>270.881561102722</v>
      </c>
      <c r="K258" s="15">
        <v>82.033042970760249</v>
      </c>
      <c r="L258" s="15">
        <v>120.08536740332536</v>
      </c>
      <c r="M258" s="15">
        <v>391.11790620406111</v>
      </c>
    </row>
    <row r="259" spans="2:13" x14ac:dyDescent="0.35">
      <c r="B259" s="6" t="s">
        <v>258</v>
      </c>
      <c r="C259" s="12">
        <v>1</v>
      </c>
      <c r="D259" s="15">
        <v>89.823337547925831</v>
      </c>
      <c r="E259" s="15">
        <v>193.89660155107617</v>
      </c>
      <c r="F259" s="15">
        <v>-104.07326400315034</v>
      </c>
      <c r="G259" s="15">
        <v>-1.2768171818878971</v>
      </c>
      <c r="H259" s="15">
        <v>10.869852524050492</v>
      </c>
      <c r="I259" s="15">
        <v>175.93991227506646</v>
      </c>
      <c r="J259" s="15">
        <v>211.85329082708589</v>
      </c>
      <c r="K259" s="15">
        <v>82.231505231411191</v>
      </c>
      <c r="L259" s="15">
        <v>58.052478103044052</v>
      </c>
      <c r="M259" s="15">
        <v>329.74072499910829</v>
      </c>
    </row>
    <row r="260" spans="2:13" x14ac:dyDescent="0.35">
      <c r="B260" s="6" t="s">
        <v>259</v>
      </c>
      <c r="C260" s="12">
        <v>1</v>
      </c>
      <c r="D260" s="15">
        <v>171.57186238849636</v>
      </c>
      <c r="E260" s="15">
        <v>193.89660155107617</v>
      </c>
      <c r="F260" s="15">
        <v>-22.324739162579817</v>
      </c>
      <c r="G260" s="15">
        <v>-0.27388984881923845</v>
      </c>
      <c r="H260" s="15">
        <v>10.869852524050492</v>
      </c>
      <c r="I260" s="15">
        <v>175.93991227506646</v>
      </c>
      <c r="J260" s="15">
        <v>211.85329082708589</v>
      </c>
      <c r="K260" s="15">
        <v>82.231505231411191</v>
      </c>
      <c r="L260" s="15">
        <v>58.052478103044052</v>
      </c>
      <c r="M260" s="15">
        <v>329.74072499910829</v>
      </c>
    </row>
    <row r="261" spans="2:13" x14ac:dyDescent="0.35">
      <c r="B261" s="6" t="s">
        <v>260</v>
      </c>
      <c r="C261" s="12">
        <v>1</v>
      </c>
      <c r="D261" s="15">
        <v>197.55094390304976</v>
      </c>
      <c r="E261" s="15">
        <v>222.93426520948029</v>
      </c>
      <c r="F261" s="15">
        <v>-25.383321306430531</v>
      </c>
      <c r="G261" s="15">
        <v>-0.31141389758325044</v>
      </c>
      <c r="H261" s="15">
        <v>8.3460610161313635</v>
      </c>
      <c r="I261" s="15">
        <v>209.14680820270917</v>
      </c>
      <c r="J261" s="15">
        <v>236.72172221625141</v>
      </c>
      <c r="K261" s="15">
        <v>81.93609395873095</v>
      </c>
      <c r="L261" s="15">
        <v>87.5781528379934</v>
      </c>
      <c r="M261" s="15">
        <v>358.29037758096717</v>
      </c>
    </row>
    <row r="262" spans="2:13" x14ac:dyDescent="0.35">
      <c r="B262" s="6" t="s">
        <v>261</v>
      </c>
      <c r="C262" s="12">
        <v>1</v>
      </c>
      <c r="D262" s="15">
        <v>268.89447791817884</v>
      </c>
      <c r="E262" s="15">
        <v>222.93426520948029</v>
      </c>
      <c r="F262" s="15">
        <v>45.960212708698549</v>
      </c>
      <c r="G262" s="15">
        <v>0.56386037116999077</v>
      </c>
      <c r="H262" s="15">
        <v>8.3460610161313635</v>
      </c>
      <c r="I262" s="15">
        <v>209.14680820270917</v>
      </c>
      <c r="J262" s="15">
        <v>236.72172221625141</v>
      </c>
      <c r="K262" s="15">
        <v>81.93609395873095</v>
      </c>
      <c r="L262" s="15">
        <v>87.5781528379934</v>
      </c>
      <c r="M262" s="15">
        <v>358.29037758096717</v>
      </c>
    </row>
    <row r="263" spans="2:13" x14ac:dyDescent="0.35">
      <c r="B263" s="6" t="s">
        <v>262</v>
      </c>
      <c r="C263" s="12">
        <v>1</v>
      </c>
      <c r="D263" s="15">
        <v>173.2082566698104</v>
      </c>
      <c r="E263" s="15">
        <v>234.68305674774987</v>
      </c>
      <c r="F263" s="15">
        <v>-61.474800077939477</v>
      </c>
      <c r="G263" s="15">
        <v>-0.75420024291983934</v>
      </c>
      <c r="H263" s="15">
        <v>8.1721281006836417</v>
      </c>
      <c r="I263" s="15">
        <v>221.18293200336728</v>
      </c>
      <c r="J263" s="15">
        <v>248.18318149213246</v>
      </c>
      <c r="K263" s="15">
        <v>81.918559779960631</v>
      </c>
      <c r="L263" s="15">
        <v>99.355910344218103</v>
      </c>
      <c r="M263" s="15">
        <v>370.01020315128164</v>
      </c>
    </row>
    <row r="264" spans="2:13" x14ac:dyDescent="0.35">
      <c r="B264" s="6" t="s">
        <v>263</v>
      </c>
      <c r="C264" s="12">
        <v>1</v>
      </c>
      <c r="D264" s="15">
        <v>299.9339069101668</v>
      </c>
      <c r="E264" s="15">
        <v>206.31402352119653</v>
      </c>
      <c r="F264" s="15">
        <v>93.619883388970266</v>
      </c>
      <c r="G264" s="15">
        <v>1.1485704500798608</v>
      </c>
      <c r="H264" s="15">
        <v>9.4974360904032959</v>
      </c>
      <c r="I264" s="15">
        <v>190.62452742023356</v>
      </c>
      <c r="J264" s="15">
        <v>222.0035196221595</v>
      </c>
      <c r="K264" s="15">
        <v>82.061367591701128</v>
      </c>
      <c r="L264" s="15">
        <v>70.750962647258007</v>
      </c>
      <c r="M264" s="15">
        <v>341.87708439513506</v>
      </c>
    </row>
    <row r="265" spans="2:13" x14ac:dyDescent="0.35">
      <c r="B265" s="6" t="s">
        <v>264</v>
      </c>
      <c r="C265" s="12">
        <v>1</v>
      </c>
      <c r="D265" s="15">
        <v>244.48261981110159</v>
      </c>
      <c r="E265" s="15">
        <v>232.10405372715405</v>
      </c>
      <c r="F265" s="15">
        <v>12.378566083947533</v>
      </c>
      <c r="G265" s="15">
        <v>0.15186576508872213</v>
      </c>
      <c r="H265" s="15">
        <v>8.1601319787065094</v>
      </c>
      <c r="I265" s="15">
        <v>218.62374623736474</v>
      </c>
      <c r="J265" s="15">
        <v>245.58436121694336</v>
      </c>
      <c r="K265" s="15">
        <v>81.917363926330708</v>
      </c>
      <c r="L265" s="15">
        <v>96.778882840033816</v>
      </c>
      <c r="M265" s="15">
        <v>367.42922461427429</v>
      </c>
    </row>
    <row r="266" spans="2:13" x14ac:dyDescent="0.35">
      <c r="B266" s="6" t="s">
        <v>265</v>
      </c>
      <c r="C266" s="12">
        <v>1</v>
      </c>
      <c r="D266" s="15">
        <v>440.97002195203333</v>
      </c>
      <c r="E266" s="15">
        <v>358.10062249253383</v>
      </c>
      <c r="F266" s="15">
        <v>82.869399459499505</v>
      </c>
      <c r="G266" s="15">
        <v>1.016678722399037</v>
      </c>
      <c r="H266" s="15">
        <v>19.269676516018517</v>
      </c>
      <c r="I266" s="15">
        <v>326.26766129257572</v>
      </c>
      <c r="J266" s="15">
        <v>389.93358369249194</v>
      </c>
      <c r="K266" s="15">
        <v>83.756714308531684</v>
      </c>
      <c r="L266" s="15">
        <v>219.73689673911582</v>
      </c>
      <c r="M266" s="15">
        <v>496.46434824595184</v>
      </c>
    </row>
    <row r="267" spans="2:13" x14ac:dyDescent="0.35">
      <c r="B267" s="6" t="s">
        <v>266</v>
      </c>
      <c r="C267" s="12">
        <v>1</v>
      </c>
      <c r="D267" s="15">
        <v>269.93480159233297</v>
      </c>
      <c r="E267" s="15">
        <v>325.69483336265284</v>
      </c>
      <c r="F267" s="15">
        <v>-55.76003177031987</v>
      </c>
      <c r="G267" s="15">
        <v>-0.68408891859877008</v>
      </c>
      <c r="H267" s="15">
        <v>13.25412175581582</v>
      </c>
      <c r="I267" s="15">
        <v>303.7993986758446</v>
      </c>
      <c r="J267" s="15">
        <v>347.59026804946109</v>
      </c>
      <c r="K267" s="15">
        <v>82.580497105836017</v>
      </c>
      <c r="L267" s="15">
        <v>189.27418519774594</v>
      </c>
      <c r="M267" s="15">
        <v>462.11548152755972</v>
      </c>
    </row>
    <row r="268" spans="2:13" x14ac:dyDescent="0.35">
      <c r="B268" s="6" t="s">
        <v>267</v>
      </c>
      <c r="C268" s="12">
        <v>1</v>
      </c>
      <c r="D268" s="15">
        <v>334.96321778716339</v>
      </c>
      <c r="E268" s="15">
        <v>311.99746176437753</v>
      </c>
      <c r="F268" s="15">
        <v>22.965756022785854</v>
      </c>
      <c r="G268" s="15">
        <v>0.28175412932230909</v>
      </c>
      <c r="H268" s="15">
        <v>13.218350331129439</v>
      </c>
      <c r="I268" s="15">
        <v>290.16112046054138</v>
      </c>
      <c r="J268" s="15">
        <v>333.83380306821368</v>
      </c>
      <c r="K268" s="15">
        <v>82.574763361486362</v>
      </c>
      <c r="L268" s="15">
        <v>175.58628558314723</v>
      </c>
      <c r="M268" s="15">
        <v>448.40863794560784</v>
      </c>
    </row>
    <row r="269" spans="2:13" x14ac:dyDescent="0.35">
      <c r="B269" s="6" t="s">
        <v>268</v>
      </c>
      <c r="C269" s="12">
        <v>1</v>
      </c>
      <c r="D269" s="15">
        <v>357.7484603303962</v>
      </c>
      <c r="E269" s="15">
        <v>311.99746176437753</v>
      </c>
      <c r="F269" s="15">
        <v>45.750998566018666</v>
      </c>
      <c r="G269" s="15">
        <v>0.56129363883362882</v>
      </c>
      <c r="H269" s="15">
        <v>13.218350331129439</v>
      </c>
      <c r="I269" s="15">
        <v>290.16112046054138</v>
      </c>
      <c r="J269" s="15">
        <v>333.83380306821368</v>
      </c>
      <c r="K269" s="15">
        <v>82.574763361486362</v>
      </c>
      <c r="L269" s="15">
        <v>175.58628558314723</v>
      </c>
      <c r="M269" s="15">
        <v>448.40863794560784</v>
      </c>
    </row>
    <row r="270" spans="2:13" x14ac:dyDescent="0.35">
      <c r="B270" s="6" t="s">
        <v>269</v>
      </c>
      <c r="C270" s="12">
        <v>1</v>
      </c>
      <c r="D270" s="15">
        <v>230.50294470959292</v>
      </c>
      <c r="E270" s="15">
        <v>248.32474274478002</v>
      </c>
      <c r="F270" s="15">
        <v>-17.821798035187101</v>
      </c>
      <c r="G270" s="15">
        <v>-0.21864576038255173</v>
      </c>
      <c r="H270" s="15">
        <v>18.507102525905996</v>
      </c>
      <c r="I270" s="15">
        <v>217.75153223234227</v>
      </c>
      <c r="J270" s="15">
        <v>278.89795325721781</v>
      </c>
      <c r="K270" s="15">
        <v>83.58456557662663</v>
      </c>
      <c r="L270" s="15">
        <v>110.24540183294459</v>
      </c>
      <c r="M270" s="15">
        <v>386.40408365661546</v>
      </c>
    </row>
    <row r="271" spans="2:13" x14ac:dyDescent="0.35">
      <c r="B271" s="6" t="s">
        <v>270</v>
      </c>
      <c r="C271" s="12">
        <v>1</v>
      </c>
      <c r="D271" s="15">
        <v>363.78535420602554</v>
      </c>
      <c r="E271" s="15">
        <v>220.64181808006185</v>
      </c>
      <c r="F271" s="15">
        <v>143.14353612596369</v>
      </c>
      <c r="G271" s="15">
        <v>1.7561486915245483</v>
      </c>
      <c r="H271" s="15">
        <v>8.4464441205133909</v>
      </c>
      <c r="I271" s="15">
        <v>206.6885310208626</v>
      </c>
      <c r="J271" s="15">
        <v>234.59510513926111</v>
      </c>
      <c r="K271" s="15">
        <v>81.946379889595832</v>
      </c>
      <c r="L271" s="15">
        <v>85.268713641383016</v>
      </c>
      <c r="M271" s="15">
        <v>356.01492251874072</v>
      </c>
    </row>
    <row r="272" spans="2:13" x14ac:dyDescent="0.35">
      <c r="B272" s="6" t="s">
        <v>271</v>
      </c>
      <c r="C272" s="12">
        <v>1</v>
      </c>
      <c r="D272" s="15">
        <v>268.40864887242094</v>
      </c>
      <c r="E272" s="15">
        <v>197.71734678587728</v>
      </c>
      <c r="F272" s="15">
        <v>70.691302086543658</v>
      </c>
      <c r="G272" s="15">
        <v>0.86727239679342127</v>
      </c>
      <c r="H272" s="15">
        <v>10.411767697609395</v>
      </c>
      <c r="I272" s="15">
        <v>180.51740070139272</v>
      </c>
      <c r="J272" s="15">
        <v>214.91729287036185</v>
      </c>
      <c r="K272" s="15">
        <v>82.172207377665003</v>
      </c>
      <c r="L272" s="15">
        <v>61.971181716958284</v>
      </c>
      <c r="M272" s="15">
        <v>333.46351185479625</v>
      </c>
    </row>
    <row r="273" spans="2:13" x14ac:dyDescent="0.35">
      <c r="B273" s="6" t="s">
        <v>272</v>
      </c>
      <c r="C273" s="12">
        <v>1</v>
      </c>
      <c r="D273" s="15">
        <v>211.23872621363978</v>
      </c>
      <c r="E273" s="15">
        <v>220.64181808006185</v>
      </c>
      <c r="F273" s="15">
        <v>-9.4030918664220735</v>
      </c>
      <c r="G273" s="15">
        <v>-0.11536132140099509</v>
      </c>
      <c r="H273" s="15">
        <v>8.4464441205133909</v>
      </c>
      <c r="I273" s="15">
        <v>206.6885310208626</v>
      </c>
      <c r="J273" s="15">
        <v>234.59510513926111</v>
      </c>
      <c r="K273" s="15">
        <v>81.946379889595832</v>
      </c>
      <c r="L273" s="15">
        <v>85.268713641383016</v>
      </c>
      <c r="M273" s="15">
        <v>356.01492251874072</v>
      </c>
    </row>
    <row r="274" spans="2:13" x14ac:dyDescent="0.35">
      <c r="B274" s="6" t="s">
        <v>273</v>
      </c>
      <c r="C274" s="12">
        <v>1</v>
      </c>
      <c r="D274" s="15">
        <v>223.0831529572697</v>
      </c>
      <c r="E274" s="15">
        <v>197.71734678587728</v>
      </c>
      <c r="F274" s="15">
        <v>25.365806171392421</v>
      </c>
      <c r="G274" s="15">
        <v>0.31119901410117701</v>
      </c>
      <c r="H274" s="15">
        <v>10.411767697609395</v>
      </c>
      <c r="I274" s="15">
        <v>180.51740070139272</v>
      </c>
      <c r="J274" s="15">
        <v>214.91729287036185</v>
      </c>
      <c r="K274" s="15">
        <v>82.172207377665003</v>
      </c>
      <c r="L274" s="15">
        <v>61.971181716958284</v>
      </c>
      <c r="M274" s="15">
        <v>333.46351185479625</v>
      </c>
    </row>
    <row r="275" spans="2:13" x14ac:dyDescent="0.35">
      <c r="B275" s="6" t="s">
        <v>274</v>
      </c>
      <c r="C275" s="12">
        <v>1</v>
      </c>
      <c r="D275" s="15">
        <v>351.97074735656679</v>
      </c>
      <c r="E275" s="15">
        <v>169.06175766814664</v>
      </c>
      <c r="F275" s="15">
        <v>182.90898968842015</v>
      </c>
      <c r="G275" s="15">
        <v>2.2440089968626493</v>
      </c>
      <c r="H275" s="15">
        <v>14.366460634413146</v>
      </c>
      <c r="I275" s="15">
        <v>145.32877057955528</v>
      </c>
      <c r="J275" s="15">
        <v>192.794744756738</v>
      </c>
      <c r="K275" s="15">
        <v>82.766309268259278</v>
      </c>
      <c r="L275" s="15">
        <v>32.334153060458618</v>
      </c>
      <c r="M275" s="15">
        <v>305.78936227583466</v>
      </c>
    </row>
    <row r="276" spans="2:13" x14ac:dyDescent="0.35">
      <c r="B276" s="6" t="s">
        <v>275</v>
      </c>
      <c r="C276" s="12">
        <v>1</v>
      </c>
      <c r="D276" s="15">
        <v>168.5650474293837</v>
      </c>
      <c r="E276" s="15">
        <v>138.11372142099754</v>
      </c>
      <c r="F276" s="15">
        <v>30.451326008386161</v>
      </c>
      <c r="G276" s="15">
        <v>0.37359043776699757</v>
      </c>
      <c r="H276" s="15">
        <v>19.408737513843622</v>
      </c>
      <c r="I276" s="15">
        <v>106.05103538136638</v>
      </c>
      <c r="J276" s="15">
        <v>170.1764074606287</v>
      </c>
      <c r="K276" s="15">
        <v>83.788816978223778</v>
      </c>
      <c r="L276" s="15">
        <v>-0.30303703579119201</v>
      </c>
      <c r="M276" s="15">
        <v>276.53047987778626</v>
      </c>
    </row>
    <row r="277" spans="2:13" x14ac:dyDescent="0.35">
      <c r="B277" s="6" t="s">
        <v>276</v>
      </c>
      <c r="C277" s="12">
        <v>1</v>
      </c>
      <c r="D277" s="15">
        <v>241.95493277686541</v>
      </c>
      <c r="E277" s="15">
        <v>117.48169725623143</v>
      </c>
      <c r="F277" s="15">
        <v>124.47323552063398</v>
      </c>
      <c r="G277" s="15">
        <v>1.5270931234857159</v>
      </c>
      <c r="H277" s="15">
        <v>22.965883198984184</v>
      </c>
      <c r="I277" s="15">
        <v>79.542707040785558</v>
      </c>
      <c r="J277" s="15">
        <v>155.4206874716773</v>
      </c>
      <c r="K277" s="15">
        <v>84.683519942420816</v>
      </c>
      <c r="L277" s="15">
        <v>-22.413085220373915</v>
      </c>
      <c r="M277" s="15">
        <v>257.37647973283674</v>
      </c>
    </row>
    <row r="278" spans="2:13" x14ac:dyDescent="0.35">
      <c r="B278" s="6" t="s">
        <v>277</v>
      </c>
      <c r="C278" s="12">
        <v>1</v>
      </c>
      <c r="D278" s="15">
        <v>184.85808826771864</v>
      </c>
      <c r="E278" s="15">
        <v>151.86840419750826</v>
      </c>
      <c r="F278" s="15">
        <v>32.989684070210387</v>
      </c>
      <c r="G278" s="15">
        <v>0.40473214566060917</v>
      </c>
      <c r="H278" s="15">
        <v>17.109720087388116</v>
      </c>
      <c r="I278" s="15">
        <v>123.60362999482717</v>
      </c>
      <c r="J278" s="15">
        <v>180.13317840018934</v>
      </c>
      <c r="K278" s="15">
        <v>83.286309080170994</v>
      </c>
      <c r="L278" s="15">
        <v>14.28177459151209</v>
      </c>
      <c r="M278" s="15">
        <v>289.45503380350442</v>
      </c>
    </row>
    <row r="279" spans="2:13" x14ac:dyDescent="0.35">
      <c r="B279" s="6" t="s">
        <v>278</v>
      </c>
      <c r="C279" s="12">
        <v>1</v>
      </c>
      <c r="D279" s="15">
        <v>200.07702230282163</v>
      </c>
      <c r="E279" s="15">
        <v>207.3169691403171</v>
      </c>
      <c r="F279" s="15">
        <v>-7.2399468374954665</v>
      </c>
      <c r="G279" s="15">
        <v>-8.8822894204503205E-2</v>
      </c>
      <c r="H279" s="15">
        <v>9.4028750365143647</v>
      </c>
      <c r="I279" s="15">
        <v>191.78368522885151</v>
      </c>
      <c r="J279" s="15">
        <v>222.85025305178269</v>
      </c>
      <c r="K279" s="15">
        <v>82.050477254439571</v>
      </c>
      <c r="L279" s="15">
        <v>71.771898795862199</v>
      </c>
      <c r="M279" s="15">
        <v>342.86203948477203</v>
      </c>
    </row>
    <row r="280" spans="2:13" x14ac:dyDescent="0.35">
      <c r="B280" s="6" t="s">
        <v>279</v>
      </c>
      <c r="C280" s="12">
        <v>1</v>
      </c>
      <c r="D280" s="15">
        <v>181.75129023351653</v>
      </c>
      <c r="E280" s="15">
        <v>207.3169691403171</v>
      </c>
      <c r="F280" s="15">
        <v>-25.565678906800571</v>
      </c>
      <c r="G280" s="15">
        <v>-0.31365114189023469</v>
      </c>
      <c r="H280" s="15">
        <v>9.4028750365143647</v>
      </c>
      <c r="I280" s="15">
        <v>191.78368522885151</v>
      </c>
      <c r="J280" s="15">
        <v>222.85025305178269</v>
      </c>
      <c r="K280" s="15">
        <v>82.050477254439571</v>
      </c>
      <c r="L280" s="15">
        <v>71.771898795862199</v>
      </c>
      <c r="M280" s="15">
        <v>342.86203948477203</v>
      </c>
    </row>
    <row r="281" spans="2:13" x14ac:dyDescent="0.35">
      <c r="B281" s="6" t="s">
        <v>280</v>
      </c>
      <c r="C281" s="12">
        <v>1</v>
      </c>
      <c r="D281" s="15">
        <v>154.70125058617577</v>
      </c>
      <c r="E281" s="15">
        <v>200.99227124828775</v>
      </c>
      <c r="F281" s="15">
        <v>-46.291020662111976</v>
      </c>
      <c r="G281" s="15">
        <v>-0.56791887056336676</v>
      </c>
      <c r="H281" s="15">
        <v>10.042959120919368</v>
      </c>
      <c r="I281" s="15">
        <v>184.40158651296105</v>
      </c>
      <c r="J281" s="15">
        <v>217.58295598361445</v>
      </c>
      <c r="K281" s="15">
        <v>82.126291689284614</v>
      </c>
      <c r="L281" s="15">
        <v>65.32195759936883</v>
      </c>
      <c r="M281" s="15">
        <v>336.66258489720667</v>
      </c>
    </row>
    <row r="282" spans="2:13" x14ac:dyDescent="0.35">
      <c r="B282" s="6" t="s">
        <v>281</v>
      </c>
      <c r="C282" s="12">
        <v>1</v>
      </c>
      <c r="D282" s="15">
        <v>120.08165652683778</v>
      </c>
      <c r="E282" s="15">
        <v>241.27384224482788</v>
      </c>
      <c r="F282" s="15">
        <v>-121.1921857179901</v>
      </c>
      <c r="G282" s="15">
        <v>-1.4868397423433815</v>
      </c>
      <c r="H282" s="15">
        <v>8.3304730183162743</v>
      </c>
      <c r="I282" s="15">
        <v>227.51213617005709</v>
      </c>
      <c r="J282" s="15">
        <v>255.03554831959866</v>
      </c>
      <c r="K282" s="15">
        <v>81.93450762308818</v>
      </c>
      <c r="L282" s="15">
        <v>105.92035045500589</v>
      </c>
      <c r="M282" s="15">
        <v>376.62733403464983</v>
      </c>
    </row>
    <row r="283" spans="2:13" x14ac:dyDescent="0.35">
      <c r="B283" s="6" t="s">
        <v>282</v>
      </c>
      <c r="C283" s="12">
        <v>1</v>
      </c>
      <c r="D283" s="15">
        <v>284.8292030196755</v>
      </c>
      <c r="E283" s="15">
        <v>262.11427071492699</v>
      </c>
      <c r="F283" s="15">
        <v>22.714932304748515</v>
      </c>
      <c r="G283" s="15">
        <v>0.27867691217261553</v>
      </c>
      <c r="H283" s="15">
        <v>9.8813607651438584</v>
      </c>
      <c r="I283" s="15">
        <v>245.79054189788479</v>
      </c>
      <c r="J283" s="15">
        <v>278.43799953196918</v>
      </c>
      <c r="K283" s="15">
        <v>82.106686995030586</v>
      </c>
      <c r="L283" s="15">
        <v>126.47634346704635</v>
      </c>
      <c r="M283" s="15">
        <v>397.7521979628076</v>
      </c>
    </row>
    <row r="284" spans="2:13" x14ac:dyDescent="0.35">
      <c r="B284" s="6" t="s">
        <v>283</v>
      </c>
      <c r="C284" s="12">
        <v>1</v>
      </c>
      <c r="D284" s="15">
        <v>248.17471444662888</v>
      </c>
      <c r="E284" s="15">
        <v>262.11427071492699</v>
      </c>
      <c r="F284" s="15">
        <v>-13.939556268298105</v>
      </c>
      <c r="G284" s="15">
        <v>-0.17101668830831901</v>
      </c>
      <c r="H284" s="15">
        <v>9.8813607651438584</v>
      </c>
      <c r="I284" s="15">
        <v>245.79054189788479</v>
      </c>
      <c r="J284" s="15">
        <v>278.43799953196918</v>
      </c>
      <c r="K284" s="15">
        <v>82.106686995030586</v>
      </c>
      <c r="L284" s="15">
        <v>126.47634346704635</v>
      </c>
      <c r="M284" s="15">
        <v>397.7521979628076</v>
      </c>
    </row>
    <row r="285" spans="2:13" x14ac:dyDescent="0.35">
      <c r="B285" s="6" t="s">
        <v>284</v>
      </c>
      <c r="C285" s="12">
        <v>1</v>
      </c>
      <c r="D285" s="15">
        <v>278.14696766500168</v>
      </c>
      <c r="E285" s="15">
        <v>254.79928030839676</v>
      </c>
      <c r="F285" s="15">
        <v>23.347687356604922</v>
      </c>
      <c r="G285" s="15">
        <v>0.28643983312906951</v>
      </c>
      <c r="H285" s="15">
        <v>9.179830911970857</v>
      </c>
      <c r="I285" s="15">
        <v>239.63445898926219</v>
      </c>
      <c r="J285" s="15">
        <v>269.96410162753131</v>
      </c>
      <c r="K285" s="15">
        <v>82.025215966197706</v>
      </c>
      <c r="L285" s="15">
        <v>119.29594089843866</v>
      </c>
      <c r="M285" s="15">
        <v>390.30261971835489</v>
      </c>
    </row>
    <row r="286" spans="2:13" x14ac:dyDescent="0.35">
      <c r="B286" s="6" t="s">
        <v>285</v>
      </c>
      <c r="C286" s="12">
        <v>1</v>
      </c>
      <c r="D286" s="15">
        <v>275.66126852782827</v>
      </c>
      <c r="E286" s="15">
        <v>241.27384224482788</v>
      </c>
      <c r="F286" s="15">
        <v>34.387426283000394</v>
      </c>
      <c r="G286" s="15">
        <v>0.42188027001545086</v>
      </c>
      <c r="H286" s="15">
        <v>8.3304730183162743</v>
      </c>
      <c r="I286" s="15">
        <v>227.51213617005709</v>
      </c>
      <c r="J286" s="15">
        <v>255.03554831959866</v>
      </c>
      <c r="K286" s="15">
        <v>81.93450762308818</v>
      </c>
      <c r="L286" s="15">
        <v>105.92035045500589</v>
      </c>
      <c r="M286" s="15">
        <v>376.62733403464983</v>
      </c>
    </row>
    <row r="287" spans="2:13" x14ac:dyDescent="0.35">
      <c r="B287" s="6" t="s">
        <v>286</v>
      </c>
      <c r="C287" s="12">
        <v>1</v>
      </c>
      <c r="D287" s="15">
        <v>325.03973275525487</v>
      </c>
      <c r="E287" s="15">
        <v>390.19488230439219</v>
      </c>
      <c r="F287" s="15">
        <v>-65.15514954913732</v>
      </c>
      <c r="G287" s="15">
        <v>-0.79935241033946791</v>
      </c>
      <c r="H287" s="15">
        <v>19.740126583140793</v>
      </c>
      <c r="I287" s="15">
        <v>357.5847508846449</v>
      </c>
      <c r="J287" s="15">
        <v>422.80501372413949</v>
      </c>
      <c r="K287" s="15">
        <v>83.866199128417776</v>
      </c>
      <c r="L287" s="15">
        <v>251.65029072167388</v>
      </c>
      <c r="M287" s="15">
        <v>528.73947388711053</v>
      </c>
    </row>
    <row r="288" spans="2:13" x14ac:dyDescent="0.35">
      <c r="B288" s="6" t="s">
        <v>287</v>
      </c>
      <c r="C288" s="12">
        <v>1</v>
      </c>
      <c r="D288" s="15">
        <v>336.94447229060336</v>
      </c>
      <c r="E288" s="15">
        <v>320.53682732146126</v>
      </c>
      <c r="F288" s="15">
        <v>16.407644969142098</v>
      </c>
      <c r="G288" s="15">
        <v>0.20129630036666279</v>
      </c>
      <c r="H288" s="15">
        <v>13.182397947598414</v>
      </c>
      <c r="I288" s="15">
        <v>298.75987833949608</v>
      </c>
      <c r="J288" s="15">
        <v>342.31377630342644</v>
      </c>
      <c r="K288" s="15">
        <v>82.569015825416301</v>
      </c>
      <c r="L288" s="15">
        <v>184.13514590744003</v>
      </c>
      <c r="M288" s="15">
        <v>456.93850873548251</v>
      </c>
    </row>
    <row r="289" spans="2:13" x14ac:dyDescent="0.35">
      <c r="B289" s="6" t="s">
        <v>288</v>
      </c>
      <c r="C289" s="12">
        <v>1</v>
      </c>
      <c r="D289" s="15">
        <v>304.84372440863598</v>
      </c>
      <c r="E289" s="15">
        <v>310.09345707795745</v>
      </c>
      <c r="F289" s="15">
        <v>-5.2497326693214745</v>
      </c>
      <c r="G289" s="15">
        <v>-6.4406059872446894E-2</v>
      </c>
      <c r="H289" s="15">
        <v>13.252600820693136</v>
      </c>
      <c r="I289" s="15">
        <v>288.20053493300264</v>
      </c>
      <c r="J289" s="15">
        <v>331.98637922291226</v>
      </c>
      <c r="K289" s="15">
        <v>82.580253010278653</v>
      </c>
      <c r="L289" s="15">
        <v>173.67321215201517</v>
      </c>
      <c r="M289" s="15">
        <v>446.51370200389977</v>
      </c>
    </row>
    <row r="290" spans="2:13" x14ac:dyDescent="0.35">
      <c r="B290" s="6" t="s">
        <v>289</v>
      </c>
      <c r="C290" s="12">
        <v>1</v>
      </c>
      <c r="D290" s="15">
        <v>257.52693757002027</v>
      </c>
      <c r="E290" s="15">
        <v>321.10993910381592</v>
      </c>
      <c r="F290" s="15">
        <v>-63.583001533795652</v>
      </c>
      <c r="G290" s="15">
        <v>-0.78006459787690852</v>
      </c>
      <c r="H290" s="15">
        <v>13.186904589704755</v>
      </c>
      <c r="I290" s="15">
        <v>299.32554527641219</v>
      </c>
      <c r="J290" s="15">
        <v>342.89433293121965</v>
      </c>
      <c r="K290" s="15">
        <v>82.569735444574221</v>
      </c>
      <c r="L290" s="15">
        <v>184.70706889927641</v>
      </c>
      <c r="M290" s="15">
        <v>457.51280930835543</v>
      </c>
    </row>
    <row r="291" spans="2:13" x14ac:dyDescent="0.35">
      <c r="B291" s="6" t="s">
        <v>290</v>
      </c>
      <c r="C291" s="12">
        <v>1</v>
      </c>
      <c r="D291" s="15">
        <v>280.49607322898152</v>
      </c>
      <c r="E291" s="15">
        <v>242.06187094556546</v>
      </c>
      <c r="F291" s="15">
        <v>38.434202283416056</v>
      </c>
      <c r="G291" s="15">
        <v>0.47152792138944732</v>
      </c>
      <c r="H291" s="15">
        <v>8.3613669556626871</v>
      </c>
      <c r="I291" s="15">
        <v>228.24912895911007</v>
      </c>
      <c r="J291" s="15">
        <v>255.87461293202085</v>
      </c>
      <c r="K291" s="15">
        <v>81.937654445903249</v>
      </c>
      <c r="L291" s="15">
        <v>106.70318069335661</v>
      </c>
      <c r="M291" s="15">
        <v>377.4205611977743</v>
      </c>
    </row>
    <row r="292" spans="2:13" x14ac:dyDescent="0.35">
      <c r="B292" s="6" t="s">
        <v>291</v>
      </c>
      <c r="C292" s="12">
        <v>1</v>
      </c>
      <c r="D292" s="15">
        <v>234.36817392164625</v>
      </c>
      <c r="E292" s="15">
        <v>231.28532262587925</v>
      </c>
      <c r="F292" s="15">
        <v>3.082851295767</v>
      </c>
      <c r="G292" s="15">
        <v>3.7821793534999745E-2</v>
      </c>
      <c r="H292" s="15">
        <v>8.1622783918145796</v>
      </c>
      <c r="I292" s="15">
        <v>217.80146932227558</v>
      </c>
      <c r="J292" s="15">
        <v>244.76917592948291</v>
      </c>
      <c r="K292" s="15">
        <v>81.917577767378376</v>
      </c>
      <c r="L292" s="15">
        <v>95.959798479389661</v>
      </c>
      <c r="M292" s="15">
        <v>366.61084677236886</v>
      </c>
    </row>
    <row r="293" spans="2:13" x14ac:dyDescent="0.35">
      <c r="B293" s="6" t="s">
        <v>292</v>
      </c>
      <c r="C293" s="12">
        <v>1</v>
      </c>
      <c r="D293" s="15">
        <v>240.35825174778387</v>
      </c>
      <c r="E293" s="15">
        <v>232.58164686001254</v>
      </c>
      <c r="F293" s="15">
        <v>7.7766048877713274</v>
      </c>
      <c r="G293" s="15">
        <v>9.5406854321002835E-2</v>
      </c>
      <c r="H293" s="15">
        <v>8.160205685992274</v>
      </c>
      <c r="I293" s="15">
        <v>219.1012176078695</v>
      </c>
      <c r="J293" s="15">
        <v>246.06207611215558</v>
      </c>
      <c r="K293" s="15">
        <v>81.917371268655231</v>
      </c>
      <c r="L293" s="15">
        <v>97.25646384357961</v>
      </c>
      <c r="M293" s="15">
        <v>367.9068298764455</v>
      </c>
    </row>
    <row r="294" spans="2:13" x14ac:dyDescent="0.35">
      <c r="B294" s="6" t="s">
        <v>293</v>
      </c>
      <c r="C294" s="12">
        <v>1</v>
      </c>
      <c r="D294" s="15">
        <v>212.82588288712984</v>
      </c>
      <c r="E294" s="15">
        <v>247.33245253180843</v>
      </c>
      <c r="F294" s="15">
        <v>-34.506569644678592</v>
      </c>
      <c r="G294" s="15">
        <v>-0.42334197387143835</v>
      </c>
      <c r="H294" s="15">
        <v>8.6300399274343977</v>
      </c>
      <c r="I294" s="15">
        <v>233.07587038650158</v>
      </c>
      <c r="J294" s="15">
        <v>261.58903467711531</v>
      </c>
      <c r="K294" s="15">
        <v>81.965507061678764</v>
      </c>
      <c r="L294" s="15">
        <v>111.92775054522707</v>
      </c>
      <c r="M294" s="15">
        <v>382.73715451838979</v>
      </c>
    </row>
    <row r="295" spans="2:13" x14ac:dyDescent="0.35">
      <c r="B295" s="6" t="s">
        <v>294</v>
      </c>
      <c r="C295" s="12">
        <v>1</v>
      </c>
      <c r="D295" s="15">
        <v>213.59333551683733</v>
      </c>
      <c r="E295" s="15">
        <v>249.62489966122689</v>
      </c>
      <c r="F295" s="15">
        <v>-36.031564144389563</v>
      </c>
      <c r="G295" s="15">
        <v>-0.44205128599079846</v>
      </c>
      <c r="H295" s="15">
        <v>8.7789068433703825</v>
      </c>
      <c r="I295" s="15">
        <v>235.12239357656338</v>
      </c>
      <c r="J295" s="15">
        <v>264.12740574589043</v>
      </c>
      <c r="K295" s="15">
        <v>81.981314725329796</v>
      </c>
      <c r="L295" s="15">
        <v>114.19408386089017</v>
      </c>
      <c r="M295" s="15">
        <v>385.05571546156364</v>
      </c>
    </row>
    <row r="296" spans="2:13" x14ac:dyDescent="0.35">
      <c r="B296" s="6" t="s">
        <v>295</v>
      </c>
      <c r="C296" s="12">
        <v>1</v>
      </c>
      <c r="D296" s="15">
        <v>202.78247809055952</v>
      </c>
      <c r="E296" s="15">
        <v>273.71196912609901</v>
      </c>
      <c r="F296" s="15">
        <v>-70.929491035539485</v>
      </c>
      <c r="G296" s="15">
        <v>-0.87019460496596879</v>
      </c>
      <c r="H296" s="15">
        <v>11.247615532241719</v>
      </c>
      <c r="I296" s="15">
        <v>255.1312260330709</v>
      </c>
      <c r="J296" s="15">
        <v>292.29271221912711</v>
      </c>
      <c r="K296" s="15">
        <v>82.282292225545859</v>
      </c>
      <c r="L296" s="15">
        <v>137.78394699858427</v>
      </c>
      <c r="M296" s="15">
        <v>409.63999125361374</v>
      </c>
    </row>
    <row r="297" spans="2:13" x14ac:dyDescent="0.35">
      <c r="B297" s="6" t="s">
        <v>296</v>
      </c>
      <c r="C297" s="12">
        <v>1</v>
      </c>
      <c r="D297" s="15">
        <v>172.89299098579787</v>
      </c>
      <c r="E297" s="15">
        <v>262.47897819194861</v>
      </c>
      <c r="F297" s="15">
        <v>-89.585987206150747</v>
      </c>
      <c r="G297" s="15">
        <v>-1.0990808140478818</v>
      </c>
      <c r="H297" s="15">
        <v>9.9199739235318063</v>
      </c>
      <c r="I297" s="15">
        <v>246.09146152814367</v>
      </c>
      <c r="J297" s="15">
        <v>278.86649485575356</v>
      </c>
      <c r="K297" s="15">
        <v>82.111342951948799</v>
      </c>
      <c r="L297" s="15">
        <v>126.8333594347786</v>
      </c>
      <c r="M297" s="15">
        <v>398.12459694911865</v>
      </c>
    </row>
    <row r="298" spans="2:13" x14ac:dyDescent="0.35">
      <c r="B298" s="6" t="s">
        <v>297</v>
      </c>
      <c r="C298" s="12">
        <v>1</v>
      </c>
      <c r="D298" s="15">
        <v>270.36572840572046</v>
      </c>
      <c r="E298" s="15">
        <v>264.58038807968592</v>
      </c>
      <c r="F298" s="15">
        <v>5.7853403260345431</v>
      </c>
      <c r="G298" s="15">
        <v>7.0977133292621924E-2</v>
      </c>
      <c r="H298" s="15">
        <v>10.148523348399351</v>
      </c>
      <c r="I298" s="15">
        <v>247.81531422294972</v>
      </c>
      <c r="J298" s="15">
        <v>281.34546193642211</v>
      </c>
      <c r="K298" s="15">
        <v>82.139267618368791</v>
      </c>
      <c r="L298" s="15">
        <v>128.88863856251427</v>
      </c>
      <c r="M298" s="15">
        <v>400.27213759685753</v>
      </c>
    </row>
    <row r="299" spans="2:13" x14ac:dyDescent="0.35">
      <c r="B299" s="6" t="s">
        <v>298</v>
      </c>
      <c r="C299" s="12">
        <v>1</v>
      </c>
      <c r="D299" s="15">
        <v>280.23676981467042</v>
      </c>
      <c r="E299" s="15">
        <v>245.2856247213102</v>
      </c>
      <c r="F299" s="15">
        <v>34.951145093360225</v>
      </c>
      <c r="G299" s="15">
        <v>0.42879622359598862</v>
      </c>
      <c r="H299" s="15">
        <v>8.5131714255617013</v>
      </c>
      <c r="I299" s="15">
        <v>231.22210603934266</v>
      </c>
      <c r="J299" s="15">
        <v>259.34914340327776</v>
      </c>
      <c r="K299" s="15">
        <v>81.953284537289903</v>
      </c>
      <c r="L299" s="15">
        <v>109.90111399970999</v>
      </c>
      <c r="M299" s="15">
        <v>380.67013544291041</v>
      </c>
    </row>
    <row r="300" spans="2:13" x14ac:dyDescent="0.35">
      <c r="B300" s="6" t="s">
        <v>299</v>
      </c>
      <c r="C300" s="12">
        <v>1</v>
      </c>
      <c r="D300" s="15">
        <v>350.55099080856598</v>
      </c>
      <c r="E300" s="15">
        <v>390.2521934826276</v>
      </c>
      <c r="F300" s="15">
        <v>-39.701202674061619</v>
      </c>
      <c r="G300" s="15">
        <v>-0.48707204680657618</v>
      </c>
      <c r="H300" s="15">
        <v>19.742587843319942</v>
      </c>
      <c r="I300" s="15">
        <v>357.63799613059956</v>
      </c>
      <c r="J300" s="15">
        <v>422.86639083465565</v>
      </c>
      <c r="K300" s="15">
        <v>83.866778485167799</v>
      </c>
      <c r="L300" s="15">
        <v>251.70664481892618</v>
      </c>
      <c r="M300" s="15">
        <v>528.79774214632903</v>
      </c>
    </row>
    <row r="301" spans="2:13" x14ac:dyDescent="0.35">
      <c r="B301" s="6" t="s">
        <v>300</v>
      </c>
      <c r="C301" s="12">
        <v>1</v>
      </c>
      <c r="D301" s="15">
        <v>351.30307609863956</v>
      </c>
      <c r="E301" s="15">
        <v>379.28078501280913</v>
      </c>
      <c r="F301" s="15">
        <v>-27.977708914169568</v>
      </c>
      <c r="G301" s="15">
        <v>-0.34324300091509147</v>
      </c>
      <c r="H301" s="15">
        <v>17.475596861971688</v>
      </c>
      <c r="I301" s="15">
        <v>350.4115927152211</v>
      </c>
      <c r="J301" s="15">
        <v>408.14997731039716</v>
      </c>
      <c r="K301" s="15">
        <v>83.362241119173106</v>
      </c>
      <c r="L301" s="15">
        <v>241.568717823604</v>
      </c>
      <c r="M301" s="15">
        <v>516.99285220201432</v>
      </c>
    </row>
    <row r="302" spans="2:13" x14ac:dyDescent="0.35">
      <c r="B302" s="6" t="s">
        <v>301</v>
      </c>
      <c r="C302" s="12">
        <v>1</v>
      </c>
      <c r="D302" s="15">
        <v>313.2871856579099</v>
      </c>
      <c r="E302" s="15">
        <v>371.42915359455094</v>
      </c>
      <c r="F302" s="15">
        <v>-58.141967936641038</v>
      </c>
      <c r="G302" s="15">
        <v>-0.71331157297066528</v>
      </c>
      <c r="H302" s="15">
        <v>16.548037231812064</v>
      </c>
      <c r="I302" s="15">
        <v>344.09226360068732</v>
      </c>
      <c r="J302" s="15">
        <v>398.76604358841456</v>
      </c>
      <c r="K302" s="15">
        <v>83.172737690630569</v>
      </c>
      <c r="L302" s="15">
        <v>234.03014071547079</v>
      </c>
      <c r="M302" s="15">
        <v>508.82816647363109</v>
      </c>
    </row>
    <row r="303" spans="2:13" x14ac:dyDescent="0.35">
      <c r="B303" s="6" t="s">
        <v>302</v>
      </c>
      <c r="C303" s="12">
        <v>1</v>
      </c>
      <c r="D303" s="15">
        <v>206.85485160026474</v>
      </c>
      <c r="E303" s="15">
        <v>200.99227124828775</v>
      </c>
      <c r="F303" s="15">
        <v>5.8625803519769875</v>
      </c>
      <c r="G303" s="15">
        <v>7.1924748352045778E-2</v>
      </c>
      <c r="H303" s="15">
        <v>10.042959120919368</v>
      </c>
      <c r="I303" s="15">
        <v>184.40158651296105</v>
      </c>
      <c r="J303" s="15">
        <v>217.58295598361445</v>
      </c>
      <c r="K303" s="15">
        <v>82.126291689284614</v>
      </c>
      <c r="L303" s="15">
        <v>65.32195759936883</v>
      </c>
      <c r="M303" s="15">
        <v>336.66258489720667</v>
      </c>
    </row>
    <row r="304" spans="2:13" x14ac:dyDescent="0.35">
      <c r="B304" s="6" t="s">
        <v>303</v>
      </c>
      <c r="C304" s="12">
        <v>1</v>
      </c>
      <c r="D304" s="15">
        <v>142.74466259605006</v>
      </c>
      <c r="E304" s="15">
        <v>233.74151598701491</v>
      </c>
      <c r="F304" s="15">
        <v>-90.996853390964844</v>
      </c>
      <c r="G304" s="15">
        <v>-1.1163899491400679</v>
      </c>
      <c r="H304" s="15">
        <v>8.1644511134312303</v>
      </c>
      <c r="I304" s="15">
        <v>220.25407340868401</v>
      </c>
      <c r="J304" s="15">
        <v>247.22895856534581</v>
      </c>
      <c r="K304" s="15">
        <v>81.917794286178193</v>
      </c>
      <c r="L304" s="15">
        <v>98.415634157585089</v>
      </c>
      <c r="M304" s="15">
        <v>369.06739781644472</v>
      </c>
    </row>
    <row r="305" spans="2:13" x14ac:dyDescent="0.35">
      <c r="B305" s="6" t="s">
        <v>304</v>
      </c>
      <c r="C305" s="12">
        <v>1</v>
      </c>
      <c r="D305" s="15">
        <v>227.90986270015858</v>
      </c>
      <c r="E305" s="15">
        <v>249.78864589294409</v>
      </c>
      <c r="F305" s="15">
        <v>-21.878783192785505</v>
      </c>
      <c r="G305" s="15">
        <v>-0.26841866224646388</v>
      </c>
      <c r="H305" s="15">
        <v>8.7902433727977609</v>
      </c>
      <c r="I305" s="15">
        <v>235.26741218194476</v>
      </c>
      <c r="J305" s="15">
        <v>264.30987960394339</v>
      </c>
      <c r="K305" s="15">
        <v>81.982529463795004</v>
      </c>
      <c r="L305" s="15">
        <v>114.35582337898148</v>
      </c>
      <c r="M305" s="15">
        <v>385.22146840690669</v>
      </c>
    </row>
    <row r="306" spans="2:13" x14ac:dyDescent="0.35">
      <c r="B306" s="6" t="s">
        <v>305</v>
      </c>
      <c r="C306" s="12">
        <v>1</v>
      </c>
      <c r="D306" s="15">
        <v>223.9126389906113</v>
      </c>
      <c r="E306" s="15">
        <v>234.68305674774987</v>
      </c>
      <c r="F306" s="15">
        <v>-10.770417757138574</v>
      </c>
      <c r="G306" s="15">
        <v>-0.13213628476194197</v>
      </c>
      <c r="H306" s="15">
        <v>8.1721281006836417</v>
      </c>
      <c r="I306" s="15">
        <v>221.18293200336728</v>
      </c>
      <c r="J306" s="15">
        <v>248.18318149213246</v>
      </c>
      <c r="K306" s="15">
        <v>81.918559779960631</v>
      </c>
      <c r="L306" s="15">
        <v>99.355910344218103</v>
      </c>
      <c r="M306" s="15">
        <v>370.01020315128164</v>
      </c>
    </row>
    <row r="307" spans="2:13" x14ac:dyDescent="0.35">
      <c r="B307" s="6" t="s">
        <v>306</v>
      </c>
      <c r="C307" s="12">
        <v>1</v>
      </c>
      <c r="D307" s="15">
        <v>220.86505026355866</v>
      </c>
      <c r="E307" s="15">
        <v>249.78864589294409</v>
      </c>
      <c r="F307" s="15">
        <v>-28.923595629385431</v>
      </c>
      <c r="G307" s="15">
        <v>-0.35484756066129641</v>
      </c>
      <c r="H307" s="15">
        <v>8.7902433727977609</v>
      </c>
      <c r="I307" s="15">
        <v>235.26741218194476</v>
      </c>
      <c r="J307" s="15">
        <v>264.30987960394339</v>
      </c>
      <c r="K307" s="15">
        <v>81.982529463795004</v>
      </c>
      <c r="L307" s="15">
        <v>114.35582337898148</v>
      </c>
      <c r="M307" s="15">
        <v>385.22146840690669</v>
      </c>
    </row>
    <row r="308" spans="2:13" x14ac:dyDescent="0.35">
      <c r="B308" s="6" t="s">
        <v>307</v>
      </c>
      <c r="C308" s="12">
        <v>1</v>
      </c>
      <c r="D308" s="15">
        <v>229.21950133471654</v>
      </c>
      <c r="E308" s="15">
        <v>232.10405372715405</v>
      </c>
      <c r="F308" s="15">
        <v>-2.8845523924375129</v>
      </c>
      <c r="G308" s="15">
        <v>-3.5388974219243946E-2</v>
      </c>
      <c r="H308" s="15">
        <v>8.1601319787065094</v>
      </c>
      <c r="I308" s="15">
        <v>218.62374623736474</v>
      </c>
      <c r="J308" s="15">
        <v>245.58436121694336</v>
      </c>
      <c r="K308" s="15">
        <v>81.917363926330708</v>
      </c>
      <c r="L308" s="15">
        <v>96.778882840033816</v>
      </c>
      <c r="M308" s="15">
        <v>367.42922461427429</v>
      </c>
    </row>
    <row r="309" spans="2:13" x14ac:dyDescent="0.35">
      <c r="B309" s="6" t="s">
        <v>308</v>
      </c>
      <c r="C309" s="12">
        <v>1</v>
      </c>
      <c r="D309" s="15">
        <v>224.88853710671569</v>
      </c>
      <c r="E309" s="15">
        <v>233.74151598701491</v>
      </c>
      <c r="F309" s="15">
        <v>-8.8529788802992186</v>
      </c>
      <c r="G309" s="15">
        <v>-0.10861229013548142</v>
      </c>
      <c r="H309" s="15">
        <v>8.1644511134312303</v>
      </c>
      <c r="I309" s="15">
        <v>220.25407340868401</v>
      </c>
      <c r="J309" s="15">
        <v>247.22895856534581</v>
      </c>
      <c r="K309" s="15">
        <v>81.917794286178193</v>
      </c>
      <c r="L309" s="15">
        <v>98.415634157585089</v>
      </c>
      <c r="M309" s="15">
        <v>369.06739781644472</v>
      </c>
    </row>
    <row r="310" spans="2:13" x14ac:dyDescent="0.35">
      <c r="B310" s="6" t="s">
        <v>309</v>
      </c>
      <c r="C310" s="12">
        <v>1</v>
      </c>
      <c r="D310" s="15">
        <v>241.56974188162042</v>
      </c>
      <c r="E310" s="15">
        <v>233.74151598701491</v>
      </c>
      <c r="F310" s="15">
        <v>7.8282258946055094</v>
      </c>
      <c r="G310" s="15">
        <v>9.6040163837174453E-2</v>
      </c>
      <c r="H310" s="15">
        <v>8.1644511134312303</v>
      </c>
      <c r="I310" s="15">
        <v>220.25407340868401</v>
      </c>
      <c r="J310" s="15">
        <v>247.22895856534581</v>
      </c>
      <c r="K310" s="15">
        <v>81.917794286178193</v>
      </c>
      <c r="L310" s="15">
        <v>98.415634157585089</v>
      </c>
      <c r="M310" s="15">
        <v>369.06739781644472</v>
      </c>
    </row>
    <row r="311" spans="2:13" x14ac:dyDescent="0.35">
      <c r="B311" s="6" t="s">
        <v>310</v>
      </c>
      <c r="C311" s="12">
        <v>1</v>
      </c>
      <c r="D311" s="15">
        <v>230.10048123327263</v>
      </c>
      <c r="E311" s="15">
        <v>233.74151598701491</v>
      </c>
      <c r="F311" s="15">
        <v>-3.6410347537422751</v>
      </c>
      <c r="G311" s="15">
        <v>-4.4669836945715281E-2</v>
      </c>
      <c r="H311" s="15">
        <v>8.1644511134312303</v>
      </c>
      <c r="I311" s="15">
        <v>220.25407340868401</v>
      </c>
      <c r="J311" s="15">
        <v>247.22895856534581</v>
      </c>
      <c r="K311" s="15">
        <v>81.917794286178193</v>
      </c>
      <c r="L311" s="15">
        <v>98.415634157585089</v>
      </c>
      <c r="M311" s="15">
        <v>369.06739781644472</v>
      </c>
    </row>
    <row r="312" spans="2:13" x14ac:dyDescent="0.35">
      <c r="B312" s="6" t="s">
        <v>311</v>
      </c>
      <c r="C312" s="12">
        <v>1</v>
      </c>
      <c r="D312" s="15">
        <v>308.24658556892086</v>
      </c>
      <c r="E312" s="15">
        <v>257.60752804193436</v>
      </c>
      <c r="F312" s="15">
        <v>50.639057526986505</v>
      </c>
      <c r="G312" s="15">
        <v>0.62126252447611163</v>
      </c>
      <c r="H312" s="15">
        <v>9.4318864736972934</v>
      </c>
      <c r="I312" s="15">
        <v>242.02631805587009</v>
      </c>
      <c r="J312" s="15">
        <v>273.18873802799862</v>
      </c>
      <c r="K312" s="15">
        <v>82.05380698774259</v>
      </c>
      <c r="L312" s="15">
        <v>122.05695707213408</v>
      </c>
      <c r="M312" s="15">
        <v>393.15809901173463</v>
      </c>
    </row>
    <row r="313" spans="2:13" x14ac:dyDescent="0.35">
      <c r="B313" s="6" t="s">
        <v>312</v>
      </c>
      <c r="C313" s="12">
        <v>1</v>
      </c>
      <c r="D313" s="15">
        <v>326.65294605776489</v>
      </c>
      <c r="E313" s="15">
        <v>257.60752804193436</v>
      </c>
      <c r="F313" s="15">
        <v>69.045418015830535</v>
      </c>
      <c r="G313" s="15">
        <v>0.84707995754390863</v>
      </c>
      <c r="H313" s="15">
        <v>9.4318864736972934</v>
      </c>
      <c r="I313" s="15">
        <v>242.02631805587009</v>
      </c>
      <c r="J313" s="15">
        <v>273.18873802799862</v>
      </c>
      <c r="K313" s="15">
        <v>82.05380698774259</v>
      </c>
      <c r="L313" s="15">
        <v>122.05695707213408</v>
      </c>
      <c r="M313" s="15">
        <v>393.15809901173463</v>
      </c>
    </row>
    <row r="314" spans="2:13" x14ac:dyDescent="0.35">
      <c r="B314" s="6" t="s">
        <v>313</v>
      </c>
      <c r="C314" s="12">
        <v>1</v>
      </c>
      <c r="D314" s="15">
        <v>120.51899294525484</v>
      </c>
      <c r="E314" s="15">
        <v>233.74151598701491</v>
      </c>
      <c r="F314" s="15">
        <v>-113.22252304176007</v>
      </c>
      <c r="G314" s="15">
        <v>-1.3890643690395024</v>
      </c>
      <c r="H314" s="15">
        <v>8.1644511134312303</v>
      </c>
      <c r="I314" s="15">
        <v>220.25407340868401</v>
      </c>
      <c r="J314" s="15">
        <v>247.22895856534581</v>
      </c>
      <c r="K314" s="15">
        <v>81.917794286178193</v>
      </c>
      <c r="L314" s="15">
        <v>98.415634157585089</v>
      </c>
      <c r="M314" s="15">
        <v>369.06739781644472</v>
      </c>
    </row>
    <row r="315" spans="2:13" x14ac:dyDescent="0.35">
      <c r="B315" s="6" t="s">
        <v>314</v>
      </c>
      <c r="C315" s="12">
        <v>1</v>
      </c>
      <c r="D315" s="15">
        <v>199.31599103370235</v>
      </c>
      <c r="E315" s="15">
        <v>235.62459750848478</v>
      </c>
      <c r="F315" s="15">
        <v>-36.308606474782437</v>
      </c>
      <c r="G315" s="15">
        <v>-0.44545016476090388</v>
      </c>
      <c r="H315" s="15">
        <v>8.1835850689407881</v>
      </c>
      <c r="I315" s="15">
        <v>222.10554617622222</v>
      </c>
      <c r="J315" s="15">
        <v>249.14364884074735</v>
      </c>
      <c r="K315" s="15">
        <v>81.919703510874541</v>
      </c>
      <c r="L315" s="15">
        <v>100.29556169379578</v>
      </c>
      <c r="M315" s="15">
        <v>370.95363332317379</v>
      </c>
    </row>
    <row r="316" spans="2:13" x14ac:dyDescent="0.35">
      <c r="B316" s="6" t="s">
        <v>315</v>
      </c>
      <c r="C316" s="12">
        <v>1</v>
      </c>
      <c r="D316" s="15">
        <v>265.2078074172141</v>
      </c>
      <c r="E316" s="15">
        <v>249.78864589294409</v>
      </c>
      <c r="F316" s="15">
        <v>15.41916152427001</v>
      </c>
      <c r="G316" s="15">
        <v>0.18916914495827458</v>
      </c>
      <c r="H316" s="15">
        <v>8.7902433727977609</v>
      </c>
      <c r="I316" s="15">
        <v>235.26741218194476</v>
      </c>
      <c r="J316" s="15">
        <v>264.30987960394339</v>
      </c>
      <c r="K316" s="15">
        <v>81.982529463795004</v>
      </c>
      <c r="L316" s="15">
        <v>114.35582337898148</v>
      </c>
      <c r="M316" s="15">
        <v>385.22146840690669</v>
      </c>
    </row>
    <row r="317" spans="2:13" x14ac:dyDescent="0.35">
      <c r="B317" s="6" t="s">
        <v>316</v>
      </c>
      <c r="C317" s="12">
        <v>1</v>
      </c>
      <c r="D317" s="15">
        <v>292.62008799438132</v>
      </c>
      <c r="E317" s="15">
        <v>249.78864589294409</v>
      </c>
      <c r="F317" s="15">
        <v>42.831442101437233</v>
      </c>
      <c r="G317" s="15">
        <v>0.52547521905814631</v>
      </c>
      <c r="H317" s="15">
        <v>8.7902433727977609</v>
      </c>
      <c r="I317" s="15">
        <v>235.26741218194476</v>
      </c>
      <c r="J317" s="15">
        <v>264.30987960394339</v>
      </c>
      <c r="K317" s="15">
        <v>81.982529463795004</v>
      </c>
      <c r="L317" s="15">
        <v>114.35582337898148</v>
      </c>
      <c r="M317" s="15">
        <v>385.22146840690669</v>
      </c>
    </row>
    <row r="318" spans="2:13" x14ac:dyDescent="0.35">
      <c r="B318" s="6" t="s">
        <v>317</v>
      </c>
      <c r="C318" s="12">
        <v>1</v>
      </c>
      <c r="D318" s="15">
        <v>296.42927521325447</v>
      </c>
      <c r="E318" s="15">
        <v>249.78864589294409</v>
      </c>
      <c r="F318" s="15">
        <v>46.640629320310381</v>
      </c>
      <c r="G318" s="15">
        <v>0.5722080253813705</v>
      </c>
      <c r="H318" s="15">
        <v>8.7902433727977609</v>
      </c>
      <c r="I318" s="15">
        <v>235.26741218194476</v>
      </c>
      <c r="J318" s="15">
        <v>264.30987960394339</v>
      </c>
      <c r="K318" s="15">
        <v>81.982529463795004</v>
      </c>
      <c r="L318" s="15">
        <v>114.35582337898148</v>
      </c>
      <c r="M318" s="15">
        <v>385.22146840690669</v>
      </c>
    </row>
    <row r="319" spans="2:13" x14ac:dyDescent="0.35">
      <c r="B319" s="6" t="s">
        <v>318</v>
      </c>
      <c r="C319" s="12">
        <v>1</v>
      </c>
      <c r="D319" s="15">
        <v>349.29649762786892</v>
      </c>
      <c r="E319" s="15">
        <v>361.7849125055817</v>
      </c>
      <c r="F319" s="15">
        <v>-12.488414877712785</v>
      </c>
      <c r="G319" s="15">
        <v>-0.15321343904353235</v>
      </c>
      <c r="H319" s="15">
        <v>19.229369756094076</v>
      </c>
      <c r="I319" s="15">
        <v>330.01853693427722</v>
      </c>
      <c r="J319" s="15">
        <v>393.55128807688618</v>
      </c>
      <c r="K319" s="15">
        <v>83.747450229517952</v>
      </c>
      <c r="L319" s="15">
        <v>223.43649074896678</v>
      </c>
      <c r="M319" s="15">
        <v>500.13333426219663</v>
      </c>
    </row>
    <row r="320" spans="2:13" x14ac:dyDescent="0.35">
      <c r="B320" s="6" t="s">
        <v>319</v>
      </c>
      <c r="C320" s="12">
        <v>1</v>
      </c>
      <c r="D320" s="15">
        <v>284.12361474754738</v>
      </c>
      <c r="E320" s="15">
        <v>313.00450106364826</v>
      </c>
      <c r="F320" s="15">
        <v>-28.880886316100884</v>
      </c>
      <c r="G320" s="15">
        <v>-0.35432358377298923</v>
      </c>
      <c r="H320" s="15">
        <v>13.204079744501474</v>
      </c>
      <c r="I320" s="15">
        <v>291.19173436575068</v>
      </c>
      <c r="J320" s="15">
        <v>334.81726776154585</v>
      </c>
      <c r="K320" s="15">
        <v>82.572480165174611</v>
      </c>
      <c r="L320" s="15">
        <v>176.59709665822041</v>
      </c>
      <c r="M320" s="15">
        <v>449.41190546907615</v>
      </c>
    </row>
    <row r="321" spans="2:13" x14ac:dyDescent="0.35">
      <c r="B321" s="6" t="s">
        <v>320</v>
      </c>
      <c r="C321" s="12">
        <v>1</v>
      </c>
      <c r="D321" s="15">
        <v>302.02682443031557</v>
      </c>
      <c r="E321" s="15">
        <v>313.00450106364826</v>
      </c>
      <c r="F321" s="15">
        <v>-10.977676633332692</v>
      </c>
      <c r="G321" s="15">
        <v>-0.13467902901771373</v>
      </c>
      <c r="H321" s="15">
        <v>13.204079744501474</v>
      </c>
      <c r="I321" s="15">
        <v>291.19173436575068</v>
      </c>
      <c r="J321" s="15">
        <v>334.81726776154585</v>
      </c>
      <c r="K321" s="15">
        <v>82.572480165174611</v>
      </c>
      <c r="L321" s="15">
        <v>176.59709665822041</v>
      </c>
      <c r="M321" s="15">
        <v>449.41190546907615</v>
      </c>
    </row>
    <row r="322" spans="2:13" x14ac:dyDescent="0.35">
      <c r="B322" s="6" t="s">
        <v>321</v>
      </c>
      <c r="C322" s="12">
        <v>1</v>
      </c>
      <c r="D322" s="15">
        <v>262.65703595214245</v>
      </c>
      <c r="E322" s="15">
        <v>313.00450106364826</v>
      </c>
      <c r="F322" s="15">
        <v>-50.347465111505812</v>
      </c>
      <c r="G322" s="15">
        <v>-0.61768513877806464</v>
      </c>
      <c r="H322" s="15">
        <v>13.204079744501474</v>
      </c>
      <c r="I322" s="15">
        <v>291.19173436575068</v>
      </c>
      <c r="J322" s="15">
        <v>334.81726776154585</v>
      </c>
      <c r="K322" s="15">
        <v>82.572480165174611</v>
      </c>
      <c r="L322" s="15">
        <v>176.59709665822041</v>
      </c>
      <c r="M322" s="15">
        <v>449.41190546907615</v>
      </c>
    </row>
    <row r="323" spans="2:13" x14ac:dyDescent="0.35">
      <c r="B323" s="6" t="s">
        <v>322</v>
      </c>
      <c r="C323" s="12">
        <v>1</v>
      </c>
      <c r="D323" s="15">
        <v>377.139476472588</v>
      </c>
      <c r="E323" s="15">
        <v>252.92711513360129</v>
      </c>
      <c r="F323" s="15">
        <v>124.21236133898671</v>
      </c>
      <c r="G323" s="15">
        <v>1.5238926027695778</v>
      </c>
      <c r="H323" s="15">
        <v>9.0248607414705244</v>
      </c>
      <c r="I323" s="15">
        <v>238.0183001579353</v>
      </c>
      <c r="J323" s="15">
        <v>267.83593010926728</v>
      </c>
      <c r="K323" s="15">
        <v>82.008017108889646</v>
      </c>
      <c r="L323" s="15">
        <v>117.45218775001612</v>
      </c>
      <c r="M323" s="15">
        <v>388.40204251718649</v>
      </c>
    </row>
    <row r="324" spans="2:13" ht="15" thickBot="1" x14ac:dyDescent="0.4">
      <c r="B324" s="10" t="s">
        <v>323</v>
      </c>
      <c r="C324" s="13">
        <v>1</v>
      </c>
      <c r="D324" s="16">
        <v>327.86669151320319</v>
      </c>
      <c r="E324" s="16">
        <v>270.58441623211615</v>
      </c>
      <c r="F324" s="16">
        <v>57.282275281087038</v>
      </c>
      <c r="G324" s="16">
        <v>0.70276448035981998</v>
      </c>
      <c r="H324" s="16">
        <v>10.853488265691613</v>
      </c>
      <c r="I324" s="16">
        <v>252.6547602485943</v>
      </c>
      <c r="J324" s="16">
        <v>288.51407221563801</v>
      </c>
      <c r="K324" s="16">
        <v>82.229343705653548</v>
      </c>
      <c r="L324" s="16">
        <v>134.74386356356851</v>
      </c>
      <c r="M324" s="16">
        <v>406.42496890066377</v>
      </c>
    </row>
    <row r="344" spans="7:7" x14ac:dyDescent="0.35">
      <c r="G344" t="s">
        <v>83</v>
      </c>
    </row>
    <row r="364" spans="7:7" x14ac:dyDescent="0.35">
      <c r="G364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DD995345">
              <controlPr defaultSize="0" autoFill="0" autoPict="0" macro="[0]!GoToResultsNew112020211905474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3</xdr:col>
                    <xdr:colOff>101600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F01A-7ABA-4FB4-81CD-6F66E2B10B12}">
  <sheetPr codeName="XLSTAT_20211120_190650_1">
    <tabColor rgb="FF007800"/>
  </sheetPr>
  <dimension ref="B1:M368"/>
  <sheetViews>
    <sheetView topLeftCell="A55" zoomScaleNormal="100" workbookViewId="0">
      <selection activeCell="G73" sqref="G73"/>
    </sheetView>
  </sheetViews>
  <sheetFormatPr defaultRowHeight="14.5" x14ac:dyDescent="0.35"/>
  <cols>
    <col min="1" max="1" width="4.6328125" customWidth="1"/>
    <col min="2" max="2" width="16.906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335</v>
      </c>
    </row>
    <row r="2" spans="2:9" x14ac:dyDescent="0.35">
      <c r="B2" t="s">
        <v>329</v>
      </c>
    </row>
    <row r="3" spans="2:9" x14ac:dyDescent="0.35">
      <c r="B3" t="s">
        <v>333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8" customHeight="1" x14ac:dyDescent="0.35"/>
    <row r="7" spans="2:9" ht="16" customHeight="1" x14ac:dyDescent="0.35">
      <c r="B7" s="36"/>
    </row>
    <row r="10" spans="2:9" x14ac:dyDescent="0.35">
      <c r="B10" s="5" t="s">
        <v>38</v>
      </c>
    </row>
    <row r="11" spans="2:9" ht="15" thickBot="1" x14ac:dyDescent="0.4"/>
    <row r="12" spans="2:9" ht="29" customHeight="1" x14ac:dyDescent="0.3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9" x14ac:dyDescent="0.35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35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35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x14ac:dyDescent="0.35">
      <c r="B16" s="6" t="s">
        <v>6</v>
      </c>
      <c r="C16" s="12">
        <v>220</v>
      </c>
      <c r="D16" s="12">
        <v>0</v>
      </c>
      <c r="E16" s="12">
        <v>220</v>
      </c>
      <c r="F16" s="15">
        <v>0</v>
      </c>
      <c r="G16" s="15">
        <v>1</v>
      </c>
      <c r="H16" s="15">
        <v>0.25454545454545469</v>
      </c>
      <c r="I16" s="15">
        <v>0.43659880199811024</v>
      </c>
    </row>
    <row r="17" spans="2:9" x14ac:dyDescent="0.35">
      <c r="B17" s="6" t="s">
        <v>325</v>
      </c>
      <c r="C17" s="12">
        <v>220</v>
      </c>
      <c r="D17" s="12">
        <v>0</v>
      </c>
      <c r="E17" s="12">
        <v>220</v>
      </c>
      <c r="F17" s="15">
        <v>0</v>
      </c>
      <c r="G17" s="15">
        <v>1</v>
      </c>
      <c r="H17" s="15">
        <v>0.49999999999999989</v>
      </c>
      <c r="I17" s="15">
        <v>0.50114025233602566</v>
      </c>
    </row>
    <row r="18" spans="2:9" ht="15" thickBot="1" x14ac:dyDescent="0.4">
      <c r="B18" s="10" t="s">
        <v>328</v>
      </c>
      <c r="C18" s="13">
        <v>220</v>
      </c>
      <c r="D18" s="13">
        <v>0</v>
      </c>
      <c r="E18" s="13">
        <v>220</v>
      </c>
      <c r="F18" s="16">
        <v>0</v>
      </c>
      <c r="G18" s="16">
        <v>6.2515384620000001</v>
      </c>
      <c r="H18" s="16">
        <v>2.2018442630545469</v>
      </c>
      <c r="I18" s="16">
        <v>2.2386702338433788</v>
      </c>
    </row>
    <row r="21" spans="2:9" x14ac:dyDescent="0.35">
      <c r="B21" s="5" t="s">
        <v>47</v>
      </c>
    </row>
    <row r="22" spans="2:9" ht="15" thickBot="1" x14ac:dyDescent="0.4"/>
    <row r="23" spans="2:9" ht="43.5" x14ac:dyDescent="0.35">
      <c r="B23" s="7"/>
      <c r="C23" s="8" t="s">
        <v>4</v>
      </c>
      <c r="D23" s="8" t="s">
        <v>5</v>
      </c>
      <c r="E23" s="8" t="s">
        <v>6</v>
      </c>
      <c r="F23" s="8" t="s">
        <v>325</v>
      </c>
      <c r="G23" s="8" t="s">
        <v>328</v>
      </c>
      <c r="H23" s="17" t="s">
        <v>3</v>
      </c>
    </row>
    <row r="24" spans="2:9" x14ac:dyDescent="0.35">
      <c r="B24" s="18" t="s">
        <v>4</v>
      </c>
      <c r="C24" s="24">
        <v>1</v>
      </c>
      <c r="D24" s="20">
        <v>-3.4677285995991354E-2</v>
      </c>
      <c r="E24" s="20">
        <v>-4.0070634528918347E-2</v>
      </c>
      <c r="F24" s="20">
        <v>0.22946197938733823</v>
      </c>
      <c r="G24" s="20">
        <v>0.344978419834441</v>
      </c>
      <c r="H24" s="21">
        <v>-0.27838467187404453</v>
      </c>
    </row>
    <row r="25" spans="2:9" x14ac:dyDescent="0.35">
      <c r="B25" s="6" t="s">
        <v>5</v>
      </c>
      <c r="C25" s="15">
        <v>-3.4677285995991354E-2</v>
      </c>
      <c r="D25" s="25">
        <v>1</v>
      </c>
      <c r="E25" s="15">
        <v>-2.0869596778242006E-2</v>
      </c>
      <c r="F25" s="15">
        <v>0.15151515151515099</v>
      </c>
      <c r="G25" s="15">
        <v>0.1362668377538995</v>
      </c>
      <c r="H25" s="22">
        <v>0.39620374657492829</v>
      </c>
    </row>
    <row r="26" spans="2:9" x14ac:dyDescent="0.35">
      <c r="B26" s="6" t="s">
        <v>6</v>
      </c>
      <c r="C26" s="15">
        <v>-4.0070634528918347E-2</v>
      </c>
      <c r="D26" s="15">
        <v>-2.0869596778242006E-2</v>
      </c>
      <c r="E26" s="25">
        <v>1</v>
      </c>
      <c r="F26" s="15">
        <v>0.18782637100417801</v>
      </c>
      <c r="G26" s="15">
        <v>0.17766719363070133</v>
      </c>
      <c r="H26" s="22">
        <v>0.37208725522289637</v>
      </c>
    </row>
    <row r="27" spans="2:9" x14ac:dyDescent="0.35">
      <c r="B27" s="6" t="s">
        <v>325</v>
      </c>
      <c r="C27" s="15">
        <v>0.22946197938733823</v>
      </c>
      <c r="D27" s="15">
        <v>0.15151515151515099</v>
      </c>
      <c r="E27" s="15">
        <v>0.18782637100417801</v>
      </c>
      <c r="F27" s="25">
        <v>1</v>
      </c>
      <c r="G27" s="15">
        <v>0.98579305956768837</v>
      </c>
      <c r="H27" s="22">
        <v>0.23213025083976896</v>
      </c>
    </row>
    <row r="28" spans="2:9" x14ac:dyDescent="0.35">
      <c r="B28" s="6" t="s">
        <v>328</v>
      </c>
      <c r="C28" s="15">
        <v>0.344978419834441</v>
      </c>
      <c r="D28" s="15">
        <v>0.1362668377538995</v>
      </c>
      <c r="E28" s="15">
        <v>0.17766719363070133</v>
      </c>
      <c r="F28" s="15">
        <v>0.98579305956768837</v>
      </c>
      <c r="G28" s="25">
        <v>1</v>
      </c>
      <c r="H28" s="22">
        <v>0.17414075339580046</v>
      </c>
    </row>
    <row r="29" spans="2:9" ht="15" thickBot="1" x14ac:dyDescent="0.4">
      <c r="B29" s="19" t="s">
        <v>3</v>
      </c>
      <c r="C29" s="23">
        <v>-0.27838467187404453</v>
      </c>
      <c r="D29" s="23">
        <v>0.39620374657492829</v>
      </c>
      <c r="E29" s="23">
        <v>0.37208725522289637</v>
      </c>
      <c r="F29" s="23">
        <v>0.23213025083976896</v>
      </c>
      <c r="G29" s="23">
        <v>0.17414075339580046</v>
      </c>
      <c r="H29" s="26">
        <v>1</v>
      </c>
    </row>
    <row r="32" spans="2:9" x14ac:dyDescent="0.35">
      <c r="B32" s="4" t="s">
        <v>48</v>
      </c>
    </row>
    <row r="34" spans="2:3" x14ac:dyDescent="0.35">
      <c r="B34" s="5" t="s">
        <v>49</v>
      </c>
    </row>
    <row r="35" spans="2:3" ht="15" thickBot="1" x14ac:dyDescent="0.4"/>
    <row r="36" spans="2:3" x14ac:dyDescent="0.35">
      <c r="B36" s="27" t="s">
        <v>40</v>
      </c>
      <c r="C36" s="28">
        <v>220</v>
      </c>
    </row>
    <row r="37" spans="2:3" x14ac:dyDescent="0.35">
      <c r="B37" s="6" t="s">
        <v>50</v>
      </c>
      <c r="C37" s="12">
        <v>220</v>
      </c>
    </row>
    <row r="38" spans="2:3" x14ac:dyDescent="0.35">
      <c r="B38" s="6" t="s">
        <v>51</v>
      </c>
      <c r="C38" s="12">
        <v>214</v>
      </c>
    </row>
    <row r="39" spans="2:3" x14ac:dyDescent="0.35">
      <c r="B39" s="6" t="s">
        <v>52</v>
      </c>
      <c r="C39" s="15">
        <v>0.40472428167797458</v>
      </c>
    </row>
    <row r="40" spans="2:3" x14ac:dyDescent="0.35">
      <c r="B40" s="6" t="s">
        <v>53</v>
      </c>
      <c r="C40" s="15">
        <v>0.39081597050222633</v>
      </c>
    </row>
    <row r="41" spans="2:3" x14ac:dyDescent="0.35">
      <c r="B41" s="6" t="s">
        <v>54</v>
      </c>
      <c r="C41" s="15">
        <v>6545.9335018919919</v>
      </c>
    </row>
    <row r="42" spans="2:3" x14ac:dyDescent="0.35">
      <c r="B42" s="6" t="s">
        <v>55</v>
      </c>
      <c r="C42" s="15">
        <v>80.906943471447448</v>
      </c>
    </row>
    <row r="43" spans="2:3" x14ac:dyDescent="0.35">
      <c r="B43" s="6" t="s">
        <v>56</v>
      </c>
      <c r="C43" s="15">
        <v>19.940203903728957</v>
      </c>
    </row>
    <row r="44" spans="2:3" x14ac:dyDescent="0.35">
      <c r="B44" s="6" t="s">
        <v>57</v>
      </c>
      <c r="C44" s="15">
        <v>1.4135776601255161</v>
      </c>
    </row>
    <row r="45" spans="2:3" x14ac:dyDescent="0.35">
      <c r="B45" s="6" t="s">
        <v>58</v>
      </c>
      <c r="C45" s="15">
        <v>6</v>
      </c>
    </row>
    <row r="46" spans="2:3" x14ac:dyDescent="0.35">
      <c r="B46" s="6" t="s">
        <v>59</v>
      </c>
      <c r="C46" s="15">
        <v>1938.9685083203274</v>
      </c>
    </row>
    <row r="47" spans="2:3" x14ac:dyDescent="0.35">
      <c r="B47" s="6" t="s">
        <v>60</v>
      </c>
      <c r="C47" s="15">
        <v>1959.3302735984416</v>
      </c>
    </row>
    <row r="48" spans="2:3" ht="15" thickBot="1" x14ac:dyDescent="0.4">
      <c r="B48" s="10" t="s">
        <v>61</v>
      </c>
      <c r="C48" s="16">
        <v>0.62865566514382121</v>
      </c>
    </row>
    <row r="51" spans="2:8" x14ac:dyDescent="0.35">
      <c r="B51" s="5" t="s">
        <v>62</v>
      </c>
    </row>
    <row r="52" spans="2:8" ht="15" thickBot="1" x14ac:dyDescent="0.4"/>
    <row r="53" spans="2:8" ht="29" x14ac:dyDescent="0.35">
      <c r="B53" s="7" t="s">
        <v>63</v>
      </c>
      <c r="C53" s="8" t="s">
        <v>51</v>
      </c>
      <c r="D53" s="8" t="s">
        <v>64</v>
      </c>
      <c r="E53" s="8" t="s">
        <v>65</v>
      </c>
      <c r="F53" s="8" t="s">
        <v>66</v>
      </c>
      <c r="G53" s="8" t="s">
        <v>67</v>
      </c>
    </row>
    <row r="54" spans="2:8" x14ac:dyDescent="0.35">
      <c r="B54" s="18" t="s">
        <v>68</v>
      </c>
      <c r="C54" s="29">
        <v>5</v>
      </c>
      <c r="D54" s="20">
        <v>952415.50213679858</v>
      </c>
      <c r="E54" s="20">
        <v>190483.10042735972</v>
      </c>
      <c r="F54" s="20">
        <v>29.099455466864089</v>
      </c>
      <c r="G54" s="32">
        <v>1.7475364880577078E-22</v>
      </c>
    </row>
    <row r="55" spans="2:8" x14ac:dyDescent="0.35">
      <c r="B55" s="6" t="s">
        <v>69</v>
      </c>
      <c r="C55" s="12">
        <v>214</v>
      </c>
      <c r="D55" s="15">
        <v>1400829.7694048863</v>
      </c>
      <c r="E55" s="15">
        <v>6545.9335018919919</v>
      </c>
      <c r="F55" s="15"/>
      <c r="G55" s="33"/>
    </row>
    <row r="56" spans="2:8" ht="15" thickBot="1" x14ac:dyDescent="0.4">
      <c r="B56" s="10" t="s">
        <v>70</v>
      </c>
      <c r="C56" s="13">
        <v>219</v>
      </c>
      <c r="D56" s="16">
        <v>2353245.2715416849</v>
      </c>
      <c r="E56" s="16"/>
      <c r="F56" s="16"/>
      <c r="G56" s="34"/>
    </row>
    <row r="57" spans="2:8" x14ac:dyDescent="0.35">
      <c r="B57" s="35" t="s">
        <v>71</v>
      </c>
    </row>
    <row r="60" spans="2:8" x14ac:dyDescent="0.35">
      <c r="B60" s="5" t="s">
        <v>72</v>
      </c>
    </row>
    <row r="61" spans="2:8" ht="15" thickBot="1" x14ac:dyDescent="0.4"/>
    <row r="62" spans="2:8" ht="43.5" x14ac:dyDescent="0.35">
      <c r="B62" s="7" t="s">
        <v>63</v>
      </c>
      <c r="C62" s="8" t="s">
        <v>73</v>
      </c>
      <c r="D62" s="8" t="s">
        <v>74</v>
      </c>
      <c r="E62" s="8" t="s">
        <v>75</v>
      </c>
      <c r="F62" s="8" t="s">
        <v>76</v>
      </c>
      <c r="G62" s="8" t="s">
        <v>77</v>
      </c>
      <c r="H62" s="8" t="s">
        <v>78</v>
      </c>
    </row>
    <row r="63" spans="2:8" x14ac:dyDescent="0.35">
      <c r="B63" s="18" t="s">
        <v>79</v>
      </c>
      <c r="C63" s="20">
        <v>376.74432485042075</v>
      </c>
      <c r="D63" s="20">
        <v>64.890029514812753</v>
      </c>
      <c r="E63" s="20">
        <v>5.8058892508966968</v>
      </c>
      <c r="F63" s="32">
        <v>2.2908925002177384E-8</v>
      </c>
      <c r="G63" s="20">
        <v>269.54566154840791</v>
      </c>
      <c r="H63" s="20">
        <v>483.9429881524336</v>
      </c>
    </row>
    <row r="64" spans="2:8" x14ac:dyDescent="0.35">
      <c r="B64" s="6" t="s">
        <v>4</v>
      </c>
      <c r="C64" s="15">
        <v>-34.364777001509609</v>
      </c>
      <c r="D64" s="15">
        <v>15.426763989959744</v>
      </c>
      <c r="E64" s="15">
        <v>-2.2276076190622582</v>
      </c>
      <c r="F64" s="33">
        <v>2.694781460336193E-2</v>
      </c>
      <c r="G64" s="15">
        <v>-59.849870646316873</v>
      </c>
      <c r="H64" s="15">
        <v>-8.8796833567023405</v>
      </c>
    </row>
    <row r="65" spans="2:8" x14ac:dyDescent="0.35">
      <c r="B65" s="6" t="s">
        <v>5</v>
      </c>
      <c r="C65" s="15">
        <v>124.58623018478522</v>
      </c>
      <c r="D65" s="15">
        <v>18.486240982221972</v>
      </c>
      <c r="E65" s="15">
        <v>6.7394031217378654</v>
      </c>
      <c r="F65" s="33">
        <v>1.4507084422632488E-10</v>
      </c>
      <c r="G65" s="15">
        <v>94.046864775485915</v>
      </c>
      <c r="H65" s="15">
        <v>155.12559559408453</v>
      </c>
    </row>
    <row r="66" spans="2:8" x14ac:dyDescent="0.35">
      <c r="B66" s="6" t="s">
        <v>6</v>
      </c>
      <c r="C66" s="15">
        <v>79.890891531566069</v>
      </c>
      <c r="D66" s="15">
        <v>12.822466666946655</v>
      </c>
      <c r="E66" s="15">
        <v>6.2305400050293178</v>
      </c>
      <c r="F66" s="33">
        <v>2.4331372472374824E-9</v>
      </c>
      <c r="G66" s="15">
        <v>58.708110490951469</v>
      </c>
      <c r="H66" s="15">
        <v>101.07367257218067</v>
      </c>
    </row>
    <row r="67" spans="2:8" x14ac:dyDescent="0.35">
      <c r="B67" s="6" t="s">
        <v>325</v>
      </c>
      <c r="C67" s="15">
        <v>223.52566016026705</v>
      </c>
      <c r="D67" s="15">
        <v>91.312818697328424</v>
      </c>
      <c r="E67" s="15">
        <v>2.4479110747986015</v>
      </c>
      <c r="F67" s="33">
        <v>1.5174045595319097E-2</v>
      </c>
      <c r="G67" s="15">
        <v>72.676412904829164</v>
      </c>
      <c r="H67" s="15">
        <v>374.37490741570491</v>
      </c>
    </row>
    <row r="68" spans="2:8" ht="15" thickBot="1" x14ac:dyDescent="0.4">
      <c r="B68" s="10" t="s">
        <v>328</v>
      </c>
      <c r="C68" s="16">
        <v>-43.495844870320859</v>
      </c>
      <c r="D68" s="16">
        <v>21.181980543432253</v>
      </c>
      <c r="E68" s="16">
        <v>-2.0534361638721883</v>
      </c>
      <c r="F68" s="34">
        <v>4.1246282454290295E-2</v>
      </c>
      <c r="G68" s="16">
        <v>-78.488585932749288</v>
      </c>
      <c r="H68" s="16">
        <v>-8.5031038078924297</v>
      </c>
    </row>
    <row r="71" spans="2:8" x14ac:dyDescent="0.35">
      <c r="B71" s="5" t="s">
        <v>80</v>
      </c>
    </row>
    <row r="73" spans="2:8" x14ac:dyDescent="0.35">
      <c r="B73" t="s">
        <v>334</v>
      </c>
    </row>
    <row r="76" spans="2:8" x14ac:dyDescent="0.35">
      <c r="B76" s="5" t="s">
        <v>82</v>
      </c>
    </row>
    <row r="77" spans="2:8" ht="15" thickBot="1" x14ac:dyDescent="0.4"/>
    <row r="78" spans="2:8" ht="43.5" x14ac:dyDescent="0.35">
      <c r="B78" s="7" t="s">
        <v>63</v>
      </c>
      <c r="C78" s="8" t="s">
        <v>73</v>
      </c>
      <c r="D78" s="8" t="s">
        <v>74</v>
      </c>
      <c r="E78" s="8" t="s">
        <v>75</v>
      </c>
      <c r="F78" s="8" t="s">
        <v>76</v>
      </c>
      <c r="G78" s="8" t="s">
        <v>77</v>
      </c>
      <c r="H78" s="8" t="s">
        <v>78</v>
      </c>
    </row>
    <row r="79" spans="2:8" x14ac:dyDescent="0.35">
      <c r="B79" s="18" t="s">
        <v>4</v>
      </c>
      <c r="C79" s="20">
        <v>-0.17627735685099791</v>
      </c>
      <c r="D79" s="20">
        <v>7.9133037318845342E-2</v>
      </c>
      <c r="E79" s="20">
        <v>-2.2276076190622582</v>
      </c>
      <c r="F79" s="32">
        <v>2.694781460336193E-2</v>
      </c>
      <c r="G79" s="20">
        <v>-0.30700554247575673</v>
      </c>
      <c r="H79" s="20">
        <v>-4.554917122623911E-2</v>
      </c>
    </row>
    <row r="80" spans="2:8" x14ac:dyDescent="0.35">
      <c r="B80" s="6" t="s">
        <v>5</v>
      </c>
      <c r="C80" s="15">
        <v>0.36138410154038797</v>
      </c>
      <c r="D80" s="15">
        <v>5.3622567905865108E-2</v>
      </c>
      <c r="E80" s="15">
        <v>6.7394031217378654</v>
      </c>
      <c r="F80" s="33">
        <v>1.4507084422632488E-10</v>
      </c>
      <c r="G80" s="15">
        <v>0.27279934290627506</v>
      </c>
      <c r="H80" s="15">
        <v>0.44996886017450088</v>
      </c>
    </row>
    <row r="81" spans="2:8" x14ac:dyDescent="0.35">
      <c r="B81" s="6" t="s">
        <v>6</v>
      </c>
      <c r="C81" s="15">
        <v>0.3364869823735025</v>
      </c>
      <c r="D81" s="15">
        <v>5.4006070437215524E-2</v>
      </c>
      <c r="E81" s="15">
        <v>6.2305400050293178</v>
      </c>
      <c r="F81" s="33">
        <v>2.4331372472374824E-9</v>
      </c>
      <c r="G81" s="15">
        <v>0.24726867558043367</v>
      </c>
      <c r="H81" s="15">
        <v>0.42570528916657135</v>
      </c>
    </row>
    <row r="82" spans="2:8" x14ac:dyDescent="0.35">
      <c r="B82" s="6" t="s">
        <v>325</v>
      </c>
      <c r="C82" s="15">
        <v>1.0806253059752273</v>
      </c>
      <c r="D82" s="15">
        <v>0.44144794192090264</v>
      </c>
      <c r="E82" s="15">
        <v>2.4479110747986015</v>
      </c>
      <c r="F82" s="33">
        <v>1.5174045595319097E-2</v>
      </c>
      <c r="G82" s="15">
        <v>0.35135103001665657</v>
      </c>
      <c r="H82" s="15">
        <v>1.8098995819337982</v>
      </c>
    </row>
    <row r="83" spans="2:8" ht="15" thickBot="1" x14ac:dyDescent="0.4">
      <c r="B83" s="10" t="s">
        <v>328</v>
      </c>
      <c r="C83" s="16">
        <v>-0.93934765579174562</v>
      </c>
      <c r="D83" s="16">
        <v>0.45745159860261098</v>
      </c>
      <c r="E83" s="16">
        <v>-2.0534361638721883</v>
      </c>
      <c r="F83" s="34">
        <v>4.1246282454290295E-2</v>
      </c>
      <c r="G83" s="16">
        <v>-1.6950600550960893</v>
      </c>
      <c r="H83" s="16">
        <v>-0.18363525648740198</v>
      </c>
    </row>
    <row r="103" spans="2:13" x14ac:dyDescent="0.35">
      <c r="G103" t="s">
        <v>83</v>
      </c>
    </row>
    <row r="106" spans="2:13" x14ac:dyDescent="0.35">
      <c r="B106" s="5" t="s">
        <v>84</v>
      </c>
    </row>
    <row r="107" spans="2:13" ht="15" thickBot="1" x14ac:dyDescent="0.4"/>
    <row r="108" spans="2:13" ht="72.5" x14ac:dyDescent="0.35">
      <c r="B108" s="7" t="s">
        <v>85</v>
      </c>
      <c r="C108" s="8" t="s">
        <v>86</v>
      </c>
      <c r="D108" s="8" t="s">
        <v>3</v>
      </c>
      <c r="E108" s="8" t="s">
        <v>197</v>
      </c>
      <c r="F108" s="8" t="s">
        <v>198</v>
      </c>
      <c r="G108" s="8" t="s">
        <v>199</v>
      </c>
      <c r="H108" s="8" t="s">
        <v>200</v>
      </c>
      <c r="I108" s="8" t="s">
        <v>201</v>
      </c>
      <c r="J108" s="8" t="s">
        <v>202</v>
      </c>
      <c r="K108" s="8" t="s">
        <v>203</v>
      </c>
      <c r="L108" s="8" t="s">
        <v>204</v>
      </c>
      <c r="M108" s="8" t="s">
        <v>205</v>
      </c>
    </row>
    <row r="109" spans="2:13" x14ac:dyDescent="0.35">
      <c r="B109" s="18" t="s">
        <v>87</v>
      </c>
      <c r="C109" s="29">
        <v>1</v>
      </c>
      <c r="D109" s="20">
        <v>270.7488999921228</v>
      </c>
      <c r="E109" s="20">
        <v>266.24791718053507</v>
      </c>
      <c r="F109" s="20">
        <v>4.5009828115877326</v>
      </c>
      <c r="G109" s="20">
        <v>5.5631601176185291E-2</v>
      </c>
      <c r="H109" s="20">
        <v>9.5315592102965798</v>
      </c>
      <c r="I109" s="20">
        <v>250.50173222473168</v>
      </c>
      <c r="J109" s="20">
        <v>281.99410213633848</v>
      </c>
      <c r="K109" s="20">
        <v>81.466460110105317</v>
      </c>
      <c r="L109" s="20">
        <v>131.66490507454591</v>
      </c>
      <c r="M109" s="20">
        <v>400.83092928652422</v>
      </c>
    </row>
    <row r="110" spans="2:13" x14ac:dyDescent="0.35">
      <c r="B110" s="6" t="s">
        <v>88</v>
      </c>
      <c r="C110" s="12">
        <v>1</v>
      </c>
      <c r="D110" s="15">
        <v>314.50582438280878</v>
      </c>
      <c r="E110" s="15">
        <v>390.8341473653204</v>
      </c>
      <c r="F110" s="15">
        <v>-76.328322982511622</v>
      </c>
      <c r="G110" s="15">
        <v>-0.9434088065562426</v>
      </c>
      <c r="H110" s="15">
        <v>17.865105988804878</v>
      </c>
      <c r="I110" s="15">
        <v>361.32090016743626</v>
      </c>
      <c r="J110" s="15">
        <v>420.34739456320455</v>
      </c>
      <c r="K110" s="15">
        <v>82.855871933636806</v>
      </c>
      <c r="L110" s="15">
        <v>253.95581976368044</v>
      </c>
      <c r="M110" s="15">
        <v>527.71247496696037</v>
      </c>
    </row>
    <row r="111" spans="2:13" x14ac:dyDescent="0.35">
      <c r="B111" s="6" t="s">
        <v>89</v>
      </c>
      <c r="C111" s="12">
        <v>1</v>
      </c>
      <c r="D111" s="15">
        <v>390.60697916261392</v>
      </c>
      <c r="E111" s="15">
        <v>362.03535237022015</v>
      </c>
      <c r="F111" s="15">
        <v>28.571626792393772</v>
      </c>
      <c r="G111" s="15">
        <v>0.35314183883954131</v>
      </c>
      <c r="H111" s="15">
        <v>12.497979647879772</v>
      </c>
      <c r="I111" s="15">
        <v>341.38862555801182</v>
      </c>
      <c r="J111" s="15">
        <v>382.68207918242848</v>
      </c>
      <c r="K111" s="15">
        <v>81.86655603584903</v>
      </c>
      <c r="L111" s="15">
        <v>226.79137973218937</v>
      </c>
      <c r="M111" s="15">
        <v>497.27932500825091</v>
      </c>
    </row>
    <row r="112" spans="2:13" x14ac:dyDescent="0.35">
      <c r="B112" s="6" t="s">
        <v>90</v>
      </c>
      <c r="C112" s="12">
        <v>1</v>
      </c>
      <c r="D112" s="15">
        <v>249.86237982712225</v>
      </c>
      <c r="E112" s="15">
        <v>362.03535237022015</v>
      </c>
      <c r="F112" s="15">
        <v>-112.1729725430979</v>
      </c>
      <c r="G112" s="15">
        <v>-1.3864443239372208</v>
      </c>
      <c r="H112" s="15">
        <v>12.497979647879772</v>
      </c>
      <c r="I112" s="15">
        <v>341.38862555801182</v>
      </c>
      <c r="J112" s="15">
        <v>382.68207918242848</v>
      </c>
      <c r="K112" s="15">
        <v>81.86655603584903</v>
      </c>
      <c r="L112" s="15">
        <v>226.79137973218937</v>
      </c>
      <c r="M112" s="15">
        <v>497.27932500825091</v>
      </c>
    </row>
    <row r="113" spans="2:13" x14ac:dyDescent="0.35">
      <c r="B113" s="6" t="s">
        <v>91</v>
      </c>
      <c r="C113" s="12">
        <v>1</v>
      </c>
      <c r="D113" s="15">
        <v>222.03389430781561</v>
      </c>
      <c r="E113" s="15">
        <v>306.96518333283655</v>
      </c>
      <c r="F113" s="15">
        <v>-84.931289025020931</v>
      </c>
      <c r="G113" s="15">
        <v>-1.0497404225262037</v>
      </c>
      <c r="H113" s="15">
        <v>13.086116686602232</v>
      </c>
      <c r="I113" s="15">
        <v>285.34685110049111</v>
      </c>
      <c r="J113" s="15">
        <v>328.58351556518198</v>
      </c>
      <c r="K113" s="15">
        <v>81.958403790138334</v>
      </c>
      <c r="L113" s="15">
        <v>171.5694777311945</v>
      </c>
      <c r="M113" s="15">
        <v>442.36088893447857</v>
      </c>
    </row>
    <row r="114" spans="2:13" x14ac:dyDescent="0.35">
      <c r="B114" s="6" t="s">
        <v>92</v>
      </c>
      <c r="C114" s="12">
        <v>1</v>
      </c>
      <c r="D114" s="15">
        <v>276.35819705736077</v>
      </c>
      <c r="E114" s="15">
        <v>277.37086317334808</v>
      </c>
      <c r="F114" s="15">
        <v>-1.0126661159873152</v>
      </c>
      <c r="G114" s="15">
        <v>-1.2516430265897898E-2</v>
      </c>
      <c r="H114" s="15">
        <v>10.195235100099012</v>
      </c>
      <c r="I114" s="15">
        <v>260.52828222597941</v>
      </c>
      <c r="J114" s="15">
        <v>294.21344412071676</v>
      </c>
      <c r="K114" s="15">
        <v>81.546773821152996</v>
      </c>
      <c r="L114" s="15">
        <v>142.65517240264711</v>
      </c>
      <c r="M114" s="15">
        <v>412.08655394404906</v>
      </c>
    </row>
    <row r="115" spans="2:13" x14ac:dyDescent="0.35">
      <c r="B115" s="6" t="s">
        <v>93</v>
      </c>
      <c r="C115" s="12">
        <v>1</v>
      </c>
      <c r="D115" s="15">
        <v>294.86318135451683</v>
      </c>
      <c r="E115" s="15">
        <v>277.37086317334808</v>
      </c>
      <c r="F115" s="15">
        <v>17.492318181168741</v>
      </c>
      <c r="G115" s="15">
        <v>0.21620292932388291</v>
      </c>
      <c r="H115" s="15">
        <v>10.195235100099012</v>
      </c>
      <c r="I115" s="15">
        <v>260.52828222597941</v>
      </c>
      <c r="J115" s="15">
        <v>294.21344412071676</v>
      </c>
      <c r="K115" s="15">
        <v>81.546773821152996</v>
      </c>
      <c r="L115" s="15">
        <v>142.65517240264711</v>
      </c>
      <c r="M115" s="15">
        <v>412.08655394404906</v>
      </c>
    </row>
    <row r="116" spans="2:13" x14ac:dyDescent="0.35">
      <c r="B116" s="6" t="s">
        <v>94</v>
      </c>
      <c r="C116" s="12">
        <v>1</v>
      </c>
      <c r="D116" s="15">
        <v>383.45580710381228</v>
      </c>
      <c r="E116" s="15">
        <v>409.52069661455971</v>
      </c>
      <c r="F116" s="15">
        <v>-26.064889510747435</v>
      </c>
      <c r="G116" s="15">
        <v>-0.32215887033164087</v>
      </c>
      <c r="H116" s="15">
        <v>18.318536671466486</v>
      </c>
      <c r="I116" s="15">
        <v>379.25837959123578</v>
      </c>
      <c r="J116" s="15">
        <v>439.78301363788364</v>
      </c>
      <c r="K116" s="15">
        <v>82.954820762122395</v>
      </c>
      <c r="L116" s="15">
        <v>272.4789050381263</v>
      </c>
      <c r="M116" s="15">
        <v>546.56248819099312</v>
      </c>
    </row>
    <row r="117" spans="2:13" x14ac:dyDescent="0.35">
      <c r="B117" s="6" t="s">
        <v>95</v>
      </c>
      <c r="C117" s="12">
        <v>1</v>
      </c>
      <c r="D117" s="15">
        <v>300.2942445751741</v>
      </c>
      <c r="E117" s="15">
        <v>364.8253579613405</v>
      </c>
      <c r="F117" s="15">
        <v>-64.531113386166396</v>
      </c>
      <c r="G117" s="15">
        <v>-0.79759672801061654</v>
      </c>
      <c r="H117" s="15">
        <v>12.693147257249517</v>
      </c>
      <c r="I117" s="15">
        <v>343.85621325225776</v>
      </c>
      <c r="J117" s="15">
        <v>385.79450267042324</v>
      </c>
      <c r="K117" s="15">
        <v>81.896578006570053</v>
      </c>
      <c r="L117" s="15">
        <v>229.53178887289891</v>
      </c>
      <c r="M117" s="15">
        <v>500.11892704978209</v>
      </c>
    </row>
    <row r="118" spans="2:13" x14ac:dyDescent="0.35">
      <c r="B118" s="6" t="s">
        <v>96</v>
      </c>
      <c r="C118" s="12">
        <v>1</v>
      </c>
      <c r="D118" s="15">
        <v>296.74312209515341</v>
      </c>
      <c r="E118" s="15">
        <v>323.45541423272817</v>
      </c>
      <c r="F118" s="15">
        <v>-26.712292137574764</v>
      </c>
      <c r="G118" s="15">
        <v>-0.33016068821091599</v>
      </c>
      <c r="H118" s="15">
        <v>12.015021449487767</v>
      </c>
      <c r="I118" s="15">
        <v>303.60653685417674</v>
      </c>
      <c r="J118" s="15">
        <v>343.30429161127961</v>
      </c>
      <c r="K118" s="15">
        <v>81.794218880820921</v>
      </c>
      <c r="L118" s="15">
        <v>188.33094294774136</v>
      </c>
      <c r="M118" s="15">
        <v>458.57988551771496</v>
      </c>
    </row>
    <row r="119" spans="2:13" x14ac:dyDescent="0.35">
      <c r="B119" s="6" t="s">
        <v>97</v>
      </c>
      <c r="C119" s="12">
        <v>1</v>
      </c>
      <c r="D119" s="15">
        <v>429.79776568141511</v>
      </c>
      <c r="E119" s="15">
        <v>403.21663381676922</v>
      </c>
      <c r="F119" s="15">
        <v>26.581131864645897</v>
      </c>
      <c r="G119" s="15">
        <v>0.32853956315908212</v>
      </c>
      <c r="H119" s="15">
        <v>16.863718665230273</v>
      </c>
      <c r="I119" s="15">
        <v>375.35768364012887</v>
      </c>
      <c r="J119" s="15">
        <v>431.07558399340957</v>
      </c>
      <c r="K119" s="15">
        <v>82.645741022221031</v>
      </c>
      <c r="L119" s="15">
        <v>266.6854435641277</v>
      </c>
      <c r="M119" s="15">
        <v>539.74782406941074</v>
      </c>
    </row>
    <row r="120" spans="2:13" x14ac:dyDescent="0.35">
      <c r="B120" s="6" t="s">
        <v>98</v>
      </c>
      <c r="C120" s="12">
        <v>1</v>
      </c>
      <c r="D120" s="15">
        <v>297.21708504560701</v>
      </c>
      <c r="E120" s="15">
        <v>266.24791718053507</v>
      </c>
      <c r="F120" s="15">
        <v>30.969167865071938</v>
      </c>
      <c r="G120" s="15">
        <v>0.38277515545994079</v>
      </c>
      <c r="H120" s="15">
        <v>9.5315592102965798</v>
      </c>
      <c r="I120" s="15">
        <v>250.50173222473168</v>
      </c>
      <c r="J120" s="15">
        <v>281.99410213633848</v>
      </c>
      <c r="K120" s="15">
        <v>81.466460110105317</v>
      </c>
      <c r="L120" s="15">
        <v>131.66490507454591</v>
      </c>
      <c r="M120" s="15">
        <v>400.83092928652422</v>
      </c>
    </row>
    <row r="121" spans="2:13" x14ac:dyDescent="0.35">
      <c r="B121" s="6" t="s">
        <v>99</v>
      </c>
      <c r="C121" s="12">
        <v>1</v>
      </c>
      <c r="D121" s="15">
        <v>268.40556671680145</v>
      </c>
      <c r="E121" s="15">
        <v>266.24791718053507</v>
      </c>
      <c r="F121" s="15">
        <v>2.1576495362663763</v>
      </c>
      <c r="G121" s="15">
        <v>2.6668286350822582E-2</v>
      </c>
      <c r="H121" s="15">
        <v>9.5315592102965798</v>
      </c>
      <c r="I121" s="15">
        <v>250.50173222473168</v>
      </c>
      <c r="J121" s="15">
        <v>281.99410213633848</v>
      </c>
      <c r="K121" s="15">
        <v>81.466460110105317</v>
      </c>
      <c r="L121" s="15">
        <v>131.66490507454591</v>
      </c>
      <c r="M121" s="15">
        <v>400.83092928652422</v>
      </c>
    </row>
    <row r="122" spans="2:13" x14ac:dyDescent="0.35">
      <c r="B122" s="6" t="s">
        <v>100</v>
      </c>
      <c r="C122" s="12">
        <v>1</v>
      </c>
      <c r="D122" s="15">
        <v>206.02798850125583</v>
      </c>
      <c r="E122" s="15">
        <v>282.14446083865403</v>
      </c>
      <c r="F122" s="15">
        <v>-76.116472337398193</v>
      </c>
      <c r="G122" s="15">
        <v>-0.94079035829922508</v>
      </c>
      <c r="H122" s="15">
        <v>10.593913345005308</v>
      </c>
      <c r="I122" s="15">
        <v>264.64326137529605</v>
      </c>
      <c r="J122" s="15">
        <v>299.645660302012</v>
      </c>
      <c r="K122" s="15">
        <v>81.597576568507677</v>
      </c>
      <c r="L122" s="15">
        <v>147.34484366740722</v>
      </c>
      <c r="M122" s="15">
        <v>416.94407800990086</v>
      </c>
    </row>
    <row r="123" spans="2:13" x14ac:dyDescent="0.35">
      <c r="B123" s="6" t="s">
        <v>101</v>
      </c>
      <c r="C123" s="12">
        <v>1</v>
      </c>
      <c r="D123" s="15">
        <v>201.96734153603134</v>
      </c>
      <c r="E123" s="15">
        <v>282.14446083865403</v>
      </c>
      <c r="F123" s="15">
        <v>-80.177119302622685</v>
      </c>
      <c r="G123" s="15">
        <v>-0.99097946186680108</v>
      </c>
      <c r="H123" s="15">
        <v>10.593913345005308</v>
      </c>
      <c r="I123" s="15">
        <v>264.64326137529605</v>
      </c>
      <c r="J123" s="15">
        <v>299.645660302012</v>
      </c>
      <c r="K123" s="15">
        <v>81.597576568507677</v>
      </c>
      <c r="L123" s="15">
        <v>147.34484366740722</v>
      </c>
      <c r="M123" s="15">
        <v>416.94407800990086</v>
      </c>
    </row>
    <row r="124" spans="2:13" x14ac:dyDescent="0.35">
      <c r="B124" s="6" t="s">
        <v>102</v>
      </c>
      <c r="C124" s="12">
        <v>1</v>
      </c>
      <c r="D124" s="15">
        <v>239.72697458725526</v>
      </c>
      <c r="E124" s="15">
        <v>301.28519702285882</v>
      </c>
      <c r="F124" s="15">
        <v>-61.558222435603568</v>
      </c>
      <c r="G124" s="15">
        <v>-0.76085215674137829</v>
      </c>
      <c r="H124" s="15">
        <v>12.710883326621643</v>
      </c>
      <c r="I124" s="15">
        <v>280.28675223573418</v>
      </c>
      <c r="J124" s="15">
        <v>322.28364180998346</v>
      </c>
      <c r="K124" s="15">
        <v>81.899328793555938</v>
      </c>
      <c r="L124" s="15">
        <v>165.98708362013477</v>
      </c>
      <c r="M124" s="15">
        <v>436.58331042558291</v>
      </c>
    </row>
    <row r="125" spans="2:13" x14ac:dyDescent="0.35">
      <c r="B125" s="6" t="s">
        <v>103</v>
      </c>
      <c r="C125" s="12">
        <v>1</v>
      </c>
      <c r="D125" s="15">
        <v>171.39281859155261</v>
      </c>
      <c r="E125" s="15">
        <v>268.64362864071308</v>
      </c>
      <c r="F125" s="15">
        <v>-97.250810049160464</v>
      </c>
      <c r="G125" s="15">
        <v>-1.2020082069158979</v>
      </c>
      <c r="H125" s="15">
        <v>9.6402788872162155</v>
      </c>
      <c r="I125" s="15">
        <v>252.71783821812915</v>
      </c>
      <c r="J125" s="15">
        <v>284.569419063297</v>
      </c>
      <c r="K125" s="15">
        <v>81.479251830851382</v>
      </c>
      <c r="L125" s="15">
        <v>134.0394845461031</v>
      </c>
      <c r="M125" s="15">
        <v>403.24777273532305</v>
      </c>
    </row>
    <row r="126" spans="2:13" x14ac:dyDescent="0.35">
      <c r="B126" s="6" t="s">
        <v>104</v>
      </c>
      <c r="C126" s="12">
        <v>1</v>
      </c>
      <c r="D126" s="15">
        <v>172.74559451311936</v>
      </c>
      <c r="E126" s="15">
        <v>211.7454818702538</v>
      </c>
      <c r="F126" s="15">
        <v>-38.99988735713444</v>
      </c>
      <c r="G126" s="15">
        <v>-0.48203387353148175</v>
      </c>
      <c r="H126" s="15">
        <v>12.349978290994228</v>
      </c>
      <c r="I126" s="15">
        <v>191.34325406264824</v>
      </c>
      <c r="J126" s="15">
        <v>232.14770967785935</v>
      </c>
      <c r="K126" s="15">
        <v>81.844092429936694</v>
      </c>
      <c r="L126" s="15">
        <v>76.53861922500235</v>
      </c>
      <c r="M126" s="15">
        <v>346.95234451550527</v>
      </c>
    </row>
    <row r="127" spans="2:13" x14ac:dyDescent="0.35">
      <c r="B127" s="6" t="s">
        <v>105</v>
      </c>
      <c r="C127" s="12">
        <v>1</v>
      </c>
      <c r="D127" s="15">
        <v>379.20412736310453</v>
      </c>
      <c r="E127" s="15">
        <v>431.43290016512026</v>
      </c>
      <c r="F127" s="15">
        <v>-52.228772802015726</v>
      </c>
      <c r="G127" s="15">
        <v>-0.64554129177364827</v>
      </c>
      <c r="H127" s="15">
        <v>19.649489214564721</v>
      </c>
      <c r="I127" s="15">
        <v>398.97184267881079</v>
      </c>
      <c r="J127" s="15">
        <v>463.89395765142973</v>
      </c>
      <c r="K127" s="15">
        <v>83.258848948837183</v>
      </c>
      <c r="L127" s="15">
        <v>293.88885245680262</v>
      </c>
      <c r="M127" s="15">
        <v>568.97694787343789</v>
      </c>
    </row>
    <row r="128" spans="2:13" x14ac:dyDescent="0.35">
      <c r="B128" s="6" t="s">
        <v>106</v>
      </c>
      <c r="C128" s="12">
        <v>1</v>
      </c>
      <c r="D128" s="15">
        <v>346.14938028154523</v>
      </c>
      <c r="E128" s="15">
        <v>314.0213021899711</v>
      </c>
      <c r="F128" s="15">
        <v>32.128078091574139</v>
      </c>
      <c r="G128" s="15">
        <v>0.39709914517920619</v>
      </c>
      <c r="H128" s="15">
        <v>12.545931330717989</v>
      </c>
      <c r="I128" s="15">
        <v>293.29535895049696</v>
      </c>
      <c r="J128" s="15">
        <v>334.74724542944523</v>
      </c>
      <c r="K128" s="15">
        <v>81.873890190017732</v>
      </c>
      <c r="L128" s="15">
        <v>178.76521349144204</v>
      </c>
      <c r="M128" s="15">
        <v>449.27739088850012</v>
      </c>
    </row>
    <row r="129" spans="2:13" x14ac:dyDescent="0.35">
      <c r="B129" s="6" t="s">
        <v>107</v>
      </c>
      <c r="C129" s="12">
        <v>1</v>
      </c>
      <c r="D129" s="15">
        <v>371.4853015379951</v>
      </c>
      <c r="E129" s="15">
        <v>400.80808820098491</v>
      </c>
      <c r="F129" s="15">
        <v>-29.322786662989813</v>
      </c>
      <c r="G129" s="15">
        <v>-0.36242608365668888</v>
      </c>
      <c r="H129" s="15">
        <v>16.540941781043308</v>
      </c>
      <c r="I129" s="15">
        <v>373.48236710111257</v>
      </c>
      <c r="J129" s="15">
        <v>428.13380930085725</v>
      </c>
      <c r="K129" s="15">
        <v>82.58048351091108</v>
      </c>
      <c r="L129" s="15">
        <v>264.38470369346555</v>
      </c>
      <c r="M129" s="15">
        <v>537.23147270850427</v>
      </c>
    </row>
    <row r="130" spans="2:13" x14ac:dyDescent="0.35">
      <c r="B130" s="6" t="s">
        <v>108</v>
      </c>
      <c r="C130" s="12">
        <v>1</v>
      </c>
      <c r="D130" s="15">
        <v>302.60708516818738</v>
      </c>
      <c r="E130" s="15">
        <v>380.78678544506568</v>
      </c>
      <c r="F130" s="15">
        <v>-78.179700276878293</v>
      </c>
      <c r="G130" s="15">
        <v>-0.96629160517562229</v>
      </c>
      <c r="H130" s="15">
        <v>14.134061523462512</v>
      </c>
      <c r="I130" s="15">
        <v>357.43724293949907</v>
      </c>
      <c r="J130" s="15">
        <v>404.13632795063228</v>
      </c>
      <c r="K130" s="15">
        <v>82.132242128417602</v>
      </c>
      <c r="L130" s="15">
        <v>245.10389801235468</v>
      </c>
      <c r="M130" s="15">
        <v>516.4696728777767</v>
      </c>
    </row>
    <row r="131" spans="2:13" x14ac:dyDescent="0.35">
      <c r="B131" s="6" t="s">
        <v>109</v>
      </c>
      <c r="C131" s="12">
        <v>1</v>
      </c>
      <c r="D131" s="15">
        <v>145.78336079215677</v>
      </c>
      <c r="E131" s="15">
        <v>180.60123312152163</v>
      </c>
      <c r="F131" s="15">
        <v>-34.81787232936486</v>
      </c>
      <c r="G131" s="15">
        <v>-0.43034467544373739</v>
      </c>
      <c r="H131" s="15">
        <v>16.780849685407812</v>
      </c>
      <c r="I131" s="15">
        <v>152.87918292678285</v>
      </c>
      <c r="J131" s="15">
        <v>208.32328331626042</v>
      </c>
      <c r="K131" s="15">
        <v>82.628871576805665</v>
      </c>
      <c r="L131" s="15">
        <v>44.097911279677533</v>
      </c>
      <c r="M131" s="15">
        <v>317.10455496336573</v>
      </c>
    </row>
    <row r="132" spans="2:13" x14ac:dyDescent="0.35">
      <c r="B132" s="6" t="s">
        <v>110</v>
      </c>
      <c r="C132" s="12">
        <v>1</v>
      </c>
      <c r="D132" s="15">
        <v>309.05276246954139</v>
      </c>
      <c r="E132" s="15">
        <v>209.52089264054692</v>
      </c>
      <c r="F132" s="15">
        <v>99.531869828994473</v>
      </c>
      <c r="G132" s="15">
        <v>1.2302018288964269</v>
      </c>
      <c r="H132" s="15">
        <v>12.628477389917066</v>
      </c>
      <c r="I132" s="15">
        <v>188.65858288570587</v>
      </c>
      <c r="J132" s="15">
        <v>230.38320239538797</v>
      </c>
      <c r="K132" s="15">
        <v>81.886579749551373</v>
      </c>
      <c r="L132" s="15">
        <v>74.243840724246667</v>
      </c>
      <c r="M132" s="15">
        <v>344.79794455684714</v>
      </c>
    </row>
    <row r="133" spans="2:13" x14ac:dyDescent="0.35">
      <c r="B133" s="6" t="s">
        <v>111</v>
      </c>
      <c r="C133" s="12">
        <v>1</v>
      </c>
      <c r="D133" s="15">
        <v>154.59788084785293</v>
      </c>
      <c r="E133" s="15">
        <v>194.22684194909192</v>
      </c>
      <c r="F133" s="15">
        <v>-39.628961101238986</v>
      </c>
      <c r="G133" s="15">
        <v>-0.48980914864524933</v>
      </c>
      <c r="H133" s="15">
        <v>14.721736692204816</v>
      </c>
      <c r="I133" s="15">
        <v>169.90645703497657</v>
      </c>
      <c r="J133" s="15">
        <v>218.54722686320727</v>
      </c>
      <c r="K133" s="15">
        <v>82.235412281611389</v>
      </c>
      <c r="L133" s="15">
        <v>58.373516891406325</v>
      </c>
      <c r="M133" s="15">
        <v>330.08016700677751</v>
      </c>
    </row>
    <row r="134" spans="2:13" x14ac:dyDescent="0.35">
      <c r="B134" s="6" t="s">
        <v>112</v>
      </c>
      <c r="C134" s="12">
        <v>1</v>
      </c>
      <c r="D134" s="15">
        <v>247.72564561350089</v>
      </c>
      <c r="E134" s="15">
        <v>220.18038254708185</v>
      </c>
      <c r="F134" s="15">
        <v>27.545263066419039</v>
      </c>
      <c r="G134" s="15">
        <v>0.34045610777695401</v>
      </c>
      <c r="H134" s="15">
        <v>11.371378415578439</v>
      </c>
      <c r="I134" s="15">
        <v>201.39480677888</v>
      </c>
      <c r="J134" s="15">
        <v>238.9659583152837</v>
      </c>
      <c r="K134" s="15">
        <v>81.702152658068158</v>
      </c>
      <c r="L134" s="15">
        <v>85.208005136734272</v>
      </c>
      <c r="M134" s="15">
        <v>355.15275995742945</v>
      </c>
    </row>
    <row r="135" spans="2:13" x14ac:dyDescent="0.35">
      <c r="B135" s="6" t="s">
        <v>113</v>
      </c>
      <c r="C135" s="12">
        <v>1</v>
      </c>
      <c r="D135" s="15">
        <v>227.99236329472669</v>
      </c>
      <c r="E135" s="15">
        <v>291.42285155980676</v>
      </c>
      <c r="F135" s="15">
        <v>-63.430488265080072</v>
      </c>
      <c r="G135" s="15">
        <v>-0.78399313511905289</v>
      </c>
      <c r="H135" s="15">
        <v>11.529404462048131</v>
      </c>
      <c r="I135" s="15">
        <v>272.3762159481264</v>
      </c>
      <c r="J135" s="15">
        <v>310.46948717148712</v>
      </c>
      <c r="K135" s="15">
        <v>81.724296687958642</v>
      </c>
      <c r="L135" s="15">
        <v>156.41389209791552</v>
      </c>
      <c r="M135" s="15">
        <v>426.43181102169797</v>
      </c>
    </row>
    <row r="136" spans="2:13" x14ac:dyDescent="0.35">
      <c r="B136" s="6" t="s">
        <v>114</v>
      </c>
      <c r="C136" s="12">
        <v>1</v>
      </c>
      <c r="D136" s="15">
        <v>226.5964968466343</v>
      </c>
      <c r="E136" s="15">
        <v>289.00717585757457</v>
      </c>
      <c r="F136" s="15">
        <v>-62.410679010940271</v>
      </c>
      <c r="G136" s="15">
        <v>-0.77138841653269696</v>
      </c>
      <c r="H136" s="15">
        <v>11.267458885465123</v>
      </c>
      <c r="I136" s="15">
        <v>270.39327568888183</v>
      </c>
      <c r="J136" s="15">
        <v>307.6210760262673</v>
      </c>
      <c r="K136" s="15">
        <v>81.687753865727259</v>
      </c>
      <c r="L136" s="15">
        <v>154.05858532640778</v>
      </c>
      <c r="M136" s="15">
        <v>423.95576638874138</v>
      </c>
    </row>
    <row r="137" spans="2:13" x14ac:dyDescent="0.35">
      <c r="B137" s="6" t="s">
        <v>115</v>
      </c>
      <c r="C137" s="12">
        <v>1</v>
      </c>
      <c r="D137" s="15">
        <v>233.31521082097063</v>
      </c>
      <c r="E137" s="15">
        <v>219.07354039478722</v>
      </c>
      <c r="F137" s="15">
        <v>14.241670426183418</v>
      </c>
      <c r="G137" s="15">
        <v>0.17602531766892654</v>
      </c>
      <c r="H137" s="15">
        <v>11.492130391604563</v>
      </c>
      <c r="I137" s="15">
        <v>200.08848173964782</v>
      </c>
      <c r="J137" s="15">
        <v>238.05859904992661</v>
      </c>
      <c r="K137" s="15">
        <v>81.719046511995188</v>
      </c>
      <c r="L137" s="15">
        <v>84.07325425065514</v>
      </c>
      <c r="M137" s="15">
        <v>354.07382653891932</v>
      </c>
    </row>
    <row r="138" spans="2:13" x14ac:dyDescent="0.35">
      <c r="B138" s="6" t="s">
        <v>116</v>
      </c>
      <c r="C138" s="12">
        <v>1</v>
      </c>
      <c r="D138" s="15">
        <v>215.20722620508221</v>
      </c>
      <c r="E138" s="15">
        <v>216.61177073724312</v>
      </c>
      <c r="F138" s="15">
        <v>-1.4045445321609122</v>
      </c>
      <c r="G138" s="15">
        <v>-1.7359999919618573E-2</v>
      </c>
      <c r="H138" s="15">
        <v>11.769389756199894</v>
      </c>
      <c r="I138" s="15">
        <v>197.16867818236878</v>
      </c>
      <c r="J138" s="15">
        <v>236.05486329211746</v>
      </c>
      <c r="K138" s="15">
        <v>81.758498256299532</v>
      </c>
      <c r="L138" s="15">
        <v>81.54631010812497</v>
      </c>
      <c r="M138" s="15">
        <v>351.6772313663613</v>
      </c>
    </row>
    <row r="139" spans="2:13" x14ac:dyDescent="0.35">
      <c r="B139" s="6" t="s">
        <v>117</v>
      </c>
      <c r="C139" s="12">
        <v>1</v>
      </c>
      <c r="D139" s="15">
        <v>233.41454117517861</v>
      </c>
      <c r="E139" s="15">
        <v>264.17163390466612</v>
      </c>
      <c r="F139" s="15">
        <v>-30.75709272948751</v>
      </c>
      <c r="G139" s="15">
        <v>-0.38015393252795265</v>
      </c>
      <c r="H139" s="15">
        <v>9.4536137240934579</v>
      </c>
      <c r="I139" s="15">
        <v>248.55421529392186</v>
      </c>
      <c r="J139" s="15">
        <v>279.78905251541039</v>
      </c>
      <c r="K139" s="15">
        <v>81.457377286138794</v>
      </c>
      <c r="L139" s="15">
        <v>129.60362667069657</v>
      </c>
      <c r="M139" s="15">
        <v>398.73964113863565</v>
      </c>
    </row>
    <row r="140" spans="2:13" x14ac:dyDescent="0.35">
      <c r="B140" s="6" t="s">
        <v>118</v>
      </c>
      <c r="C140" s="12">
        <v>1</v>
      </c>
      <c r="D140" s="15">
        <v>297.11769231578774</v>
      </c>
      <c r="E140" s="15">
        <v>279.38040876220407</v>
      </c>
      <c r="F140" s="15">
        <v>17.737283553583666</v>
      </c>
      <c r="G140" s="15">
        <v>0.21923067159054477</v>
      </c>
      <c r="H140" s="15">
        <v>10.355506031064618</v>
      </c>
      <c r="I140" s="15">
        <v>262.27305941059603</v>
      </c>
      <c r="J140" s="15">
        <v>296.48775811381211</v>
      </c>
      <c r="K140" s="15">
        <v>81.566966396031972</v>
      </c>
      <c r="L140" s="15">
        <v>144.63135975369929</v>
      </c>
      <c r="M140" s="15">
        <v>414.12945777070888</v>
      </c>
    </row>
    <row r="141" spans="2:13" x14ac:dyDescent="0.35">
      <c r="B141" s="6" t="s">
        <v>119</v>
      </c>
      <c r="C141" s="12">
        <v>1</v>
      </c>
      <c r="D141" s="15">
        <v>258.46230884332823</v>
      </c>
      <c r="E141" s="15">
        <v>235.83036754331977</v>
      </c>
      <c r="F141" s="15">
        <v>22.631941300008464</v>
      </c>
      <c r="G141" s="15">
        <v>0.2797280471730515</v>
      </c>
      <c r="H141" s="15">
        <v>9.9748432291475453</v>
      </c>
      <c r="I141" s="15">
        <v>219.35187510300335</v>
      </c>
      <c r="J141" s="15">
        <v>252.30885998363618</v>
      </c>
      <c r="K141" s="15">
        <v>81.519512997429416</v>
      </c>
      <c r="L141" s="15">
        <v>101.15971179395459</v>
      </c>
      <c r="M141" s="15">
        <v>370.50102329268498</v>
      </c>
    </row>
    <row r="142" spans="2:13" x14ac:dyDescent="0.35">
      <c r="B142" s="6" t="s">
        <v>120</v>
      </c>
      <c r="C142" s="12">
        <v>1</v>
      </c>
      <c r="D142" s="15">
        <v>336.22133222738205</v>
      </c>
      <c r="E142" s="15">
        <v>264.12444569617446</v>
      </c>
      <c r="F142" s="15">
        <v>72.096886531207588</v>
      </c>
      <c r="G142" s="15">
        <v>0.8911087656728871</v>
      </c>
      <c r="H142" s="15">
        <v>9.4520212342812879</v>
      </c>
      <c r="I142" s="15">
        <v>248.50965788681003</v>
      </c>
      <c r="J142" s="15">
        <v>279.73923350553889</v>
      </c>
      <c r="K142" s="15">
        <v>81.457192483569528</v>
      </c>
      <c r="L142" s="15">
        <v>129.5567437570021</v>
      </c>
      <c r="M142" s="15">
        <v>398.69214763534683</v>
      </c>
    </row>
    <row r="143" spans="2:13" x14ac:dyDescent="0.35">
      <c r="B143" s="6" t="s">
        <v>121</v>
      </c>
      <c r="C143" s="12">
        <v>1</v>
      </c>
      <c r="D143" s="15">
        <v>364.17453904151307</v>
      </c>
      <c r="E143" s="15">
        <v>248.08043876972818</v>
      </c>
      <c r="F143" s="15">
        <v>116.0941002717849</v>
      </c>
      <c r="G143" s="15">
        <v>1.4349089866774563</v>
      </c>
      <c r="H143" s="15">
        <v>9.3907477862349182</v>
      </c>
      <c r="I143" s="15">
        <v>232.56687501243445</v>
      </c>
      <c r="J143" s="15">
        <v>263.59400252702193</v>
      </c>
      <c r="K143" s="15">
        <v>81.450105253932406</v>
      </c>
      <c r="L143" s="15">
        <v>113.52444497045488</v>
      </c>
      <c r="M143" s="15">
        <v>382.6364325690015</v>
      </c>
    </row>
    <row r="144" spans="2:13" x14ac:dyDescent="0.35">
      <c r="B144" s="6" t="s">
        <v>122</v>
      </c>
      <c r="C144" s="12">
        <v>1</v>
      </c>
      <c r="D144" s="15">
        <v>291.1947988284852</v>
      </c>
      <c r="E144" s="15">
        <v>339.68570806814398</v>
      </c>
      <c r="F144" s="15">
        <v>-48.490909239658777</v>
      </c>
      <c r="G144" s="15">
        <v>-0.59934175188278516</v>
      </c>
      <c r="H144" s="15">
        <v>19.997706131759841</v>
      </c>
      <c r="I144" s="15">
        <v>306.64939443937976</v>
      </c>
      <c r="J144" s="15">
        <v>372.7220216969082</v>
      </c>
      <c r="K144" s="15">
        <v>83.341716759520963</v>
      </c>
      <c r="L144" s="15">
        <v>202.00476230934797</v>
      </c>
      <c r="M144" s="15">
        <v>477.36665382694002</v>
      </c>
    </row>
    <row r="145" spans="2:13" x14ac:dyDescent="0.35">
      <c r="B145" s="6" t="s">
        <v>123</v>
      </c>
      <c r="C145" s="12">
        <v>1</v>
      </c>
      <c r="D145" s="15">
        <v>279.62964251219836</v>
      </c>
      <c r="E145" s="15">
        <v>314.69509602111418</v>
      </c>
      <c r="F145" s="15">
        <v>-35.065453508915823</v>
      </c>
      <c r="G145" s="15">
        <v>-0.43340474876906743</v>
      </c>
      <c r="H145" s="15">
        <v>12.500457738731891</v>
      </c>
      <c r="I145" s="15">
        <v>294.04427539004229</v>
      </c>
      <c r="J145" s="15">
        <v>335.34591665218608</v>
      </c>
      <c r="K145" s="15">
        <v>81.866934384828497</v>
      </c>
      <c r="L145" s="15">
        <v>179.45049834861871</v>
      </c>
      <c r="M145" s="15">
        <v>449.93969369360968</v>
      </c>
    </row>
    <row r="146" spans="2:13" x14ac:dyDescent="0.35">
      <c r="B146" s="6" t="s">
        <v>124</v>
      </c>
      <c r="C146" s="12">
        <v>1</v>
      </c>
      <c r="D146" s="15">
        <v>328.56464507221398</v>
      </c>
      <c r="E146" s="15">
        <v>303.03739299968339</v>
      </c>
      <c r="F146" s="15">
        <v>25.527252072530587</v>
      </c>
      <c r="G146" s="15">
        <v>0.31551373685917711</v>
      </c>
      <c r="H146" s="15">
        <v>13.43396936757332</v>
      </c>
      <c r="I146" s="15">
        <v>280.84440634500316</v>
      </c>
      <c r="J146" s="15">
        <v>325.23037965436362</v>
      </c>
      <c r="K146" s="15">
        <v>82.01466353561959</v>
      </c>
      <c r="L146" s="15">
        <v>167.54874600845659</v>
      </c>
      <c r="M146" s="15">
        <v>438.52603999091019</v>
      </c>
    </row>
    <row r="147" spans="2:13" x14ac:dyDescent="0.35">
      <c r="B147" s="6" t="s">
        <v>125</v>
      </c>
      <c r="C147" s="12">
        <v>1</v>
      </c>
      <c r="D147" s="15">
        <v>329.40232818821283</v>
      </c>
      <c r="E147" s="15">
        <v>314.0213021899711</v>
      </c>
      <c r="F147" s="15">
        <v>15.381025998241739</v>
      </c>
      <c r="G147" s="15">
        <v>0.19010761423300829</v>
      </c>
      <c r="H147" s="15">
        <v>12.545931330717989</v>
      </c>
      <c r="I147" s="15">
        <v>293.29535895049696</v>
      </c>
      <c r="J147" s="15">
        <v>334.74724542944523</v>
      </c>
      <c r="K147" s="15">
        <v>81.873890190017732</v>
      </c>
      <c r="L147" s="15">
        <v>178.76521349144204</v>
      </c>
      <c r="M147" s="15">
        <v>449.27739088850012</v>
      </c>
    </row>
    <row r="148" spans="2:13" x14ac:dyDescent="0.35">
      <c r="B148" s="6" t="s">
        <v>126</v>
      </c>
      <c r="C148" s="12">
        <v>1</v>
      </c>
      <c r="D148" s="15">
        <v>211.37293465463586</v>
      </c>
      <c r="E148" s="15">
        <v>219.07354039478722</v>
      </c>
      <c r="F148" s="15">
        <v>-7.7006057401513601</v>
      </c>
      <c r="G148" s="15">
        <v>-9.5178552170481517E-2</v>
      </c>
      <c r="H148" s="15">
        <v>11.492130391604563</v>
      </c>
      <c r="I148" s="15">
        <v>200.08848173964782</v>
      </c>
      <c r="J148" s="15">
        <v>238.05859904992661</v>
      </c>
      <c r="K148" s="15">
        <v>81.719046511995188</v>
      </c>
      <c r="L148" s="15">
        <v>84.07325425065514</v>
      </c>
      <c r="M148" s="15">
        <v>354.07382653891932</v>
      </c>
    </row>
    <row r="149" spans="2:13" x14ac:dyDescent="0.35">
      <c r="B149" s="6" t="s">
        <v>127</v>
      </c>
      <c r="C149" s="12">
        <v>1</v>
      </c>
      <c r="D149" s="15">
        <v>428.35016052755583</v>
      </c>
      <c r="E149" s="15">
        <v>411.41159740920102</v>
      </c>
      <c r="F149" s="15">
        <v>16.938563118354807</v>
      </c>
      <c r="G149" s="15">
        <v>0.20935858396792023</v>
      </c>
      <c r="H149" s="15">
        <v>18.401026408452477</v>
      </c>
      <c r="I149" s="15">
        <v>381.01300691509658</v>
      </c>
      <c r="J149" s="15">
        <v>441.81018790330546</v>
      </c>
      <c r="K149" s="15">
        <v>82.973075601526048</v>
      </c>
      <c r="L149" s="15">
        <v>274.33964874395912</v>
      </c>
      <c r="M149" s="15">
        <v>548.48354607444298</v>
      </c>
    </row>
    <row r="150" spans="2:13" x14ac:dyDescent="0.35">
      <c r="B150" s="6" t="s">
        <v>128</v>
      </c>
      <c r="C150" s="12">
        <v>1</v>
      </c>
      <c r="D150" s="15">
        <v>412.79178442906306</v>
      </c>
      <c r="E150" s="15">
        <v>428.16123224766545</v>
      </c>
      <c r="F150" s="15">
        <v>-15.369447818602396</v>
      </c>
      <c r="G150" s="15">
        <v>-0.1899645093381431</v>
      </c>
      <c r="H150" s="15">
        <v>21.407977141182862</v>
      </c>
      <c r="I150" s="15">
        <v>392.79514364061714</v>
      </c>
      <c r="J150" s="15">
        <v>463.52732085471376</v>
      </c>
      <c r="K150" s="15">
        <v>83.691307715732336</v>
      </c>
      <c r="L150" s="15">
        <v>289.90276042687594</v>
      </c>
      <c r="M150" s="15">
        <v>566.41970406845496</v>
      </c>
    </row>
    <row r="151" spans="2:13" x14ac:dyDescent="0.35">
      <c r="B151" s="6" t="s">
        <v>129</v>
      </c>
      <c r="C151" s="12">
        <v>1</v>
      </c>
      <c r="D151" s="15">
        <v>328.22108302748148</v>
      </c>
      <c r="E151" s="15">
        <v>349.46086193791939</v>
      </c>
      <c r="F151" s="15">
        <v>-21.239778910437906</v>
      </c>
      <c r="G151" s="15">
        <v>-0.26252108903277938</v>
      </c>
      <c r="H151" s="15">
        <v>11.86749418972232</v>
      </c>
      <c r="I151" s="15">
        <v>329.8557003530841</v>
      </c>
      <c r="J151" s="15">
        <v>369.06602352275468</v>
      </c>
      <c r="K151" s="15">
        <v>81.772678323723042</v>
      </c>
      <c r="L151" s="15">
        <v>214.3719757643116</v>
      </c>
      <c r="M151" s="15">
        <v>484.54974811152715</v>
      </c>
    </row>
    <row r="152" spans="2:13" x14ac:dyDescent="0.35">
      <c r="B152" s="6" t="s">
        <v>130</v>
      </c>
      <c r="C152" s="12">
        <v>1</v>
      </c>
      <c r="D152" s="15">
        <v>269.83398933575558</v>
      </c>
      <c r="E152" s="15">
        <v>326.33301302345433</v>
      </c>
      <c r="F152" s="15">
        <v>-56.499023687698752</v>
      </c>
      <c r="G152" s="15">
        <v>-0.69832107435423763</v>
      </c>
      <c r="H152" s="15">
        <v>11.90082660003516</v>
      </c>
      <c r="I152" s="15">
        <v>306.67278612493544</v>
      </c>
      <c r="J152" s="15">
        <v>345.99323992197321</v>
      </c>
      <c r="K152" s="15">
        <v>81.777522435300625</v>
      </c>
      <c r="L152" s="15">
        <v>191.23612435254634</v>
      </c>
      <c r="M152" s="15">
        <v>461.42990169436234</v>
      </c>
    </row>
    <row r="153" spans="2:13" x14ac:dyDescent="0.35">
      <c r="B153" s="6" t="s">
        <v>131</v>
      </c>
      <c r="C153" s="12">
        <v>1</v>
      </c>
      <c r="D153" s="15">
        <v>286.13829190952799</v>
      </c>
      <c r="E153" s="15">
        <v>283.9435130392618</v>
      </c>
      <c r="F153" s="15">
        <v>2.194778870266191</v>
      </c>
      <c r="G153" s="15">
        <v>2.712720041192437E-2</v>
      </c>
      <c r="H153" s="15">
        <v>10.759673688240809</v>
      </c>
      <c r="I153" s="15">
        <v>266.16847663429365</v>
      </c>
      <c r="J153" s="15">
        <v>301.71854944422995</v>
      </c>
      <c r="K153" s="15">
        <v>81.61926292101279</v>
      </c>
      <c r="L153" s="15">
        <v>149.10806990187154</v>
      </c>
      <c r="M153" s="15">
        <v>418.77895617665206</v>
      </c>
    </row>
    <row r="154" spans="2:13" x14ac:dyDescent="0.35">
      <c r="B154" s="6" t="s">
        <v>132</v>
      </c>
      <c r="C154" s="12">
        <v>1</v>
      </c>
      <c r="D154" s="15">
        <v>100.09976082913568</v>
      </c>
      <c r="E154" s="15">
        <v>232.50831439536213</v>
      </c>
      <c r="F154" s="15">
        <v>-132.40855356622646</v>
      </c>
      <c r="G154" s="15">
        <v>-1.6365536489826025</v>
      </c>
      <c r="H154" s="15">
        <v>10.216887859775559</v>
      </c>
      <c r="I154" s="15">
        <v>215.62996297737598</v>
      </c>
      <c r="J154" s="15">
        <v>249.38666581334829</v>
      </c>
      <c r="K154" s="15">
        <v>81.549483747177831</v>
      </c>
      <c r="L154" s="15">
        <v>97.788146812896969</v>
      </c>
      <c r="M154" s="15">
        <v>367.2284819778273</v>
      </c>
    </row>
    <row r="155" spans="2:13" x14ac:dyDescent="0.35">
      <c r="B155" s="6" t="s">
        <v>133</v>
      </c>
      <c r="C155" s="12">
        <v>1</v>
      </c>
      <c r="D155" s="15">
        <v>202.21177781488618</v>
      </c>
      <c r="E155" s="15">
        <v>281.46612960191084</v>
      </c>
      <c r="F155" s="15">
        <v>-79.25435178702466</v>
      </c>
      <c r="G155" s="15">
        <v>-0.97957416738890901</v>
      </c>
      <c r="H155" s="15">
        <v>10.533542671799871</v>
      </c>
      <c r="I155" s="15">
        <v>264.064662801932</v>
      </c>
      <c r="J155" s="15">
        <v>298.86759640188967</v>
      </c>
      <c r="K155" s="15">
        <v>81.589760528577486</v>
      </c>
      <c r="L155" s="15">
        <v>146.67942456892465</v>
      </c>
      <c r="M155" s="15">
        <v>416.252834634897</v>
      </c>
    </row>
    <row r="156" spans="2:13" x14ac:dyDescent="0.35">
      <c r="B156" s="6" t="s">
        <v>134</v>
      </c>
      <c r="C156" s="12">
        <v>1</v>
      </c>
      <c r="D156" s="15">
        <v>277.05184352904394</v>
      </c>
      <c r="E156" s="15">
        <v>408.8836551770375</v>
      </c>
      <c r="F156" s="15">
        <v>-131.83181164799356</v>
      </c>
      <c r="G156" s="15">
        <v>-1.6294251888840394</v>
      </c>
      <c r="H156" s="15">
        <v>18.292210798299024</v>
      </c>
      <c r="I156" s="15">
        <v>378.66482863191044</v>
      </c>
      <c r="J156" s="15">
        <v>439.10248172216455</v>
      </c>
      <c r="K156" s="15">
        <v>82.949011312862552</v>
      </c>
      <c r="L156" s="15">
        <v>271.85146084073222</v>
      </c>
      <c r="M156" s="15">
        <v>545.91584951334278</v>
      </c>
    </row>
    <row r="157" spans="2:13" x14ac:dyDescent="0.35">
      <c r="B157" s="6" t="s">
        <v>135</v>
      </c>
      <c r="C157" s="12">
        <v>1</v>
      </c>
      <c r="D157" s="15">
        <v>432.8902525837712</v>
      </c>
      <c r="E157" s="15">
        <v>505.76231873921017</v>
      </c>
      <c r="F157" s="15">
        <v>-72.872066155438972</v>
      </c>
      <c r="G157" s="15">
        <v>-0.90068989172920577</v>
      </c>
      <c r="H157" s="15">
        <v>20.886392145740317</v>
      </c>
      <c r="I157" s="15">
        <v>471.25789123368844</v>
      </c>
      <c r="J157" s="15">
        <v>540.26674624473185</v>
      </c>
      <c r="K157" s="15">
        <v>83.559409277218052</v>
      </c>
      <c r="L157" s="15">
        <v>367.72174381885475</v>
      </c>
      <c r="M157" s="15">
        <v>643.8028936595656</v>
      </c>
    </row>
    <row r="158" spans="2:13" x14ac:dyDescent="0.35">
      <c r="B158" s="6" t="s">
        <v>136</v>
      </c>
      <c r="C158" s="12">
        <v>1</v>
      </c>
      <c r="D158" s="15">
        <v>427.7926261350546</v>
      </c>
      <c r="E158" s="15">
        <v>402.44726278790733</v>
      </c>
      <c r="F158" s="15">
        <v>25.34536334714727</v>
      </c>
      <c r="G158" s="15">
        <v>0.31326561429294142</v>
      </c>
      <c r="H158" s="15">
        <v>23.644596877249032</v>
      </c>
      <c r="I158" s="15">
        <v>363.38626684588144</v>
      </c>
      <c r="J158" s="15">
        <v>441.50825872993323</v>
      </c>
      <c r="K158" s="15">
        <v>84.291164800230433</v>
      </c>
      <c r="L158" s="15">
        <v>263.19782397093604</v>
      </c>
      <c r="M158" s="15">
        <v>541.69670160487863</v>
      </c>
    </row>
    <row r="159" spans="2:13" x14ac:dyDescent="0.35">
      <c r="B159" s="6" t="s">
        <v>137</v>
      </c>
      <c r="C159" s="12">
        <v>1</v>
      </c>
      <c r="D159" s="15">
        <v>241.04674393023117</v>
      </c>
      <c r="E159" s="15">
        <v>364.8253579613405</v>
      </c>
      <c r="F159" s="15">
        <v>-123.77861403110933</v>
      </c>
      <c r="G159" s="15">
        <v>-1.5298886439183252</v>
      </c>
      <c r="H159" s="15">
        <v>12.693147257249517</v>
      </c>
      <c r="I159" s="15">
        <v>343.85621325225776</v>
      </c>
      <c r="J159" s="15">
        <v>385.79450267042324</v>
      </c>
      <c r="K159" s="15">
        <v>81.896578006570053</v>
      </c>
      <c r="L159" s="15">
        <v>229.53178887289891</v>
      </c>
      <c r="M159" s="15">
        <v>500.11892704978209</v>
      </c>
    </row>
    <row r="160" spans="2:13" x14ac:dyDescent="0.35">
      <c r="B160" s="6" t="s">
        <v>138</v>
      </c>
      <c r="C160" s="12">
        <v>1</v>
      </c>
      <c r="D160" s="15">
        <v>556.55004166698996</v>
      </c>
      <c r="E160" s="15">
        <v>504.86392691244561</v>
      </c>
      <c r="F160" s="15">
        <v>51.686114754544349</v>
      </c>
      <c r="G160" s="15">
        <v>0.63883410418025111</v>
      </c>
      <c r="H160" s="15">
        <v>20.834410861632129</v>
      </c>
      <c r="I160" s="15">
        <v>470.44537275626254</v>
      </c>
      <c r="J160" s="15">
        <v>539.28248106862873</v>
      </c>
      <c r="K160" s="15">
        <v>83.546431269344396</v>
      </c>
      <c r="L160" s="15">
        <v>366.84479172800616</v>
      </c>
      <c r="M160" s="15">
        <v>642.88306209688506</v>
      </c>
    </row>
    <row r="161" spans="2:13" x14ac:dyDescent="0.35">
      <c r="B161" s="6" t="s">
        <v>139</v>
      </c>
      <c r="C161" s="12">
        <v>1</v>
      </c>
      <c r="D161" s="15">
        <v>309.99966629109912</v>
      </c>
      <c r="E161" s="15">
        <v>380.27769672766038</v>
      </c>
      <c r="F161" s="15">
        <v>-70.278030436561266</v>
      </c>
      <c r="G161" s="15">
        <v>-0.86862792513429721</v>
      </c>
      <c r="H161" s="15">
        <v>14.080555428346571</v>
      </c>
      <c r="I161" s="15">
        <v>357.01654656707842</v>
      </c>
      <c r="J161" s="15">
        <v>403.53884688824235</v>
      </c>
      <c r="K161" s="15">
        <v>82.123051228401962</v>
      </c>
      <c r="L161" s="15">
        <v>244.60999270915934</v>
      </c>
      <c r="M161" s="15">
        <v>515.94540074616145</v>
      </c>
    </row>
    <row r="162" spans="2:13" x14ac:dyDescent="0.35">
      <c r="B162" s="6" t="s">
        <v>140</v>
      </c>
      <c r="C162" s="12">
        <v>1</v>
      </c>
      <c r="D162" s="15">
        <v>409.73567792980032</v>
      </c>
      <c r="E162" s="15">
        <v>334.12602707412179</v>
      </c>
      <c r="F162" s="15">
        <v>75.609650855678524</v>
      </c>
      <c r="G162" s="15">
        <v>0.93452610630831245</v>
      </c>
      <c r="H162" s="15">
        <v>11.711480407372541</v>
      </c>
      <c r="I162" s="15">
        <v>314.77860106206458</v>
      </c>
      <c r="J162" s="15">
        <v>353.47345308617901</v>
      </c>
      <c r="K162" s="15">
        <v>81.750182111260543</v>
      </c>
      <c r="L162" s="15">
        <v>199.07430475948232</v>
      </c>
      <c r="M162" s="15">
        <v>469.1777493887613</v>
      </c>
    </row>
    <row r="163" spans="2:13" x14ac:dyDescent="0.35">
      <c r="B163" s="6" t="s">
        <v>141</v>
      </c>
      <c r="C163" s="12">
        <v>1</v>
      </c>
      <c r="D163" s="15">
        <v>347.35825789398893</v>
      </c>
      <c r="E163" s="15">
        <v>344.21824667997589</v>
      </c>
      <c r="F163" s="15">
        <v>3.1400112140130432</v>
      </c>
      <c r="G163" s="15">
        <v>3.8810157438726782E-2</v>
      </c>
      <c r="H163" s="15">
        <v>11.735353245486284</v>
      </c>
      <c r="I163" s="15">
        <v>324.83138261627727</v>
      </c>
      <c r="J163" s="15">
        <v>363.60511074367452</v>
      </c>
      <c r="K163" s="15">
        <v>81.7536055332628</v>
      </c>
      <c r="L163" s="15">
        <v>209.16086885453907</v>
      </c>
      <c r="M163" s="15">
        <v>479.27562450541268</v>
      </c>
    </row>
    <row r="164" spans="2:13" x14ac:dyDescent="0.35">
      <c r="B164" s="6" t="s">
        <v>142</v>
      </c>
      <c r="C164" s="12">
        <v>1</v>
      </c>
      <c r="D164" s="15">
        <v>305.04944445264965</v>
      </c>
      <c r="E164" s="15">
        <v>258.46185499335206</v>
      </c>
      <c r="F164" s="15">
        <v>46.58758945929759</v>
      </c>
      <c r="G164" s="15">
        <v>0.57581695044182002</v>
      </c>
      <c r="H164" s="15">
        <v>9.3201524729804195</v>
      </c>
      <c r="I164" s="15">
        <v>243.06491505751217</v>
      </c>
      <c r="J164" s="15">
        <v>273.85879492919196</v>
      </c>
      <c r="K164" s="15">
        <v>81.441996193681277</v>
      </c>
      <c r="L164" s="15">
        <v>123.91925740342026</v>
      </c>
      <c r="M164" s="15">
        <v>393.00445258328386</v>
      </c>
    </row>
    <row r="165" spans="2:13" x14ac:dyDescent="0.35">
      <c r="B165" s="6" t="s">
        <v>143</v>
      </c>
      <c r="C165" s="12">
        <v>1</v>
      </c>
      <c r="D165" s="15">
        <v>219.65535217099114</v>
      </c>
      <c r="E165" s="15">
        <v>262.35488608694357</v>
      </c>
      <c r="F165" s="15">
        <v>-42.699533915952429</v>
      </c>
      <c r="G165" s="15">
        <v>-0.52776105589777167</v>
      </c>
      <c r="H165" s="15">
        <v>9.3981265564347023</v>
      </c>
      <c r="I165" s="15">
        <v>246.8291325632382</v>
      </c>
      <c r="J165" s="15">
        <v>277.88063961064893</v>
      </c>
      <c r="K165" s="15">
        <v>81.450956315213105</v>
      </c>
      <c r="L165" s="15">
        <v>127.79748633004687</v>
      </c>
      <c r="M165" s="15">
        <v>396.91228584384027</v>
      </c>
    </row>
    <row r="166" spans="2:13" x14ac:dyDescent="0.35">
      <c r="B166" s="6" t="s">
        <v>144</v>
      </c>
      <c r="C166" s="12">
        <v>1</v>
      </c>
      <c r="D166" s="15">
        <v>239.05316731393944</v>
      </c>
      <c r="E166" s="15">
        <v>281.43073844554209</v>
      </c>
      <c r="F166" s="15">
        <v>-42.37757113160265</v>
      </c>
      <c r="G166" s="15">
        <v>-0.52378163496632346</v>
      </c>
      <c r="H166" s="15">
        <v>10.530425592283384</v>
      </c>
      <c r="I166" s="15">
        <v>264.03442107699476</v>
      </c>
      <c r="J166" s="15">
        <v>298.82705581408942</v>
      </c>
      <c r="K166" s="15">
        <v>81.589358160526118</v>
      </c>
      <c r="L166" s="15">
        <v>146.64469812665118</v>
      </c>
      <c r="M166" s="15">
        <v>416.216778764433</v>
      </c>
    </row>
    <row r="167" spans="2:13" x14ac:dyDescent="0.35">
      <c r="B167" s="6" t="s">
        <v>145</v>
      </c>
      <c r="C167" s="12">
        <v>1</v>
      </c>
      <c r="D167" s="15">
        <v>249.14047552741056</v>
      </c>
      <c r="E167" s="15">
        <v>303.3095731915264</v>
      </c>
      <c r="F167" s="15">
        <v>-54.169097664115839</v>
      </c>
      <c r="G167" s="15">
        <v>-0.66952347153285352</v>
      </c>
      <c r="H167" s="15">
        <v>12.972727707584252</v>
      </c>
      <c r="I167" s="15">
        <v>281.87856013710075</v>
      </c>
      <c r="J167" s="15">
        <v>324.74058624595204</v>
      </c>
      <c r="K167" s="15">
        <v>81.940375676873217</v>
      </c>
      <c r="L167" s="15">
        <v>167.94365012594309</v>
      </c>
      <c r="M167" s="15">
        <v>438.67549625710967</v>
      </c>
    </row>
    <row r="168" spans="2:13" x14ac:dyDescent="0.35">
      <c r="B168" s="6" t="s">
        <v>146</v>
      </c>
      <c r="C168" s="12">
        <v>1</v>
      </c>
      <c r="D168" s="15">
        <v>263.47531165786268</v>
      </c>
      <c r="E168" s="15">
        <v>303.3095731915264</v>
      </c>
      <c r="F168" s="15">
        <v>-39.834261533663721</v>
      </c>
      <c r="G168" s="15">
        <v>-0.49234663706856596</v>
      </c>
      <c r="H168" s="15">
        <v>12.972727707584252</v>
      </c>
      <c r="I168" s="15">
        <v>281.87856013710075</v>
      </c>
      <c r="J168" s="15">
        <v>324.74058624595204</v>
      </c>
      <c r="K168" s="15">
        <v>81.940375676873217</v>
      </c>
      <c r="L168" s="15">
        <v>167.94365012594309</v>
      </c>
      <c r="M168" s="15">
        <v>438.67549625710967</v>
      </c>
    </row>
    <row r="169" spans="2:13" x14ac:dyDescent="0.35">
      <c r="B169" s="6" t="s">
        <v>147</v>
      </c>
      <c r="C169" s="12">
        <v>1</v>
      </c>
      <c r="D169" s="15">
        <v>666.72935151489276</v>
      </c>
      <c r="E169" s="15">
        <v>341.30555666497969</v>
      </c>
      <c r="F169" s="15">
        <v>325.42379484991307</v>
      </c>
      <c r="G169" s="15">
        <v>4.0221986010972852</v>
      </c>
      <c r="H169" s="15">
        <v>18.65500203935224</v>
      </c>
      <c r="I169" s="15">
        <v>310.48739711924577</v>
      </c>
      <c r="J169" s="15">
        <v>372.12371621071361</v>
      </c>
      <c r="K169" s="15">
        <v>83.029769378098521</v>
      </c>
      <c r="L169" s="15">
        <v>204.13994958855267</v>
      </c>
      <c r="M169" s="15">
        <v>478.47116374140671</v>
      </c>
    </row>
    <row r="170" spans="2:13" x14ac:dyDescent="0.35">
      <c r="B170" s="6" t="s">
        <v>148</v>
      </c>
      <c r="C170" s="12">
        <v>1</v>
      </c>
      <c r="D170" s="15">
        <v>711.8649399072799</v>
      </c>
      <c r="E170" s="15">
        <v>351.21980915737254</v>
      </c>
      <c r="F170" s="15">
        <v>360.64513074990737</v>
      </c>
      <c r="G170" s="15">
        <v>4.4575300372974942</v>
      </c>
      <c r="H170" s="15">
        <v>20.288222917768529</v>
      </c>
      <c r="I170" s="15">
        <v>317.7035603003493</v>
      </c>
      <c r="J170" s="15">
        <v>384.73605801439578</v>
      </c>
      <c r="K170" s="15">
        <v>83.411902574231334</v>
      </c>
      <c r="L170" s="15">
        <v>213.42291607082876</v>
      </c>
      <c r="M170" s="15">
        <v>489.01670224391631</v>
      </c>
    </row>
    <row r="171" spans="2:13" x14ac:dyDescent="0.35">
      <c r="B171" s="6" t="s">
        <v>149</v>
      </c>
      <c r="C171" s="12">
        <v>1</v>
      </c>
      <c r="D171" s="15">
        <v>328.15780403353938</v>
      </c>
      <c r="E171" s="15">
        <v>260.27860281107456</v>
      </c>
      <c r="F171" s="15">
        <v>67.879201222464815</v>
      </c>
      <c r="G171" s="15">
        <v>0.83897868724233537</v>
      </c>
      <c r="H171" s="15">
        <v>9.3495275962746209</v>
      </c>
      <c r="I171" s="15">
        <v>244.83313502010785</v>
      </c>
      <c r="J171" s="15">
        <v>275.72407060204131</v>
      </c>
      <c r="K171" s="15">
        <v>81.44536308572448</v>
      </c>
      <c r="L171" s="15">
        <v>125.73044309812923</v>
      </c>
      <c r="M171" s="15">
        <v>394.8267625240199</v>
      </c>
    </row>
    <row r="172" spans="2:13" x14ac:dyDescent="0.35">
      <c r="B172" s="6" t="s">
        <v>150</v>
      </c>
      <c r="C172" s="12">
        <v>1</v>
      </c>
      <c r="D172" s="15">
        <v>144.59522043429578</v>
      </c>
      <c r="E172" s="15">
        <v>290.45549235140061</v>
      </c>
      <c r="F172" s="15">
        <v>-145.86027191710482</v>
      </c>
      <c r="G172" s="15">
        <v>-1.80281525489317</v>
      </c>
      <c r="H172" s="15">
        <v>11.423072020321381</v>
      </c>
      <c r="I172" s="15">
        <v>271.58451848165464</v>
      </c>
      <c r="J172" s="15">
        <v>309.32646622114657</v>
      </c>
      <c r="K172" s="15">
        <v>81.709363455319121</v>
      </c>
      <c r="L172" s="15">
        <v>155.47120266681884</v>
      </c>
      <c r="M172" s="15">
        <v>425.43978203598238</v>
      </c>
    </row>
    <row r="173" spans="2:13" x14ac:dyDescent="0.35">
      <c r="B173" s="6" t="s">
        <v>151</v>
      </c>
      <c r="C173" s="12">
        <v>1</v>
      </c>
      <c r="D173" s="15">
        <v>266.12956722271895</v>
      </c>
      <c r="E173" s="15">
        <v>214.38076446866347</v>
      </c>
      <c r="F173" s="15">
        <v>51.748802754055475</v>
      </c>
      <c r="G173" s="15">
        <v>0.63960892024450211</v>
      </c>
      <c r="H173" s="15">
        <v>12.030450728402906</v>
      </c>
      <c r="I173" s="15">
        <v>194.50639784179788</v>
      </c>
      <c r="J173" s="15">
        <v>234.25513109552907</v>
      </c>
      <c r="K173" s="15">
        <v>81.79648676208852</v>
      </c>
      <c r="L173" s="15">
        <v>79.252546632130418</v>
      </c>
      <c r="M173" s="15">
        <v>349.50898230519653</v>
      </c>
    </row>
    <row r="174" spans="2:13" x14ac:dyDescent="0.35">
      <c r="B174" s="6" t="s">
        <v>152</v>
      </c>
      <c r="C174" s="12">
        <v>1</v>
      </c>
      <c r="D174" s="15">
        <v>277.18746772270498</v>
      </c>
      <c r="E174" s="15">
        <v>303.33788611662141</v>
      </c>
      <c r="F174" s="15">
        <v>-26.150418393916425</v>
      </c>
      <c r="G174" s="15">
        <v>-0.32321599694524444</v>
      </c>
      <c r="H174" s="15">
        <v>12.976431174329942</v>
      </c>
      <c r="I174" s="15">
        <v>281.90075491603852</v>
      </c>
      <c r="J174" s="15">
        <v>324.77501731720429</v>
      </c>
      <c r="K174" s="15">
        <v>81.940962088043079</v>
      </c>
      <c r="L174" s="15">
        <v>167.9709942967622</v>
      </c>
      <c r="M174" s="15">
        <v>438.70477793648058</v>
      </c>
    </row>
    <row r="175" spans="2:13" x14ac:dyDescent="0.35">
      <c r="B175" s="6" t="s">
        <v>153</v>
      </c>
      <c r="C175" s="12">
        <v>1</v>
      </c>
      <c r="D175" s="15">
        <v>153.97779967160201</v>
      </c>
      <c r="E175" s="15">
        <v>209.52089264054692</v>
      </c>
      <c r="F175" s="15">
        <v>-55.543092968944904</v>
      </c>
      <c r="G175" s="15">
        <v>-0.68650588671102619</v>
      </c>
      <c r="H175" s="15">
        <v>12.628477389917066</v>
      </c>
      <c r="I175" s="15">
        <v>188.65858288570587</v>
      </c>
      <c r="J175" s="15">
        <v>230.38320239538797</v>
      </c>
      <c r="K175" s="15">
        <v>81.886579749551373</v>
      </c>
      <c r="L175" s="15">
        <v>74.243840724246667</v>
      </c>
      <c r="M175" s="15">
        <v>344.79794455684714</v>
      </c>
    </row>
    <row r="176" spans="2:13" x14ac:dyDescent="0.35">
      <c r="B176" s="6" t="s">
        <v>154</v>
      </c>
      <c r="C176" s="12">
        <v>1</v>
      </c>
      <c r="D176" s="15">
        <v>232.91486209197791</v>
      </c>
      <c r="E176" s="15">
        <v>209.52089264054692</v>
      </c>
      <c r="F176" s="15">
        <v>23.393969451430991</v>
      </c>
      <c r="G176" s="15">
        <v>0.2891466226219121</v>
      </c>
      <c r="H176" s="15">
        <v>12.628477389917066</v>
      </c>
      <c r="I176" s="15">
        <v>188.65858288570587</v>
      </c>
      <c r="J176" s="15">
        <v>230.38320239538797</v>
      </c>
      <c r="K176" s="15">
        <v>81.886579749551373</v>
      </c>
      <c r="L176" s="15">
        <v>74.243840724246667</v>
      </c>
      <c r="M176" s="15">
        <v>344.79794455684714</v>
      </c>
    </row>
    <row r="177" spans="2:13" x14ac:dyDescent="0.35">
      <c r="B177" s="6" t="s">
        <v>155</v>
      </c>
      <c r="C177" s="12">
        <v>1</v>
      </c>
      <c r="D177" s="15">
        <v>308.27675199977176</v>
      </c>
      <c r="E177" s="15">
        <v>377.32303943394726</v>
      </c>
      <c r="F177" s="15">
        <v>-69.046287434175497</v>
      </c>
      <c r="G177" s="15">
        <v>-0.85340373114629342</v>
      </c>
      <c r="H177" s="15">
        <v>17.961143348497679</v>
      </c>
      <c r="I177" s="15">
        <v>347.65113802272555</v>
      </c>
      <c r="J177" s="15">
        <v>406.99494084516897</v>
      </c>
      <c r="K177" s="15">
        <v>82.876632245025945</v>
      </c>
      <c r="L177" s="15">
        <v>240.4104156908617</v>
      </c>
      <c r="M177" s="15">
        <v>514.23566317703285</v>
      </c>
    </row>
    <row r="178" spans="2:13" x14ac:dyDescent="0.35">
      <c r="B178" s="6" t="s">
        <v>156</v>
      </c>
      <c r="C178" s="12">
        <v>1</v>
      </c>
      <c r="D178" s="15">
        <v>272.20570082094849</v>
      </c>
      <c r="E178" s="15">
        <v>290.0333606214765</v>
      </c>
      <c r="F178" s="15">
        <v>-17.827659800528011</v>
      </c>
      <c r="G178" s="15">
        <v>-0.2203477110319895</v>
      </c>
      <c r="H178" s="15">
        <v>14.790513898515428</v>
      </c>
      <c r="I178" s="15">
        <v>265.59935540795198</v>
      </c>
      <c r="J178" s="15">
        <v>314.46736583500103</v>
      </c>
      <c r="K178" s="15">
        <v>82.247752572785657</v>
      </c>
      <c r="L178" s="15">
        <v>154.15964933915006</v>
      </c>
      <c r="M178" s="15">
        <v>425.90707190380294</v>
      </c>
    </row>
    <row r="179" spans="2:13" x14ac:dyDescent="0.35">
      <c r="B179" s="6" t="s">
        <v>157</v>
      </c>
      <c r="C179" s="12">
        <v>1</v>
      </c>
      <c r="D179" s="15">
        <v>355.87124573559618</v>
      </c>
      <c r="E179" s="15">
        <v>300.071274078648</v>
      </c>
      <c r="F179" s="15">
        <v>55.799971656948173</v>
      </c>
      <c r="G179" s="15">
        <v>0.68968087611220075</v>
      </c>
      <c r="H179" s="15">
        <v>13.717043959824098</v>
      </c>
      <c r="I179" s="15">
        <v>277.41064673816533</v>
      </c>
      <c r="J179" s="15">
        <v>322.73190141913068</v>
      </c>
      <c r="K179" s="15">
        <v>82.061506182178618</v>
      </c>
      <c r="L179" s="15">
        <v>164.50524279380625</v>
      </c>
      <c r="M179" s="15">
        <v>435.63730536348976</v>
      </c>
    </row>
    <row r="180" spans="2:13" x14ac:dyDescent="0.35">
      <c r="B180" s="6" t="s">
        <v>158</v>
      </c>
      <c r="C180" s="12">
        <v>1</v>
      </c>
      <c r="D180" s="15">
        <v>337.17576313998126</v>
      </c>
      <c r="E180" s="15">
        <v>303.86507110891819</v>
      </c>
      <c r="F180" s="15">
        <v>33.31069203106307</v>
      </c>
      <c r="G180" s="15">
        <v>0.41171610991358998</v>
      </c>
      <c r="H180" s="15">
        <v>13.358043528594502</v>
      </c>
      <c r="I180" s="15">
        <v>281.79751433167013</v>
      </c>
      <c r="J180" s="15">
        <v>325.93262788616624</v>
      </c>
      <c r="K180" s="15">
        <v>82.002261120067999</v>
      </c>
      <c r="L180" s="15">
        <v>168.39691297212383</v>
      </c>
      <c r="M180" s="15">
        <v>439.33322924571257</v>
      </c>
    </row>
    <row r="181" spans="2:13" x14ac:dyDescent="0.35">
      <c r="B181" s="6" t="s">
        <v>159</v>
      </c>
      <c r="C181" s="12">
        <v>1</v>
      </c>
      <c r="D181" s="15">
        <v>361.36155202758158</v>
      </c>
      <c r="E181" s="15">
        <v>317.60190687015506</v>
      </c>
      <c r="F181" s="15">
        <v>43.759645157426519</v>
      </c>
      <c r="G181" s="15">
        <v>0.54086390215531455</v>
      </c>
      <c r="H181" s="15">
        <v>22.17347193788849</v>
      </c>
      <c r="I181" s="15">
        <v>280.97121691240528</v>
      </c>
      <c r="J181" s="15">
        <v>354.23259682790484</v>
      </c>
      <c r="K181" s="15">
        <v>83.89038299872233</v>
      </c>
      <c r="L181" s="15">
        <v>179.01456165552426</v>
      </c>
      <c r="M181" s="15">
        <v>456.18925208478583</v>
      </c>
    </row>
    <row r="182" spans="2:13" x14ac:dyDescent="0.35">
      <c r="B182" s="6" t="s">
        <v>160</v>
      </c>
      <c r="C182" s="12">
        <v>1</v>
      </c>
      <c r="D182" s="15">
        <v>1041.2002563709802</v>
      </c>
      <c r="E182" s="15">
        <v>486.80096727680888</v>
      </c>
      <c r="F182" s="15">
        <v>554.39928909417131</v>
      </c>
      <c r="G182" s="15">
        <v>6.8523079145836503</v>
      </c>
      <c r="H182" s="15">
        <v>20.062838129273207</v>
      </c>
      <c r="I182" s="15">
        <v>453.65705525236154</v>
      </c>
      <c r="J182" s="15">
        <v>519.94487930125615</v>
      </c>
      <c r="K182" s="15">
        <v>83.357369054531773</v>
      </c>
      <c r="L182" s="15">
        <v>349.09416384595886</v>
      </c>
      <c r="M182" s="15">
        <v>624.50777070765889</v>
      </c>
    </row>
    <row r="183" spans="2:13" x14ac:dyDescent="0.35">
      <c r="B183" s="6" t="s">
        <v>161</v>
      </c>
      <c r="C183" s="12">
        <v>1</v>
      </c>
      <c r="D183" s="15">
        <v>753.38798724890694</v>
      </c>
      <c r="E183" s="15">
        <v>362.21473709202365</v>
      </c>
      <c r="F183" s="15">
        <v>391.17325015688328</v>
      </c>
      <c r="G183" s="15">
        <v>4.8348538873543125</v>
      </c>
      <c r="H183" s="15">
        <v>12.509961204442812</v>
      </c>
      <c r="I183" s="15">
        <v>341.54821668660173</v>
      </c>
      <c r="J183" s="15">
        <v>382.88125749744557</v>
      </c>
      <c r="K183" s="15">
        <v>81.868386030437023</v>
      </c>
      <c r="L183" s="15">
        <v>226.96774129349888</v>
      </c>
      <c r="M183" s="15">
        <v>497.46173289054843</v>
      </c>
    </row>
    <row r="184" spans="2:13" x14ac:dyDescent="0.35">
      <c r="B184" s="6" t="s">
        <v>162</v>
      </c>
      <c r="C184" s="12">
        <v>1</v>
      </c>
      <c r="D184" s="15">
        <v>192.07759771029299</v>
      </c>
      <c r="E184" s="15">
        <v>310.55192444345369</v>
      </c>
      <c r="F184" s="15">
        <v>-118.47432673316069</v>
      </c>
      <c r="G184" s="15">
        <v>-1.4643282968039819</v>
      </c>
      <c r="H184" s="15">
        <v>12.797285791518693</v>
      </c>
      <c r="I184" s="15">
        <v>289.41074233886724</v>
      </c>
      <c r="J184" s="15">
        <v>331.69310654804013</v>
      </c>
      <c r="K184" s="15">
        <v>81.912783040999145</v>
      </c>
      <c r="L184" s="15">
        <v>175.23158455458943</v>
      </c>
      <c r="M184" s="15">
        <v>445.87226433231797</v>
      </c>
    </row>
    <row r="185" spans="2:13" x14ac:dyDescent="0.35">
      <c r="B185" s="6" t="s">
        <v>163</v>
      </c>
      <c r="C185" s="12">
        <v>1</v>
      </c>
      <c r="D185" s="15">
        <v>390.64287641209955</v>
      </c>
      <c r="E185" s="15">
        <v>357.19501701790119</v>
      </c>
      <c r="F185" s="15">
        <v>33.44785939419836</v>
      </c>
      <c r="G185" s="15">
        <v>0.41341148187117355</v>
      </c>
      <c r="H185" s="15">
        <v>12.205293983744051</v>
      </c>
      <c r="I185" s="15">
        <v>337.03180843179956</v>
      </c>
      <c r="J185" s="15">
        <v>377.35822560400283</v>
      </c>
      <c r="K185" s="15">
        <v>81.822385097976763</v>
      </c>
      <c r="L185" s="15">
        <v>222.02401499696069</v>
      </c>
      <c r="M185" s="15">
        <v>492.36601903884173</v>
      </c>
    </row>
    <row r="186" spans="2:13" x14ac:dyDescent="0.35">
      <c r="B186" s="6" t="s">
        <v>164</v>
      </c>
      <c r="C186" s="12">
        <v>1</v>
      </c>
      <c r="D186" s="15">
        <v>256.29154906337163</v>
      </c>
      <c r="E186" s="15">
        <v>249.96796897804876</v>
      </c>
      <c r="F186" s="15">
        <v>6.3235800853228739</v>
      </c>
      <c r="G186" s="15">
        <v>7.8158682234170718E-2</v>
      </c>
      <c r="H186" s="15">
        <v>9.347833327600954</v>
      </c>
      <c r="I186" s="15">
        <v>234.52530012766582</v>
      </c>
      <c r="J186" s="15">
        <v>265.41063782843173</v>
      </c>
      <c r="K186" s="15">
        <v>81.445168609393889</v>
      </c>
      <c r="L186" s="15">
        <v>115.4201305410042</v>
      </c>
      <c r="M186" s="15">
        <v>384.51580741509332</v>
      </c>
    </row>
    <row r="187" spans="2:13" x14ac:dyDescent="0.35">
      <c r="B187" s="6" t="s">
        <v>165</v>
      </c>
      <c r="C187" s="12">
        <v>1</v>
      </c>
      <c r="D187" s="15">
        <v>184.67931669463792</v>
      </c>
      <c r="E187" s="15">
        <v>173.33424177277092</v>
      </c>
      <c r="F187" s="15">
        <v>11.345074921866996</v>
      </c>
      <c r="G187" s="15">
        <v>0.1402237488537772</v>
      </c>
      <c r="H187" s="15">
        <v>17.931364159816958</v>
      </c>
      <c r="I187" s="15">
        <v>143.71153573477775</v>
      </c>
      <c r="J187" s="15">
        <v>202.95694781076409</v>
      </c>
      <c r="K187" s="15">
        <v>82.870183555510238</v>
      </c>
      <c r="L187" s="15">
        <v>36.432271298011813</v>
      </c>
      <c r="M187" s="15">
        <v>310.23621224753003</v>
      </c>
    </row>
    <row r="188" spans="2:13" x14ac:dyDescent="0.35">
      <c r="B188" s="6" t="s">
        <v>166</v>
      </c>
      <c r="C188" s="12">
        <v>1</v>
      </c>
      <c r="D188" s="15">
        <v>259.95286757158794</v>
      </c>
      <c r="E188" s="15">
        <v>265.94845323828031</v>
      </c>
      <c r="F188" s="15">
        <v>-5.9955856666923637</v>
      </c>
      <c r="G188" s="15">
        <v>-7.4104711035193685E-2</v>
      </c>
      <c r="H188" s="15">
        <v>9.5193733515077472</v>
      </c>
      <c r="I188" s="15">
        <v>250.22239938402083</v>
      </c>
      <c r="J188" s="15">
        <v>281.67450709253978</v>
      </c>
      <c r="K188" s="15">
        <v>81.465035266041511</v>
      </c>
      <c r="L188" s="15">
        <v>131.3677949820304</v>
      </c>
      <c r="M188" s="15">
        <v>400.52911149453018</v>
      </c>
    </row>
    <row r="189" spans="2:13" x14ac:dyDescent="0.35">
      <c r="B189" s="6" t="s">
        <v>167</v>
      </c>
      <c r="C189" s="12">
        <v>1</v>
      </c>
      <c r="D189" s="15">
        <v>325.84191908072341</v>
      </c>
      <c r="E189" s="15">
        <v>284.29742499225227</v>
      </c>
      <c r="F189" s="15">
        <v>41.54449408847114</v>
      </c>
      <c r="G189" s="15">
        <v>0.51348490384057632</v>
      </c>
      <c r="H189" s="15">
        <v>10.793224387986266</v>
      </c>
      <c r="I189" s="15">
        <v>266.46696265833248</v>
      </c>
      <c r="J189" s="15">
        <v>302.12788732617207</v>
      </c>
      <c r="K189" s="15">
        <v>81.6236926056486</v>
      </c>
      <c r="L189" s="15">
        <v>149.45466399300622</v>
      </c>
      <c r="M189" s="15">
        <v>419.14018599149836</v>
      </c>
    </row>
    <row r="190" spans="2:13" x14ac:dyDescent="0.35">
      <c r="B190" s="6" t="s">
        <v>168</v>
      </c>
      <c r="C190" s="12">
        <v>1</v>
      </c>
      <c r="D190" s="15">
        <v>291.77268941607758</v>
      </c>
      <c r="E190" s="15">
        <v>286.88098197657007</v>
      </c>
      <c r="F190" s="15">
        <v>4.8917074395075133</v>
      </c>
      <c r="G190" s="15">
        <v>6.0460910147147343E-2</v>
      </c>
      <c r="H190" s="15">
        <v>11.047144482036964</v>
      </c>
      <c r="I190" s="15">
        <v>268.63104233818177</v>
      </c>
      <c r="J190" s="15">
        <v>305.13092161495837</v>
      </c>
      <c r="K190" s="15">
        <v>81.65765673284406</v>
      </c>
      <c r="L190" s="15">
        <v>151.98211206409349</v>
      </c>
      <c r="M190" s="15">
        <v>421.77985188904665</v>
      </c>
    </row>
    <row r="191" spans="2:13" x14ac:dyDescent="0.35">
      <c r="B191" s="6" t="s">
        <v>169</v>
      </c>
      <c r="C191" s="12">
        <v>1</v>
      </c>
      <c r="D191" s="15">
        <v>126.71894491627157</v>
      </c>
      <c r="E191" s="15">
        <v>113.52131270370114</v>
      </c>
      <c r="F191" s="15">
        <v>13.197632212570426</v>
      </c>
      <c r="G191" s="15">
        <v>0.16312113208463933</v>
      </c>
      <c r="H191" s="15">
        <v>28.131629383397577</v>
      </c>
      <c r="I191" s="15">
        <v>67.047715928414647</v>
      </c>
      <c r="J191" s="15">
        <v>159.99490947898764</v>
      </c>
      <c r="K191" s="15">
        <v>85.658169917742413</v>
      </c>
      <c r="L191" s="15">
        <v>-27.986425615057897</v>
      </c>
      <c r="M191" s="15">
        <v>255.02905102246018</v>
      </c>
    </row>
    <row r="192" spans="2:13" x14ac:dyDescent="0.35">
      <c r="B192" s="6" t="s">
        <v>170</v>
      </c>
      <c r="C192" s="12">
        <v>1</v>
      </c>
      <c r="D192" s="15">
        <v>206.70153351002702</v>
      </c>
      <c r="E192" s="15">
        <v>158.65869421621292</v>
      </c>
      <c r="F192" s="15">
        <v>48.042839293814097</v>
      </c>
      <c r="G192" s="15">
        <v>0.5938036617434288</v>
      </c>
      <c r="H192" s="15">
        <v>20.335034743386757</v>
      </c>
      <c r="I192" s="15">
        <v>125.06511198192781</v>
      </c>
      <c r="J192" s="15">
        <v>192.25227645049802</v>
      </c>
      <c r="K192" s="15">
        <v>83.423300941084435</v>
      </c>
      <c r="L192" s="15">
        <v>20.842970968863028</v>
      </c>
      <c r="M192" s="15">
        <v>296.47441746356282</v>
      </c>
    </row>
    <row r="193" spans="2:13" x14ac:dyDescent="0.35">
      <c r="B193" s="6" t="s">
        <v>171</v>
      </c>
      <c r="C193" s="12">
        <v>1</v>
      </c>
      <c r="D193" s="15">
        <v>201.98489226665259</v>
      </c>
      <c r="E193" s="15">
        <v>159.03983013564081</v>
      </c>
      <c r="F193" s="15">
        <v>42.945062131011781</v>
      </c>
      <c r="G193" s="15">
        <v>0.53079575483119512</v>
      </c>
      <c r="H193" s="15">
        <v>20.271487188770806</v>
      </c>
      <c r="I193" s="15">
        <v>125.55122878920361</v>
      </c>
      <c r="J193" s="15">
        <v>192.52843148207802</v>
      </c>
      <c r="K193" s="15">
        <v>83.407833533406745</v>
      </c>
      <c r="L193" s="15">
        <v>21.249659125517411</v>
      </c>
      <c r="M193" s="15">
        <v>296.83000114576419</v>
      </c>
    </row>
    <row r="194" spans="2:13" x14ac:dyDescent="0.35">
      <c r="B194" s="6" t="s">
        <v>172</v>
      </c>
      <c r="C194" s="12">
        <v>1</v>
      </c>
      <c r="D194" s="15">
        <v>303.19777569926305</v>
      </c>
      <c r="E194" s="15">
        <v>300.38680519609431</v>
      </c>
      <c r="F194" s="15">
        <v>2.8109705031687326</v>
      </c>
      <c r="G194" s="15">
        <v>3.4743254194996763E-2</v>
      </c>
      <c r="H194" s="15">
        <v>12.596603085315353</v>
      </c>
      <c r="I194" s="15">
        <v>279.57715195678475</v>
      </c>
      <c r="J194" s="15">
        <v>321.19645843540388</v>
      </c>
      <c r="K194" s="15">
        <v>81.88167017825765</v>
      </c>
      <c r="L194" s="15">
        <v>165.11786391688281</v>
      </c>
      <c r="M194" s="15">
        <v>435.65574647530582</v>
      </c>
    </row>
    <row r="195" spans="2:13" x14ac:dyDescent="0.35">
      <c r="B195" s="6" t="s">
        <v>173</v>
      </c>
      <c r="C195" s="12">
        <v>1</v>
      </c>
      <c r="D195" s="15">
        <v>342.45802828352049</v>
      </c>
      <c r="E195" s="15">
        <v>278.07299912731935</v>
      </c>
      <c r="F195" s="15">
        <v>64.385029156201142</v>
      </c>
      <c r="G195" s="15">
        <v>0.79579114466143452</v>
      </c>
      <c r="H195" s="15">
        <v>10.249943471930647</v>
      </c>
      <c r="I195" s="15">
        <v>261.14003966763329</v>
      </c>
      <c r="J195" s="15">
        <v>295.00595858700541</v>
      </c>
      <c r="K195" s="15">
        <v>81.553631697612133</v>
      </c>
      <c r="L195" s="15">
        <v>143.34597910935179</v>
      </c>
      <c r="M195" s="15">
        <v>412.80001914528691</v>
      </c>
    </row>
    <row r="196" spans="2:13" x14ac:dyDescent="0.35">
      <c r="B196" s="6" t="s">
        <v>174</v>
      </c>
      <c r="C196" s="12">
        <v>1</v>
      </c>
      <c r="D196" s="15">
        <v>189.92428664396911</v>
      </c>
      <c r="E196" s="15">
        <v>278.07299912731935</v>
      </c>
      <c r="F196" s="15">
        <v>-88.148712483350238</v>
      </c>
      <c r="G196" s="15">
        <v>-1.0895073859075945</v>
      </c>
      <c r="H196" s="15">
        <v>10.249943471930647</v>
      </c>
      <c r="I196" s="15">
        <v>261.14003966763329</v>
      </c>
      <c r="J196" s="15">
        <v>295.00595858700541</v>
      </c>
      <c r="K196" s="15">
        <v>81.553631697612133</v>
      </c>
      <c r="L196" s="15">
        <v>143.34597910935179</v>
      </c>
      <c r="M196" s="15">
        <v>412.80001914528691</v>
      </c>
    </row>
    <row r="197" spans="2:13" x14ac:dyDescent="0.35">
      <c r="B197" s="6" t="s">
        <v>175</v>
      </c>
      <c r="C197" s="12">
        <v>1</v>
      </c>
      <c r="D197" s="15">
        <v>192.14693620199762</v>
      </c>
      <c r="E197" s="15">
        <v>250.675792806169</v>
      </c>
      <c r="F197" s="15">
        <v>-58.528856604171381</v>
      </c>
      <c r="G197" s="15">
        <v>-0.72340956280008983</v>
      </c>
      <c r="H197" s="15">
        <v>9.3351514979502266</v>
      </c>
      <c r="I197" s="15">
        <v>235.25407440375082</v>
      </c>
      <c r="J197" s="15">
        <v>266.09751120858721</v>
      </c>
      <c r="K197" s="15">
        <v>81.443714032340608</v>
      </c>
      <c r="L197" s="15">
        <v>116.1303573379156</v>
      </c>
      <c r="M197" s="15">
        <v>385.2212282744224</v>
      </c>
    </row>
    <row r="198" spans="2:13" x14ac:dyDescent="0.35">
      <c r="B198" s="6" t="s">
        <v>176</v>
      </c>
      <c r="C198" s="12">
        <v>1</v>
      </c>
      <c r="D198" s="15">
        <v>166.4431242436884</v>
      </c>
      <c r="E198" s="15">
        <v>250.675792806169</v>
      </c>
      <c r="F198" s="15">
        <v>-84.232668562480598</v>
      </c>
      <c r="G198" s="15">
        <v>-1.0411055584148574</v>
      </c>
      <c r="H198" s="15">
        <v>9.3351514979502266</v>
      </c>
      <c r="I198" s="15">
        <v>235.25407440375082</v>
      </c>
      <c r="J198" s="15">
        <v>266.09751120858721</v>
      </c>
      <c r="K198" s="15">
        <v>81.443714032340608</v>
      </c>
      <c r="L198" s="15">
        <v>116.1303573379156</v>
      </c>
      <c r="M198" s="15">
        <v>385.2212282744224</v>
      </c>
    </row>
    <row r="199" spans="2:13" x14ac:dyDescent="0.35">
      <c r="B199" s="6" t="s">
        <v>177</v>
      </c>
      <c r="C199" s="12">
        <v>1</v>
      </c>
      <c r="D199" s="15">
        <v>235.78191117171292</v>
      </c>
      <c r="E199" s="15">
        <v>276.13022688564132</v>
      </c>
      <c r="F199" s="15">
        <v>-40.3483157139284</v>
      </c>
      <c r="G199" s="15">
        <v>-0.49870028433551644</v>
      </c>
      <c r="H199" s="15">
        <v>10.102041326500579</v>
      </c>
      <c r="I199" s="15">
        <v>259.44160253272207</v>
      </c>
      <c r="J199" s="15">
        <v>292.81885123856057</v>
      </c>
      <c r="K199" s="15">
        <v>81.535174868606973</v>
      </c>
      <c r="L199" s="15">
        <v>141.4336976443453</v>
      </c>
      <c r="M199" s="15">
        <v>410.82675612693731</v>
      </c>
    </row>
    <row r="200" spans="2:13" x14ac:dyDescent="0.35">
      <c r="B200" s="6" t="s">
        <v>178</v>
      </c>
      <c r="C200" s="12">
        <v>1</v>
      </c>
      <c r="D200" s="15">
        <v>284.67501459199542</v>
      </c>
      <c r="E200" s="15">
        <v>284.32270438965861</v>
      </c>
      <c r="F200" s="15">
        <v>0.35231020233680965</v>
      </c>
      <c r="G200" s="15">
        <v>4.354511333889928E-3</v>
      </c>
      <c r="H200" s="15">
        <v>10.795632491825664</v>
      </c>
      <c r="I200" s="15">
        <v>266.48826385578104</v>
      </c>
      <c r="J200" s="15">
        <v>302.15714492353618</v>
      </c>
      <c r="K200" s="15">
        <v>81.62401106776457</v>
      </c>
      <c r="L200" s="15">
        <v>149.47941728935513</v>
      </c>
      <c r="M200" s="15">
        <v>419.1659914899621</v>
      </c>
    </row>
    <row r="201" spans="2:13" x14ac:dyDescent="0.35">
      <c r="B201" s="6" t="s">
        <v>179</v>
      </c>
      <c r="C201" s="12">
        <v>1</v>
      </c>
      <c r="D201" s="15">
        <v>214.07504868302217</v>
      </c>
      <c r="E201" s="15">
        <v>291.42285155980676</v>
      </c>
      <c r="F201" s="15">
        <v>-77.347802876784584</v>
      </c>
      <c r="G201" s="15">
        <v>-0.95600945429462547</v>
      </c>
      <c r="H201" s="15">
        <v>11.529404462048131</v>
      </c>
      <c r="I201" s="15">
        <v>272.3762159481264</v>
      </c>
      <c r="J201" s="15">
        <v>310.46948717148712</v>
      </c>
      <c r="K201" s="15">
        <v>81.724296687958642</v>
      </c>
      <c r="L201" s="15">
        <v>156.41389209791552</v>
      </c>
      <c r="M201" s="15">
        <v>426.43181102169797</v>
      </c>
    </row>
    <row r="202" spans="2:13" x14ac:dyDescent="0.35">
      <c r="B202" s="6" t="s">
        <v>180</v>
      </c>
      <c r="C202" s="12">
        <v>1</v>
      </c>
      <c r="D202" s="15">
        <v>183.77263114909792</v>
      </c>
      <c r="E202" s="15">
        <v>176.40873808567522</v>
      </c>
      <c r="F202" s="15">
        <v>7.3638930634226938</v>
      </c>
      <c r="G202" s="15">
        <v>9.1016824359722054E-2</v>
      </c>
      <c r="H202" s="15">
        <v>17.440871502570285</v>
      </c>
      <c r="I202" s="15">
        <v>147.59632844621109</v>
      </c>
      <c r="J202" s="15">
        <v>205.22114772513936</v>
      </c>
      <c r="K202" s="15">
        <v>82.765436630644075</v>
      </c>
      <c r="L202" s="15">
        <v>39.679810070822612</v>
      </c>
      <c r="M202" s="15">
        <v>313.13766610052784</v>
      </c>
    </row>
    <row r="203" spans="2:13" x14ac:dyDescent="0.35">
      <c r="B203" s="6" t="s">
        <v>181</v>
      </c>
      <c r="C203" s="12">
        <v>1</v>
      </c>
      <c r="D203" s="15">
        <v>289.28642125223553</v>
      </c>
      <c r="E203" s="15">
        <v>266.24791718053507</v>
      </c>
      <c r="F203" s="15">
        <v>23.038504071700459</v>
      </c>
      <c r="G203" s="15">
        <v>0.28475311367844325</v>
      </c>
      <c r="H203" s="15">
        <v>9.5315592102965798</v>
      </c>
      <c r="I203" s="15">
        <v>250.50173222473168</v>
      </c>
      <c r="J203" s="15">
        <v>281.99410213633848</v>
      </c>
      <c r="K203" s="15">
        <v>81.466460110105317</v>
      </c>
      <c r="L203" s="15">
        <v>131.66490507454591</v>
      </c>
      <c r="M203" s="15">
        <v>400.83092928652422</v>
      </c>
    </row>
    <row r="204" spans="2:13" x14ac:dyDescent="0.35">
      <c r="B204" s="6" t="s">
        <v>182</v>
      </c>
      <c r="C204" s="12">
        <v>1</v>
      </c>
      <c r="D204" s="15">
        <v>397.14858141361776</v>
      </c>
      <c r="E204" s="15">
        <v>390.3475184786214</v>
      </c>
      <c r="F204" s="15">
        <v>6.8010629349963665</v>
      </c>
      <c r="G204" s="15">
        <v>8.4060312294413922E-2</v>
      </c>
      <c r="H204" s="15">
        <v>17.862333889331357</v>
      </c>
      <c r="I204" s="15">
        <v>360.83885080335921</v>
      </c>
      <c r="J204" s="15">
        <v>419.85618615388358</v>
      </c>
      <c r="K204" s="15">
        <v>82.855274267037146</v>
      </c>
      <c r="L204" s="15">
        <v>253.47017822528537</v>
      </c>
      <c r="M204" s="15">
        <v>527.2248587319574</v>
      </c>
    </row>
    <row r="205" spans="2:13" x14ac:dyDescent="0.35">
      <c r="B205" s="6" t="s">
        <v>183</v>
      </c>
      <c r="C205" s="12">
        <v>1</v>
      </c>
      <c r="D205" s="15">
        <v>300.04673067328798</v>
      </c>
      <c r="E205" s="15">
        <v>337.3146049259139</v>
      </c>
      <c r="F205" s="15">
        <v>-37.267874252625916</v>
      </c>
      <c r="G205" s="15">
        <v>-0.46062640180911019</v>
      </c>
      <c r="H205" s="15">
        <v>11.685942483103972</v>
      </c>
      <c r="I205" s="15">
        <v>318.00936769641032</v>
      </c>
      <c r="J205" s="15">
        <v>356.61984215541747</v>
      </c>
      <c r="K205" s="15">
        <v>81.74652747126575</v>
      </c>
      <c r="L205" s="15">
        <v>202.2689200953875</v>
      </c>
      <c r="M205" s="15">
        <v>472.3602897564403</v>
      </c>
    </row>
    <row r="206" spans="2:13" x14ac:dyDescent="0.35">
      <c r="B206" s="6" t="s">
        <v>184</v>
      </c>
      <c r="C206" s="12">
        <v>1</v>
      </c>
      <c r="D206" s="15">
        <v>256.18438620920188</v>
      </c>
      <c r="E206" s="15">
        <v>377.95784954300939</v>
      </c>
      <c r="F206" s="15">
        <v>-121.77346333380751</v>
      </c>
      <c r="G206" s="15">
        <v>-1.5051052247052457</v>
      </c>
      <c r="H206" s="15">
        <v>13.842457126759379</v>
      </c>
      <c r="I206" s="15">
        <v>355.09003900417628</v>
      </c>
      <c r="J206" s="15">
        <v>400.8256600818425</v>
      </c>
      <c r="K206" s="15">
        <v>82.082562832785399</v>
      </c>
      <c r="L206" s="15">
        <v>242.35703256280669</v>
      </c>
      <c r="M206" s="15">
        <v>513.55866652321208</v>
      </c>
    </row>
    <row r="207" spans="2:13" x14ac:dyDescent="0.35">
      <c r="B207" s="6" t="s">
        <v>185</v>
      </c>
      <c r="C207" s="12">
        <v>1</v>
      </c>
      <c r="D207" s="15">
        <v>318.5782889727414</v>
      </c>
      <c r="E207" s="15">
        <v>357.96389065888548</v>
      </c>
      <c r="F207" s="15">
        <v>-39.385601686144071</v>
      </c>
      <c r="G207" s="15">
        <v>-0.48680125581611533</v>
      </c>
      <c r="H207" s="15">
        <v>12.247758574046314</v>
      </c>
      <c r="I207" s="15">
        <v>337.73053035067636</v>
      </c>
      <c r="J207" s="15">
        <v>378.19725096709459</v>
      </c>
      <c r="K207" s="15">
        <v>81.82873023565817</v>
      </c>
      <c r="L207" s="15">
        <v>222.78240643778264</v>
      </c>
      <c r="M207" s="15">
        <v>493.14537487998831</v>
      </c>
    </row>
    <row r="208" spans="2:13" x14ac:dyDescent="0.35">
      <c r="B208" s="6" t="s">
        <v>186</v>
      </c>
      <c r="C208" s="12">
        <v>1</v>
      </c>
      <c r="D208" s="15">
        <v>281.76515409737482</v>
      </c>
      <c r="E208" s="15">
        <v>283.9435130392618</v>
      </c>
      <c r="F208" s="15">
        <v>-2.1783589418869838</v>
      </c>
      <c r="G208" s="15">
        <v>-2.6924252090375158E-2</v>
      </c>
      <c r="H208" s="15">
        <v>10.759673688240809</v>
      </c>
      <c r="I208" s="15">
        <v>266.16847663429365</v>
      </c>
      <c r="J208" s="15">
        <v>301.71854944422995</v>
      </c>
      <c r="K208" s="15">
        <v>81.61926292101279</v>
      </c>
      <c r="L208" s="15">
        <v>149.10806990187154</v>
      </c>
      <c r="M208" s="15">
        <v>418.77895617665206</v>
      </c>
    </row>
    <row r="209" spans="2:13" x14ac:dyDescent="0.35">
      <c r="B209" s="6" t="s">
        <v>187</v>
      </c>
      <c r="C209" s="12">
        <v>1</v>
      </c>
      <c r="D209" s="15">
        <v>348.46674668822629</v>
      </c>
      <c r="E209" s="15">
        <v>424.97303538087959</v>
      </c>
      <c r="F209" s="15">
        <v>-76.5062886926533</v>
      </c>
      <c r="G209" s="15">
        <v>-0.94560844113030706</v>
      </c>
      <c r="H209" s="15">
        <v>19.17533021171506</v>
      </c>
      <c r="I209" s="15">
        <v>393.29529101182635</v>
      </c>
      <c r="J209" s="15">
        <v>456.65077974993284</v>
      </c>
      <c r="K209" s="15">
        <v>83.148221812738143</v>
      </c>
      <c r="L209" s="15">
        <v>287.61174427174092</v>
      </c>
      <c r="M209" s="15">
        <v>562.33432649001827</v>
      </c>
    </row>
    <row r="210" spans="2:13" x14ac:dyDescent="0.35">
      <c r="B210" s="6" t="s">
        <v>188</v>
      </c>
      <c r="C210" s="12">
        <v>1</v>
      </c>
      <c r="D210" s="15">
        <v>378.71914793843308</v>
      </c>
      <c r="E210" s="15">
        <v>400.36317033947137</v>
      </c>
      <c r="F210" s="15">
        <v>-21.644022401038285</v>
      </c>
      <c r="G210" s="15">
        <v>-0.26751748950541671</v>
      </c>
      <c r="H210" s="15">
        <v>16.481980079716241</v>
      </c>
      <c r="I210" s="15">
        <v>373.13485427417112</v>
      </c>
      <c r="J210" s="15">
        <v>427.59148640477162</v>
      </c>
      <c r="K210" s="15">
        <v>82.568693638934093</v>
      </c>
      <c r="L210" s="15">
        <v>263.95926276124123</v>
      </c>
      <c r="M210" s="15">
        <v>536.7670779177015</v>
      </c>
    </row>
    <row r="211" spans="2:13" x14ac:dyDescent="0.35">
      <c r="B211" s="6" t="s">
        <v>189</v>
      </c>
      <c r="C211" s="12">
        <v>1</v>
      </c>
      <c r="D211" s="15">
        <v>360.30415645289946</v>
      </c>
      <c r="E211" s="15">
        <v>318.64427661361094</v>
      </c>
      <c r="F211" s="15">
        <v>41.659879839288521</v>
      </c>
      <c r="G211" s="15">
        <v>0.51491105771398404</v>
      </c>
      <c r="H211" s="15">
        <v>12.256760620410299</v>
      </c>
      <c r="I211" s="15">
        <v>298.39604487839802</v>
      </c>
      <c r="J211" s="15">
        <v>338.89250834882387</v>
      </c>
      <c r="K211" s="15">
        <v>81.830078105779862</v>
      </c>
      <c r="L211" s="15">
        <v>183.46056570411807</v>
      </c>
      <c r="M211" s="15">
        <v>453.82798752310384</v>
      </c>
    </row>
    <row r="212" spans="2:13" x14ac:dyDescent="0.35">
      <c r="B212" s="6" t="s">
        <v>190</v>
      </c>
      <c r="C212" s="12">
        <v>1</v>
      </c>
      <c r="D212" s="15">
        <v>342.76335527262108</v>
      </c>
      <c r="E212" s="15">
        <v>308.50617483333667</v>
      </c>
      <c r="F212" s="15">
        <v>34.257180439284411</v>
      </c>
      <c r="G212" s="15">
        <v>0.42341459174482321</v>
      </c>
      <c r="H212" s="15">
        <v>12.95853493933117</v>
      </c>
      <c r="I212" s="15">
        <v>287.09860830523661</v>
      </c>
      <c r="J212" s="15">
        <v>329.91374136143673</v>
      </c>
      <c r="K212" s="15">
        <v>81.938129888751178</v>
      </c>
      <c r="L212" s="15">
        <v>173.14396182130923</v>
      </c>
      <c r="M212" s="15">
        <v>443.86838784536411</v>
      </c>
    </row>
    <row r="213" spans="2:13" x14ac:dyDescent="0.35">
      <c r="B213" s="6" t="s">
        <v>191</v>
      </c>
      <c r="C213" s="12">
        <v>1</v>
      </c>
      <c r="D213" s="15">
        <v>360.59464988979607</v>
      </c>
      <c r="E213" s="15">
        <v>175.59590745200697</v>
      </c>
      <c r="F213" s="15">
        <v>184.9987424377891</v>
      </c>
      <c r="G213" s="15">
        <v>2.2865619995034949</v>
      </c>
      <c r="H213" s="15">
        <v>17.570038372110382</v>
      </c>
      <c r="I213" s="15">
        <v>146.57011347813685</v>
      </c>
      <c r="J213" s="15">
        <v>204.62170142587709</v>
      </c>
      <c r="K213" s="15">
        <v>82.792751798025307</v>
      </c>
      <c r="L213" s="15">
        <v>38.821854639815967</v>
      </c>
      <c r="M213" s="15">
        <v>312.36996026419797</v>
      </c>
    </row>
    <row r="214" spans="2:13" x14ac:dyDescent="0.35">
      <c r="B214" s="6" t="s">
        <v>192</v>
      </c>
      <c r="C214" s="12">
        <v>1</v>
      </c>
      <c r="D214" s="15">
        <v>283.6937634993709</v>
      </c>
      <c r="E214" s="15">
        <v>251.19486364460144</v>
      </c>
      <c r="F214" s="15">
        <v>32.498899854769462</v>
      </c>
      <c r="G214" s="15">
        <v>0.40168245715818596</v>
      </c>
      <c r="H214" s="15">
        <v>9.3270415772686839</v>
      </c>
      <c r="I214" s="15">
        <v>235.78654287296024</v>
      </c>
      <c r="J214" s="15">
        <v>266.60318441624264</v>
      </c>
      <c r="K214" s="15">
        <v>81.442784864443894</v>
      </c>
      <c r="L214" s="15">
        <v>116.65096316650377</v>
      </c>
      <c r="M214" s="15">
        <v>385.73876412269908</v>
      </c>
    </row>
    <row r="215" spans="2:13" x14ac:dyDescent="0.35">
      <c r="B215" s="6" t="s">
        <v>193</v>
      </c>
      <c r="C215" s="12">
        <v>1</v>
      </c>
      <c r="D215" s="15">
        <v>248.0364410567509</v>
      </c>
      <c r="E215" s="15">
        <v>229.71331770479787</v>
      </c>
      <c r="F215" s="15">
        <v>18.323123351953029</v>
      </c>
      <c r="G215" s="15">
        <v>0.22647158038320123</v>
      </c>
      <c r="H215" s="15">
        <v>10.445006168065916</v>
      </c>
      <c r="I215" s="15">
        <v>212.4581136654416</v>
      </c>
      <c r="J215" s="15">
        <v>246.96852174415415</v>
      </c>
      <c r="K215" s="15">
        <v>81.578377378708183</v>
      </c>
      <c r="L215" s="15">
        <v>94.945417694082124</v>
      </c>
      <c r="M215" s="15">
        <v>364.48121771551359</v>
      </c>
    </row>
    <row r="216" spans="2:13" x14ac:dyDescent="0.35">
      <c r="B216" s="6" t="s">
        <v>194</v>
      </c>
      <c r="C216" s="12">
        <v>1</v>
      </c>
      <c r="D216" s="15">
        <v>378.96757551248282</v>
      </c>
      <c r="E216" s="15">
        <v>431.43290016512026</v>
      </c>
      <c r="F216" s="15">
        <v>-52.465324652637435</v>
      </c>
      <c r="G216" s="15">
        <v>-0.64846504393226478</v>
      </c>
      <c r="H216" s="15">
        <v>19.649489214564721</v>
      </c>
      <c r="I216" s="15">
        <v>398.97184267881079</v>
      </c>
      <c r="J216" s="15">
        <v>463.89395765142973</v>
      </c>
      <c r="K216" s="15">
        <v>83.258848948837183</v>
      </c>
      <c r="L216" s="15">
        <v>293.88885245680262</v>
      </c>
      <c r="M216" s="15">
        <v>568.97694787343789</v>
      </c>
    </row>
    <row r="217" spans="2:13" x14ac:dyDescent="0.35">
      <c r="B217" s="6" t="s">
        <v>195</v>
      </c>
      <c r="C217" s="12">
        <v>1</v>
      </c>
      <c r="D217" s="15">
        <v>270.20687266746779</v>
      </c>
      <c r="E217" s="15">
        <v>294.70213538802329</v>
      </c>
      <c r="F217" s="15">
        <v>-24.495262720555502</v>
      </c>
      <c r="G217" s="15">
        <v>-0.30275847374212111</v>
      </c>
      <c r="H217" s="15">
        <v>14.270390924293897</v>
      </c>
      <c r="I217" s="15">
        <v>271.12737600943069</v>
      </c>
      <c r="J217" s="15">
        <v>318.2768947666159</v>
      </c>
      <c r="K217" s="15">
        <v>82.155812691641984</v>
      </c>
      <c r="L217" s="15">
        <v>158.9803092633465</v>
      </c>
      <c r="M217" s="15">
        <v>430.42396151270009</v>
      </c>
    </row>
    <row r="218" spans="2:13" x14ac:dyDescent="0.35">
      <c r="B218" s="6" t="s">
        <v>196</v>
      </c>
      <c r="C218" s="12">
        <v>1</v>
      </c>
      <c r="D218" s="15">
        <v>305.50056886598702</v>
      </c>
      <c r="E218" s="15">
        <v>330.82621971802098</v>
      </c>
      <c r="F218" s="15">
        <v>-25.325650852033959</v>
      </c>
      <c r="G218" s="15">
        <v>-0.3130219702462439</v>
      </c>
      <c r="H218" s="15">
        <v>11.769890279103857</v>
      </c>
      <c r="I218" s="15">
        <v>311.38230029672883</v>
      </c>
      <c r="J218" s="15">
        <v>350.27013913931313</v>
      </c>
      <c r="K218" s="15">
        <v>81.758570309626478</v>
      </c>
      <c r="L218" s="15">
        <v>195.76064005643525</v>
      </c>
      <c r="M218" s="15">
        <v>465.89179937960671</v>
      </c>
    </row>
    <row r="219" spans="2:13" x14ac:dyDescent="0.35">
      <c r="B219" s="6" t="s">
        <v>214</v>
      </c>
      <c r="C219" s="12">
        <v>1</v>
      </c>
      <c r="D219" s="15">
        <v>127.97854653078643</v>
      </c>
      <c r="E219" s="15">
        <v>217.53722225137486</v>
      </c>
      <c r="F219" s="15">
        <v>-89.558675720588425</v>
      </c>
      <c r="G219" s="15">
        <v>-1.1069343603641908</v>
      </c>
      <c r="H219" s="15">
        <v>10.764645617294049</v>
      </c>
      <c r="I219" s="15">
        <v>199.75397219397777</v>
      </c>
      <c r="J219" s="15">
        <v>235.32047230877194</v>
      </c>
      <c r="K219" s="15">
        <v>81.619918507420238</v>
      </c>
      <c r="L219" s="15">
        <v>82.700696081859604</v>
      </c>
      <c r="M219" s="15">
        <v>352.37374842089014</v>
      </c>
    </row>
    <row r="220" spans="2:13" x14ac:dyDescent="0.35">
      <c r="B220" s="6" t="s">
        <v>215</v>
      </c>
      <c r="C220" s="12">
        <v>1</v>
      </c>
      <c r="D220" s="15">
        <v>152.5346601739578</v>
      </c>
      <c r="E220" s="15">
        <v>207.41188617548215</v>
      </c>
      <c r="F220" s="15">
        <v>-54.877226001524349</v>
      </c>
      <c r="G220" s="15">
        <v>-0.6782758518234081</v>
      </c>
      <c r="H220" s="15">
        <v>14.176429951557234</v>
      </c>
      <c r="I220" s="15">
        <v>183.99235080827069</v>
      </c>
      <c r="J220" s="15">
        <v>230.83142154269362</v>
      </c>
      <c r="K220" s="15">
        <v>82.139543875428245</v>
      </c>
      <c r="L220" s="15">
        <v>71.716936219065076</v>
      </c>
      <c r="M220" s="15">
        <v>343.10683613189923</v>
      </c>
    </row>
    <row r="221" spans="2:13" x14ac:dyDescent="0.35">
      <c r="B221" s="6" t="s">
        <v>216</v>
      </c>
      <c r="C221" s="12">
        <v>1</v>
      </c>
      <c r="D221" s="15">
        <v>250.59645711523632</v>
      </c>
      <c r="E221" s="15">
        <v>226.61320532507563</v>
      </c>
      <c r="F221" s="15">
        <v>23.983251790160693</v>
      </c>
      <c r="G221" s="15">
        <v>0.29643008079553185</v>
      </c>
      <c r="H221" s="15">
        <v>8.6442023403707431</v>
      </c>
      <c r="I221" s="15">
        <v>212.33293849319901</v>
      </c>
      <c r="J221" s="15">
        <v>240.89347215695224</v>
      </c>
      <c r="K221" s="15">
        <v>81.367412002553351</v>
      </c>
      <c r="L221" s="15">
        <v>92.193821203409385</v>
      </c>
      <c r="M221" s="15">
        <v>361.03258944674189</v>
      </c>
    </row>
    <row r="222" spans="2:13" x14ac:dyDescent="0.35">
      <c r="B222" s="6" t="s">
        <v>217</v>
      </c>
      <c r="C222" s="12">
        <v>1</v>
      </c>
      <c r="D222" s="15">
        <v>230.18775321635798</v>
      </c>
      <c r="E222" s="15">
        <v>232.11770619791113</v>
      </c>
      <c r="F222" s="15">
        <v>-1.9299529815531571</v>
      </c>
      <c r="G222" s="15">
        <v>-2.3853984574689183E-2</v>
      </c>
      <c r="H222" s="15">
        <v>8.1200799975773528</v>
      </c>
      <c r="I222" s="15">
        <v>218.70329217846614</v>
      </c>
      <c r="J222" s="15">
        <v>245.53212021735612</v>
      </c>
      <c r="K222" s="15">
        <v>81.31340111604635</v>
      </c>
      <c r="L222" s="15">
        <v>97.787548339210076</v>
      </c>
      <c r="M222" s="15">
        <v>366.44786405661216</v>
      </c>
    </row>
    <row r="223" spans="2:13" x14ac:dyDescent="0.35">
      <c r="B223" s="6" t="s">
        <v>218</v>
      </c>
      <c r="C223" s="12">
        <v>1</v>
      </c>
      <c r="D223" s="15">
        <v>258.26648249879088</v>
      </c>
      <c r="E223" s="15">
        <v>232.11770619791113</v>
      </c>
      <c r="F223" s="15">
        <v>26.148776300879746</v>
      </c>
      <c r="G223" s="15">
        <v>0.32319570087464505</v>
      </c>
      <c r="H223" s="15">
        <v>8.1200799975773528</v>
      </c>
      <c r="I223" s="15">
        <v>218.70329217846614</v>
      </c>
      <c r="J223" s="15">
        <v>245.53212021735612</v>
      </c>
      <c r="K223" s="15">
        <v>81.31340111604635</v>
      </c>
      <c r="L223" s="15">
        <v>97.787548339210076</v>
      </c>
      <c r="M223" s="15">
        <v>366.44786405661216</v>
      </c>
    </row>
    <row r="224" spans="2:13" x14ac:dyDescent="0.35">
      <c r="B224" s="6" t="s">
        <v>219</v>
      </c>
      <c r="C224" s="12">
        <v>1</v>
      </c>
      <c r="D224" s="15">
        <v>120.9717472247146</v>
      </c>
      <c r="E224" s="15">
        <v>217.53722225137486</v>
      </c>
      <c r="F224" s="15">
        <v>-96.565475026660252</v>
      </c>
      <c r="G224" s="15">
        <v>-1.1935375492307256</v>
      </c>
      <c r="H224" s="15">
        <v>10.764645617294049</v>
      </c>
      <c r="I224" s="15">
        <v>199.75397219397777</v>
      </c>
      <c r="J224" s="15">
        <v>235.32047230877194</v>
      </c>
      <c r="K224" s="15">
        <v>81.619918507420238</v>
      </c>
      <c r="L224" s="15">
        <v>82.700696081859604</v>
      </c>
      <c r="M224" s="15">
        <v>352.37374842089014</v>
      </c>
    </row>
    <row r="225" spans="2:13" x14ac:dyDescent="0.35">
      <c r="B225" s="6" t="s">
        <v>220</v>
      </c>
      <c r="C225" s="12">
        <v>1</v>
      </c>
      <c r="D225" s="15">
        <v>323.95524257777464</v>
      </c>
      <c r="E225" s="15">
        <v>341.687074305142</v>
      </c>
      <c r="F225" s="15">
        <v>-17.731831727367364</v>
      </c>
      <c r="G225" s="15">
        <v>-0.21916328768030935</v>
      </c>
      <c r="H225" s="15">
        <v>20.633928112023519</v>
      </c>
      <c r="I225" s="15">
        <v>307.59971868491039</v>
      </c>
      <c r="J225" s="15">
        <v>375.77442992537362</v>
      </c>
      <c r="K225" s="15">
        <v>83.496661557358962</v>
      </c>
      <c r="L225" s="15">
        <v>203.75015894149254</v>
      </c>
      <c r="M225" s="15">
        <v>479.62398966879147</v>
      </c>
    </row>
    <row r="226" spans="2:13" x14ac:dyDescent="0.35">
      <c r="B226" s="6" t="s">
        <v>221</v>
      </c>
      <c r="C226" s="12">
        <v>1</v>
      </c>
      <c r="D226" s="15">
        <v>332.53958284465392</v>
      </c>
      <c r="E226" s="15">
        <v>315.05233513576724</v>
      </c>
      <c r="F226" s="15">
        <v>17.487247708886684</v>
      </c>
      <c r="G226" s="15">
        <v>0.21614025890198213</v>
      </c>
      <c r="H226" s="15">
        <v>13.084480051680909</v>
      </c>
      <c r="I226" s="15">
        <v>293.43670663274958</v>
      </c>
      <c r="J226" s="15">
        <v>336.6679636387849</v>
      </c>
      <c r="K226" s="15">
        <v>81.95814248819228</v>
      </c>
      <c r="L226" s="15">
        <v>179.65706120628721</v>
      </c>
      <c r="M226" s="15">
        <v>450.44760906524726</v>
      </c>
    </row>
    <row r="227" spans="2:13" x14ac:dyDescent="0.35">
      <c r="B227" s="6" t="s">
        <v>222</v>
      </c>
      <c r="C227" s="12">
        <v>1</v>
      </c>
      <c r="D227" s="15">
        <v>318.75480206331304</v>
      </c>
      <c r="E227" s="15">
        <v>315.05233513576724</v>
      </c>
      <c r="F227" s="15">
        <v>3.7024669275457995</v>
      </c>
      <c r="G227" s="15">
        <v>4.5762041781400663E-2</v>
      </c>
      <c r="H227" s="15">
        <v>13.084480051680909</v>
      </c>
      <c r="I227" s="15">
        <v>293.43670663274958</v>
      </c>
      <c r="J227" s="15">
        <v>336.6679636387849</v>
      </c>
      <c r="K227" s="15">
        <v>81.95814248819228</v>
      </c>
      <c r="L227" s="15">
        <v>179.65706120628721</v>
      </c>
      <c r="M227" s="15">
        <v>450.44760906524726</v>
      </c>
    </row>
    <row r="228" spans="2:13" x14ac:dyDescent="0.35">
      <c r="B228" s="6" t="s">
        <v>223</v>
      </c>
      <c r="C228" s="12">
        <v>1</v>
      </c>
      <c r="D228" s="15">
        <v>333.84805201146571</v>
      </c>
      <c r="E228" s="15">
        <v>342.84962142525109</v>
      </c>
      <c r="F228" s="15">
        <v>-9.0015694137853757</v>
      </c>
      <c r="G228" s="15">
        <v>-0.111258305252405</v>
      </c>
      <c r="H228" s="15">
        <v>17.940975699422655</v>
      </c>
      <c r="I228" s="15">
        <v>313.21103707427659</v>
      </c>
      <c r="J228" s="15">
        <v>372.48820577622558</v>
      </c>
      <c r="K228" s="15">
        <v>82.872263821735103</v>
      </c>
      <c r="L228" s="15">
        <v>205.94421433996359</v>
      </c>
      <c r="M228" s="15">
        <v>479.75502851053858</v>
      </c>
    </row>
    <row r="229" spans="2:13" x14ac:dyDescent="0.35">
      <c r="B229" s="6" t="s">
        <v>224</v>
      </c>
      <c r="C229" s="12">
        <v>1</v>
      </c>
      <c r="D229" s="15">
        <v>335.28131464737612</v>
      </c>
      <c r="E229" s="15">
        <v>268.59837162667003</v>
      </c>
      <c r="F229" s="15">
        <v>66.682943020706091</v>
      </c>
      <c r="G229" s="15">
        <v>0.82419308108257616</v>
      </c>
      <c r="H229" s="15">
        <v>17.786630685046902</v>
      </c>
      <c r="I229" s="15">
        <v>239.21476603517712</v>
      </c>
      <c r="J229" s="15">
        <v>297.98197721816297</v>
      </c>
      <c r="K229" s="15">
        <v>82.838986793769052</v>
      </c>
      <c r="L229" s="15">
        <v>131.7479383631437</v>
      </c>
      <c r="M229" s="15">
        <v>405.44880489019636</v>
      </c>
    </row>
    <row r="230" spans="2:13" x14ac:dyDescent="0.35">
      <c r="B230" s="6" t="s">
        <v>225</v>
      </c>
      <c r="C230" s="12">
        <v>1</v>
      </c>
      <c r="D230" s="15">
        <v>169.60160845688188</v>
      </c>
      <c r="E230" s="15">
        <v>231.03767036402002</v>
      </c>
      <c r="F230" s="15">
        <v>-61.436061907138139</v>
      </c>
      <c r="G230" s="15">
        <v>-0.75934226743863209</v>
      </c>
      <c r="H230" s="15">
        <v>8.1668054992046688</v>
      </c>
      <c r="I230" s="15">
        <v>217.54606557499122</v>
      </c>
      <c r="J230" s="15">
        <v>244.52927515304881</v>
      </c>
      <c r="K230" s="15">
        <v>81.318080486161449</v>
      </c>
      <c r="L230" s="15">
        <v>96.699782161764119</v>
      </c>
      <c r="M230" s="15">
        <v>365.37555856627591</v>
      </c>
    </row>
    <row r="231" spans="2:13" x14ac:dyDescent="0.35">
      <c r="B231" s="6" t="s">
        <v>226</v>
      </c>
      <c r="C231" s="12">
        <v>1</v>
      </c>
      <c r="D231" s="15">
        <v>209.3971488106277</v>
      </c>
      <c r="E231" s="15">
        <v>231.43859277382589</v>
      </c>
      <c r="F231" s="15">
        <v>-22.041443963198191</v>
      </c>
      <c r="G231" s="15">
        <v>-0.27242957177064475</v>
      </c>
      <c r="H231" s="15">
        <v>8.1461246040525062</v>
      </c>
      <c r="I231" s="15">
        <v>217.98115293020976</v>
      </c>
      <c r="J231" s="15">
        <v>244.89603261744202</v>
      </c>
      <c r="K231" s="15">
        <v>81.316006099394372</v>
      </c>
      <c r="L231" s="15">
        <v>97.104131469203793</v>
      </c>
      <c r="M231" s="15">
        <v>365.77305407844801</v>
      </c>
    </row>
    <row r="232" spans="2:13" x14ac:dyDescent="0.35">
      <c r="B232" s="6" t="s">
        <v>227</v>
      </c>
      <c r="C232" s="12">
        <v>1</v>
      </c>
      <c r="D232" s="15">
        <v>196.34960394675636</v>
      </c>
      <c r="E232" s="15">
        <v>239.45704072938986</v>
      </c>
      <c r="F232" s="15">
        <v>-43.107436782633499</v>
      </c>
      <c r="G232" s="15">
        <v>-0.53280268581455403</v>
      </c>
      <c r="H232" s="15">
        <v>8.5566838302568868</v>
      </c>
      <c r="I232" s="15">
        <v>225.32135492742705</v>
      </c>
      <c r="J232" s="15">
        <v>253.59272653135267</v>
      </c>
      <c r="K232" s="15">
        <v>81.358160869472528</v>
      </c>
      <c r="L232" s="15">
        <v>105.0529395272678</v>
      </c>
      <c r="M232" s="15">
        <v>373.86114193151195</v>
      </c>
    </row>
    <row r="233" spans="2:13" x14ac:dyDescent="0.35">
      <c r="B233" s="6" t="s">
        <v>228</v>
      </c>
      <c r="C233" s="12">
        <v>1</v>
      </c>
      <c r="D233" s="15">
        <v>358.38055216776797</v>
      </c>
      <c r="E233" s="15">
        <v>239.45704072938986</v>
      </c>
      <c r="F233" s="15">
        <v>118.92351143837811</v>
      </c>
      <c r="G233" s="15">
        <v>1.4698801652338644</v>
      </c>
      <c r="H233" s="15">
        <v>8.5566838302568868</v>
      </c>
      <c r="I233" s="15">
        <v>225.32135492742705</v>
      </c>
      <c r="J233" s="15">
        <v>253.59272653135267</v>
      </c>
      <c r="K233" s="15">
        <v>81.358160869472528</v>
      </c>
      <c r="L233" s="15">
        <v>105.0529395272678</v>
      </c>
      <c r="M233" s="15">
        <v>373.86114193151195</v>
      </c>
    </row>
    <row r="234" spans="2:13" x14ac:dyDescent="0.35">
      <c r="B234" s="6" t="s">
        <v>229</v>
      </c>
      <c r="C234" s="12">
        <v>1</v>
      </c>
      <c r="D234" s="15">
        <v>198.00953936017774</v>
      </c>
      <c r="E234" s="15">
        <v>239.45704072938986</v>
      </c>
      <c r="F234" s="15">
        <v>-41.447501369212119</v>
      </c>
      <c r="G234" s="15">
        <v>-0.51228608560449695</v>
      </c>
      <c r="H234" s="15">
        <v>8.5566838302568868</v>
      </c>
      <c r="I234" s="15">
        <v>225.32135492742705</v>
      </c>
      <c r="J234" s="15">
        <v>253.59272653135267</v>
      </c>
      <c r="K234" s="15">
        <v>81.358160869472528</v>
      </c>
      <c r="L234" s="15">
        <v>105.0529395272678</v>
      </c>
      <c r="M234" s="15">
        <v>373.86114193151195</v>
      </c>
    </row>
    <row r="235" spans="2:13" x14ac:dyDescent="0.35">
      <c r="B235" s="6" t="s">
        <v>230</v>
      </c>
      <c r="C235" s="12">
        <v>1</v>
      </c>
      <c r="D235" s="15">
        <v>166.40779961215463</v>
      </c>
      <c r="E235" s="15">
        <v>231.03767036402002</v>
      </c>
      <c r="F235" s="15">
        <v>-64.629870751865383</v>
      </c>
      <c r="G235" s="15">
        <v>-0.79881735706248325</v>
      </c>
      <c r="H235" s="15">
        <v>8.1668054992046688</v>
      </c>
      <c r="I235" s="15">
        <v>217.54606557499122</v>
      </c>
      <c r="J235" s="15">
        <v>244.52927515304881</v>
      </c>
      <c r="K235" s="15">
        <v>81.318080486161449</v>
      </c>
      <c r="L235" s="15">
        <v>96.699782161764119</v>
      </c>
      <c r="M235" s="15">
        <v>365.37555856627591</v>
      </c>
    </row>
    <row r="236" spans="2:13" x14ac:dyDescent="0.35">
      <c r="B236" s="6" t="s">
        <v>231</v>
      </c>
      <c r="C236" s="12">
        <v>1</v>
      </c>
      <c r="D236" s="15">
        <v>299.87320850245294</v>
      </c>
      <c r="E236" s="15">
        <v>355.62390054880524</v>
      </c>
      <c r="F236" s="15">
        <v>-55.750692046352299</v>
      </c>
      <c r="G236" s="15">
        <v>-0.68907178610729569</v>
      </c>
      <c r="H236" s="15">
        <v>19.175984420244713</v>
      </c>
      <c r="I236" s="15">
        <v>323.94507542388823</v>
      </c>
      <c r="J236" s="15">
        <v>387.30272567372225</v>
      </c>
      <c r="K236" s="15">
        <v>83.148372686285683</v>
      </c>
      <c r="L236" s="15">
        <v>218.2623601957882</v>
      </c>
      <c r="M236" s="15">
        <v>492.98544090182224</v>
      </c>
    </row>
    <row r="237" spans="2:13" x14ac:dyDescent="0.35">
      <c r="B237" s="6" t="s">
        <v>232</v>
      </c>
      <c r="C237" s="12">
        <v>1</v>
      </c>
      <c r="D237" s="15">
        <v>344.85569958245247</v>
      </c>
      <c r="E237" s="15">
        <v>310.92856189558609</v>
      </c>
      <c r="F237" s="15">
        <v>33.927137686866388</v>
      </c>
      <c r="G237" s="15">
        <v>0.41933530338888009</v>
      </c>
      <c r="H237" s="15">
        <v>13.243040999068596</v>
      </c>
      <c r="I237" s="15">
        <v>289.05098989001567</v>
      </c>
      <c r="J237" s="15">
        <v>332.8061339011565</v>
      </c>
      <c r="K237" s="15">
        <v>81.983605902613263</v>
      </c>
      <c r="L237" s="15">
        <v>175.4912222742048</v>
      </c>
      <c r="M237" s="15">
        <v>446.36590151696737</v>
      </c>
    </row>
    <row r="238" spans="2:13" x14ac:dyDescent="0.35">
      <c r="B238" s="6" t="s">
        <v>233</v>
      </c>
      <c r="C238" s="12">
        <v>1</v>
      </c>
      <c r="D238" s="15">
        <v>340.26696321400709</v>
      </c>
      <c r="E238" s="15">
        <v>310.92856189558609</v>
      </c>
      <c r="F238" s="15">
        <v>29.338401318421006</v>
      </c>
      <c r="G238" s="15">
        <v>0.3626190789023529</v>
      </c>
      <c r="H238" s="15">
        <v>13.243040999068596</v>
      </c>
      <c r="I238" s="15">
        <v>289.05098989001567</v>
      </c>
      <c r="J238" s="15">
        <v>332.8061339011565</v>
      </c>
      <c r="K238" s="15">
        <v>81.983605902613263</v>
      </c>
      <c r="L238" s="15">
        <v>175.4912222742048</v>
      </c>
      <c r="M238" s="15">
        <v>446.36590151696737</v>
      </c>
    </row>
    <row r="239" spans="2:13" x14ac:dyDescent="0.35">
      <c r="B239" s="6" t="s">
        <v>234</v>
      </c>
      <c r="C239" s="12">
        <v>1</v>
      </c>
      <c r="D239" s="15">
        <v>262.28117718093938</v>
      </c>
      <c r="E239" s="15">
        <v>327.93912651133337</v>
      </c>
      <c r="F239" s="15">
        <v>-65.65794933039399</v>
      </c>
      <c r="G239" s="15">
        <v>-0.81152428349447014</v>
      </c>
      <c r="H239" s="15">
        <v>14.224423643302478</v>
      </c>
      <c r="I239" s="15">
        <v>304.44030531792504</v>
      </c>
      <c r="J239" s="15">
        <v>351.4379477047417</v>
      </c>
      <c r="K239" s="15">
        <v>82.147840689065802</v>
      </c>
      <c r="L239" s="15">
        <v>192.23047017601246</v>
      </c>
      <c r="M239" s="15">
        <v>463.64778284665431</v>
      </c>
    </row>
    <row r="240" spans="2:13" x14ac:dyDescent="0.35">
      <c r="B240" s="6" t="s">
        <v>235</v>
      </c>
      <c r="C240" s="12">
        <v>1</v>
      </c>
      <c r="D240" s="15">
        <v>235.86848608428613</v>
      </c>
      <c r="E240" s="15">
        <v>248.04823497976727</v>
      </c>
      <c r="F240" s="15">
        <v>-12.17974889548114</v>
      </c>
      <c r="G240" s="15">
        <v>-0.15054021784643795</v>
      </c>
      <c r="H240" s="15">
        <v>10.45565290498412</v>
      </c>
      <c r="I240" s="15">
        <v>230.77544247613238</v>
      </c>
      <c r="J240" s="15">
        <v>265.32102748340219</v>
      </c>
      <c r="K240" s="15">
        <v>81.579741232498989</v>
      </c>
      <c r="L240" s="15">
        <v>113.27808187555772</v>
      </c>
      <c r="M240" s="15">
        <v>382.81838808397686</v>
      </c>
    </row>
    <row r="241" spans="2:13" x14ac:dyDescent="0.35">
      <c r="B241" s="6" t="s">
        <v>236</v>
      </c>
      <c r="C241" s="12">
        <v>1</v>
      </c>
      <c r="D241" s="15">
        <v>203.79754865341786</v>
      </c>
      <c r="E241" s="15">
        <v>232.26498383817815</v>
      </c>
      <c r="F241" s="15">
        <v>-28.467435184760291</v>
      </c>
      <c r="G241" s="15">
        <v>-0.35185404321702773</v>
      </c>
      <c r="H241" s="15">
        <v>8.1159319213378183</v>
      </c>
      <c r="I241" s="15">
        <v>218.85742246206647</v>
      </c>
      <c r="J241" s="15">
        <v>245.67254521428984</v>
      </c>
      <c r="K241" s="15">
        <v>81.312986987588786</v>
      </c>
      <c r="L241" s="15">
        <v>97.935510121824052</v>
      </c>
      <c r="M241" s="15">
        <v>366.59445755453226</v>
      </c>
    </row>
    <row r="242" spans="2:13" x14ac:dyDescent="0.35">
      <c r="B242" s="6" t="s">
        <v>237</v>
      </c>
      <c r="C242" s="12">
        <v>1</v>
      </c>
      <c r="D242" s="15">
        <v>219.29149989342258</v>
      </c>
      <c r="E242" s="15">
        <v>210.99155045792767</v>
      </c>
      <c r="F242" s="15">
        <v>8.2999494354949093</v>
      </c>
      <c r="G242" s="15">
        <v>0.10258636749049865</v>
      </c>
      <c r="H242" s="15">
        <v>12.890525778410829</v>
      </c>
      <c r="I242" s="15">
        <v>189.69633541429238</v>
      </c>
      <c r="J242" s="15">
        <v>232.28676550156297</v>
      </c>
      <c r="K242" s="15">
        <v>81.927401745300486</v>
      </c>
      <c r="L242" s="15">
        <v>75.64706039419022</v>
      </c>
      <c r="M242" s="15">
        <v>346.33604052166515</v>
      </c>
    </row>
    <row r="243" spans="2:13" x14ac:dyDescent="0.35">
      <c r="B243" s="6" t="s">
        <v>238</v>
      </c>
      <c r="C243" s="12">
        <v>1</v>
      </c>
      <c r="D243" s="15">
        <v>294.08243374242301</v>
      </c>
      <c r="E243" s="15">
        <v>235.16144360420117</v>
      </c>
      <c r="F243" s="15">
        <v>58.920990138221839</v>
      </c>
      <c r="G243" s="15">
        <v>0.72825628567979972</v>
      </c>
      <c r="H243" s="15">
        <v>8.1437379322586274</v>
      </c>
      <c r="I243" s="15">
        <v>221.70794655469314</v>
      </c>
      <c r="J243" s="15">
        <v>248.6149406537092</v>
      </c>
      <c r="K243" s="15">
        <v>81.315767040601045</v>
      </c>
      <c r="L243" s="15">
        <v>100.82737722593814</v>
      </c>
      <c r="M243" s="15">
        <v>369.49550998246423</v>
      </c>
    </row>
    <row r="244" spans="2:13" x14ac:dyDescent="0.35">
      <c r="B244" s="6" t="s">
        <v>239</v>
      </c>
      <c r="C244" s="12">
        <v>1</v>
      </c>
      <c r="D244" s="15">
        <v>337.72974904051551</v>
      </c>
      <c r="E244" s="15">
        <v>241.88712139860084</v>
      </c>
      <c r="F244" s="15">
        <v>95.842627641914675</v>
      </c>
      <c r="G244" s="15">
        <v>1.1846032433018325</v>
      </c>
      <c r="H244" s="15">
        <v>8.9672670358724638</v>
      </c>
      <c r="I244" s="15">
        <v>227.07315002418045</v>
      </c>
      <c r="J244" s="15">
        <v>256.70109277302123</v>
      </c>
      <c r="K244" s="15">
        <v>81.402367164503488</v>
      </c>
      <c r="L244" s="15">
        <v>107.40999116918005</v>
      </c>
      <c r="M244" s="15">
        <v>376.36425162802163</v>
      </c>
    </row>
    <row r="245" spans="2:13" x14ac:dyDescent="0.35">
      <c r="B245" s="6" t="s">
        <v>240</v>
      </c>
      <c r="C245" s="12">
        <v>1</v>
      </c>
      <c r="D245" s="15">
        <v>198.84945852895032</v>
      </c>
      <c r="E245" s="15">
        <v>241.88712139860084</v>
      </c>
      <c r="F245" s="15">
        <v>-43.037662869650518</v>
      </c>
      <c r="G245" s="15">
        <v>-0.53194028871995114</v>
      </c>
      <c r="H245" s="15">
        <v>8.9672670358724638</v>
      </c>
      <c r="I245" s="15">
        <v>227.07315002418045</v>
      </c>
      <c r="J245" s="15">
        <v>256.70109277302123</v>
      </c>
      <c r="K245" s="15">
        <v>81.402367164503488</v>
      </c>
      <c r="L245" s="15">
        <v>107.40999116918005</v>
      </c>
      <c r="M245" s="15">
        <v>376.36425162802163</v>
      </c>
    </row>
    <row r="246" spans="2:13" x14ac:dyDescent="0.35">
      <c r="B246" s="6" t="s">
        <v>241</v>
      </c>
      <c r="C246" s="12">
        <v>1</v>
      </c>
      <c r="D246" s="15">
        <v>224.22524285785963</v>
      </c>
      <c r="E246" s="15">
        <v>232.26498383817815</v>
      </c>
      <c r="F246" s="15">
        <v>-8.0397409803185269</v>
      </c>
      <c r="G246" s="15">
        <v>-9.9370222571265474E-2</v>
      </c>
      <c r="H246" s="15">
        <v>8.1159319213378183</v>
      </c>
      <c r="I246" s="15">
        <v>218.85742246206647</v>
      </c>
      <c r="J246" s="15">
        <v>245.67254521428984</v>
      </c>
      <c r="K246" s="15">
        <v>81.312986987588786</v>
      </c>
      <c r="L246" s="15">
        <v>97.935510121824052</v>
      </c>
      <c r="M246" s="15">
        <v>366.59445755453226</v>
      </c>
    </row>
    <row r="247" spans="2:13" x14ac:dyDescent="0.35">
      <c r="B247" s="6" t="s">
        <v>242</v>
      </c>
      <c r="C247" s="12">
        <v>1</v>
      </c>
      <c r="D247" s="15">
        <v>258.85789097402039</v>
      </c>
      <c r="E247" s="15">
        <v>232.26498383817815</v>
      </c>
      <c r="F247" s="15">
        <v>26.592907135842239</v>
      </c>
      <c r="G247" s="15">
        <v>0.32868510408166685</v>
      </c>
      <c r="H247" s="15">
        <v>8.1159319213378183</v>
      </c>
      <c r="I247" s="15">
        <v>218.85742246206647</v>
      </c>
      <c r="J247" s="15">
        <v>245.67254521428984</v>
      </c>
      <c r="K247" s="15">
        <v>81.312986987588786</v>
      </c>
      <c r="L247" s="15">
        <v>97.935510121824052</v>
      </c>
      <c r="M247" s="15">
        <v>366.59445755453226</v>
      </c>
    </row>
    <row r="248" spans="2:13" x14ac:dyDescent="0.35">
      <c r="B248" s="6" t="s">
        <v>243</v>
      </c>
      <c r="C248" s="12">
        <v>1</v>
      </c>
      <c r="D248" s="15">
        <v>259.40173476767922</v>
      </c>
      <c r="E248" s="15">
        <v>246.11998916294533</v>
      </c>
      <c r="F248" s="15">
        <v>13.281745604733885</v>
      </c>
      <c r="G248" s="15">
        <v>0.16416076340124125</v>
      </c>
      <c r="H248" s="15">
        <v>9.931175951107857</v>
      </c>
      <c r="I248" s="15">
        <v>229.71363529107916</v>
      </c>
      <c r="J248" s="15">
        <v>262.52634303481148</v>
      </c>
      <c r="K248" s="15">
        <v>81.514181328550777</v>
      </c>
      <c r="L248" s="15">
        <v>111.45814135805531</v>
      </c>
      <c r="M248" s="15">
        <v>380.78183696783537</v>
      </c>
    </row>
    <row r="249" spans="2:13" x14ac:dyDescent="0.35">
      <c r="B249" s="6" t="s">
        <v>244</v>
      </c>
      <c r="C249" s="12">
        <v>1</v>
      </c>
      <c r="D249" s="15">
        <v>206.1745931678478</v>
      </c>
      <c r="E249" s="15">
        <v>241.56188332073233</v>
      </c>
      <c r="F249" s="15">
        <v>-35.387290152884532</v>
      </c>
      <c r="G249" s="15">
        <v>-0.43738261062071787</v>
      </c>
      <c r="H249" s="15">
        <v>8.9056694634082394</v>
      </c>
      <c r="I249" s="15">
        <v>226.84967145359195</v>
      </c>
      <c r="J249" s="15">
        <v>256.27409518787272</v>
      </c>
      <c r="K249" s="15">
        <v>81.395604614029821</v>
      </c>
      <c r="L249" s="15">
        <v>107.09592485955866</v>
      </c>
      <c r="M249" s="15">
        <v>376.02784178190598</v>
      </c>
    </row>
    <row r="250" spans="2:13" x14ac:dyDescent="0.35">
      <c r="B250" s="6" t="s">
        <v>245</v>
      </c>
      <c r="C250" s="12">
        <v>1</v>
      </c>
      <c r="D250" s="15">
        <v>304.46835954757643</v>
      </c>
      <c r="E250" s="15">
        <v>262.95872989368502</v>
      </c>
      <c r="F250" s="15">
        <v>41.509629653891409</v>
      </c>
      <c r="G250" s="15">
        <v>0.51305398366137034</v>
      </c>
      <c r="H250" s="15">
        <v>15.575577870900796</v>
      </c>
      <c r="I250" s="15">
        <v>237.22779495034629</v>
      </c>
      <c r="J250" s="15">
        <v>288.68966483702371</v>
      </c>
      <c r="K250" s="15">
        <v>82.392548982929796</v>
      </c>
      <c r="L250" s="15">
        <v>126.84581419529587</v>
      </c>
      <c r="M250" s="15">
        <v>399.07164559207416</v>
      </c>
    </row>
    <row r="251" spans="2:13" x14ac:dyDescent="0.35">
      <c r="B251" s="6" t="s">
        <v>246</v>
      </c>
      <c r="C251" s="12">
        <v>1</v>
      </c>
      <c r="D251" s="15">
        <v>331.18181179812558</v>
      </c>
      <c r="E251" s="15">
        <v>268.59837162667003</v>
      </c>
      <c r="F251" s="15">
        <v>62.58344017145555</v>
      </c>
      <c r="G251" s="15">
        <v>0.7735237235051603</v>
      </c>
      <c r="H251" s="15">
        <v>17.786630685046902</v>
      </c>
      <c r="I251" s="15">
        <v>239.21476603517712</v>
      </c>
      <c r="J251" s="15">
        <v>297.98197721816297</v>
      </c>
      <c r="K251" s="15">
        <v>82.838986793769052</v>
      </c>
      <c r="L251" s="15">
        <v>131.7479383631437</v>
      </c>
      <c r="M251" s="15">
        <v>405.44880489019636</v>
      </c>
    </row>
    <row r="252" spans="2:13" x14ac:dyDescent="0.35">
      <c r="B252" s="6" t="s">
        <v>247</v>
      </c>
      <c r="C252" s="12">
        <v>1</v>
      </c>
      <c r="D252" s="15">
        <v>280.66506151742271</v>
      </c>
      <c r="E252" s="15">
        <v>313.62865153186101</v>
      </c>
      <c r="F252" s="15">
        <v>-32.963590014438296</v>
      </c>
      <c r="G252" s="15">
        <v>-0.40742597112287832</v>
      </c>
      <c r="H252" s="15">
        <v>13.109925811616474</v>
      </c>
      <c r="I252" s="15">
        <v>291.97098650224297</v>
      </c>
      <c r="J252" s="15">
        <v>335.28631656147905</v>
      </c>
      <c r="K252" s="15">
        <v>81.962208710344555</v>
      </c>
      <c r="L252" s="15">
        <v>178.22666018242182</v>
      </c>
      <c r="M252" s="15">
        <v>449.0306428813002</v>
      </c>
    </row>
    <row r="253" spans="2:13" x14ac:dyDescent="0.35">
      <c r="B253" s="6" t="s">
        <v>248</v>
      </c>
      <c r="C253" s="12">
        <v>1</v>
      </c>
      <c r="D253" s="15">
        <v>340.35566181391414</v>
      </c>
      <c r="E253" s="15">
        <v>233.73776000029497</v>
      </c>
      <c r="F253" s="15">
        <v>106.61790181361917</v>
      </c>
      <c r="G253" s="15">
        <v>1.3177843240518075</v>
      </c>
      <c r="H253" s="15">
        <v>8.1040542848367956</v>
      </c>
      <c r="I253" s="15">
        <v>220.34982054091867</v>
      </c>
      <c r="J253" s="15">
        <v>247.12569945967127</v>
      </c>
      <c r="K253" s="15">
        <v>81.311802327482411</v>
      </c>
      <c r="L253" s="15">
        <v>99.410243348544185</v>
      </c>
      <c r="M253" s="15">
        <v>368.06527665204578</v>
      </c>
    </row>
    <row r="254" spans="2:13" x14ac:dyDescent="0.35">
      <c r="B254" s="6" t="s">
        <v>249</v>
      </c>
      <c r="C254" s="12">
        <v>1</v>
      </c>
      <c r="D254" s="15">
        <v>293.192482907672</v>
      </c>
      <c r="E254" s="15">
        <v>241.17527957946535</v>
      </c>
      <c r="F254" s="15">
        <v>52.017203328206648</v>
      </c>
      <c r="G254" s="15">
        <v>0.64292631875982109</v>
      </c>
      <c r="H254" s="15">
        <v>8.8350300281699852</v>
      </c>
      <c r="I254" s="15">
        <v>226.57976442352344</v>
      </c>
      <c r="J254" s="15">
        <v>255.77079473540726</v>
      </c>
      <c r="K254" s="15">
        <v>81.387906088623865</v>
      </c>
      <c r="L254" s="15">
        <v>106.72203912195243</v>
      </c>
      <c r="M254" s="15">
        <v>375.62852003697827</v>
      </c>
    </row>
    <row r="255" spans="2:13" x14ac:dyDescent="0.35">
      <c r="B255" s="6" t="s">
        <v>250</v>
      </c>
      <c r="C255" s="12">
        <v>1</v>
      </c>
      <c r="D255" s="15">
        <v>247.64821289163172</v>
      </c>
      <c r="E255" s="15">
        <v>231.13585544607642</v>
      </c>
      <c r="F255" s="15">
        <v>16.512357445555295</v>
      </c>
      <c r="G255" s="15">
        <v>0.20409073358929455</v>
      </c>
      <c r="H255" s="15">
        <v>8.1613786651292788</v>
      </c>
      <c r="I255" s="15">
        <v>217.65321581491844</v>
      </c>
      <c r="J255" s="15">
        <v>244.6184950772344</v>
      </c>
      <c r="K255" s="15">
        <v>81.317535646425114</v>
      </c>
      <c r="L255" s="15">
        <v>96.7988673218739</v>
      </c>
      <c r="M255" s="15">
        <v>365.47284357027894</v>
      </c>
    </row>
    <row r="256" spans="2:13" x14ac:dyDescent="0.35">
      <c r="B256" s="6" t="s">
        <v>251</v>
      </c>
      <c r="C256" s="12">
        <v>1</v>
      </c>
      <c r="D256" s="15">
        <v>236.22983595974381</v>
      </c>
      <c r="E256" s="15">
        <v>223.60628733744358</v>
      </c>
      <c r="F256" s="15">
        <v>12.623548622300234</v>
      </c>
      <c r="G256" s="15">
        <v>0.15602552859700058</v>
      </c>
      <c r="H256" s="15">
        <v>9.2021516883563717</v>
      </c>
      <c r="I256" s="15">
        <v>208.40428530616109</v>
      </c>
      <c r="J256" s="15">
        <v>238.80828936872607</v>
      </c>
      <c r="K256" s="15">
        <v>81.428576664384309</v>
      </c>
      <c r="L256" s="15">
        <v>89.085858879095355</v>
      </c>
      <c r="M256" s="15">
        <v>358.12671579579182</v>
      </c>
    </row>
    <row r="257" spans="2:13" x14ac:dyDescent="0.35">
      <c r="B257" s="6" t="s">
        <v>252</v>
      </c>
      <c r="C257" s="12">
        <v>1</v>
      </c>
      <c r="D257" s="15">
        <v>272.23564345348746</v>
      </c>
      <c r="E257" s="15">
        <v>214.10074455122387</v>
      </c>
      <c r="F257" s="15">
        <v>58.134898902263586</v>
      </c>
      <c r="G257" s="15">
        <v>0.71854029342709935</v>
      </c>
      <c r="H257" s="15">
        <v>11.837467152037762</v>
      </c>
      <c r="I257" s="15">
        <v>194.54518778744924</v>
      </c>
      <c r="J257" s="15">
        <v>233.6563013149985</v>
      </c>
      <c r="K257" s="15">
        <v>81.768325961019684</v>
      </c>
      <c r="L257" s="15">
        <v>79.019048503240839</v>
      </c>
      <c r="M257" s="15">
        <v>349.18244059920687</v>
      </c>
    </row>
    <row r="258" spans="2:13" x14ac:dyDescent="0.35">
      <c r="B258" s="6" t="s">
        <v>253</v>
      </c>
      <c r="C258" s="12">
        <v>1</v>
      </c>
      <c r="D258" s="15">
        <v>183.67520776248719</v>
      </c>
      <c r="E258" s="15">
        <v>233.73776000029497</v>
      </c>
      <c r="F258" s="15">
        <v>-50.062552237807779</v>
      </c>
      <c r="G258" s="15">
        <v>-0.61876706855790642</v>
      </c>
      <c r="H258" s="15">
        <v>8.1040542848367956</v>
      </c>
      <c r="I258" s="15">
        <v>220.34982054091867</v>
      </c>
      <c r="J258" s="15">
        <v>247.12569945967127</v>
      </c>
      <c r="K258" s="15">
        <v>81.311802327482411</v>
      </c>
      <c r="L258" s="15">
        <v>99.410243348544185</v>
      </c>
      <c r="M258" s="15">
        <v>368.06527665204578</v>
      </c>
    </row>
    <row r="259" spans="2:13" x14ac:dyDescent="0.35">
      <c r="B259" s="6" t="s">
        <v>254</v>
      </c>
      <c r="C259" s="12">
        <v>1</v>
      </c>
      <c r="D259" s="15">
        <v>252.50665912191596</v>
      </c>
      <c r="E259" s="15">
        <v>232.75590921409548</v>
      </c>
      <c r="F259" s="15">
        <v>19.750749907820477</v>
      </c>
      <c r="G259" s="15">
        <v>0.24411687131390197</v>
      </c>
      <c r="H259" s="15">
        <v>8.1059851858412681</v>
      </c>
      <c r="I259" s="15">
        <v>219.36477989630495</v>
      </c>
      <c r="J259" s="15">
        <v>246.14703853188601</v>
      </c>
      <c r="K259" s="15">
        <v>81.311994796125063</v>
      </c>
      <c r="L259" s="15">
        <v>98.428074603154755</v>
      </c>
      <c r="M259" s="15">
        <v>367.08374382503621</v>
      </c>
    </row>
    <row r="260" spans="2:13" x14ac:dyDescent="0.35">
      <c r="B260" s="6" t="s">
        <v>255</v>
      </c>
      <c r="C260" s="12">
        <v>1</v>
      </c>
      <c r="D260" s="15">
        <v>289.86053137541177</v>
      </c>
      <c r="E260" s="15">
        <v>233.73776000029497</v>
      </c>
      <c r="F260" s="15">
        <v>56.122771375116798</v>
      </c>
      <c r="G260" s="15">
        <v>0.69367064144405433</v>
      </c>
      <c r="H260" s="15">
        <v>8.1040542848367956</v>
      </c>
      <c r="I260" s="15">
        <v>220.34982054091867</v>
      </c>
      <c r="J260" s="15">
        <v>247.12569945967127</v>
      </c>
      <c r="K260" s="15">
        <v>81.311802327482411</v>
      </c>
      <c r="L260" s="15">
        <v>99.410243348544185</v>
      </c>
      <c r="M260" s="15">
        <v>368.06527665204578</v>
      </c>
    </row>
    <row r="261" spans="2:13" x14ac:dyDescent="0.35">
      <c r="B261" s="6" t="s">
        <v>256</v>
      </c>
      <c r="C261" s="12">
        <v>1</v>
      </c>
      <c r="D261" s="15">
        <v>200.91386435089427</v>
      </c>
      <c r="E261" s="15">
        <v>246.84546778471443</v>
      </c>
      <c r="F261" s="15">
        <v>-45.931603433820158</v>
      </c>
      <c r="G261" s="15">
        <v>-0.56770904279716983</v>
      </c>
      <c r="H261" s="15">
        <v>10.123008577469216</v>
      </c>
      <c r="I261" s="15">
        <v>230.12220542509732</v>
      </c>
      <c r="J261" s="15">
        <v>263.56873014433154</v>
      </c>
      <c r="K261" s="15">
        <v>81.537775322555291</v>
      </c>
      <c r="L261" s="15">
        <v>112.14464258008903</v>
      </c>
      <c r="M261" s="15">
        <v>381.5462929893398</v>
      </c>
    </row>
    <row r="262" spans="2:13" x14ac:dyDescent="0.35">
      <c r="B262" s="6" t="s">
        <v>257</v>
      </c>
      <c r="C262" s="12">
        <v>1</v>
      </c>
      <c r="D262" s="15">
        <v>135.1673761865116</v>
      </c>
      <c r="E262" s="15">
        <v>246.84546778471443</v>
      </c>
      <c r="F262" s="15">
        <v>-111.67809159820283</v>
      </c>
      <c r="G262" s="15">
        <v>-1.3803276555319965</v>
      </c>
      <c r="H262" s="15">
        <v>10.123008577469216</v>
      </c>
      <c r="I262" s="15">
        <v>230.12220542509732</v>
      </c>
      <c r="J262" s="15">
        <v>263.56873014433154</v>
      </c>
      <c r="K262" s="15">
        <v>81.537775322555291</v>
      </c>
      <c r="L262" s="15">
        <v>112.14464258008903</v>
      </c>
      <c r="M262" s="15">
        <v>381.5462929893398</v>
      </c>
    </row>
    <row r="263" spans="2:13" x14ac:dyDescent="0.35">
      <c r="B263" s="6" t="s">
        <v>258</v>
      </c>
      <c r="C263" s="12">
        <v>1</v>
      </c>
      <c r="D263" s="15">
        <v>89.823337547925831</v>
      </c>
      <c r="E263" s="15">
        <v>209.84605786830085</v>
      </c>
      <c r="F263" s="15">
        <v>-120.02272032037502</v>
      </c>
      <c r="G263" s="15">
        <v>-1.4834662535822005</v>
      </c>
      <c r="H263" s="15">
        <v>13.294416478656714</v>
      </c>
      <c r="I263" s="15">
        <v>187.8836133055822</v>
      </c>
      <c r="J263" s="15">
        <v>231.80850243101949</v>
      </c>
      <c r="K263" s="15">
        <v>81.991920403171264</v>
      </c>
      <c r="L263" s="15">
        <v>74.394982649131947</v>
      </c>
      <c r="M263" s="15">
        <v>345.29713308746977</v>
      </c>
    </row>
    <row r="264" spans="2:13" x14ac:dyDescent="0.35">
      <c r="B264" s="6" t="s">
        <v>259</v>
      </c>
      <c r="C264" s="12">
        <v>1</v>
      </c>
      <c r="D264" s="15">
        <v>171.57186238849636</v>
      </c>
      <c r="E264" s="15">
        <v>209.84605786830085</v>
      </c>
      <c r="F264" s="15">
        <v>-38.27419547980449</v>
      </c>
      <c r="G264" s="15">
        <v>-0.47306441001953914</v>
      </c>
      <c r="H264" s="15">
        <v>13.294416478656714</v>
      </c>
      <c r="I264" s="15">
        <v>187.8836133055822</v>
      </c>
      <c r="J264" s="15">
        <v>231.80850243101949</v>
      </c>
      <c r="K264" s="15">
        <v>81.991920403171264</v>
      </c>
      <c r="L264" s="15">
        <v>74.394982649131947</v>
      </c>
      <c r="M264" s="15">
        <v>345.29713308746977</v>
      </c>
    </row>
    <row r="265" spans="2:13" x14ac:dyDescent="0.35">
      <c r="B265" s="6" t="s">
        <v>260</v>
      </c>
      <c r="C265" s="12">
        <v>1</v>
      </c>
      <c r="D265" s="15">
        <v>197.55094390304976</v>
      </c>
      <c r="E265" s="15">
        <v>227.25754489385398</v>
      </c>
      <c r="F265" s="15">
        <v>-29.706600990804219</v>
      </c>
      <c r="G265" s="15">
        <v>-0.36716998215719099</v>
      </c>
      <c r="H265" s="15">
        <v>8.5476677869386588</v>
      </c>
      <c r="I265" s="15">
        <v>213.13675364193551</v>
      </c>
      <c r="J265" s="15">
        <v>241.37833614577244</v>
      </c>
      <c r="K265" s="15">
        <v>81.35721311898449</v>
      </c>
      <c r="L265" s="15">
        <v>92.85500938042432</v>
      </c>
      <c r="M265" s="15">
        <v>361.66008040728366</v>
      </c>
    </row>
    <row r="266" spans="2:13" x14ac:dyDescent="0.35">
      <c r="B266" s="6" t="s">
        <v>261</v>
      </c>
      <c r="C266" s="12">
        <v>1</v>
      </c>
      <c r="D266" s="15">
        <v>268.89447791817884</v>
      </c>
      <c r="E266" s="15">
        <v>227.25754489385398</v>
      </c>
      <c r="F266" s="15">
        <v>41.636933024324861</v>
      </c>
      <c r="G266" s="15">
        <v>0.51462743786655085</v>
      </c>
      <c r="H266" s="15">
        <v>8.5476677869386588</v>
      </c>
      <c r="I266" s="15">
        <v>213.13675364193551</v>
      </c>
      <c r="J266" s="15">
        <v>241.37833614577244</v>
      </c>
      <c r="K266" s="15">
        <v>81.35721311898449</v>
      </c>
      <c r="L266" s="15">
        <v>92.85500938042432</v>
      </c>
      <c r="M266" s="15">
        <v>361.66008040728366</v>
      </c>
    </row>
    <row r="267" spans="2:13" x14ac:dyDescent="0.35">
      <c r="B267" s="6" t="s">
        <v>262</v>
      </c>
      <c r="C267" s="12">
        <v>1</v>
      </c>
      <c r="D267" s="15">
        <v>173.2082566698104</v>
      </c>
      <c r="E267" s="15">
        <v>234.30232417916343</v>
      </c>
      <c r="F267" s="15">
        <v>-61.094067509353039</v>
      </c>
      <c r="G267" s="15">
        <v>-0.75511525819676406</v>
      </c>
      <c r="H267" s="15">
        <v>8.1137930281700523</v>
      </c>
      <c r="I267" s="15">
        <v>220.89829626559205</v>
      </c>
      <c r="J267" s="15">
        <v>247.70635209273482</v>
      </c>
      <c r="K267" s="15">
        <v>81.312773530337608</v>
      </c>
      <c r="L267" s="15">
        <v>99.973203095288767</v>
      </c>
      <c r="M267" s="15">
        <v>368.63144526303813</v>
      </c>
    </row>
    <row r="268" spans="2:13" x14ac:dyDescent="0.35">
      <c r="B268" s="6" t="s">
        <v>263</v>
      </c>
      <c r="C268" s="12">
        <v>1</v>
      </c>
      <c r="D268" s="15">
        <v>299.9339069101668</v>
      </c>
      <c r="E268" s="15">
        <v>217.29175956341618</v>
      </c>
      <c r="F268" s="15">
        <v>82.642147346750619</v>
      </c>
      <c r="G268" s="15">
        <v>1.0214469092620653</v>
      </c>
      <c r="H268" s="15">
        <v>10.837515877186853</v>
      </c>
      <c r="I268" s="15">
        <v>199.38812746099018</v>
      </c>
      <c r="J268" s="15">
        <v>235.19539166584218</v>
      </c>
      <c r="K268" s="15">
        <v>81.629561142274127</v>
      </c>
      <c r="L268" s="15">
        <v>82.439303711409224</v>
      </c>
      <c r="M268" s="15">
        <v>352.1442154154231</v>
      </c>
    </row>
    <row r="269" spans="2:13" x14ac:dyDescent="0.35">
      <c r="B269" s="6" t="s">
        <v>264</v>
      </c>
      <c r="C269" s="12">
        <v>1</v>
      </c>
      <c r="D269" s="15">
        <v>244.48261981110159</v>
      </c>
      <c r="E269" s="15">
        <v>232.75590921409548</v>
      </c>
      <c r="F269" s="15">
        <v>11.726710597006104</v>
      </c>
      <c r="G269" s="15">
        <v>0.14494071947167961</v>
      </c>
      <c r="H269" s="15">
        <v>8.1059851858412681</v>
      </c>
      <c r="I269" s="15">
        <v>219.36477989630495</v>
      </c>
      <c r="J269" s="15">
        <v>246.14703853188601</v>
      </c>
      <c r="K269" s="15">
        <v>81.311994796125063</v>
      </c>
      <c r="L269" s="15">
        <v>98.428074603154755</v>
      </c>
      <c r="M269" s="15">
        <v>367.08374382503621</v>
      </c>
    </row>
    <row r="270" spans="2:13" x14ac:dyDescent="0.35">
      <c r="B270" s="6" t="s">
        <v>265</v>
      </c>
      <c r="C270" s="12">
        <v>1</v>
      </c>
      <c r="D270" s="15">
        <v>440.97002195203333</v>
      </c>
      <c r="E270" s="15">
        <v>357.3421393988807</v>
      </c>
      <c r="F270" s="15">
        <v>83.627882553152631</v>
      </c>
      <c r="G270" s="15">
        <v>1.0336304767546363</v>
      </c>
      <c r="H270" s="15">
        <v>19.130694113648254</v>
      </c>
      <c r="I270" s="15">
        <v>325.73813409395729</v>
      </c>
      <c r="J270" s="15">
        <v>388.94614470380412</v>
      </c>
      <c r="K270" s="15">
        <v>83.137939348783277</v>
      </c>
      <c r="L270" s="15">
        <v>219.99783497320718</v>
      </c>
      <c r="M270" s="15">
        <v>494.6864438245542</v>
      </c>
    </row>
    <row r="271" spans="2:13" x14ac:dyDescent="0.35">
      <c r="B271" s="6" t="s">
        <v>266</v>
      </c>
      <c r="C271" s="12">
        <v>1</v>
      </c>
      <c r="D271" s="15">
        <v>269.93480159233297</v>
      </c>
      <c r="E271" s="15">
        <v>321.23799499603899</v>
      </c>
      <c r="F271" s="15">
        <v>-51.303193403706018</v>
      </c>
      <c r="G271" s="15">
        <v>-0.63410124276677471</v>
      </c>
      <c r="H271" s="15">
        <v>13.333905495070676</v>
      </c>
      <c r="I271" s="15">
        <v>299.21031437461704</v>
      </c>
      <c r="J271" s="15">
        <v>343.26567561746094</v>
      </c>
      <c r="K271" s="15">
        <v>81.998332529652501</v>
      </c>
      <c r="L271" s="15">
        <v>185.77632691086507</v>
      </c>
      <c r="M271" s="15">
        <v>456.69966308121292</v>
      </c>
    </row>
    <row r="272" spans="2:13" x14ac:dyDescent="0.35">
      <c r="B272" s="6" t="s">
        <v>267</v>
      </c>
      <c r="C272" s="12">
        <v>1</v>
      </c>
      <c r="D272" s="15">
        <v>334.96321778716339</v>
      </c>
      <c r="E272" s="15">
        <v>313.02481329267812</v>
      </c>
      <c r="F272" s="15">
        <v>21.938404494485269</v>
      </c>
      <c r="G272" s="15">
        <v>0.27115601644533099</v>
      </c>
      <c r="H272" s="15">
        <v>13.130102084105932</v>
      </c>
      <c r="I272" s="15">
        <v>291.3338169568878</v>
      </c>
      <c r="J272" s="15">
        <v>334.71580962846843</v>
      </c>
      <c r="K272" s="15">
        <v>81.965438342212479</v>
      </c>
      <c r="L272" s="15">
        <v>177.6174865747426</v>
      </c>
      <c r="M272" s="15">
        <v>448.43214001061364</v>
      </c>
    </row>
    <row r="273" spans="2:13" x14ac:dyDescent="0.35">
      <c r="B273" s="6" t="s">
        <v>268</v>
      </c>
      <c r="C273" s="12">
        <v>1</v>
      </c>
      <c r="D273" s="15">
        <v>357.7484603303962</v>
      </c>
      <c r="E273" s="15">
        <v>313.02481329267812</v>
      </c>
      <c r="F273" s="15">
        <v>44.723647037718081</v>
      </c>
      <c r="G273" s="15">
        <v>0.5527788483753725</v>
      </c>
      <c r="H273" s="15">
        <v>13.130102084105932</v>
      </c>
      <c r="I273" s="15">
        <v>291.3338169568878</v>
      </c>
      <c r="J273" s="15">
        <v>334.71580962846843</v>
      </c>
      <c r="K273" s="15">
        <v>81.965438342212479</v>
      </c>
      <c r="L273" s="15">
        <v>177.6174865747426</v>
      </c>
      <c r="M273" s="15">
        <v>448.43214001061364</v>
      </c>
    </row>
    <row r="274" spans="2:13" x14ac:dyDescent="0.35">
      <c r="B274" s="6" t="s">
        <v>269</v>
      </c>
      <c r="C274" s="12">
        <v>1</v>
      </c>
      <c r="D274" s="15">
        <v>230.50294470959292</v>
      </c>
      <c r="E274" s="15">
        <v>274.84554604400103</v>
      </c>
      <c r="F274" s="15">
        <v>-44.342601334408101</v>
      </c>
      <c r="G274" s="15">
        <v>-0.54806916973766129</v>
      </c>
      <c r="H274" s="15">
        <v>22.455952136173323</v>
      </c>
      <c r="I274" s="15">
        <v>237.74819734234501</v>
      </c>
      <c r="J274" s="15">
        <v>311.94289474565704</v>
      </c>
      <c r="K274" s="15">
        <v>83.965488673824197</v>
      </c>
      <c r="L274" s="15">
        <v>136.13412586689117</v>
      </c>
      <c r="M274" s="15">
        <v>413.55696622111088</v>
      </c>
    </row>
    <row r="275" spans="2:13" x14ac:dyDescent="0.35">
      <c r="B275" s="6" t="s">
        <v>270</v>
      </c>
      <c r="C275" s="12">
        <v>1</v>
      </c>
      <c r="D275" s="15">
        <v>363.78535420602554</v>
      </c>
      <c r="E275" s="15">
        <v>225.88295381379359</v>
      </c>
      <c r="F275" s="15">
        <v>137.90240039223195</v>
      </c>
      <c r="G275" s="15">
        <v>1.7044569288530662</v>
      </c>
      <c r="H275" s="15">
        <v>8.7638697026018182</v>
      </c>
      <c r="I275" s="15">
        <v>211.40499588256063</v>
      </c>
      <c r="J275" s="15">
        <v>240.36091174502656</v>
      </c>
      <c r="K275" s="15">
        <v>81.380212054627705</v>
      </c>
      <c r="L275" s="15">
        <v>91.442423940109279</v>
      </c>
      <c r="M275" s="15">
        <v>360.3234836874779</v>
      </c>
    </row>
    <row r="276" spans="2:13" x14ac:dyDescent="0.35">
      <c r="B276" s="6" t="s">
        <v>271</v>
      </c>
      <c r="C276" s="12">
        <v>1</v>
      </c>
      <c r="D276" s="15">
        <v>268.40864887242094</v>
      </c>
      <c r="E276" s="15">
        <v>212.13704301318973</v>
      </c>
      <c r="F276" s="15">
        <v>56.271605859231215</v>
      </c>
      <c r="G276" s="15">
        <v>0.69551021760066623</v>
      </c>
      <c r="H276" s="15">
        <v>12.494745141652547</v>
      </c>
      <c r="I276" s="15">
        <v>191.49565962194444</v>
      </c>
      <c r="J276" s="15">
        <v>232.77842640443501</v>
      </c>
      <c r="K276" s="15">
        <v>81.866062309401698</v>
      </c>
      <c r="L276" s="15">
        <v>76.893886013795367</v>
      </c>
      <c r="M276" s="15">
        <v>347.38020001258406</v>
      </c>
    </row>
    <row r="277" spans="2:13" x14ac:dyDescent="0.35">
      <c r="B277" s="6" t="s">
        <v>272</v>
      </c>
      <c r="C277" s="12">
        <v>1</v>
      </c>
      <c r="D277" s="15">
        <v>211.23872621363978</v>
      </c>
      <c r="E277" s="15">
        <v>225.88295381379359</v>
      </c>
      <c r="F277" s="15">
        <v>-14.644227600153812</v>
      </c>
      <c r="G277" s="15">
        <v>-0.18100087547271945</v>
      </c>
      <c r="H277" s="15">
        <v>8.7638697026018182</v>
      </c>
      <c r="I277" s="15">
        <v>211.40499588256063</v>
      </c>
      <c r="J277" s="15">
        <v>240.36091174502656</v>
      </c>
      <c r="K277" s="15">
        <v>81.380212054627705</v>
      </c>
      <c r="L277" s="15">
        <v>91.442423940109279</v>
      </c>
      <c r="M277" s="15">
        <v>360.3234836874779</v>
      </c>
    </row>
    <row r="278" spans="2:13" x14ac:dyDescent="0.35">
      <c r="B278" s="6" t="s">
        <v>273</v>
      </c>
      <c r="C278" s="12">
        <v>1</v>
      </c>
      <c r="D278" s="15">
        <v>223.0831529572697</v>
      </c>
      <c r="E278" s="15">
        <v>212.13704301318973</v>
      </c>
      <c r="F278" s="15">
        <v>10.946109944079979</v>
      </c>
      <c r="G278" s="15">
        <v>0.13529259015875353</v>
      </c>
      <c r="H278" s="15">
        <v>12.494745141652547</v>
      </c>
      <c r="I278" s="15">
        <v>191.49565962194444</v>
      </c>
      <c r="J278" s="15">
        <v>232.77842640443501</v>
      </c>
      <c r="K278" s="15">
        <v>81.866062309401698</v>
      </c>
      <c r="L278" s="15">
        <v>76.893886013795367</v>
      </c>
      <c r="M278" s="15">
        <v>347.38020001258406</v>
      </c>
    </row>
    <row r="279" spans="2:13" x14ac:dyDescent="0.35">
      <c r="B279" s="6" t="s">
        <v>274</v>
      </c>
      <c r="C279" s="12">
        <v>1</v>
      </c>
      <c r="D279" s="15">
        <v>351.97074735656679</v>
      </c>
      <c r="E279" s="15">
        <v>194.95465451243493</v>
      </c>
      <c r="F279" s="15">
        <v>157.01609284413186</v>
      </c>
      <c r="G279" s="15">
        <v>1.9406998473442987</v>
      </c>
      <c r="H279" s="15">
        <v>19.035584634679555</v>
      </c>
      <c r="I279" s="15">
        <v>163.50777055710913</v>
      </c>
      <c r="J279" s="15">
        <v>226.40153846776073</v>
      </c>
      <c r="K279" s="15">
        <v>83.116105444589024</v>
      </c>
      <c r="L279" s="15">
        <v>57.646419809056027</v>
      </c>
      <c r="M279" s="15">
        <v>332.26288921581386</v>
      </c>
    </row>
    <row r="280" spans="2:13" x14ac:dyDescent="0.35">
      <c r="B280" s="6" t="s">
        <v>275</v>
      </c>
      <c r="C280" s="12">
        <v>1</v>
      </c>
      <c r="D280" s="15">
        <v>168.5650474293837</v>
      </c>
      <c r="E280" s="15">
        <v>176.39767493161972</v>
      </c>
      <c r="F280" s="15">
        <v>-7.8326275022360221</v>
      </c>
      <c r="G280" s="15">
        <v>-9.681032512370466E-2</v>
      </c>
      <c r="H280" s="15">
        <v>26.809317358339801</v>
      </c>
      <c r="I280" s="15">
        <v>132.10854443896935</v>
      </c>
      <c r="J280" s="15">
        <v>220.68680542427009</v>
      </c>
      <c r="K280" s="15">
        <v>85.23305109587578</v>
      </c>
      <c r="L280" s="15">
        <v>35.592235098304059</v>
      </c>
      <c r="M280" s="15">
        <v>317.20311476493538</v>
      </c>
    </row>
    <row r="281" spans="2:13" x14ac:dyDescent="0.35">
      <c r="B281" s="6" t="s">
        <v>276</v>
      </c>
      <c r="C281" s="12">
        <v>1</v>
      </c>
      <c r="D281" s="15">
        <v>241.95493277686541</v>
      </c>
      <c r="E281" s="15">
        <v>164.02635521107626</v>
      </c>
      <c r="F281" s="15">
        <v>77.928577565789141</v>
      </c>
      <c r="G281" s="15">
        <v>0.96318775895038733</v>
      </c>
      <c r="H281" s="15">
        <v>32.147120074293163</v>
      </c>
      <c r="I281" s="15">
        <v>110.91914711238266</v>
      </c>
      <c r="J281" s="15">
        <v>217.13356330976987</v>
      </c>
      <c r="K281" s="15">
        <v>87.059582074364542</v>
      </c>
      <c r="L281" s="15">
        <v>20.203476784532427</v>
      </c>
      <c r="M281" s="15">
        <v>307.8492336376201</v>
      </c>
    </row>
    <row r="282" spans="2:13" x14ac:dyDescent="0.35">
      <c r="B282" s="6" t="s">
        <v>277</v>
      </c>
      <c r="C282" s="12">
        <v>1</v>
      </c>
      <c r="D282" s="15">
        <v>184.85808826771864</v>
      </c>
      <c r="E282" s="15">
        <v>184.64522141198205</v>
      </c>
      <c r="F282" s="15">
        <v>0.2128668557365927</v>
      </c>
      <c r="G282" s="15">
        <v>2.6310084969618794E-3</v>
      </c>
      <c r="H282" s="15">
        <v>23.306882877168018</v>
      </c>
      <c r="I282" s="15">
        <v>146.14213073919007</v>
      </c>
      <c r="J282" s="15">
        <v>223.14831208477403</v>
      </c>
      <c r="K282" s="15">
        <v>84.197056310431776</v>
      </c>
      <c r="L282" s="15">
        <v>45.55125030533884</v>
      </c>
      <c r="M282" s="15">
        <v>323.73919251862526</v>
      </c>
    </row>
    <row r="283" spans="2:13" x14ac:dyDescent="0.35">
      <c r="B283" s="6" t="s">
        <v>278</v>
      </c>
      <c r="C283" s="12">
        <v>1</v>
      </c>
      <c r="D283" s="15">
        <v>200.07702230282163</v>
      </c>
      <c r="E283" s="15">
        <v>217.8931431609426</v>
      </c>
      <c r="F283" s="15">
        <v>-17.816120858120968</v>
      </c>
      <c r="G283" s="15">
        <v>-0.22020509110455255</v>
      </c>
      <c r="H283" s="15">
        <v>10.660122187469874</v>
      </c>
      <c r="I283" s="15">
        <v>200.28256634849041</v>
      </c>
      <c r="J283" s="15">
        <v>235.50371997339479</v>
      </c>
      <c r="K283" s="15">
        <v>81.60619894924514</v>
      </c>
      <c r="L283" s="15">
        <v>83.079281772264409</v>
      </c>
      <c r="M283" s="15">
        <v>352.70700454962082</v>
      </c>
    </row>
    <row r="284" spans="2:13" x14ac:dyDescent="0.35">
      <c r="B284" s="6" t="s">
        <v>279</v>
      </c>
      <c r="C284" s="12">
        <v>1</v>
      </c>
      <c r="D284" s="15">
        <v>181.75129023351653</v>
      </c>
      <c r="E284" s="15">
        <v>217.8931431609426</v>
      </c>
      <c r="F284" s="15">
        <v>-36.141852927426072</v>
      </c>
      <c r="G284" s="15">
        <v>-0.44670891491755282</v>
      </c>
      <c r="H284" s="15">
        <v>10.660122187469874</v>
      </c>
      <c r="I284" s="15">
        <v>200.28256634849041</v>
      </c>
      <c r="J284" s="15">
        <v>235.50371997339479</v>
      </c>
      <c r="K284" s="15">
        <v>81.60619894924514</v>
      </c>
      <c r="L284" s="15">
        <v>83.079281772264409</v>
      </c>
      <c r="M284" s="15">
        <v>352.70700454962082</v>
      </c>
    </row>
    <row r="285" spans="2:13" x14ac:dyDescent="0.35">
      <c r="B285" s="6" t="s">
        <v>280</v>
      </c>
      <c r="C285" s="12">
        <v>1</v>
      </c>
      <c r="D285" s="15">
        <v>154.70125058617577</v>
      </c>
      <c r="E285" s="15">
        <v>214.10074455122387</v>
      </c>
      <c r="F285" s="15">
        <v>-59.399493965048094</v>
      </c>
      <c r="G285" s="15">
        <v>-0.73417053489371453</v>
      </c>
      <c r="H285" s="15">
        <v>11.837467152037762</v>
      </c>
      <c r="I285" s="15">
        <v>194.54518778744924</v>
      </c>
      <c r="J285" s="15">
        <v>233.6563013149985</v>
      </c>
      <c r="K285" s="15">
        <v>81.768325961019684</v>
      </c>
      <c r="L285" s="15">
        <v>79.019048503240839</v>
      </c>
      <c r="M285" s="15">
        <v>349.18244059920687</v>
      </c>
    </row>
    <row r="286" spans="2:13" x14ac:dyDescent="0.35">
      <c r="B286" s="6" t="s">
        <v>281</v>
      </c>
      <c r="C286" s="12">
        <v>1</v>
      </c>
      <c r="D286" s="15">
        <v>120.08165652683778</v>
      </c>
      <c r="E286" s="15">
        <v>238.25427353433702</v>
      </c>
      <c r="F286" s="15">
        <v>-118.17261700749924</v>
      </c>
      <c r="G286" s="15">
        <v>-1.4605992012193993</v>
      </c>
      <c r="H286" s="15">
        <v>8.3985833023805583</v>
      </c>
      <c r="I286" s="15">
        <v>224.37977061952049</v>
      </c>
      <c r="J286" s="15">
        <v>252.12877644915355</v>
      </c>
      <c r="K286" s="15">
        <v>81.341684906196875</v>
      </c>
      <c r="L286" s="15">
        <v>103.87739070848892</v>
      </c>
      <c r="M286" s="15">
        <v>372.63115636018512</v>
      </c>
    </row>
    <row r="287" spans="2:13" x14ac:dyDescent="0.35">
      <c r="B287" s="6" t="s">
        <v>282</v>
      </c>
      <c r="C287" s="12">
        <v>1</v>
      </c>
      <c r="D287" s="15">
        <v>284.8292030196755</v>
      </c>
      <c r="E287" s="15">
        <v>250.7505560928368</v>
      </c>
      <c r="F287" s="15">
        <v>34.078646926838701</v>
      </c>
      <c r="G287" s="15">
        <v>0.42120793920320648</v>
      </c>
      <c r="H287" s="15">
        <v>11.261756917421069</v>
      </c>
      <c r="I287" s="15">
        <v>232.14607560474963</v>
      </c>
      <c r="J287" s="15">
        <v>269.35503658092398</v>
      </c>
      <c r="K287" s="15">
        <v>81.686967569858254</v>
      </c>
      <c r="L287" s="15">
        <v>115.80326452649939</v>
      </c>
      <c r="M287" s="15">
        <v>385.69784765917422</v>
      </c>
    </row>
    <row r="288" spans="2:13" x14ac:dyDescent="0.35">
      <c r="B288" s="6" t="s">
        <v>283</v>
      </c>
      <c r="C288" s="12">
        <v>1</v>
      </c>
      <c r="D288" s="15">
        <v>248.17471444662888</v>
      </c>
      <c r="E288" s="15">
        <v>250.7505560928368</v>
      </c>
      <c r="F288" s="15">
        <v>-2.5758416462079197</v>
      </c>
      <c r="G288" s="15">
        <v>-3.1837090065291486E-2</v>
      </c>
      <c r="H288" s="15">
        <v>11.261756917421069</v>
      </c>
      <c r="I288" s="15">
        <v>232.14607560474963</v>
      </c>
      <c r="J288" s="15">
        <v>269.35503658092398</v>
      </c>
      <c r="K288" s="15">
        <v>81.686967569858254</v>
      </c>
      <c r="L288" s="15">
        <v>115.80326452649939</v>
      </c>
      <c r="M288" s="15">
        <v>385.69784765917422</v>
      </c>
    </row>
    <row r="289" spans="2:13" x14ac:dyDescent="0.35">
      <c r="B289" s="6" t="s">
        <v>284</v>
      </c>
      <c r="C289" s="12">
        <v>1</v>
      </c>
      <c r="D289" s="15">
        <v>278.14696766500168</v>
      </c>
      <c r="E289" s="15">
        <v>246.36436090669329</v>
      </c>
      <c r="F289" s="15">
        <v>31.78260675830839</v>
      </c>
      <c r="G289" s="15">
        <v>0.39282916143686314</v>
      </c>
      <c r="H289" s="15">
        <v>9.9950192795161978</v>
      </c>
      <c r="I289" s="15">
        <v>229.85253752714931</v>
      </c>
      <c r="J289" s="15">
        <v>262.87618428623728</v>
      </c>
      <c r="K289" s="15">
        <v>81.521984226893622</v>
      </c>
      <c r="L289" s="15">
        <v>111.6896226735127</v>
      </c>
      <c r="M289" s="15">
        <v>381.03909913987388</v>
      </c>
    </row>
    <row r="290" spans="2:13" x14ac:dyDescent="0.35">
      <c r="B290" s="6" t="s">
        <v>285</v>
      </c>
      <c r="C290" s="12">
        <v>1</v>
      </c>
      <c r="D290" s="15">
        <v>275.66126852782827</v>
      </c>
      <c r="E290" s="15">
        <v>238.25427353433702</v>
      </c>
      <c r="F290" s="15">
        <v>37.406994993491253</v>
      </c>
      <c r="G290" s="15">
        <v>0.46234591727831625</v>
      </c>
      <c r="H290" s="15">
        <v>8.3985833023805583</v>
      </c>
      <c r="I290" s="15">
        <v>224.37977061952049</v>
      </c>
      <c r="J290" s="15">
        <v>252.12877644915355</v>
      </c>
      <c r="K290" s="15">
        <v>81.341684906196875</v>
      </c>
      <c r="L290" s="15">
        <v>103.87739070848892</v>
      </c>
      <c r="M290" s="15">
        <v>372.63115636018512</v>
      </c>
    </row>
    <row r="291" spans="2:13" x14ac:dyDescent="0.35">
      <c r="B291" s="6" t="s">
        <v>286</v>
      </c>
      <c r="C291" s="12">
        <v>1</v>
      </c>
      <c r="D291" s="15">
        <v>325.03973275525487</v>
      </c>
      <c r="E291" s="15">
        <v>376.58641451972608</v>
      </c>
      <c r="F291" s="15">
        <v>-51.546681764471202</v>
      </c>
      <c r="G291" s="15">
        <v>-0.63711072934874047</v>
      </c>
      <c r="H291" s="15">
        <v>20.684487708924323</v>
      </c>
      <c r="I291" s="15">
        <v>342.415534184752</v>
      </c>
      <c r="J291" s="15">
        <v>410.75729485470015</v>
      </c>
      <c r="K291" s="15">
        <v>83.509170356749649</v>
      </c>
      <c r="L291" s="15">
        <v>238.62883455499352</v>
      </c>
      <c r="M291" s="15">
        <v>514.54399448445861</v>
      </c>
    </row>
    <row r="292" spans="2:13" x14ac:dyDescent="0.35">
      <c r="B292" s="6" t="s">
        <v>287</v>
      </c>
      <c r="C292" s="12">
        <v>1</v>
      </c>
      <c r="D292" s="15">
        <v>336.94447229060336</v>
      </c>
      <c r="E292" s="15">
        <v>318.14516506590309</v>
      </c>
      <c r="F292" s="15">
        <v>18.799307224700271</v>
      </c>
      <c r="G292" s="15">
        <v>0.232357155246319</v>
      </c>
      <c r="H292" s="15">
        <v>13.136614788628766</v>
      </c>
      <c r="I292" s="15">
        <v>296.44340970866449</v>
      </c>
      <c r="J292" s="15">
        <v>339.84692042314168</v>
      </c>
      <c r="K292" s="15">
        <v>81.966481869095816</v>
      </c>
      <c r="L292" s="15">
        <v>182.73611443617636</v>
      </c>
      <c r="M292" s="15">
        <v>453.55421569562981</v>
      </c>
    </row>
    <row r="293" spans="2:13" x14ac:dyDescent="0.35">
      <c r="B293" s="6" t="s">
        <v>288</v>
      </c>
      <c r="C293" s="12">
        <v>1</v>
      </c>
      <c r="D293" s="15">
        <v>304.84372440863598</v>
      </c>
      <c r="E293" s="15">
        <v>311.88313904215352</v>
      </c>
      <c r="F293" s="15">
        <v>-7.0394146335175378</v>
      </c>
      <c r="G293" s="15">
        <v>-8.7006310354583963E-2</v>
      </c>
      <c r="H293" s="15">
        <v>13.18340466394244</v>
      </c>
      <c r="I293" s="15">
        <v>290.10408656966939</v>
      </c>
      <c r="J293" s="15">
        <v>333.66219151463764</v>
      </c>
      <c r="K293" s="15">
        <v>81.973993805506694</v>
      </c>
      <c r="L293" s="15">
        <v>176.46167865474789</v>
      </c>
      <c r="M293" s="15">
        <v>447.30459942955918</v>
      </c>
    </row>
    <row r="294" spans="2:13" x14ac:dyDescent="0.35">
      <c r="B294" s="6" t="s">
        <v>289</v>
      </c>
      <c r="C294" s="12">
        <v>1</v>
      </c>
      <c r="D294" s="15">
        <v>257.52693757002027</v>
      </c>
      <c r="E294" s="15">
        <v>318.48881283591822</v>
      </c>
      <c r="F294" s="15">
        <v>-60.961875265897959</v>
      </c>
      <c r="G294" s="15">
        <v>-0.75348137811449734</v>
      </c>
      <c r="H294" s="15">
        <v>13.15144575174652</v>
      </c>
      <c r="I294" s="15">
        <v>296.76255665114741</v>
      </c>
      <c r="J294" s="15">
        <v>340.21506902068904</v>
      </c>
      <c r="K294" s="15">
        <v>81.968860107074349</v>
      </c>
      <c r="L294" s="15">
        <v>183.07583334478986</v>
      </c>
      <c r="M294" s="15">
        <v>453.90179232704656</v>
      </c>
    </row>
    <row r="295" spans="2:13" x14ac:dyDescent="0.35">
      <c r="B295" s="6" t="s">
        <v>290</v>
      </c>
      <c r="C295" s="12">
        <v>1</v>
      </c>
      <c r="D295" s="15">
        <v>280.49607322898152</v>
      </c>
      <c r="E295" s="15">
        <v>238.72678921810777</v>
      </c>
      <c r="F295" s="15">
        <v>41.769284010873747</v>
      </c>
      <c r="G295" s="15">
        <v>0.5162632799941872</v>
      </c>
      <c r="H295" s="15">
        <v>8.456936354244494</v>
      </c>
      <c r="I295" s="15">
        <v>224.75588676077015</v>
      </c>
      <c r="J295" s="15">
        <v>252.69769167544538</v>
      </c>
      <c r="K295" s="15">
        <v>81.347730603820381</v>
      </c>
      <c r="L295" s="15">
        <v>104.33991886861676</v>
      </c>
      <c r="M295" s="15">
        <v>373.1136595675988</v>
      </c>
    </row>
    <row r="296" spans="2:13" x14ac:dyDescent="0.35">
      <c r="B296" s="6" t="s">
        <v>291</v>
      </c>
      <c r="C296" s="12">
        <v>1</v>
      </c>
      <c r="D296" s="15">
        <v>234.36817392164625</v>
      </c>
      <c r="E296" s="15">
        <v>232.26498383817815</v>
      </c>
      <c r="F296" s="15">
        <v>2.1031900834680926</v>
      </c>
      <c r="G296" s="15">
        <v>2.5995174125077673E-2</v>
      </c>
      <c r="H296" s="15">
        <v>8.1159319213378183</v>
      </c>
      <c r="I296" s="15">
        <v>218.85742246206647</v>
      </c>
      <c r="J296" s="15">
        <v>245.67254521428984</v>
      </c>
      <c r="K296" s="15">
        <v>81.312986987588786</v>
      </c>
      <c r="L296" s="15">
        <v>97.935510121824052</v>
      </c>
      <c r="M296" s="15">
        <v>366.59445755453226</v>
      </c>
    </row>
    <row r="297" spans="2:13" x14ac:dyDescent="0.35">
      <c r="B297" s="6" t="s">
        <v>292</v>
      </c>
      <c r="C297" s="12">
        <v>1</v>
      </c>
      <c r="D297" s="15">
        <v>240.35825174778387</v>
      </c>
      <c r="E297" s="15">
        <v>233.0422823443198</v>
      </c>
      <c r="F297" s="15">
        <v>7.3159694034640665</v>
      </c>
      <c r="G297" s="15">
        <v>9.0424493740094342E-2</v>
      </c>
      <c r="H297" s="15">
        <v>8.1029457794876869</v>
      </c>
      <c r="I297" s="15">
        <v>219.65617414149517</v>
      </c>
      <c r="J297" s="15">
        <v>246.42839054714443</v>
      </c>
      <c r="K297" s="15">
        <v>81.311691854230347</v>
      </c>
      <c r="L297" s="15">
        <v>98.714948194950978</v>
      </c>
      <c r="M297" s="15">
        <v>367.36961649368862</v>
      </c>
    </row>
    <row r="298" spans="2:13" x14ac:dyDescent="0.35">
      <c r="B298" s="6" t="s">
        <v>293</v>
      </c>
      <c r="C298" s="12">
        <v>1</v>
      </c>
      <c r="D298" s="15">
        <v>212.82588288712984</v>
      </c>
      <c r="E298" s="15">
        <v>241.88712139860084</v>
      </c>
      <c r="F298" s="15">
        <v>-29.061238511471004</v>
      </c>
      <c r="G298" s="15">
        <v>-0.35919338025328928</v>
      </c>
      <c r="H298" s="15">
        <v>8.9672670358724638</v>
      </c>
      <c r="I298" s="15">
        <v>227.07315002418045</v>
      </c>
      <c r="J298" s="15">
        <v>256.70109277302123</v>
      </c>
      <c r="K298" s="15">
        <v>81.402367164503488</v>
      </c>
      <c r="L298" s="15">
        <v>107.40999116918005</v>
      </c>
      <c r="M298" s="15">
        <v>376.36425162802163</v>
      </c>
    </row>
    <row r="299" spans="2:13" x14ac:dyDescent="0.35">
      <c r="B299" s="6" t="s">
        <v>294</v>
      </c>
      <c r="C299" s="12">
        <v>1</v>
      </c>
      <c r="D299" s="15">
        <v>213.59333551683733</v>
      </c>
      <c r="E299" s="15">
        <v>243.26171247866122</v>
      </c>
      <c r="F299" s="15">
        <v>-29.668376961823895</v>
      </c>
      <c r="G299" s="15">
        <v>-0.36669753779901532</v>
      </c>
      <c r="H299" s="15">
        <v>9.2485530452734857</v>
      </c>
      <c r="I299" s="15">
        <v>227.98305516652732</v>
      </c>
      <c r="J299" s="15">
        <v>258.54036979079513</v>
      </c>
      <c r="K299" s="15">
        <v>81.43383348045964</v>
      </c>
      <c r="L299" s="15">
        <v>108.7325997330548</v>
      </c>
      <c r="M299" s="15">
        <v>377.79082522426768</v>
      </c>
    </row>
    <row r="300" spans="2:13" x14ac:dyDescent="0.35">
      <c r="B300" s="6" t="s">
        <v>295</v>
      </c>
      <c r="C300" s="12">
        <v>1</v>
      </c>
      <c r="D300" s="15">
        <v>202.78247809055952</v>
      </c>
      <c r="E300" s="15">
        <v>257.70473731719147</v>
      </c>
      <c r="F300" s="15">
        <v>-54.922259226631951</v>
      </c>
      <c r="G300" s="15">
        <v>-0.67883245701914752</v>
      </c>
      <c r="H300" s="15">
        <v>13.616584745959182</v>
      </c>
      <c r="I300" s="15">
        <v>235.21006911593577</v>
      </c>
      <c r="J300" s="15">
        <v>280.19940551844718</v>
      </c>
      <c r="K300" s="15">
        <v>82.044773642419656</v>
      </c>
      <c r="L300" s="15">
        <v>122.16634827429692</v>
      </c>
      <c r="M300" s="15">
        <v>393.24312636008602</v>
      </c>
    </row>
    <row r="301" spans="2:13" x14ac:dyDescent="0.35">
      <c r="B301" s="6" t="s">
        <v>296</v>
      </c>
      <c r="C301" s="12">
        <v>1</v>
      </c>
      <c r="D301" s="15">
        <v>172.89299098579787</v>
      </c>
      <c r="E301" s="15">
        <v>250.96924102489558</v>
      </c>
      <c r="F301" s="15">
        <v>-78.076250039097715</v>
      </c>
      <c r="G301" s="15">
        <v>-0.96501297279449572</v>
      </c>
      <c r="H301" s="15">
        <v>11.330163605088652</v>
      </c>
      <c r="I301" s="15">
        <v>232.25175233610773</v>
      </c>
      <c r="J301" s="15">
        <v>269.68672971368346</v>
      </c>
      <c r="K301" s="15">
        <v>81.696426538803195</v>
      </c>
      <c r="L301" s="15">
        <v>116.00632319309497</v>
      </c>
      <c r="M301" s="15">
        <v>385.93215885669622</v>
      </c>
    </row>
    <row r="302" spans="2:13" x14ac:dyDescent="0.35">
      <c r="B302" s="6" t="s">
        <v>297</v>
      </c>
      <c r="C302" s="12">
        <v>1</v>
      </c>
      <c r="D302" s="15">
        <v>270.36572840572046</v>
      </c>
      <c r="E302" s="15">
        <v>252.22928285973919</v>
      </c>
      <c r="F302" s="15">
        <v>18.136445545981275</v>
      </c>
      <c r="G302" s="15">
        <v>0.22416426536223971</v>
      </c>
      <c r="H302" s="15">
        <v>11.732551495729604</v>
      </c>
      <c r="I302" s="15">
        <v>232.84704730108314</v>
      </c>
      <c r="J302" s="15">
        <v>271.61151841839524</v>
      </c>
      <c r="K302" s="15">
        <v>81.753203402019295</v>
      </c>
      <c r="L302" s="15">
        <v>117.17256935718984</v>
      </c>
      <c r="M302" s="15">
        <v>387.28599636228853</v>
      </c>
    </row>
    <row r="303" spans="2:13" x14ac:dyDescent="0.35">
      <c r="B303" s="6" t="s">
        <v>298</v>
      </c>
      <c r="C303" s="12">
        <v>1</v>
      </c>
      <c r="D303" s="15">
        <v>280.23676981467042</v>
      </c>
      <c r="E303" s="15">
        <v>240.6598079244427</v>
      </c>
      <c r="F303" s="15">
        <v>39.576961890227722</v>
      </c>
      <c r="G303" s="15">
        <v>0.48916644470934278</v>
      </c>
      <c r="H303" s="15">
        <v>8.7453152156213445</v>
      </c>
      <c r="I303" s="15">
        <v>226.21250210136</v>
      </c>
      <c r="J303" s="15">
        <v>255.1071137475254</v>
      </c>
      <c r="K303" s="15">
        <v>81.378216004730476</v>
      </c>
      <c r="L303" s="15">
        <v>106.22257553547934</v>
      </c>
      <c r="M303" s="15">
        <v>375.09704031340607</v>
      </c>
    </row>
    <row r="304" spans="2:13" x14ac:dyDescent="0.35">
      <c r="B304" s="6" t="s">
        <v>299</v>
      </c>
      <c r="C304" s="12">
        <v>1</v>
      </c>
      <c r="D304" s="15">
        <v>350.55099080856598</v>
      </c>
      <c r="E304" s="15">
        <v>376.62077929672762</v>
      </c>
      <c r="F304" s="15">
        <v>-26.069788488161635</v>
      </c>
      <c r="G304" s="15">
        <v>-0.32221942109779267</v>
      </c>
      <c r="H304" s="15">
        <v>20.690384574642522</v>
      </c>
      <c r="I304" s="15">
        <v>342.44015730918557</v>
      </c>
      <c r="J304" s="15">
        <v>410.80140128426967</v>
      </c>
      <c r="K304" s="15">
        <v>83.510631153994979</v>
      </c>
      <c r="L304" s="15">
        <v>238.66078608741458</v>
      </c>
      <c r="M304" s="15">
        <v>514.5807725060406</v>
      </c>
    </row>
    <row r="305" spans="2:13" x14ac:dyDescent="0.35">
      <c r="B305" s="6" t="s">
        <v>300</v>
      </c>
      <c r="C305" s="12">
        <v>1</v>
      </c>
      <c r="D305" s="15">
        <v>351.30307609863956</v>
      </c>
      <c r="E305" s="15">
        <v>353.36906149245044</v>
      </c>
      <c r="F305" s="15">
        <v>-2.0659853938108768</v>
      </c>
      <c r="G305" s="15">
        <v>-2.5535328677197842E-2</v>
      </c>
      <c r="H305" s="15">
        <v>21.450565502089315</v>
      </c>
      <c r="I305" s="15">
        <v>317.9326166936184</v>
      </c>
      <c r="J305" s="15">
        <v>388.80550629128248</v>
      </c>
      <c r="K305" s="15">
        <v>83.702211812182213</v>
      </c>
      <c r="L305" s="15">
        <v>215.09257604810915</v>
      </c>
      <c r="M305" s="15">
        <v>491.64554693679173</v>
      </c>
    </row>
    <row r="306" spans="2:13" x14ac:dyDescent="0.35">
      <c r="B306" s="6" t="s">
        <v>301</v>
      </c>
      <c r="C306" s="12">
        <v>1</v>
      </c>
      <c r="D306" s="15">
        <v>313.2871856579099</v>
      </c>
      <c r="E306" s="15">
        <v>348.66108704324364</v>
      </c>
      <c r="F306" s="15">
        <v>-35.373901385333738</v>
      </c>
      <c r="G306" s="15">
        <v>-0.43721712707905475</v>
      </c>
      <c r="H306" s="15">
        <v>19.81767196990857</v>
      </c>
      <c r="I306" s="15">
        <v>315.92219077803213</v>
      </c>
      <c r="J306" s="15">
        <v>381.39998330845515</v>
      </c>
      <c r="K306" s="15">
        <v>83.298701215558523</v>
      </c>
      <c r="L306" s="15">
        <v>211.05120318484219</v>
      </c>
      <c r="M306" s="15">
        <v>486.27097090164511</v>
      </c>
    </row>
    <row r="307" spans="2:13" x14ac:dyDescent="0.35">
      <c r="B307" s="6" t="s">
        <v>302</v>
      </c>
      <c r="C307" s="12">
        <v>1</v>
      </c>
      <c r="D307" s="15">
        <v>206.85485160026474</v>
      </c>
      <c r="E307" s="15">
        <v>214.10074455122387</v>
      </c>
      <c r="F307" s="15">
        <v>-7.2458929509591314</v>
      </c>
      <c r="G307" s="15">
        <v>-8.9558357293725369E-2</v>
      </c>
      <c r="H307" s="15">
        <v>11.837467152037762</v>
      </c>
      <c r="I307" s="15">
        <v>194.54518778744924</v>
      </c>
      <c r="J307" s="15">
        <v>233.6563013149985</v>
      </c>
      <c r="K307" s="15">
        <v>81.768325961019684</v>
      </c>
      <c r="L307" s="15">
        <v>79.019048503240839</v>
      </c>
      <c r="M307" s="15">
        <v>349.18244059920687</v>
      </c>
    </row>
    <row r="308" spans="2:13" x14ac:dyDescent="0.35">
      <c r="B308" s="6" t="s">
        <v>303</v>
      </c>
      <c r="C308" s="12">
        <v>1</v>
      </c>
      <c r="D308" s="15">
        <v>142.74466259605006</v>
      </c>
      <c r="E308" s="15">
        <v>233.73776000029497</v>
      </c>
      <c r="F308" s="15">
        <v>-90.993097404244907</v>
      </c>
      <c r="G308" s="15">
        <v>-1.1246636382495023</v>
      </c>
      <c r="H308" s="15">
        <v>8.1040542848367956</v>
      </c>
      <c r="I308" s="15">
        <v>220.34982054091867</v>
      </c>
      <c r="J308" s="15">
        <v>247.12569945967127</v>
      </c>
      <c r="K308" s="15">
        <v>81.311802327482411</v>
      </c>
      <c r="L308" s="15">
        <v>99.410243348544185</v>
      </c>
      <c r="M308" s="15">
        <v>368.06527665204578</v>
      </c>
    </row>
    <row r="309" spans="2:13" x14ac:dyDescent="0.35">
      <c r="B309" s="6" t="s">
        <v>304</v>
      </c>
      <c r="C309" s="12">
        <v>1</v>
      </c>
      <c r="D309" s="15">
        <v>227.90986270015858</v>
      </c>
      <c r="E309" s="15">
        <v>243.35989756071766</v>
      </c>
      <c r="F309" s="15">
        <v>-15.450034860559072</v>
      </c>
      <c r="G309" s="15">
        <v>-0.19096055539425344</v>
      </c>
      <c r="H309" s="15">
        <v>9.2698901905212168</v>
      </c>
      <c r="I309" s="15">
        <v>228.04599117462988</v>
      </c>
      <c r="J309" s="15">
        <v>258.67380394680544</v>
      </c>
      <c r="K309" s="15">
        <v>81.436259528764666</v>
      </c>
      <c r="L309" s="15">
        <v>108.82677697080373</v>
      </c>
      <c r="M309" s="15">
        <v>377.89301815063158</v>
      </c>
    </row>
    <row r="310" spans="2:13" x14ac:dyDescent="0.35">
      <c r="B310" s="6" t="s">
        <v>305</v>
      </c>
      <c r="C310" s="12">
        <v>1</v>
      </c>
      <c r="D310" s="15">
        <v>223.9126389906113</v>
      </c>
      <c r="E310" s="15">
        <v>234.30232417916343</v>
      </c>
      <c r="F310" s="15">
        <v>-10.389685188552136</v>
      </c>
      <c r="G310" s="15">
        <v>-0.12841524772492138</v>
      </c>
      <c r="H310" s="15">
        <v>8.1137930281700523</v>
      </c>
      <c r="I310" s="15">
        <v>220.89829626559205</v>
      </c>
      <c r="J310" s="15">
        <v>247.70635209273482</v>
      </c>
      <c r="K310" s="15">
        <v>81.312773530337608</v>
      </c>
      <c r="L310" s="15">
        <v>99.973203095288767</v>
      </c>
      <c r="M310" s="15">
        <v>368.63144526303813</v>
      </c>
    </row>
    <row r="311" spans="2:13" x14ac:dyDescent="0.35">
      <c r="B311" s="6" t="s">
        <v>306</v>
      </c>
      <c r="C311" s="12">
        <v>1</v>
      </c>
      <c r="D311" s="15">
        <v>220.86505026355866</v>
      </c>
      <c r="E311" s="15">
        <v>243.35989756071766</v>
      </c>
      <c r="F311" s="15">
        <v>-22.494847297158998</v>
      </c>
      <c r="G311" s="15">
        <v>-0.27803358193969552</v>
      </c>
      <c r="H311" s="15">
        <v>9.2698901905212168</v>
      </c>
      <c r="I311" s="15">
        <v>228.04599117462988</v>
      </c>
      <c r="J311" s="15">
        <v>258.67380394680544</v>
      </c>
      <c r="K311" s="15">
        <v>81.436259528764666</v>
      </c>
      <c r="L311" s="15">
        <v>108.82677697080373</v>
      </c>
      <c r="M311" s="15">
        <v>377.89301815063158</v>
      </c>
    </row>
    <row r="312" spans="2:13" x14ac:dyDescent="0.35">
      <c r="B312" s="6" t="s">
        <v>307</v>
      </c>
      <c r="C312" s="12">
        <v>1</v>
      </c>
      <c r="D312" s="15">
        <v>229.21950133471654</v>
      </c>
      <c r="E312" s="15">
        <v>232.75590921409548</v>
      </c>
      <c r="F312" s="15">
        <v>-3.5364078793789417</v>
      </c>
      <c r="G312" s="15">
        <v>-4.3709572103993295E-2</v>
      </c>
      <c r="H312" s="15">
        <v>8.1059851858412681</v>
      </c>
      <c r="I312" s="15">
        <v>219.36477989630495</v>
      </c>
      <c r="J312" s="15">
        <v>246.14703853188601</v>
      </c>
      <c r="K312" s="15">
        <v>81.311994796125063</v>
      </c>
      <c r="L312" s="15">
        <v>98.428074603154755</v>
      </c>
      <c r="M312" s="15">
        <v>367.08374382503621</v>
      </c>
    </row>
    <row r="313" spans="2:13" x14ac:dyDescent="0.35">
      <c r="B313" s="6" t="s">
        <v>308</v>
      </c>
      <c r="C313" s="12">
        <v>1</v>
      </c>
      <c r="D313" s="15">
        <v>224.88853710671569</v>
      </c>
      <c r="E313" s="15">
        <v>233.73776000029497</v>
      </c>
      <c r="F313" s="15">
        <v>-8.8492228935792809</v>
      </c>
      <c r="G313" s="15">
        <v>-0.10937532075602666</v>
      </c>
      <c r="H313" s="15">
        <v>8.1040542848367956</v>
      </c>
      <c r="I313" s="15">
        <v>220.34982054091867</v>
      </c>
      <c r="J313" s="15">
        <v>247.12569945967127</v>
      </c>
      <c r="K313" s="15">
        <v>81.311802327482411</v>
      </c>
      <c r="L313" s="15">
        <v>99.410243348544185</v>
      </c>
      <c r="M313" s="15">
        <v>368.06527665204578</v>
      </c>
    </row>
    <row r="314" spans="2:13" x14ac:dyDescent="0.35">
      <c r="B314" s="6" t="s">
        <v>309</v>
      </c>
      <c r="C314" s="12">
        <v>1</v>
      </c>
      <c r="D314" s="15">
        <v>241.56974188162042</v>
      </c>
      <c r="E314" s="15">
        <v>233.73776000029497</v>
      </c>
      <c r="F314" s="15">
        <v>7.8319818813254471</v>
      </c>
      <c r="G314" s="15">
        <v>9.6802345327621983E-2</v>
      </c>
      <c r="H314" s="15">
        <v>8.1040542848367956</v>
      </c>
      <c r="I314" s="15">
        <v>220.34982054091867</v>
      </c>
      <c r="J314" s="15">
        <v>247.12569945967127</v>
      </c>
      <c r="K314" s="15">
        <v>81.311802327482411</v>
      </c>
      <c r="L314" s="15">
        <v>99.410243348544185</v>
      </c>
      <c r="M314" s="15">
        <v>368.06527665204578</v>
      </c>
    </row>
    <row r="315" spans="2:13" x14ac:dyDescent="0.35">
      <c r="B315" s="6" t="s">
        <v>310</v>
      </c>
      <c r="C315" s="12">
        <v>1</v>
      </c>
      <c r="D315" s="15">
        <v>230.10048123327263</v>
      </c>
      <c r="E315" s="15">
        <v>233.73776000029497</v>
      </c>
      <c r="F315" s="15">
        <v>-3.6372787670223374</v>
      </c>
      <c r="G315" s="15">
        <v>-4.4956324030532131E-2</v>
      </c>
      <c r="H315" s="15">
        <v>8.1040542848367956</v>
      </c>
      <c r="I315" s="15">
        <v>220.34982054091867</v>
      </c>
      <c r="J315" s="15">
        <v>247.12569945967127</v>
      </c>
      <c r="K315" s="15">
        <v>81.311802327482411</v>
      </c>
      <c r="L315" s="15">
        <v>99.410243348544185</v>
      </c>
      <c r="M315" s="15">
        <v>368.06527665204578</v>
      </c>
    </row>
    <row r="316" spans="2:13" x14ac:dyDescent="0.35">
      <c r="B316" s="6" t="s">
        <v>311</v>
      </c>
      <c r="C316" s="12">
        <v>1</v>
      </c>
      <c r="D316" s="15">
        <v>308.24658556892086</v>
      </c>
      <c r="E316" s="15">
        <v>248.04823497976727</v>
      </c>
      <c r="F316" s="15">
        <v>60.198350589153591</v>
      </c>
      <c r="G316" s="15">
        <v>0.74404430579432224</v>
      </c>
      <c r="H316" s="15">
        <v>10.45565290498412</v>
      </c>
      <c r="I316" s="15">
        <v>230.77544247613238</v>
      </c>
      <c r="J316" s="15">
        <v>265.32102748340219</v>
      </c>
      <c r="K316" s="15">
        <v>81.579741232498989</v>
      </c>
      <c r="L316" s="15">
        <v>113.27808187555772</v>
      </c>
      <c r="M316" s="15">
        <v>382.81838808397686</v>
      </c>
    </row>
    <row r="317" spans="2:13" x14ac:dyDescent="0.35">
      <c r="B317" s="6" t="s">
        <v>312</v>
      </c>
      <c r="C317" s="12">
        <v>1</v>
      </c>
      <c r="D317" s="15">
        <v>326.65294605776489</v>
      </c>
      <c r="E317" s="15">
        <v>248.04823497976727</v>
      </c>
      <c r="F317" s="15">
        <v>78.604711077997621</v>
      </c>
      <c r="G317" s="15">
        <v>0.9715446870853266</v>
      </c>
      <c r="H317" s="15">
        <v>10.45565290498412</v>
      </c>
      <c r="I317" s="15">
        <v>230.77544247613238</v>
      </c>
      <c r="J317" s="15">
        <v>265.32102748340219</v>
      </c>
      <c r="K317" s="15">
        <v>81.579741232498989</v>
      </c>
      <c r="L317" s="15">
        <v>113.27808187555772</v>
      </c>
      <c r="M317" s="15">
        <v>382.81838808397686</v>
      </c>
    </row>
    <row r="318" spans="2:13" x14ac:dyDescent="0.35">
      <c r="B318" s="6" t="s">
        <v>313</v>
      </c>
      <c r="C318" s="12">
        <v>1</v>
      </c>
      <c r="D318" s="15">
        <v>120.51899294525484</v>
      </c>
      <c r="E318" s="15">
        <v>233.73776000029497</v>
      </c>
      <c r="F318" s="15">
        <v>-113.21876705504013</v>
      </c>
      <c r="G318" s="15">
        <v>-1.3993702171556601</v>
      </c>
      <c r="H318" s="15">
        <v>8.1040542848367956</v>
      </c>
      <c r="I318" s="15">
        <v>220.34982054091867</v>
      </c>
      <c r="J318" s="15">
        <v>247.12569945967127</v>
      </c>
      <c r="K318" s="15">
        <v>81.311802327482411</v>
      </c>
      <c r="L318" s="15">
        <v>99.410243348544185</v>
      </c>
      <c r="M318" s="15">
        <v>368.06527665204578</v>
      </c>
    </row>
    <row r="319" spans="2:13" x14ac:dyDescent="0.35">
      <c r="B319" s="6" t="s">
        <v>314</v>
      </c>
      <c r="C319" s="12">
        <v>1</v>
      </c>
      <c r="D319" s="15">
        <v>199.31599103370235</v>
      </c>
      <c r="E319" s="15">
        <v>234.8668883580319</v>
      </c>
      <c r="F319" s="15">
        <v>-35.550897324329554</v>
      </c>
      <c r="G319" s="15">
        <v>-0.43940477539947709</v>
      </c>
      <c r="H319" s="15">
        <v>8.1314231292430961</v>
      </c>
      <c r="I319" s="15">
        <v>221.43373542659506</v>
      </c>
      <c r="J319" s="15">
        <v>248.30004128946874</v>
      </c>
      <c r="K319" s="15">
        <v>81.314534641715696</v>
      </c>
      <c r="L319" s="15">
        <v>100.53485790908115</v>
      </c>
      <c r="M319" s="15">
        <v>369.19891880698265</v>
      </c>
    </row>
    <row r="320" spans="2:13" x14ac:dyDescent="0.35">
      <c r="B320" s="6" t="s">
        <v>315</v>
      </c>
      <c r="C320" s="12">
        <v>1</v>
      </c>
      <c r="D320" s="15">
        <v>265.2078074172141</v>
      </c>
      <c r="E320" s="15">
        <v>243.35989756071766</v>
      </c>
      <c r="F320" s="15">
        <v>21.847909856496443</v>
      </c>
      <c r="G320" s="15">
        <v>0.270037513704948</v>
      </c>
      <c r="H320" s="15">
        <v>9.2698901905212168</v>
      </c>
      <c r="I320" s="15">
        <v>228.04599117462988</v>
      </c>
      <c r="J320" s="15">
        <v>258.67380394680544</v>
      </c>
      <c r="K320" s="15">
        <v>81.436259528764666</v>
      </c>
      <c r="L320" s="15">
        <v>108.82677697080373</v>
      </c>
      <c r="M320" s="15">
        <v>377.89301815063158</v>
      </c>
    </row>
    <row r="321" spans="2:13" x14ac:dyDescent="0.35">
      <c r="B321" s="6" t="s">
        <v>316</v>
      </c>
      <c r="C321" s="12">
        <v>1</v>
      </c>
      <c r="D321" s="15">
        <v>292.62008799438132</v>
      </c>
      <c r="E321" s="15">
        <v>243.35989756071766</v>
      </c>
      <c r="F321" s="15">
        <v>49.260190433663666</v>
      </c>
      <c r="G321" s="15">
        <v>0.60884997405751573</v>
      </c>
      <c r="H321" s="15">
        <v>9.2698901905212168</v>
      </c>
      <c r="I321" s="15">
        <v>228.04599117462988</v>
      </c>
      <c r="J321" s="15">
        <v>258.67380394680544</v>
      </c>
      <c r="K321" s="15">
        <v>81.436259528764666</v>
      </c>
      <c r="L321" s="15">
        <v>108.82677697080373</v>
      </c>
      <c r="M321" s="15">
        <v>377.89301815063158</v>
      </c>
    </row>
    <row r="322" spans="2:13" x14ac:dyDescent="0.35">
      <c r="B322" s="6" t="s">
        <v>317</v>
      </c>
      <c r="C322" s="12">
        <v>1</v>
      </c>
      <c r="D322" s="15">
        <v>296.42927521325447</v>
      </c>
      <c r="E322" s="15">
        <v>243.35989756071766</v>
      </c>
      <c r="F322" s="15">
        <v>53.069377652536815</v>
      </c>
      <c r="G322" s="15">
        <v>0.65593106568492876</v>
      </c>
      <c r="H322" s="15">
        <v>9.2698901905212168</v>
      </c>
      <c r="I322" s="15">
        <v>228.04599117462988</v>
      </c>
      <c r="J322" s="15">
        <v>258.67380394680544</v>
      </c>
      <c r="K322" s="15">
        <v>81.436259528764666</v>
      </c>
      <c r="L322" s="15">
        <v>108.82677697080373</v>
      </c>
      <c r="M322" s="15">
        <v>377.89301815063158</v>
      </c>
    </row>
    <row r="323" spans="2:13" x14ac:dyDescent="0.35">
      <c r="B323" s="6" t="s">
        <v>318</v>
      </c>
      <c r="C323" s="12">
        <v>1</v>
      </c>
      <c r="D323" s="15">
        <v>349.29649762786892</v>
      </c>
      <c r="E323" s="15">
        <v>359.55130362487353</v>
      </c>
      <c r="F323" s="15">
        <v>-10.25480599700461</v>
      </c>
      <c r="G323" s="15">
        <v>-0.12674815729040106</v>
      </c>
      <c r="H323" s="15">
        <v>19.118088446486496</v>
      </c>
      <c r="I323" s="15">
        <v>327.96812294709048</v>
      </c>
      <c r="J323" s="15">
        <v>391.13448430265657</v>
      </c>
      <c r="K323" s="15">
        <v>83.135039590654387</v>
      </c>
      <c r="L323" s="15">
        <v>222.21178961457878</v>
      </c>
      <c r="M323" s="15">
        <v>496.89081763516828</v>
      </c>
    </row>
    <row r="324" spans="2:13" x14ac:dyDescent="0.35">
      <c r="B324" s="6" t="s">
        <v>319</v>
      </c>
      <c r="C324" s="12">
        <v>1</v>
      </c>
      <c r="D324" s="15">
        <v>284.12361474754738</v>
      </c>
      <c r="E324" s="15">
        <v>313.62865153186101</v>
      </c>
      <c r="F324" s="15">
        <v>-29.505036784313631</v>
      </c>
      <c r="G324" s="15">
        <v>-0.36467867303287926</v>
      </c>
      <c r="H324" s="15">
        <v>13.109925811616474</v>
      </c>
      <c r="I324" s="15">
        <v>291.97098650224297</v>
      </c>
      <c r="J324" s="15">
        <v>335.28631656147905</v>
      </c>
      <c r="K324" s="15">
        <v>81.962208710344555</v>
      </c>
      <c r="L324" s="15">
        <v>178.22666018242182</v>
      </c>
      <c r="M324" s="15">
        <v>449.0306428813002</v>
      </c>
    </row>
    <row r="325" spans="2:13" x14ac:dyDescent="0.35">
      <c r="B325" s="6" t="s">
        <v>320</v>
      </c>
      <c r="C325" s="12">
        <v>1</v>
      </c>
      <c r="D325" s="15">
        <v>302.02682443031557</v>
      </c>
      <c r="E325" s="15">
        <v>313.62865153186101</v>
      </c>
      <c r="F325" s="15">
        <v>-11.601827101545439</v>
      </c>
      <c r="G325" s="15">
        <v>-0.14339717462741369</v>
      </c>
      <c r="H325" s="15">
        <v>13.109925811616474</v>
      </c>
      <c r="I325" s="15">
        <v>291.97098650224297</v>
      </c>
      <c r="J325" s="15">
        <v>335.28631656147905</v>
      </c>
      <c r="K325" s="15">
        <v>81.962208710344555</v>
      </c>
      <c r="L325" s="15">
        <v>178.22666018242182</v>
      </c>
      <c r="M325" s="15">
        <v>449.0306428813002</v>
      </c>
    </row>
    <row r="326" spans="2:13" x14ac:dyDescent="0.35">
      <c r="B326" s="6" t="s">
        <v>321</v>
      </c>
      <c r="C326" s="12">
        <v>1</v>
      </c>
      <c r="D326" s="15">
        <v>262.65703595214245</v>
      </c>
      <c r="E326" s="15">
        <v>313.62865153186101</v>
      </c>
      <c r="F326" s="15">
        <v>-50.971615579718559</v>
      </c>
      <c r="G326" s="15">
        <v>-0.63000298111257602</v>
      </c>
      <c r="H326" s="15">
        <v>13.109925811616474</v>
      </c>
      <c r="I326" s="15">
        <v>291.97098650224297</v>
      </c>
      <c r="J326" s="15">
        <v>335.28631656147905</v>
      </c>
      <c r="K326" s="15">
        <v>81.962208710344555</v>
      </c>
      <c r="L326" s="15">
        <v>178.22666018242182</v>
      </c>
      <c r="M326" s="15">
        <v>449.0306428813002</v>
      </c>
    </row>
    <row r="327" spans="2:13" x14ac:dyDescent="0.35">
      <c r="B327" s="6" t="s">
        <v>322</v>
      </c>
      <c r="C327" s="12">
        <v>1</v>
      </c>
      <c r="D327" s="15">
        <v>377.139476472588</v>
      </c>
      <c r="E327" s="15">
        <v>245.24177817985571</v>
      </c>
      <c r="F327" s="15">
        <v>131.89769829273229</v>
      </c>
      <c r="G327" s="15">
        <v>1.6302395398150196</v>
      </c>
      <c r="H327" s="15">
        <v>9.7085077834952411</v>
      </c>
      <c r="I327" s="15">
        <v>229.20327326886161</v>
      </c>
      <c r="J327" s="15">
        <v>261.28028309084982</v>
      </c>
      <c r="K327" s="15">
        <v>81.487352547951758</v>
      </c>
      <c r="L327" s="15">
        <v>110.62425165883229</v>
      </c>
      <c r="M327" s="15">
        <v>379.85930470087914</v>
      </c>
    </row>
    <row r="328" spans="2:13" ht="15" thickBot="1" x14ac:dyDescent="0.4">
      <c r="B328" s="10" t="s">
        <v>323</v>
      </c>
      <c r="C328" s="13">
        <v>1</v>
      </c>
      <c r="D328" s="16">
        <v>327.86669151320319</v>
      </c>
      <c r="E328" s="16">
        <v>255.82940232895277</v>
      </c>
      <c r="F328" s="16">
        <v>72.037289184250426</v>
      </c>
      <c r="G328" s="16">
        <v>0.89037214969902823</v>
      </c>
      <c r="H328" s="16">
        <v>12.94965495252861</v>
      </c>
      <c r="I328" s="16">
        <v>234.43650558483171</v>
      </c>
      <c r="J328" s="16">
        <v>277.22229907307383</v>
      </c>
      <c r="K328" s="16">
        <v>81.936725985857777</v>
      </c>
      <c r="L328" s="16">
        <v>120.46950857174312</v>
      </c>
      <c r="M328" s="16">
        <v>391.18929608616241</v>
      </c>
    </row>
    <row r="348" spans="7:7" x14ac:dyDescent="0.35">
      <c r="G348" t="s">
        <v>83</v>
      </c>
    </row>
    <row r="368" spans="7:7" x14ac:dyDescent="0.35">
      <c r="G368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DD279259">
              <controlPr defaultSize="0" autoFill="0" autoPict="0" macro="[0]!GoToResultsNew1120202119073665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3</xdr:col>
                    <xdr:colOff>222250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BE91-A47C-4C0B-8A69-C3F6942548C6}">
  <sheetPr codeName="XLSTAT_20211120_190805_1">
    <tabColor rgb="FF007800"/>
  </sheetPr>
  <dimension ref="B1:M372"/>
  <sheetViews>
    <sheetView topLeftCell="A58" zoomScaleNormal="100" workbookViewId="0">
      <selection activeCell="B64" sqref="B64:F71"/>
    </sheetView>
  </sheetViews>
  <sheetFormatPr defaultRowHeight="14.5" x14ac:dyDescent="0.35"/>
  <cols>
    <col min="1" max="1" width="4.6328125" customWidth="1"/>
    <col min="2" max="2" width="19.5429687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338</v>
      </c>
    </row>
    <row r="2" spans="2:9" x14ac:dyDescent="0.35">
      <c r="B2" t="s">
        <v>329</v>
      </c>
    </row>
    <row r="3" spans="2:9" x14ac:dyDescent="0.35">
      <c r="B3" t="s">
        <v>336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8" customHeight="1" x14ac:dyDescent="0.35"/>
    <row r="7" spans="2:9" ht="16" customHeight="1" x14ac:dyDescent="0.35">
      <c r="B7" s="36"/>
    </row>
    <row r="10" spans="2:9" x14ac:dyDescent="0.35">
      <c r="B10" s="5" t="s">
        <v>38</v>
      </c>
    </row>
    <row r="11" spans="2:9" ht="15" thickBot="1" x14ac:dyDescent="0.4"/>
    <row r="12" spans="2:9" ht="29" customHeight="1" x14ac:dyDescent="0.3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9" x14ac:dyDescent="0.35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35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35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x14ac:dyDescent="0.35">
      <c r="B16" s="6" t="s">
        <v>6</v>
      </c>
      <c r="C16" s="12">
        <v>220</v>
      </c>
      <c r="D16" s="12">
        <v>0</v>
      </c>
      <c r="E16" s="12">
        <v>220</v>
      </c>
      <c r="F16" s="15">
        <v>0</v>
      </c>
      <c r="G16" s="15">
        <v>1</v>
      </c>
      <c r="H16" s="15">
        <v>0.25454545454545469</v>
      </c>
      <c r="I16" s="15">
        <v>0.43659880199811024</v>
      </c>
    </row>
    <row r="17" spans="2:9" x14ac:dyDescent="0.35">
      <c r="B17" s="6" t="s">
        <v>325</v>
      </c>
      <c r="C17" s="12">
        <v>220</v>
      </c>
      <c r="D17" s="12">
        <v>0</v>
      </c>
      <c r="E17" s="12">
        <v>220</v>
      </c>
      <c r="F17" s="15">
        <v>0</v>
      </c>
      <c r="G17" s="15">
        <v>1</v>
      </c>
      <c r="H17" s="15">
        <v>0.49999999999999989</v>
      </c>
      <c r="I17" s="15">
        <v>0.50114025233602566</v>
      </c>
    </row>
    <row r="18" spans="2:9" x14ac:dyDescent="0.35">
      <c r="B18" s="6" t="s">
        <v>326</v>
      </c>
      <c r="C18" s="12">
        <v>220</v>
      </c>
      <c r="D18" s="12">
        <v>0</v>
      </c>
      <c r="E18" s="12">
        <v>220</v>
      </c>
      <c r="F18" s="15">
        <v>0</v>
      </c>
      <c r="G18" s="15">
        <v>1</v>
      </c>
      <c r="H18" s="15">
        <v>7.2727272727272738E-2</v>
      </c>
      <c r="I18" s="15">
        <v>0.26028052688870046</v>
      </c>
    </row>
    <row r="19" spans="2:9" ht="15" thickBot="1" x14ac:dyDescent="0.4">
      <c r="B19" s="10" t="s">
        <v>327</v>
      </c>
      <c r="C19" s="13">
        <v>220</v>
      </c>
      <c r="D19" s="13">
        <v>0</v>
      </c>
      <c r="E19" s="13">
        <v>220</v>
      </c>
      <c r="F19" s="16">
        <v>0</v>
      </c>
      <c r="G19" s="16">
        <v>1</v>
      </c>
      <c r="H19" s="16">
        <v>0.16818181818181827</v>
      </c>
      <c r="I19" s="16">
        <v>0.37488063687706641</v>
      </c>
    </row>
    <row r="22" spans="2:9" x14ac:dyDescent="0.35">
      <c r="B22" s="5" t="s">
        <v>47</v>
      </c>
    </row>
    <row r="23" spans="2:9" ht="15" thickBot="1" x14ac:dyDescent="0.4"/>
    <row r="24" spans="2:9" ht="43.5" x14ac:dyDescent="0.35">
      <c r="B24" s="7"/>
      <c r="C24" s="8" t="s">
        <v>4</v>
      </c>
      <c r="D24" s="8" t="s">
        <v>5</v>
      </c>
      <c r="E24" s="8" t="s">
        <v>6</v>
      </c>
      <c r="F24" s="8" t="s">
        <v>325</v>
      </c>
      <c r="G24" s="8" t="s">
        <v>326</v>
      </c>
      <c r="H24" s="8" t="s">
        <v>327</v>
      </c>
      <c r="I24" s="17" t="s">
        <v>3</v>
      </c>
    </row>
    <row r="25" spans="2:9" x14ac:dyDescent="0.35">
      <c r="B25" s="18" t="s">
        <v>4</v>
      </c>
      <c r="C25" s="24">
        <v>1</v>
      </c>
      <c r="D25" s="20">
        <v>-3.4677285995991354E-2</v>
      </c>
      <c r="E25" s="20">
        <v>-4.0070634528918347E-2</v>
      </c>
      <c r="F25" s="20">
        <v>0.22946197938733823</v>
      </c>
      <c r="G25" s="20">
        <v>5.6876540038080159E-4</v>
      </c>
      <c r="H25" s="20">
        <v>6.6448691217033284E-2</v>
      </c>
      <c r="I25" s="21">
        <v>-0.27838467187404453</v>
      </c>
    </row>
    <row r="26" spans="2:9" x14ac:dyDescent="0.35">
      <c r="B26" s="6" t="s">
        <v>5</v>
      </c>
      <c r="C26" s="15">
        <v>-3.4677285995991354E-2</v>
      </c>
      <c r="D26" s="25">
        <v>1</v>
      </c>
      <c r="E26" s="15">
        <v>-2.0869596778242006E-2</v>
      </c>
      <c r="F26" s="15">
        <v>0.15151515151515099</v>
      </c>
      <c r="G26" s="15">
        <v>0.84016805041680787</v>
      </c>
      <c r="H26" s="15">
        <v>5.2661798947121446E-2</v>
      </c>
      <c r="I26" s="22">
        <v>0.39620374657492829</v>
      </c>
    </row>
    <row r="27" spans="2:9" x14ac:dyDescent="0.35">
      <c r="B27" s="6" t="s">
        <v>6</v>
      </c>
      <c r="C27" s="15">
        <v>-4.0070634528918347E-2</v>
      </c>
      <c r="D27" s="15">
        <v>-2.0869596778242006E-2</v>
      </c>
      <c r="E27" s="25">
        <v>1</v>
      </c>
      <c r="F27" s="15">
        <v>0.18782637100417801</v>
      </c>
      <c r="G27" s="15">
        <v>3.7259682931091082E-2</v>
      </c>
      <c r="H27" s="15">
        <v>0.76949043836715714</v>
      </c>
      <c r="I27" s="22">
        <v>0.37208725522289637</v>
      </c>
    </row>
    <row r="28" spans="2:9" x14ac:dyDescent="0.35">
      <c r="B28" s="6" t="s">
        <v>325</v>
      </c>
      <c r="C28" s="15">
        <v>0.22946197938733823</v>
      </c>
      <c r="D28" s="15">
        <v>0.15151515151515099</v>
      </c>
      <c r="E28" s="15">
        <v>0.18782637100417801</v>
      </c>
      <c r="F28" s="25">
        <v>1</v>
      </c>
      <c r="G28" s="15">
        <v>0.28005601680560133</v>
      </c>
      <c r="H28" s="15">
        <v>0.44965074485619172</v>
      </c>
      <c r="I28" s="22">
        <v>0.23213025083976896</v>
      </c>
    </row>
    <row r="29" spans="2:9" x14ac:dyDescent="0.35">
      <c r="B29" s="6" t="s">
        <v>326</v>
      </c>
      <c r="C29" s="15">
        <v>5.6876540038080159E-4</v>
      </c>
      <c r="D29" s="15">
        <v>0.84016805041680787</v>
      </c>
      <c r="E29" s="15">
        <v>3.7259682931091082E-2</v>
      </c>
      <c r="F29" s="15">
        <v>0.28005601680560133</v>
      </c>
      <c r="G29" s="25">
        <v>1</v>
      </c>
      <c r="H29" s="15">
        <v>0.1080593200194471</v>
      </c>
      <c r="I29" s="22">
        <v>0.38672894078341297</v>
      </c>
    </row>
    <row r="30" spans="2:9" x14ac:dyDescent="0.35">
      <c r="B30" s="6" t="s">
        <v>327</v>
      </c>
      <c r="C30" s="15">
        <v>6.6448691217033284E-2</v>
      </c>
      <c r="D30" s="15">
        <v>5.2661798947121446E-2</v>
      </c>
      <c r="E30" s="15">
        <v>0.76949043836715714</v>
      </c>
      <c r="F30" s="15">
        <v>0.44965074485619172</v>
      </c>
      <c r="G30" s="15">
        <v>0.1080593200194471</v>
      </c>
      <c r="H30" s="25">
        <v>1</v>
      </c>
      <c r="I30" s="22">
        <v>0.37109069472212697</v>
      </c>
    </row>
    <row r="31" spans="2:9" ht="15" thickBot="1" x14ac:dyDescent="0.4">
      <c r="B31" s="19" t="s">
        <v>3</v>
      </c>
      <c r="C31" s="23">
        <v>-0.27838467187404453</v>
      </c>
      <c r="D31" s="23">
        <v>0.39620374657492829</v>
      </c>
      <c r="E31" s="23">
        <v>0.37208725522289637</v>
      </c>
      <c r="F31" s="23">
        <v>0.23213025083976896</v>
      </c>
      <c r="G31" s="23">
        <v>0.38672894078341297</v>
      </c>
      <c r="H31" s="23">
        <v>0.37109069472212697</v>
      </c>
      <c r="I31" s="26">
        <v>1</v>
      </c>
    </row>
    <row r="34" spans="2:3" x14ac:dyDescent="0.35">
      <c r="B34" s="4" t="s">
        <v>48</v>
      </c>
    </row>
    <row r="36" spans="2:3" x14ac:dyDescent="0.35">
      <c r="B36" s="5" t="s">
        <v>49</v>
      </c>
    </row>
    <row r="37" spans="2:3" ht="15" thickBot="1" x14ac:dyDescent="0.4"/>
    <row r="38" spans="2:3" x14ac:dyDescent="0.35">
      <c r="B38" s="27" t="s">
        <v>40</v>
      </c>
      <c r="C38" s="28">
        <v>220</v>
      </c>
    </row>
    <row r="39" spans="2:3" x14ac:dyDescent="0.35">
      <c r="B39" s="6" t="s">
        <v>50</v>
      </c>
      <c r="C39" s="12">
        <v>220</v>
      </c>
    </row>
    <row r="40" spans="2:3" x14ac:dyDescent="0.35">
      <c r="B40" s="6" t="s">
        <v>51</v>
      </c>
      <c r="C40" s="12">
        <v>213</v>
      </c>
    </row>
    <row r="41" spans="2:3" x14ac:dyDescent="0.35">
      <c r="B41" s="6" t="s">
        <v>52</v>
      </c>
      <c r="C41" s="15">
        <v>0.39782251812512848</v>
      </c>
    </row>
    <row r="42" spans="2:3" x14ac:dyDescent="0.35">
      <c r="B42" s="6" t="s">
        <v>53</v>
      </c>
      <c r="C42" s="15">
        <v>0.38085977215682226</v>
      </c>
    </row>
    <row r="43" spans="2:3" x14ac:dyDescent="0.35">
      <c r="B43" s="6" t="s">
        <v>54</v>
      </c>
      <c r="C43" s="15">
        <v>6652.916957046572</v>
      </c>
    </row>
    <row r="44" spans="2:3" x14ac:dyDescent="0.35">
      <c r="B44" s="6" t="s">
        <v>55</v>
      </c>
      <c r="C44" s="15">
        <v>81.565415201827861</v>
      </c>
    </row>
    <row r="45" spans="2:3" x14ac:dyDescent="0.35">
      <c r="B45" s="6" t="s">
        <v>56</v>
      </c>
      <c r="C45" s="15">
        <v>19.819181751764386</v>
      </c>
    </row>
    <row r="46" spans="2:3" x14ac:dyDescent="0.35">
      <c r="B46" s="6" t="s">
        <v>57</v>
      </c>
      <c r="C46" s="15">
        <v>1.3871187567216372</v>
      </c>
    </row>
    <row r="47" spans="2:3" x14ac:dyDescent="0.35">
      <c r="B47" s="6" t="s">
        <v>58</v>
      </c>
      <c r="C47" s="15">
        <v>7</v>
      </c>
    </row>
    <row r="48" spans="2:3" x14ac:dyDescent="0.35">
      <c r="B48" s="6" t="s">
        <v>59</v>
      </c>
      <c r="C48" s="15">
        <v>1943.504565337772</v>
      </c>
    </row>
    <row r="49" spans="2:8" x14ac:dyDescent="0.35">
      <c r="B49" s="6" t="s">
        <v>60</v>
      </c>
      <c r="C49" s="15">
        <v>1967.2599581622385</v>
      </c>
    </row>
    <row r="50" spans="2:8" ht="15" thickBot="1" x14ac:dyDescent="0.4">
      <c r="B50" s="10" t="s">
        <v>61</v>
      </c>
      <c r="C50" s="16">
        <v>0.64175722246758604</v>
      </c>
    </row>
    <row r="53" spans="2:8" x14ac:dyDescent="0.35">
      <c r="B53" s="5" t="s">
        <v>62</v>
      </c>
    </row>
    <row r="54" spans="2:8" ht="15" thickBot="1" x14ac:dyDescent="0.4"/>
    <row r="55" spans="2:8" ht="29" x14ac:dyDescent="0.35">
      <c r="B55" s="7" t="s">
        <v>63</v>
      </c>
      <c r="C55" s="8" t="s">
        <v>51</v>
      </c>
      <c r="D55" s="8" t="s">
        <v>64</v>
      </c>
      <c r="E55" s="8" t="s">
        <v>65</v>
      </c>
      <c r="F55" s="8" t="s">
        <v>66</v>
      </c>
      <c r="G55" s="8" t="s">
        <v>67</v>
      </c>
    </row>
    <row r="56" spans="2:8" x14ac:dyDescent="0.35">
      <c r="B56" s="18" t="s">
        <v>68</v>
      </c>
      <c r="C56" s="29">
        <v>6</v>
      </c>
      <c r="D56" s="20">
        <v>936173.95969076501</v>
      </c>
      <c r="E56" s="20">
        <v>156028.99328179416</v>
      </c>
      <c r="F56" s="20">
        <v>23.452719204097818</v>
      </c>
      <c r="G56" s="32">
        <v>3.2966638281709796E-21</v>
      </c>
    </row>
    <row r="57" spans="2:8" x14ac:dyDescent="0.35">
      <c r="B57" s="6" t="s">
        <v>69</v>
      </c>
      <c r="C57" s="12">
        <v>213</v>
      </c>
      <c r="D57" s="15">
        <v>1417071.3118509199</v>
      </c>
      <c r="E57" s="15">
        <v>6652.916957046572</v>
      </c>
      <c r="F57" s="15"/>
      <c r="G57" s="33"/>
    </row>
    <row r="58" spans="2:8" ht="15" thickBot="1" x14ac:dyDescent="0.4">
      <c r="B58" s="10" t="s">
        <v>70</v>
      </c>
      <c r="C58" s="13">
        <v>219</v>
      </c>
      <c r="D58" s="16">
        <v>2353245.2715416849</v>
      </c>
      <c r="E58" s="16"/>
      <c r="F58" s="16"/>
      <c r="G58" s="34"/>
    </row>
    <row r="59" spans="2:8" x14ac:dyDescent="0.35">
      <c r="B59" s="35" t="s">
        <v>71</v>
      </c>
    </row>
    <row r="62" spans="2:8" x14ac:dyDescent="0.35">
      <c r="B62" s="5" t="s">
        <v>72</v>
      </c>
    </row>
    <row r="63" spans="2:8" ht="15" thickBot="1" x14ac:dyDescent="0.4"/>
    <row r="64" spans="2:8" ht="43.5" x14ac:dyDescent="0.35">
      <c r="B64" s="7" t="s">
        <v>63</v>
      </c>
      <c r="C64" s="8" t="s">
        <v>73</v>
      </c>
      <c r="D64" s="8" t="s">
        <v>74</v>
      </c>
      <c r="E64" s="8" t="s">
        <v>75</v>
      </c>
      <c r="F64" s="8" t="s">
        <v>76</v>
      </c>
      <c r="G64" s="8" t="s">
        <v>77</v>
      </c>
      <c r="H64" s="8" t="s">
        <v>78</v>
      </c>
    </row>
    <row r="65" spans="2:8" x14ac:dyDescent="0.35">
      <c r="B65" s="18" t="s">
        <v>79</v>
      </c>
      <c r="C65" s="20">
        <v>478.70258330923184</v>
      </c>
      <c r="D65" s="20">
        <v>45.905503463022406</v>
      </c>
      <c r="E65" s="20">
        <v>10.427999851800649</v>
      </c>
      <c r="F65" s="32">
        <v>7.7912092379134297E-21</v>
      </c>
      <c r="G65" s="20">
        <v>402.86490687293178</v>
      </c>
      <c r="H65" s="20">
        <v>554.5402597455319</v>
      </c>
    </row>
    <row r="66" spans="2:8" x14ac:dyDescent="0.35">
      <c r="B66" s="6" t="s">
        <v>4</v>
      </c>
      <c r="C66" s="15">
        <v>-57.792887903142883</v>
      </c>
      <c r="D66" s="15">
        <v>10.732658694315088</v>
      </c>
      <c r="E66" s="15">
        <v>-5.3847690073061596</v>
      </c>
      <c r="F66" s="33">
        <v>1.9104219828314228E-7</v>
      </c>
      <c r="G66" s="15">
        <v>-75.523657330742154</v>
      </c>
      <c r="H66" s="15">
        <v>-40.062118475543613</v>
      </c>
    </row>
    <row r="67" spans="2:8" x14ac:dyDescent="0.35">
      <c r="B67" s="6" t="s">
        <v>5</v>
      </c>
      <c r="C67" s="15">
        <v>105.18330457131516</v>
      </c>
      <c r="D67" s="15">
        <v>34.47833695468411</v>
      </c>
      <c r="E67" s="15">
        <v>3.0507070195862598</v>
      </c>
      <c r="F67" s="33">
        <v>2.5730038830173996E-3</v>
      </c>
      <c r="G67" s="15">
        <v>48.223751472474042</v>
      </c>
      <c r="H67" s="15">
        <v>162.14285767015627</v>
      </c>
    </row>
    <row r="68" spans="2:8" x14ac:dyDescent="0.35">
      <c r="B68" s="6" t="s">
        <v>6</v>
      </c>
      <c r="C68" s="15">
        <v>60.010631774125073</v>
      </c>
      <c r="D68" s="15">
        <v>20.783369726216723</v>
      </c>
      <c r="E68" s="15">
        <v>2.8874351255189379</v>
      </c>
      <c r="F68" s="33">
        <v>4.284480397232393E-3</v>
      </c>
      <c r="G68" s="15">
        <v>25.675696970012957</v>
      </c>
      <c r="H68" s="15">
        <v>94.345566578237197</v>
      </c>
    </row>
    <row r="69" spans="2:8" x14ac:dyDescent="0.35">
      <c r="B69" s="6" t="s">
        <v>325</v>
      </c>
      <c r="C69" s="15">
        <v>28.262725470844771</v>
      </c>
      <c r="D69" s="15">
        <v>13.699286373208157</v>
      </c>
      <c r="E69" s="15">
        <v>2.063080127014389</v>
      </c>
      <c r="F69" s="33">
        <v>4.0317645087842857E-2</v>
      </c>
      <c r="G69" s="15">
        <v>5.6309717810841917</v>
      </c>
      <c r="H69" s="15">
        <v>50.89447916060535</v>
      </c>
    </row>
    <row r="70" spans="2:8" x14ac:dyDescent="0.35">
      <c r="B70" s="6" t="s">
        <v>326</v>
      </c>
      <c r="C70" s="15">
        <v>28.224126227777369</v>
      </c>
      <c r="D70" s="15">
        <v>40.913853035626985</v>
      </c>
      <c r="E70" s="15">
        <v>0.68984278266826515</v>
      </c>
      <c r="F70" s="30">
        <v>0.49104396148913443</v>
      </c>
      <c r="G70" s="15">
        <v>-39.367149636947083</v>
      </c>
      <c r="H70" s="15">
        <v>95.815402092501813</v>
      </c>
    </row>
    <row r="71" spans="2:8" ht="15" thickBot="1" x14ac:dyDescent="0.4">
      <c r="B71" s="10" t="s">
        <v>327</v>
      </c>
      <c r="C71" s="16">
        <v>30.73025151466226</v>
      </c>
      <c r="D71" s="16">
        <v>26.472898614633539</v>
      </c>
      <c r="E71" s="16">
        <v>1.1608192953103884</v>
      </c>
      <c r="F71" s="31">
        <v>0.24701471825739119</v>
      </c>
      <c r="G71" s="16">
        <v>-13.004006210770189</v>
      </c>
      <c r="H71" s="16">
        <v>74.464509240094714</v>
      </c>
    </row>
    <row r="74" spans="2:8" x14ac:dyDescent="0.35">
      <c r="B74" s="5" t="s">
        <v>80</v>
      </c>
    </row>
    <row r="76" spans="2:8" x14ac:dyDescent="0.35">
      <c r="B76" t="s">
        <v>337</v>
      </c>
    </row>
    <row r="79" spans="2:8" x14ac:dyDescent="0.35">
      <c r="B79" s="5" t="s">
        <v>82</v>
      </c>
    </row>
    <row r="80" spans="2:8" ht="15" thickBot="1" x14ac:dyDescent="0.4"/>
    <row r="81" spans="2:8" ht="43.5" x14ac:dyDescent="0.35">
      <c r="B81" s="7" t="s">
        <v>63</v>
      </c>
      <c r="C81" s="8" t="s">
        <v>73</v>
      </c>
      <c r="D81" s="8" t="s">
        <v>74</v>
      </c>
      <c r="E81" s="8" t="s">
        <v>75</v>
      </c>
      <c r="F81" s="8" t="s">
        <v>76</v>
      </c>
      <c r="G81" s="8" t="s">
        <v>77</v>
      </c>
      <c r="H81" s="8" t="s">
        <v>78</v>
      </c>
    </row>
    <row r="82" spans="2:8" x14ac:dyDescent="0.35">
      <c r="B82" s="18" t="s">
        <v>4</v>
      </c>
      <c r="C82" s="20">
        <v>-0.29645405596272334</v>
      </c>
      <c r="D82" s="20">
        <v>5.505418255833977E-2</v>
      </c>
      <c r="E82" s="20">
        <v>-5.3847690073061596</v>
      </c>
      <c r="F82" s="32">
        <v>1.9104219828314228E-7</v>
      </c>
      <c r="G82" s="20">
        <v>-0.38740570594707735</v>
      </c>
      <c r="H82" s="20">
        <v>-0.20550240597836933</v>
      </c>
    </row>
    <row r="83" spans="2:8" x14ac:dyDescent="0.35">
      <c r="B83" s="6" t="s">
        <v>5</v>
      </c>
      <c r="C83" s="15">
        <v>0.30510252989576192</v>
      </c>
      <c r="D83" s="15">
        <v>0.10001043297076108</v>
      </c>
      <c r="E83" s="15">
        <v>3.0507070195862598</v>
      </c>
      <c r="F83" s="33">
        <v>2.5730038830173996E-3</v>
      </c>
      <c r="G83" s="15">
        <v>0.1398814064197863</v>
      </c>
      <c r="H83" s="15">
        <v>0.47032365337173754</v>
      </c>
    </row>
    <row r="84" spans="2:8" x14ac:dyDescent="0.35">
      <c r="B84" s="6" t="s">
        <v>6</v>
      </c>
      <c r="C84" s="15">
        <v>0.25275467589473954</v>
      </c>
      <c r="D84" s="15">
        <v>8.7536053593347402E-2</v>
      </c>
      <c r="E84" s="15">
        <v>2.8874351255189379</v>
      </c>
      <c r="F84" s="33">
        <v>4.284480397232393E-3</v>
      </c>
      <c r="G84" s="15">
        <v>0.10814171212950521</v>
      </c>
      <c r="H84" s="15">
        <v>0.3973676396599739</v>
      </c>
    </row>
    <row r="85" spans="2:8" x14ac:dyDescent="0.35">
      <c r="B85" s="6" t="s">
        <v>325</v>
      </c>
      <c r="C85" s="15">
        <v>0.1366349453468895</v>
      </c>
      <c r="D85" s="15">
        <v>6.6228617860142155E-2</v>
      </c>
      <c r="E85" s="15">
        <v>2.0630801270143886</v>
      </c>
      <c r="F85" s="33">
        <v>4.0317645087842857E-2</v>
      </c>
      <c r="G85" s="15">
        <v>2.7222693803964498E-2</v>
      </c>
      <c r="H85" s="15">
        <v>0.2460471968898145</v>
      </c>
    </row>
    <row r="86" spans="2:8" x14ac:dyDescent="0.35">
      <c r="B86" s="6" t="s">
        <v>326</v>
      </c>
      <c r="C86" s="15">
        <v>7.086807612942346E-2</v>
      </c>
      <c r="D86" s="15">
        <v>0.10273076403772832</v>
      </c>
      <c r="E86" s="15">
        <v>0.68984278266826526</v>
      </c>
      <c r="F86" s="30">
        <v>0.49104396148913443</v>
      </c>
      <c r="G86" s="15">
        <v>-9.884714003028576E-2</v>
      </c>
      <c r="H86" s="15">
        <v>0.24058329228913267</v>
      </c>
    </row>
    <row r="87" spans="2:8" ht="15" thickBot="1" x14ac:dyDescent="0.4">
      <c r="B87" s="10" t="s">
        <v>327</v>
      </c>
      <c r="C87" s="16">
        <v>0.11113416323936469</v>
      </c>
      <c r="D87" s="16">
        <v>9.5737694650956703E-2</v>
      </c>
      <c r="E87" s="16">
        <v>1.1608192953103882</v>
      </c>
      <c r="F87" s="31">
        <v>0.24701471825739119</v>
      </c>
      <c r="G87" s="16">
        <v>-4.7028230416659836E-2</v>
      </c>
      <c r="H87" s="16">
        <v>0.26929655689538923</v>
      </c>
    </row>
    <row r="107" spans="2:13" x14ac:dyDescent="0.35">
      <c r="G107" t="s">
        <v>83</v>
      </c>
    </row>
    <row r="110" spans="2:13" x14ac:dyDescent="0.35">
      <c r="B110" s="5" t="s">
        <v>84</v>
      </c>
    </row>
    <row r="111" spans="2:13" ht="15" thickBot="1" x14ac:dyDescent="0.4"/>
    <row r="112" spans="2:13" ht="72.5" x14ac:dyDescent="0.35">
      <c r="B112" s="7" t="s">
        <v>85</v>
      </c>
      <c r="C112" s="8" t="s">
        <v>86</v>
      </c>
      <c r="D112" s="8" t="s">
        <v>3</v>
      </c>
      <c r="E112" s="8" t="s">
        <v>197</v>
      </c>
      <c r="F112" s="8" t="s">
        <v>198</v>
      </c>
      <c r="G112" s="8" t="s">
        <v>199</v>
      </c>
      <c r="H112" s="8" t="s">
        <v>200</v>
      </c>
      <c r="I112" s="8" t="s">
        <v>201</v>
      </c>
      <c r="J112" s="8" t="s">
        <v>202</v>
      </c>
      <c r="K112" s="8" t="s">
        <v>203</v>
      </c>
      <c r="L112" s="8" t="s">
        <v>204</v>
      </c>
      <c r="M112" s="8" t="s">
        <v>205</v>
      </c>
    </row>
    <row r="113" spans="2:13" x14ac:dyDescent="0.35">
      <c r="B113" s="18" t="s">
        <v>87</v>
      </c>
      <c r="C113" s="29">
        <v>1</v>
      </c>
      <c r="D113" s="20">
        <v>270.7488999921228</v>
      </c>
      <c r="E113" s="20">
        <v>259.03381967559363</v>
      </c>
      <c r="F113" s="20">
        <v>11.715080316529168</v>
      </c>
      <c r="G113" s="20">
        <v>0.14362803508743294</v>
      </c>
      <c r="H113" s="20">
        <v>10.248707469560836</v>
      </c>
      <c r="I113" s="20">
        <v>242.102556486357</v>
      </c>
      <c r="J113" s="20">
        <v>275.96508286483026</v>
      </c>
      <c r="K113" s="20">
        <v>82.20676956214254</v>
      </c>
      <c r="L113" s="20">
        <v>123.22504032195633</v>
      </c>
      <c r="M113" s="20">
        <v>394.84259902923094</v>
      </c>
    </row>
    <row r="114" spans="2:13" x14ac:dyDescent="0.35">
      <c r="B114" s="6" t="s">
        <v>88</v>
      </c>
      <c r="C114" s="12">
        <v>1</v>
      </c>
      <c r="D114" s="15">
        <v>314.50582438280878</v>
      </c>
      <c r="E114" s="15">
        <v>392.44125047468617</v>
      </c>
      <c r="F114" s="15">
        <v>-77.935426091877389</v>
      </c>
      <c r="G114" s="15">
        <v>-0.95549597705144618</v>
      </c>
      <c r="H114" s="15">
        <v>21.030958740144143</v>
      </c>
      <c r="I114" s="15">
        <v>357.69728899379368</v>
      </c>
      <c r="J114" s="15">
        <v>427.18521195557867</v>
      </c>
      <c r="K114" s="15">
        <v>84.233118086511652</v>
      </c>
      <c r="L114" s="15">
        <v>253.28486457835913</v>
      </c>
      <c r="M114" s="15">
        <v>531.59763637101321</v>
      </c>
    </row>
    <row r="115" spans="2:13" x14ac:dyDescent="0.35">
      <c r="B115" s="6" t="s">
        <v>89</v>
      </c>
      <c r="C115" s="12">
        <v>1</v>
      </c>
      <c r="D115" s="15">
        <v>390.60697916261392</v>
      </c>
      <c r="E115" s="15">
        <v>361.57408426387025</v>
      </c>
      <c r="F115" s="15">
        <v>29.032894898743677</v>
      </c>
      <c r="G115" s="15">
        <v>0.35594614245392892</v>
      </c>
      <c r="H115" s="15">
        <v>14.094145213655825</v>
      </c>
      <c r="I115" s="15">
        <v>338.29000841835762</v>
      </c>
      <c r="J115" s="15">
        <v>384.85816010938288</v>
      </c>
      <c r="K115" s="15">
        <v>82.774161948945093</v>
      </c>
      <c r="L115" s="15">
        <v>224.82795062813878</v>
      </c>
      <c r="M115" s="15">
        <v>498.32021789960174</v>
      </c>
    </row>
    <row r="116" spans="2:13" x14ac:dyDescent="0.35">
      <c r="B116" s="6" t="s">
        <v>90</v>
      </c>
      <c r="C116" s="12">
        <v>1</v>
      </c>
      <c r="D116" s="15">
        <v>249.86237982712225</v>
      </c>
      <c r="E116" s="15">
        <v>361.57408426387025</v>
      </c>
      <c r="F116" s="15">
        <v>-111.71170443674799</v>
      </c>
      <c r="G116" s="15">
        <v>-1.3695964663494358</v>
      </c>
      <c r="H116" s="15">
        <v>14.094145213655825</v>
      </c>
      <c r="I116" s="15">
        <v>338.29000841835762</v>
      </c>
      <c r="J116" s="15">
        <v>384.85816010938288</v>
      </c>
      <c r="K116" s="15">
        <v>82.774161948945093</v>
      </c>
      <c r="L116" s="15">
        <v>224.82795062813878</v>
      </c>
      <c r="M116" s="15">
        <v>498.32021789960174</v>
      </c>
    </row>
    <row r="117" spans="2:13" x14ac:dyDescent="0.35">
      <c r="B117" s="6" t="s">
        <v>91</v>
      </c>
      <c r="C117" s="12">
        <v>1</v>
      </c>
      <c r="D117" s="15">
        <v>222.03389430781561</v>
      </c>
      <c r="E117" s="15">
        <v>320.69765623811219</v>
      </c>
      <c r="F117" s="15">
        <v>-98.663761930296573</v>
      </c>
      <c r="G117" s="15">
        <v>-1.2096274099280935</v>
      </c>
      <c r="H117" s="15">
        <v>14.435634304413256</v>
      </c>
      <c r="I117" s="15">
        <v>296.84942713824631</v>
      </c>
      <c r="J117" s="15">
        <v>344.54588533797806</v>
      </c>
      <c r="K117" s="15">
        <v>82.832991584376117</v>
      </c>
      <c r="L117" s="15">
        <v>183.85433375746854</v>
      </c>
      <c r="M117" s="15">
        <v>457.54097871875581</v>
      </c>
    </row>
    <row r="118" spans="2:13" x14ac:dyDescent="0.35">
      <c r="B118" s="6" t="s">
        <v>92</v>
      </c>
      <c r="C118" s="12">
        <v>1</v>
      </c>
      <c r="D118" s="15">
        <v>276.35819705736077</v>
      </c>
      <c r="E118" s="15">
        <v>267.28994652715585</v>
      </c>
      <c r="F118" s="15">
        <v>9.0682505302049208</v>
      </c>
      <c r="G118" s="15">
        <v>0.11117764199159871</v>
      </c>
      <c r="H118" s="15">
        <v>10.609473296481394</v>
      </c>
      <c r="I118" s="15">
        <v>249.76268416598302</v>
      </c>
      <c r="J118" s="15">
        <v>284.81720888832865</v>
      </c>
      <c r="K118" s="15">
        <v>82.252525071728485</v>
      </c>
      <c r="L118" s="15">
        <v>131.40557729279863</v>
      </c>
      <c r="M118" s="15">
        <v>403.17431576151307</v>
      </c>
    </row>
    <row r="119" spans="2:13" x14ac:dyDescent="0.35">
      <c r="B119" s="6" t="s">
        <v>93</v>
      </c>
      <c r="C119" s="12">
        <v>1</v>
      </c>
      <c r="D119" s="15">
        <v>294.86318135451683</v>
      </c>
      <c r="E119" s="15">
        <v>267.28994652715585</v>
      </c>
      <c r="F119" s="15">
        <v>27.573234827360977</v>
      </c>
      <c r="G119" s="15">
        <v>0.33805056664191502</v>
      </c>
      <c r="H119" s="15">
        <v>10.609473296481394</v>
      </c>
      <c r="I119" s="15">
        <v>249.76268416598302</v>
      </c>
      <c r="J119" s="15">
        <v>284.81720888832865</v>
      </c>
      <c r="K119" s="15">
        <v>82.252525071728485</v>
      </c>
      <c r="L119" s="15">
        <v>131.40557729279863</v>
      </c>
      <c r="M119" s="15">
        <v>403.17431576151307</v>
      </c>
    </row>
    <row r="120" spans="2:13" x14ac:dyDescent="0.35">
      <c r="B120" s="6" t="s">
        <v>94</v>
      </c>
      <c r="C120" s="12">
        <v>1</v>
      </c>
      <c r="D120" s="15">
        <v>383.45580710381228</v>
      </c>
      <c r="E120" s="15">
        <v>406.3115435714405</v>
      </c>
      <c r="F120" s="15">
        <v>-22.855736467628219</v>
      </c>
      <c r="G120" s="15">
        <v>-0.28021357349893106</v>
      </c>
      <c r="H120" s="15">
        <v>21.206545024841013</v>
      </c>
      <c r="I120" s="15">
        <v>371.27750672178053</v>
      </c>
      <c r="J120" s="15">
        <v>441.34558042110046</v>
      </c>
      <c r="K120" s="15">
        <v>84.277129216277771</v>
      </c>
      <c r="L120" s="15">
        <v>267.08244957767397</v>
      </c>
      <c r="M120" s="15">
        <v>545.54063756520702</v>
      </c>
    </row>
    <row r="121" spans="2:13" x14ac:dyDescent="0.35">
      <c r="B121" s="6" t="s">
        <v>95</v>
      </c>
      <c r="C121" s="12">
        <v>1</v>
      </c>
      <c r="D121" s="15">
        <v>300.2942445751741</v>
      </c>
      <c r="E121" s="15">
        <v>363.64499606113526</v>
      </c>
      <c r="F121" s="15">
        <v>-63.350751485961155</v>
      </c>
      <c r="G121" s="15">
        <v>-0.77668643418542271</v>
      </c>
      <c r="H121" s="15">
        <v>14.185157551671464</v>
      </c>
      <c r="I121" s="15">
        <v>340.21056429484065</v>
      </c>
      <c r="J121" s="15">
        <v>387.07942782742987</v>
      </c>
      <c r="K121" s="15">
        <v>82.789707402625325</v>
      </c>
      <c r="L121" s="15">
        <v>226.87318073154748</v>
      </c>
      <c r="M121" s="15">
        <v>500.41681139072307</v>
      </c>
    </row>
    <row r="122" spans="2:13" x14ac:dyDescent="0.35">
      <c r="B122" s="6" t="s">
        <v>96</v>
      </c>
      <c r="C122" s="12">
        <v>1</v>
      </c>
      <c r="D122" s="15">
        <v>296.74312209515341</v>
      </c>
      <c r="E122" s="15">
        <v>332.93770830786303</v>
      </c>
      <c r="F122" s="15">
        <v>-36.194586212709623</v>
      </c>
      <c r="G122" s="15">
        <v>-0.4437491812326177</v>
      </c>
      <c r="H122" s="15">
        <v>13.906180416381114</v>
      </c>
      <c r="I122" s="15">
        <v>309.96415761514862</v>
      </c>
      <c r="J122" s="15">
        <v>355.91125900057745</v>
      </c>
      <c r="K122" s="15">
        <v>82.742364063516533</v>
      </c>
      <c r="L122" s="15">
        <v>196.24410601509857</v>
      </c>
      <c r="M122" s="15">
        <v>469.6313106006275</v>
      </c>
    </row>
    <row r="123" spans="2:13" x14ac:dyDescent="0.35">
      <c r="B123" s="6" t="s">
        <v>97</v>
      </c>
      <c r="C123" s="12">
        <v>1</v>
      </c>
      <c r="D123" s="15">
        <v>429.79776568141511</v>
      </c>
      <c r="E123" s="15">
        <v>392.14133539970084</v>
      </c>
      <c r="F123" s="15">
        <v>37.656430281714279</v>
      </c>
      <c r="G123" s="15">
        <v>0.46167153306994269</v>
      </c>
      <c r="H123" s="15">
        <v>16.330193854305762</v>
      </c>
      <c r="I123" s="15">
        <v>365.16322026667586</v>
      </c>
      <c r="J123" s="15">
        <v>419.11945053272581</v>
      </c>
      <c r="K123" s="15">
        <v>83.184086148528294</v>
      </c>
      <c r="L123" s="15">
        <v>254.71799104921396</v>
      </c>
      <c r="M123" s="15">
        <v>529.56467975018768</v>
      </c>
    </row>
    <row r="124" spans="2:13" x14ac:dyDescent="0.35">
      <c r="B124" s="6" t="s">
        <v>98</v>
      </c>
      <c r="C124" s="12">
        <v>1</v>
      </c>
      <c r="D124" s="15">
        <v>297.21708504560701</v>
      </c>
      <c r="E124" s="15">
        <v>259.03381967559363</v>
      </c>
      <c r="F124" s="15">
        <v>38.183265370013373</v>
      </c>
      <c r="G124" s="15">
        <v>0.46813058298706112</v>
      </c>
      <c r="H124" s="15">
        <v>10.248707469560836</v>
      </c>
      <c r="I124" s="15">
        <v>242.102556486357</v>
      </c>
      <c r="J124" s="15">
        <v>275.96508286483026</v>
      </c>
      <c r="K124" s="15">
        <v>82.20676956214254</v>
      </c>
      <c r="L124" s="15">
        <v>123.22504032195633</v>
      </c>
      <c r="M124" s="15">
        <v>394.84259902923094</v>
      </c>
    </row>
    <row r="125" spans="2:13" x14ac:dyDescent="0.35">
      <c r="B125" s="6" t="s">
        <v>99</v>
      </c>
      <c r="C125" s="12">
        <v>1</v>
      </c>
      <c r="D125" s="15">
        <v>268.40556671680145</v>
      </c>
      <c r="E125" s="15">
        <v>259.03381967559363</v>
      </c>
      <c r="F125" s="15">
        <v>9.3717470412078114</v>
      </c>
      <c r="G125" s="15">
        <v>0.1148985390194862</v>
      </c>
      <c r="H125" s="15">
        <v>10.248707469560836</v>
      </c>
      <c r="I125" s="15">
        <v>242.102556486357</v>
      </c>
      <c r="J125" s="15">
        <v>275.96508286483026</v>
      </c>
      <c r="K125" s="15">
        <v>82.20676956214254</v>
      </c>
      <c r="L125" s="15">
        <v>123.22504032195633</v>
      </c>
      <c r="M125" s="15">
        <v>394.84259902923094</v>
      </c>
    </row>
    <row r="126" spans="2:13" x14ac:dyDescent="0.35">
      <c r="B126" s="6" t="s">
        <v>100</v>
      </c>
      <c r="C126" s="12">
        <v>1</v>
      </c>
      <c r="D126" s="15">
        <v>206.02798850125583</v>
      </c>
      <c r="E126" s="15">
        <v>270.83320097508295</v>
      </c>
      <c r="F126" s="15">
        <v>-64.805212473827112</v>
      </c>
      <c r="G126" s="15">
        <v>-0.79451826872297759</v>
      </c>
      <c r="H126" s="15">
        <v>10.827383909945928</v>
      </c>
      <c r="I126" s="15">
        <v>252.94594180853207</v>
      </c>
      <c r="J126" s="15">
        <v>288.72046014163379</v>
      </c>
      <c r="K126" s="15">
        <v>82.280916374211145</v>
      </c>
      <c r="L126" s="15">
        <v>134.90192820522657</v>
      </c>
      <c r="M126" s="15">
        <v>406.76447374493932</v>
      </c>
    </row>
    <row r="127" spans="2:13" x14ac:dyDescent="0.35">
      <c r="B127" s="6" t="s">
        <v>101</v>
      </c>
      <c r="C127" s="12">
        <v>1</v>
      </c>
      <c r="D127" s="15">
        <v>201.96734153603134</v>
      </c>
      <c r="E127" s="15">
        <v>270.83320097508295</v>
      </c>
      <c r="F127" s="15">
        <v>-68.865859439051604</v>
      </c>
      <c r="G127" s="15">
        <v>-0.84430219926727401</v>
      </c>
      <c r="H127" s="15">
        <v>10.827383909945928</v>
      </c>
      <c r="I127" s="15">
        <v>252.94594180853207</v>
      </c>
      <c r="J127" s="15">
        <v>288.72046014163379</v>
      </c>
      <c r="K127" s="15">
        <v>82.280916374211145</v>
      </c>
      <c r="L127" s="15">
        <v>134.90192820522657</v>
      </c>
      <c r="M127" s="15">
        <v>406.76447374493932</v>
      </c>
    </row>
    <row r="128" spans="2:13" x14ac:dyDescent="0.35">
      <c r="B128" s="6" t="s">
        <v>102</v>
      </c>
      <c r="C128" s="12">
        <v>1</v>
      </c>
      <c r="D128" s="15">
        <v>239.72697458725526</v>
      </c>
      <c r="E128" s="15">
        <v>285.04061923200794</v>
      </c>
      <c r="F128" s="15">
        <v>-45.313644644752685</v>
      </c>
      <c r="G128" s="15">
        <v>-0.55554973309002686</v>
      </c>
      <c r="H128" s="15">
        <v>12.027485086070159</v>
      </c>
      <c r="I128" s="15">
        <v>265.17074626493434</v>
      </c>
      <c r="J128" s="15">
        <v>304.91049219908155</v>
      </c>
      <c r="K128" s="15">
        <v>82.447421758004126</v>
      </c>
      <c r="L128" s="15">
        <v>148.83427309472481</v>
      </c>
      <c r="M128" s="15">
        <v>421.24696536929105</v>
      </c>
    </row>
    <row r="129" spans="2:13" x14ac:dyDescent="0.35">
      <c r="B129" s="6" t="s">
        <v>103</v>
      </c>
      <c r="C129" s="12">
        <v>1</v>
      </c>
      <c r="D129" s="15">
        <v>171.39281859155261</v>
      </c>
      <c r="E129" s="15">
        <v>260.81206239364258</v>
      </c>
      <c r="F129" s="15">
        <v>-89.419243802089966</v>
      </c>
      <c r="G129" s="15">
        <v>-1.0962887098757281</v>
      </c>
      <c r="H129" s="15">
        <v>10.308224029033669</v>
      </c>
      <c r="I129" s="15">
        <v>243.78247553427045</v>
      </c>
      <c r="J129" s="15">
        <v>277.84164925301474</v>
      </c>
      <c r="K129" s="15">
        <v>82.214210691822117</v>
      </c>
      <c r="L129" s="15">
        <v>124.99099000447816</v>
      </c>
      <c r="M129" s="15">
        <v>396.63313478280702</v>
      </c>
    </row>
    <row r="130" spans="2:13" x14ac:dyDescent="0.35">
      <c r="B130" s="6" t="s">
        <v>104</v>
      </c>
      <c r="C130" s="12">
        <v>1</v>
      </c>
      <c r="D130" s="15">
        <v>172.74559451311936</v>
      </c>
      <c r="E130" s="15">
        <v>218.57879814339361</v>
      </c>
      <c r="F130" s="15">
        <v>-45.833203630274255</v>
      </c>
      <c r="G130" s="15">
        <v>-0.56191957727258823</v>
      </c>
      <c r="H130" s="15">
        <v>11.667303910087547</v>
      </c>
      <c r="I130" s="15">
        <v>199.30395848217663</v>
      </c>
      <c r="J130" s="15">
        <v>237.8536378046106</v>
      </c>
      <c r="K130" s="15">
        <v>82.395648778178312</v>
      </c>
      <c r="L130" s="15">
        <v>82.457982981614009</v>
      </c>
      <c r="M130" s="15">
        <v>354.69961330517322</v>
      </c>
    </row>
    <row r="131" spans="2:13" x14ac:dyDescent="0.35">
      <c r="B131" s="6" t="s">
        <v>105</v>
      </c>
      <c r="C131" s="12">
        <v>1</v>
      </c>
      <c r="D131" s="15">
        <v>379.20412736310453</v>
      </c>
      <c r="E131" s="15">
        <v>422.57611342798515</v>
      </c>
      <c r="F131" s="15">
        <v>-43.371986064880616</v>
      </c>
      <c r="G131" s="15">
        <v>-0.53174480823226</v>
      </c>
      <c r="H131" s="15">
        <v>21.801780127016123</v>
      </c>
      <c r="I131" s="15">
        <v>386.55872504796571</v>
      </c>
      <c r="J131" s="15">
        <v>458.59350180800459</v>
      </c>
      <c r="K131" s="15">
        <v>84.428872867955107</v>
      </c>
      <c r="L131" s="15">
        <v>283.09633302215389</v>
      </c>
      <c r="M131" s="15">
        <v>562.05589383381641</v>
      </c>
    </row>
    <row r="132" spans="2:13" x14ac:dyDescent="0.35">
      <c r="B132" s="6" t="s">
        <v>106</v>
      </c>
      <c r="C132" s="12">
        <v>1</v>
      </c>
      <c r="D132" s="15">
        <v>346.14938028154523</v>
      </c>
      <c r="E132" s="15">
        <v>325.93513670433452</v>
      </c>
      <c r="F132" s="15">
        <v>20.214243577210709</v>
      </c>
      <c r="G132" s="15">
        <v>0.24782861127099018</v>
      </c>
      <c r="H132" s="15">
        <v>14.166925642517334</v>
      </c>
      <c r="I132" s="15">
        <v>302.53082476078322</v>
      </c>
      <c r="J132" s="15">
        <v>349.33944864788583</v>
      </c>
      <c r="K132" s="15">
        <v>82.786585502768418</v>
      </c>
      <c r="L132" s="15">
        <v>189.16847887468367</v>
      </c>
      <c r="M132" s="15">
        <v>462.70179453398538</v>
      </c>
    </row>
    <row r="133" spans="2:13" x14ac:dyDescent="0.35">
      <c r="B133" s="6" t="s">
        <v>107</v>
      </c>
      <c r="C133" s="12">
        <v>1</v>
      </c>
      <c r="D133" s="15">
        <v>371.4853015379951</v>
      </c>
      <c r="E133" s="15">
        <v>390.35356639097444</v>
      </c>
      <c r="F133" s="15">
        <v>-18.868264852979337</v>
      </c>
      <c r="G133" s="15">
        <v>-0.23132677993842302</v>
      </c>
      <c r="H133" s="15">
        <v>16.153078565892745</v>
      </c>
      <c r="I133" s="15">
        <v>363.66805260030065</v>
      </c>
      <c r="J133" s="15">
        <v>417.03908018164822</v>
      </c>
      <c r="K133" s="15">
        <v>83.149497317797866</v>
      </c>
      <c r="L133" s="15">
        <v>252.9873641335997</v>
      </c>
      <c r="M133" s="15">
        <v>527.71976864834915</v>
      </c>
    </row>
    <row r="134" spans="2:13" x14ac:dyDescent="0.35">
      <c r="B134" s="6" t="s">
        <v>108</v>
      </c>
      <c r="C134" s="12">
        <v>1</v>
      </c>
      <c r="D134" s="15">
        <v>302.60708516818738</v>
      </c>
      <c r="E134" s="15">
        <v>375.49253808127952</v>
      </c>
      <c r="F134" s="15">
        <v>-72.885452913092138</v>
      </c>
      <c r="G134" s="15">
        <v>-0.89358280997825157</v>
      </c>
      <c r="H134" s="15">
        <v>14.887244606918488</v>
      </c>
      <c r="I134" s="15">
        <v>350.89823120395761</v>
      </c>
      <c r="J134" s="15">
        <v>400.08684495860143</v>
      </c>
      <c r="K134" s="15">
        <v>82.912888075574813</v>
      </c>
      <c r="L134" s="15">
        <v>238.51722349095769</v>
      </c>
      <c r="M134" s="15">
        <v>512.46785267160135</v>
      </c>
    </row>
    <row r="135" spans="2:13" x14ac:dyDescent="0.35">
      <c r="B135" s="6" t="s">
        <v>109</v>
      </c>
      <c r="C135" s="12">
        <v>1</v>
      </c>
      <c r="D135" s="15">
        <v>145.78336079215677</v>
      </c>
      <c r="E135" s="15">
        <v>195.46164298213648</v>
      </c>
      <c r="F135" s="15">
        <v>-49.678282189979711</v>
      </c>
      <c r="G135" s="15">
        <v>-0.60906061799666333</v>
      </c>
      <c r="H135" s="15">
        <v>14.302980966044013</v>
      </c>
      <c r="I135" s="15">
        <v>171.83256235455661</v>
      </c>
      <c r="J135" s="15">
        <v>219.09072360971635</v>
      </c>
      <c r="K135" s="15">
        <v>82.809976582303108</v>
      </c>
      <c r="L135" s="15">
        <v>58.656342179695287</v>
      </c>
      <c r="M135" s="15">
        <v>332.26694378457768</v>
      </c>
    </row>
    <row r="136" spans="2:13" x14ac:dyDescent="0.35">
      <c r="B136" s="6" t="s">
        <v>110</v>
      </c>
      <c r="C136" s="12">
        <v>1</v>
      </c>
      <c r="D136" s="15">
        <v>309.05276246954139</v>
      </c>
      <c r="E136" s="15">
        <v>216.92757274996404</v>
      </c>
      <c r="F136" s="15">
        <v>92.125189719577349</v>
      </c>
      <c r="G136" s="15">
        <v>1.1294638725447552</v>
      </c>
      <c r="H136" s="15">
        <v>11.823400148167035</v>
      </c>
      <c r="I136" s="15">
        <v>197.39485603472605</v>
      </c>
      <c r="J136" s="15">
        <v>236.46028946520204</v>
      </c>
      <c r="K136" s="15">
        <v>82.41789701339296</v>
      </c>
      <c r="L136" s="15">
        <v>80.770002638642353</v>
      </c>
      <c r="M136" s="15">
        <v>353.0851428612857</v>
      </c>
    </row>
    <row r="137" spans="2:13" x14ac:dyDescent="0.35">
      <c r="B137" s="6" t="s">
        <v>111</v>
      </c>
      <c r="C137" s="12">
        <v>1</v>
      </c>
      <c r="D137" s="15">
        <v>154.59788084785293</v>
      </c>
      <c r="E137" s="15">
        <v>205.57539836518646</v>
      </c>
      <c r="F137" s="15">
        <v>-50.977517517333524</v>
      </c>
      <c r="G137" s="15">
        <v>-0.62498937069336624</v>
      </c>
      <c r="H137" s="15">
        <v>13.041974466791137</v>
      </c>
      <c r="I137" s="15">
        <v>184.02954949981662</v>
      </c>
      <c r="J137" s="15">
        <v>227.12124723055629</v>
      </c>
      <c r="K137" s="15">
        <v>82.601513636488548</v>
      </c>
      <c r="L137" s="15">
        <v>69.114486453858888</v>
      </c>
      <c r="M137" s="15">
        <v>342.03631027651403</v>
      </c>
    </row>
    <row r="138" spans="2:13" x14ac:dyDescent="0.35">
      <c r="B138" s="6" t="s">
        <v>112</v>
      </c>
      <c r="C138" s="12">
        <v>1</v>
      </c>
      <c r="D138" s="15">
        <v>247.72564561350089</v>
      </c>
      <c r="E138" s="15">
        <v>224.83969431363647</v>
      </c>
      <c r="F138" s="15">
        <v>22.885951299864416</v>
      </c>
      <c r="G138" s="15">
        <v>0.28058401030920699</v>
      </c>
      <c r="H138" s="15">
        <v>11.132433699173609</v>
      </c>
      <c r="I138" s="15">
        <v>206.44848103554764</v>
      </c>
      <c r="J138" s="15">
        <v>243.2309075917253</v>
      </c>
      <c r="K138" s="15">
        <v>82.321613426323637</v>
      </c>
      <c r="L138" s="15">
        <v>88.841188431469163</v>
      </c>
      <c r="M138" s="15">
        <v>360.83820019580378</v>
      </c>
    </row>
    <row r="139" spans="2:13" x14ac:dyDescent="0.35">
      <c r="B139" s="6" t="s">
        <v>113</v>
      </c>
      <c r="C139" s="12">
        <v>1</v>
      </c>
      <c r="D139" s="15">
        <v>227.99236329472669</v>
      </c>
      <c r="E139" s="15">
        <v>277.7201867450122</v>
      </c>
      <c r="F139" s="15">
        <v>-49.727823450285513</v>
      </c>
      <c r="G139" s="15">
        <v>-0.60966799871290456</v>
      </c>
      <c r="H139" s="15">
        <v>11.348532759097852</v>
      </c>
      <c r="I139" s="15">
        <v>258.9719694184235</v>
      </c>
      <c r="J139" s="15">
        <v>296.4684040716009</v>
      </c>
      <c r="K139" s="15">
        <v>82.351115067319455</v>
      </c>
      <c r="L139" s="15">
        <v>141.67294300495422</v>
      </c>
      <c r="M139" s="15">
        <v>413.76743048507018</v>
      </c>
    </row>
    <row r="140" spans="2:13" x14ac:dyDescent="0.35">
      <c r="B140" s="6" t="s">
        <v>114</v>
      </c>
      <c r="C140" s="12">
        <v>1</v>
      </c>
      <c r="D140" s="15">
        <v>226.5964968466343</v>
      </c>
      <c r="E140" s="15">
        <v>275.92712535257607</v>
      </c>
      <c r="F140" s="15">
        <v>-49.330628505941775</v>
      </c>
      <c r="G140" s="15">
        <v>-0.60479834969118484</v>
      </c>
      <c r="H140" s="15">
        <v>11.201128634094731</v>
      </c>
      <c r="I140" s="15">
        <v>257.42242537127402</v>
      </c>
      <c r="J140" s="15">
        <v>294.43182533387812</v>
      </c>
      <c r="K140" s="15">
        <v>82.330931245335179</v>
      </c>
      <c r="L140" s="15">
        <v>139.91322607114327</v>
      </c>
      <c r="M140" s="15">
        <v>411.94102463400884</v>
      </c>
    </row>
    <row r="141" spans="2:13" x14ac:dyDescent="0.35">
      <c r="B141" s="6" t="s">
        <v>115</v>
      </c>
      <c r="C141" s="12">
        <v>1</v>
      </c>
      <c r="D141" s="15">
        <v>233.31521082097063</v>
      </c>
      <c r="E141" s="15">
        <v>224.0181287661722</v>
      </c>
      <c r="F141" s="15">
        <v>9.2970820547984374</v>
      </c>
      <c r="G141" s="15">
        <v>0.11398313895409548</v>
      </c>
      <c r="H141" s="15">
        <v>11.197195979021661</v>
      </c>
      <c r="I141" s="15">
        <v>205.51992568394473</v>
      </c>
      <c r="J141" s="15">
        <v>242.51633184839966</v>
      </c>
      <c r="K141" s="15">
        <v>82.330396299539274</v>
      </c>
      <c r="L141" s="15">
        <v>88.005113235991871</v>
      </c>
      <c r="M141" s="15">
        <v>360.03114429635252</v>
      </c>
    </row>
    <row r="142" spans="2:13" x14ac:dyDescent="0.35">
      <c r="B142" s="6" t="s">
        <v>116</v>
      </c>
      <c r="C142" s="12">
        <v>1</v>
      </c>
      <c r="D142" s="15">
        <v>215.20722620508221</v>
      </c>
      <c r="E142" s="15">
        <v>222.19085363734001</v>
      </c>
      <c r="F142" s="15">
        <v>-6.9836274322578049</v>
      </c>
      <c r="G142" s="15">
        <v>-8.5619958103288166E-2</v>
      </c>
      <c r="H142" s="15">
        <v>11.34726794279362</v>
      </c>
      <c r="I142" s="15">
        <v>203.44472583645947</v>
      </c>
      <c r="J142" s="15">
        <v>240.93698143822056</v>
      </c>
      <c r="K142" s="15">
        <v>82.350940776727768</v>
      </c>
      <c r="L142" s="15">
        <v>86.143897832115584</v>
      </c>
      <c r="M142" s="15">
        <v>358.23780944256441</v>
      </c>
    </row>
    <row r="143" spans="2:13" x14ac:dyDescent="0.35">
      <c r="B143" s="6" t="s">
        <v>117</v>
      </c>
      <c r="C143" s="12">
        <v>1</v>
      </c>
      <c r="D143" s="15">
        <v>233.41454117517861</v>
      </c>
      <c r="E143" s="15">
        <v>257.49267597891219</v>
      </c>
      <c r="F143" s="15">
        <v>-24.078134803733576</v>
      </c>
      <c r="G143" s="15">
        <v>-0.29520029713762791</v>
      </c>
      <c r="H143" s="15">
        <v>10.205492885734502</v>
      </c>
      <c r="I143" s="15">
        <v>240.6328049622544</v>
      </c>
      <c r="J143" s="15">
        <v>274.35254699556998</v>
      </c>
      <c r="K143" s="15">
        <v>82.201393188238299</v>
      </c>
      <c r="L143" s="15">
        <v>121.69277860398748</v>
      </c>
      <c r="M143" s="15">
        <v>393.29257335383693</v>
      </c>
    </row>
    <row r="144" spans="2:13" x14ac:dyDescent="0.35">
      <c r="B144" s="6" t="s">
        <v>118</v>
      </c>
      <c r="C144" s="12">
        <v>1</v>
      </c>
      <c r="D144" s="15">
        <v>297.11769231578774</v>
      </c>
      <c r="E144" s="15">
        <v>268.78155345452137</v>
      </c>
      <c r="F144" s="15">
        <v>28.336138861266363</v>
      </c>
      <c r="G144" s="15">
        <v>0.34740384501385285</v>
      </c>
      <c r="H144" s="15">
        <v>10.696815943130952</v>
      </c>
      <c r="I144" s="15">
        <v>251.10999764537374</v>
      </c>
      <c r="J144" s="15">
        <v>286.45310926366903</v>
      </c>
      <c r="K144" s="15">
        <v>82.263836698562713</v>
      </c>
      <c r="L144" s="15">
        <v>132.87849697286029</v>
      </c>
      <c r="M144" s="15">
        <v>404.68460993618248</v>
      </c>
    </row>
    <row r="145" spans="2:13" x14ac:dyDescent="0.35">
      <c r="B145" s="6" t="s">
        <v>119</v>
      </c>
      <c r="C145" s="12">
        <v>1</v>
      </c>
      <c r="D145" s="15">
        <v>258.46230884332823</v>
      </c>
      <c r="E145" s="15">
        <v>236.4560647821682</v>
      </c>
      <c r="F145" s="15">
        <v>22.006244061160032</v>
      </c>
      <c r="G145" s="15">
        <v>0.26979871317649934</v>
      </c>
      <c r="H145" s="15">
        <v>10.414744375165041</v>
      </c>
      <c r="I145" s="15">
        <v>219.25050216968617</v>
      </c>
      <c r="J145" s="15">
        <v>253.66162739465022</v>
      </c>
      <c r="K145" s="15">
        <v>82.2276343904323</v>
      </c>
      <c r="L145" s="15">
        <v>100.61281592101284</v>
      </c>
      <c r="M145" s="15">
        <v>372.29931364332356</v>
      </c>
    </row>
    <row r="146" spans="2:13" x14ac:dyDescent="0.35">
      <c r="B146" s="6" t="s">
        <v>120</v>
      </c>
      <c r="C146" s="12">
        <v>1</v>
      </c>
      <c r="D146" s="15">
        <v>336.22133222738205</v>
      </c>
      <c r="E146" s="15">
        <v>257.45765002126961</v>
      </c>
      <c r="F146" s="15">
        <v>78.763682206112435</v>
      </c>
      <c r="G146" s="15">
        <v>0.96565047834572126</v>
      </c>
      <c r="H146" s="15">
        <v>10.204601900131097</v>
      </c>
      <c r="I146" s="15">
        <v>240.59925094746842</v>
      </c>
      <c r="J146" s="15">
        <v>274.31604909507081</v>
      </c>
      <c r="K146" s="15">
        <v>82.20128257507136</v>
      </c>
      <c r="L146" s="15">
        <v>121.65793538359711</v>
      </c>
      <c r="M146" s="15">
        <v>393.25736465894215</v>
      </c>
    </row>
    <row r="147" spans="2:13" x14ac:dyDescent="0.35">
      <c r="B147" s="6" t="s">
        <v>121</v>
      </c>
      <c r="C147" s="12">
        <v>1</v>
      </c>
      <c r="D147" s="15">
        <v>364.17453904151307</v>
      </c>
      <c r="E147" s="15">
        <v>245.54881251745792</v>
      </c>
      <c r="F147" s="15">
        <v>118.62572652405515</v>
      </c>
      <c r="G147" s="15">
        <v>1.4543630560884679</v>
      </c>
      <c r="H147" s="15">
        <v>10.141815566819993</v>
      </c>
      <c r="I147" s="15">
        <v>228.79413890729541</v>
      </c>
      <c r="J147" s="15">
        <v>262.30348612762043</v>
      </c>
      <c r="K147" s="15">
        <v>82.193511787962706</v>
      </c>
      <c r="L147" s="15">
        <v>109.76193552220178</v>
      </c>
      <c r="M147" s="15">
        <v>381.33568951271405</v>
      </c>
    </row>
    <row r="148" spans="2:13" x14ac:dyDescent="0.35">
      <c r="B148" s="6" t="s">
        <v>122</v>
      </c>
      <c r="C148" s="12">
        <v>1</v>
      </c>
      <c r="D148" s="15">
        <v>291.1947988284852</v>
      </c>
      <c r="E148" s="15">
        <v>354.47576872463748</v>
      </c>
      <c r="F148" s="15">
        <v>-63.280969896152271</v>
      </c>
      <c r="G148" s="15">
        <v>-0.77583090504189767</v>
      </c>
      <c r="H148" s="15">
        <v>22.133061823977865</v>
      </c>
      <c r="I148" s="15">
        <v>317.9110901016586</v>
      </c>
      <c r="J148" s="15">
        <v>391.04044734761635</v>
      </c>
      <c r="K148" s="15">
        <v>84.51502459770451</v>
      </c>
      <c r="L148" s="15">
        <v>214.853662311851</v>
      </c>
      <c r="M148" s="15">
        <v>494.09787513742396</v>
      </c>
    </row>
    <row r="149" spans="2:13" x14ac:dyDescent="0.35">
      <c r="B149" s="6" t="s">
        <v>123</v>
      </c>
      <c r="C149" s="12">
        <v>1</v>
      </c>
      <c r="D149" s="15">
        <v>279.62964251219836</v>
      </c>
      <c r="E149" s="15">
        <v>326.43526745614355</v>
      </c>
      <c r="F149" s="15">
        <v>-46.80562494394519</v>
      </c>
      <c r="G149" s="15">
        <v>-0.57384155806879644</v>
      </c>
      <c r="H149" s="15">
        <v>14.144498174675652</v>
      </c>
      <c r="I149" s="15">
        <v>303.0680065614024</v>
      </c>
      <c r="J149" s="15">
        <v>349.8025283508847</v>
      </c>
      <c r="K149" s="15">
        <v>82.782750532100437</v>
      </c>
      <c r="L149" s="15">
        <v>189.67494514713229</v>
      </c>
      <c r="M149" s="15">
        <v>463.19558976515481</v>
      </c>
    </row>
    <row r="150" spans="2:13" x14ac:dyDescent="0.35">
      <c r="B150" s="6" t="s">
        <v>124</v>
      </c>
      <c r="C150" s="12">
        <v>1</v>
      </c>
      <c r="D150" s="15">
        <v>328.56464507221398</v>
      </c>
      <c r="E150" s="15">
        <v>317.78221142180138</v>
      </c>
      <c r="F150" s="15">
        <v>10.782433650412599</v>
      </c>
      <c r="G150" s="15">
        <v>0.13219369537606385</v>
      </c>
      <c r="H150" s="15">
        <v>14.611145426327203</v>
      </c>
      <c r="I150" s="15">
        <v>293.64403112500759</v>
      </c>
      <c r="J150" s="15">
        <v>341.92039171859517</v>
      </c>
      <c r="K150" s="15">
        <v>82.863758831686212</v>
      </c>
      <c r="L150" s="15">
        <v>180.88806025243159</v>
      </c>
      <c r="M150" s="15">
        <v>454.67636259117114</v>
      </c>
    </row>
    <row r="151" spans="2:13" x14ac:dyDescent="0.35">
      <c r="B151" s="6" t="s">
        <v>125</v>
      </c>
      <c r="C151" s="12">
        <v>1</v>
      </c>
      <c r="D151" s="15">
        <v>329.40232818821283</v>
      </c>
      <c r="E151" s="15">
        <v>325.93513670433452</v>
      </c>
      <c r="F151" s="15">
        <v>3.4671914838783096</v>
      </c>
      <c r="G151" s="15">
        <v>4.2508108066378246E-2</v>
      </c>
      <c r="H151" s="15">
        <v>14.166925642517334</v>
      </c>
      <c r="I151" s="15">
        <v>302.53082476078322</v>
      </c>
      <c r="J151" s="15">
        <v>349.33944864788583</v>
      </c>
      <c r="K151" s="15">
        <v>82.786585502768418</v>
      </c>
      <c r="L151" s="15">
        <v>189.16847887468367</v>
      </c>
      <c r="M151" s="15">
        <v>462.70179453398538</v>
      </c>
    </row>
    <row r="152" spans="2:13" x14ac:dyDescent="0.35">
      <c r="B152" s="6" t="s">
        <v>126</v>
      </c>
      <c r="C152" s="12">
        <v>1</v>
      </c>
      <c r="D152" s="15">
        <v>211.37293465463586</v>
      </c>
      <c r="E152" s="15">
        <v>224.0181287661722</v>
      </c>
      <c r="F152" s="15">
        <v>-12.645194111536341</v>
      </c>
      <c r="G152" s="15">
        <v>-0.15503132155027594</v>
      </c>
      <c r="H152" s="15">
        <v>11.197195979021661</v>
      </c>
      <c r="I152" s="15">
        <v>205.51992568394473</v>
      </c>
      <c r="J152" s="15">
        <v>242.51633184839966</v>
      </c>
      <c r="K152" s="15">
        <v>82.330396299539274</v>
      </c>
      <c r="L152" s="15">
        <v>88.005113235991871</v>
      </c>
      <c r="M152" s="15">
        <v>360.03114429635252</v>
      </c>
    </row>
    <row r="153" spans="2:13" x14ac:dyDescent="0.35">
      <c r="B153" s="6" t="s">
        <v>127</v>
      </c>
      <c r="C153" s="12">
        <v>1</v>
      </c>
      <c r="D153" s="15">
        <v>428.35016052755583</v>
      </c>
      <c r="E153" s="15">
        <v>407.71508511829023</v>
      </c>
      <c r="F153" s="15">
        <v>20.635075409265596</v>
      </c>
      <c r="G153" s="15">
        <v>0.25298805085716242</v>
      </c>
      <c r="H153" s="15">
        <v>21.241641767134947</v>
      </c>
      <c r="I153" s="15">
        <v>372.62306708586857</v>
      </c>
      <c r="J153" s="15">
        <v>442.8071031507119</v>
      </c>
      <c r="K153" s="15">
        <v>84.285967408637262</v>
      </c>
      <c r="L153" s="15">
        <v>268.47139008713435</v>
      </c>
      <c r="M153" s="15">
        <v>546.95878014944606</v>
      </c>
    </row>
    <row r="154" spans="2:13" x14ac:dyDescent="0.35">
      <c r="B154" s="6" t="s">
        <v>128</v>
      </c>
      <c r="C154" s="12">
        <v>1</v>
      </c>
      <c r="D154" s="15">
        <v>412.79178442906306</v>
      </c>
      <c r="E154" s="15">
        <v>451.58868835715771</v>
      </c>
      <c r="F154" s="15">
        <v>-38.79690392809465</v>
      </c>
      <c r="G154" s="15">
        <v>-0.47565385196770532</v>
      </c>
      <c r="H154" s="15">
        <v>24.195103508070758</v>
      </c>
      <c r="I154" s="15">
        <v>411.61743670394583</v>
      </c>
      <c r="J154" s="15">
        <v>491.55994001036959</v>
      </c>
      <c r="K154" s="15">
        <v>85.078316807591051</v>
      </c>
      <c r="L154" s="15">
        <v>311.0360013139491</v>
      </c>
      <c r="M154" s="15">
        <v>592.14137540036631</v>
      </c>
    </row>
    <row r="155" spans="2:13" x14ac:dyDescent="0.35">
      <c r="B155" s="6" t="s">
        <v>129</v>
      </c>
      <c r="C155" s="12">
        <v>1</v>
      </c>
      <c r="D155" s="15">
        <v>328.22108302748148</v>
      </c>
      <c r="E155" s="15">
        <v>352.24053286751268</v>
      </c>
      <c r="F155" s="15">
        <v>-24.0194498400312</v>
      </c>
      <c r="G155" s="15">
        <v>-0.29448081371984397</v>
      </c>
      <c r="H155" s="15">
        <v>13.809998386061803</v>
      </c>
      <c r="I155" s="15">
        <v>329.42587862825332</v>
      </c>
      <c r="J155" s="15">
        <v>375.05518710677205</v>
      </c>
      <c r="K155" s="15">
        <v>82.726253465690093</v>
      </c>
      <c r="L155" s="15">
        <v>215.57354590870577</v>
      </c>
      <c r="M155" s="15">
        <v>488.90751982631957</v>
      </c>
    </row>
    <row r="156" spans="2:13" x14ac:dyDescent="0.35">
      <c r="B156" s="6" t="s">
        <v>130</v>
      </c>
      <c r="C156" s="12">
        <v>1</v>
      </c>
      <c r="D156" s="15">
        <v>269.83398933575558</v>
      </c>
      <c r="E156" s="15">
        <v>335.07363710401904</v>
      </c>
      <c r="F156" s="15">
        <v>-65.239647768263467</v>
      </c>
      <c r="G156" s="15">
        <v>-0.79984448809379027</v>
      </c>
      <c r="H156" s="15">
        <v>13.849992741734658</v>
      </c>
      <c r="I156" s="15">
        <v>312.19291063428648</v>
      </c>
      <c r="J156" s="15">
        <v>357.95436357375161</v>
      </c>
      <c r="K156" s="15">
        <v>82.732939365120316</v>
      </c>
      <c r="L156" s="15">
        <v>198.39560477941882</v>
      </c>
      <c r="M156" s="15">
        <v>471.75166942861927</v>
      </c>
    </row>
    <row r="157" spans="2:13" x14ac:dyDescent="0.35">
      <c r="B157" s="6" t="s">
        <v>131</v>
      </c>
      <c r="C157" s="12">
        <v>1</v>
      </c>
      <c r="D157" s="15">
        <v>286.13829190952799</v>
      </c>
      <c r="E157" s="15">
        <v>272.16856691054625</v>
      </c>
      <c r="F157" s="15">
        <v>13.969724998981746</v>
      </c>
      <c r="G157" s="15">
        <v>0.17127020029769538</v>
      </c>
      <c r="H157" s="15">
        <v>10.918673337352676</v>
      </c>
      <c r="I157" s="15">
        <v>254.13049406076664</v>
      </c>
      <c r="J157" s="15">
        <v>290.20663976032586</v>
      </c>
      <c r="K157" s="15">
        <v>82.292978950177698</v>
      </c>
      <c r="L157" s="15">
        <v>136.21736629622396</v>
      </c>
      <c r="M157" s="15">
        <v>408.11976752486851</v>
      </c>
    </row>
    <row r="158" spans="2:13" x14ac:dyDescent="0.35">
      <c r="B158" s="6" t="s">
        <v>132</v>
      </c>
      <c r="C158" s="12">
        <v>1</v>
      </c>
      <c r="D158" s="15">
        <v>100.09976082913568</v>
      </c>
      <c r="E158" s="15">
        <v>233.99023493682932</v>
      </c>
      <c r="F158" s="15">
        <v>-133.89047410769365</v>
      </c>
      <c r="G158" s="15">
        <v>-1.641510360443714</v>
      </c>
      <c r="H158" s="15">
        <v>10.534293526446913</v>
      </c>
      <c r="I158" s="15">
        <v>216.58717247859457</v>
      </c>
      <c r="J158" s="15">
        <v>251.39329739506408</v>
      </c>
      <c r="K158" s="15">
        <v>82.242861678980461</v>
      </c>
      <c r="L158" s="15">
        <v>98.12183000298549</v>
      </c>
      <c r="M158" s="15">
        <v>369.85863987067319</v>
      </c>
    </row>
    <row r="159" spans="2:13" x14ac:dyDescent="0.35">
      <c r="B159" s="6" t="s">
        <v>133</v>
      </c>
      <c r="C159" s="12">
        <v>1</v>
      </c>
      <c r="D159" s="15">
        <v>202.21177781488618</v>
      </c>
      <c r="E159" s="15">
        <v>270.32970228493843</v>
      </c>
      <c r="F159" s="15">
        <v>-68.117924470052259</v>
      </c>
      <c r="G159" s="15">
        <v>-0.8351324431010283</v>
      </c>
      <c r="H159" s="15">
        <v>10.794242026691832</v>
      </c>
      <c r="I159" s="15">
        <v>252.49719479801433</v>
      </c>
      <c r="J159" s="15">
        <v>288.16220977186254</v>
      </c>
      <c r="K159" s="15">
        <v>82.276561777807487</v>
      </c>
      <c r="L159" s="15">
        <v>134.40562347763901</v>
      </c>
      <c r="M159" s="15">
        <v>406.25378109223789</v>
      </c>
    </row>
    <row r="160" spans="2:13" x14ac:dyDescent="0.35">
      <c r="B160" s="6" t="s">
        <v>134</v>
      </c>
      <c r="C160" s="12">
        <v>1</v>
      </c>
      <c r="D160" s="15">
        <v>277.05184352904394</v>
      </c>
      <c r="E160" s="15">
        <v>405.83869268092252</v>
      </c>
      <c r="F160" s="15">
        <v>-128.78684915187858</v>
      </c>
      <c r="G160" s="15">
        <v>-1.5789394173155942</v>
      </c>
      <c r="H160" s="15">
        <v>21.195429754014988</v>
      </c>
      <c r="I160" s="15">
        <v>370.82301869080692</v>
      </c>
      <c r="J160" s="15">
        <v>440.85436667103812</v>
      </c>
      <c r="K160" s="15">
        <v>84.274332981661487</v>
      </c>
      <c r="L160" s="15">
        <v>266.6142181754542</v>
      </c>
      <c r="M160" s="15">
        <v>545.06316718639084</v>
      </c>
    </row>
    <row r="161" spans="2:13" x14ac:dyDescent="0.35">
      <c r="B161" s="6" t="s">
        <v>135</v>
      </c>
      <c r="C161" s="12">
        <v>1</v>
      </c>
      <c r="D161" s="15">
        <v>432.8902525837712</v>
      </c>
      <c r="E161" s="15">
        <v>509.18893331988784</v>
      </c>
      <c r="F161" s="15">
        <v>-76.298680736116637</v>
      </c>
      <c r="G161" s="15">
        <v>-0.93542931826339559</v>
      </c>
      <c r="H161" s="15">
        <v>23.707501769472312</v>
      </c>
      <c r="I161" s="15">
        <v>470.02321869583398</v>
      </c>
      <c r="J161" s="15">
        <v>548.3546479439417</v>
      </c>
      <c r="K161" s="15">
        <v>84.940935933130064</v>
      </c>
      <c r="L161" s="15">
        <v>368.86320482238608</v>
      </c>
      <c r="M161" s="15">
        <v>649.51466181738965</v>
      </c>
    </row>
    <row r="162" spans="2:13" x14ac:dyDescent="0.35">
      <c r="B162" s="6" t="s">
        <v>136</v>
      </c>
      <c r="C162" s="12">
        <v>1</v>
      </c>
      <c r="D162" s="15">
        <v>427.7926261350546</v>
      </c>
      <c r="E162" s="15">
        <v>432.5022166747334</v>
      </c>
      <c r="F162" s="15">
        <v>-4.7095905396787998</v>
      </c>
      <c r="G162" s="15">
        <v>-5.7740042492584027E-2</v>
      </c>
      <c r="H162" s="15">
        <v>25.369703705907071</v>
      </c>
      <c r="I162" s="15">
        <v>390.59047982855816</v>
      </c>
      <c r="J162" s="15">
        <v>474.41395352090865</v>
      </c>
      <c r="K162" s="15">
        <v>85.419780046380865</v>
      </c>
      <c r="L162" s="15">
        <v>291.38541908562718</v>
      </c>
      <c r="M162" s="15">
        <v>573.61901426383963</v>
      </c>
    </row>
    <row r="163" spans="2:13" x14ac:dyDescent="0.35">
      <c r="B163" s="6" t="s">
        <v>137</v>
      </c>
      <c r="C163" s="12">
        <v>1</v>
      </c>
      <c r="D163" s="15">
        <v>241.04674393023117</v>
      </c>
      <c r="E163" s="15">
        <v>363.64499606113526</v>
      </c>
      <c r="F163" s="15">
        <v>-122.59825213090409</v>
      </c>
      <c r="G163" s="15">
        <v>-1.5030666101256687</v>
      </c>
      <c r="H163" s="15">
        <v>14.185157551671464</v>
      </c>
      <c r="I163" s="15">
        <v>340.21056429484065</v>
      </c>
      <c r="J163" s="15">
        <v>387.07942782742987</v>
      </c>
      <c r="K163" s="15">
        <v>82.789707402625325</v>
      </c>
      <c r="L163" s="15">
        <v>226.87318073154748</v>
      </c>
      <c r="M163" s="15">
        <v>500.41681139072307</v>
      </c>
    </row>
    <row r="164" spans="2:13" x14ac:dyDescent="0.35">
      <c r="B164" s="6" t="s">
        <v>138</v>
      </c>
      <c r="C164" s="12">
        <v>1</v>
      </c>
      <c r="D164" s="15">
        <v>556.55004166698996</v>
      </c>
      <c r="E164" s="15">
        <v>508.52209227894707</v>
      </c>
      <c r="F164" s="15">
        <v>48.027949388042884</v>
      </c>
      <c r="G164" s="15">
        <v>0.58882737578422317</v>
      </c>
      <c r="H164" s="15">
        <v>23.685580027373181</v>
      </c>
      <c r="I164" s="15">
        <v>469.39259322511504</v>
      </c>
      <c r="J164" s="15">
        <v>547.65159133277905</v>
      </c>
      <c r="K164" s="15">
        <v>84.934820057969574</v>
      </c>
      <c r="L164" s="15">
        <v>368.20646744498362</v>
      </c>
      <c r="M164" s="15">
        <v>648.83771711291047</v>
      </c>
    </row>
    <row r="165" spans="2:13" x14ac:dyDescent="0.35">
      <c r="B165" s="6" t="s">
        <v>139</v>
      </c>
      <c r="C165" s="12">
        <v>1</v>
      </c>
      <c r="D165" s="15">
        <v>309.99966629109912</v>
      </c>
      <c r="E165" s="15">
        <v>375.11466147985453</v>
      </c>
      <c r="F165" s="15">
        <v>-65.114995188755415</v>
      </c>
      <c r="G165" s="15">
        <v>-0.79831623522828832</v>
      </c>
      <c r="H165" s="15">
        <v>14.860335080992392</v>
      </c>
      <c r="I165" s="15">
        <v>350.56481018555178</v>
      </c>
      <c r="J165" s="15">
        <v>399.66451277415729</v>
      </c>
      <c r="K165" s="15">
        <v>82.908060619977988</v>
      </c>
      <c r="L165" s="15">
        <v>238.1473220338606</v>
      </c>
      <c r="M165" s="15">
        <v>512.08200092584843</v>
      </c>
    </row>
    <row r="166" spans="2:13" x14ac:dyDescent="0.35">
      <c r="B166" s="6" t="s">
        <v>140</v>
      </c>
      <c r="C166" s="12">
        <v>1</v>
      </c>
      <c r="D166" s="15">
        <v>409.73567792980032</v>
      </c>
      <c r="E166" s="15">
        <v>340.85808599012256</v>
      </c>
      <c r="F166" s="15">
        <v>68.877591939677757</v>
      </c>
      <c r="G166" s="15">
        <v>0.84444604087706809</v>
      </c>
      <c r="H166" s="15">
        <v>13.754229412844401</v>
      </c>
      <c r="I166" s="15">
        <v>318.13556426280593</v>
      </c>
      <c r="J166" s="15">
        <v>363.58060771743919</v>
      </c>
      <c r="K166" s="15">
        <v>82.716961886832649</v>
      </c>
      <c r="L166" s="15">
        <v>204.20644908082639</v>
      </c>
      <c r="M166" s="15">
        <v>477.50972289941876</v>
      </c>
    </row>
    <row r="167" spans="2:13" x14ac:dyDescent="0.35">
      <c r="B167" s="6" t="s">
        <v>141</v>
      </c>
      <c r="C167" s="12">
        <v>1</v>
      </c>
      <c r="D167" s="15">
        <v>347.35825789398893</v>
      </c>
      <c r="E167" s="15">
        <v>348.34914504350581</v>
      </c>
      <c r="F167" s="15">
        <v>-0.99088714951687962</v>
      </c>
      <c r="G167" s="15">
        <v>-1.214837375700227E-2</v>
      </c>
      <c r="H167" s="15">
        <v>13.754460079300726</v>
      </c>
      <c r="I167" s="15">
        <v>325.62624224623551</v>
      </c>
      <c r="J167" s="15">
        <v>371.07204784077612</v>
      </c>
      <c r="K167" s="15">
        <v>82.717000242511517</v>
      </c>
      <c r="L167" s="15">
        <v>211.69744476913695</v>
      </c>
      <c r="M167" s="15">
        <v>485.00084531787468</v>
      </c>
    </row>
    <row r="168" spans="2:13" x14ac:dyDescent="0.35">
      <c r="B168" s="6" t="s">
        <v>142</v>
      </c>
      <c r="C168" s="12">
        <v>1</v>
      </c>
      <c r="D168" s="15">
        <v>305.04944445264965</v>
      </c>
      <c r="E168" s="15">
        <v>253.25453088527937</v>
      </c>
      <c r="F168" s="15">
        <v>51.794913567370287</v>
      </c>
      <c r="G168" s="15">
        <v>0.63501072653412516</v>
      </c>
      <c r="H168" s="15">
        <v>10.127488935690259</v>
      </c>
      <c r="I168" s="15">
        <v>236.52352542673432</v>
      </c>
      <c r="J168" s="15">
        <v>269.98553634382444</v>
      </c>
      <c r="K168" s="15">
        <v>82.191745261851565</v>
      </c>
      <c r="L168" s="15">
        <v>117.47057225983789</v>
      </c>
      <c r="M168" s="15">
        <v>389.03848951072086</v>
      </c>
    </row>
    <row r="169" spans="2:13" x14ac:dyDescent="0.35">
      <c r="B169" s="6" t="s">
        <v>143</v>
      </c>
      <c r="C169" s="12">
        <v>1</v>
      </c>
      <c r="D169" s="15">
        <v>219.65535217099114</v>
      </c>
      <c r="E169" s="15">
        <v>256.14417528043651</v>
      </c>
      <c r="F169" s="15">
        <v>-36.488823109445377</v>
      </c>
      <c r="G169" s="15">
        <v>-0.44735655448030714</v>
      </c>
      <c r="H169" s="15">
        <v>10.174136010637891</v>
      </c>
      <c r="I169" s="15">
        <v>239.33610704053174</v>
      </c>
      <c r="J169" s="15">
        <v>272.95224352034126</v>
      </c>
      <c r="K169" s="15">
        <v>82.197506048599379</v>
      </c>
      <c r="L169" s="15">
        <v>120.35069961131961</v>
      </c>
      <c r="M169" s="15">
        <v>391.93765094955342</v>
      </c>
    </row>
    <row r="170" spans="2:13" x14ac:dyDescent="0.35">
      <c r="B170" s="6" t="s">
        <v>144</v>
      </c>
      <c r="C170" s="12">
        <v>1</v>
      </c>
      <c r="D170" s="15">
        <v>239.05316731393944</v>
      </c>
      <c r="E170" s="15">
        <v>270.3034328167065</v>
      </c>
      <c r="F170" s="15">
        <v>-31.250265502767064</v>
      </c>
      <c r="G170" s="15">
        <v>-0.38313132380237985</v>
      </c>
      <c r="H170" s="15">
        <v>10.792532329045752</v>
      </c>
      <c r="I170" s="15">
        <v>252.47374981676342</v>
      </c>
      <c r="J170" s="15">
        <v>288.13311581664959</v>
      </c>
      <c r="K170" s="15">
        <v>82.276337492137245</v>
      </c>
      <c r="L170" s="15">
        <v>134.37972453805409</v>
      </c>
      <c r="M170" s="15">
        <v>406.22714109535889</v>
      </c>
    </row>
    <row r="171" spans="2:13" x14ac:dyDescent="0.35">
      <c r="B171" s="6" t="s">
        <v>145</v>
      </c>
      <c r="C171" s="12">
        <v>1</v>
      </c>
      <c r="D171" s="15">
        <v>249.14047552741056</v>
      </c>
      <c r="E171" s="15">
        <v>286.54323431748969</v>
      </c>
      <c r="F171" s="15">
        <v>-37.402758790079133</v>
      </c>
      <c r="G171" s="15">
        <v>-0.45856149567226068</v>
      </c>
      <c r="H171" s="15">
        <v>12.180944045078057</v>
      </c>
      <c r="I171" s="15">
        <v>266.41984118395351</v>
      </c>
      <c r="J171" s="15">
        <v>306.66662745102587</v>
      </c>
      <c r="K171" s="15">
        <v>82.469948192513698</v>
      </c>
      <c r="L171" s="15">
        <v>150.29967363461341</v>
      </c>
      <c r="M171" s="15">
        <v>422.78679500036594</v>
      </c>
    </row>
    <row r="172" spans="2:13" x14ac:dyDescent="0.35">
      <c r="B172" s="6" t="s">
        <v>146</v>
      </c>
      <c r="C172" s="12">
        <v>1</v>
      </c>
      <c r="D172" s="15">
        <v>263.47531165786268</v>
      </c>
      <c r="E172" s="15">
        <v>286.54323431748969</v>
      </c>
      <c r="F172" s="15">
        <v>-23.067922659627015</v>
      </c>
      <c r="G172" s="15">
        <v>-0.28281499704926494</v>
      </c>
      <c r="H172" s="15">
        <v>12.180944045078057</v>
      </c>
      <c r="I172" s="15">
        <v>266.41984118395351</v>
      </c>
      <c r="J172" s="15">
        <v>306.66662745102587</v>
      </c>
      <c r="K172" s="15">
        <v>82.469948192513698</v>
      </c>
      <c r="L172" s="15">
        <v>150.29967363461341</v>
      </c>
      <c r="M172" s="15">
        <v>422.78679500036594</v>
      </c>
    </row>
    <row r="173" spans="2:13" x14ac:dyDescent="0.35">
      <c r="B173" s="6" t="s">
        <v>147</v>
      </c>
      <c r="C173" s="12">
        <v>1</v>
      </c>
      <c r="D173" s="15">
        <v>666.72935151489276</v>
      </c>
      <c r="E173" s="15">
        <v>314.74616361422341</v>
      </c>
      <c r="F173" s="15">
        <v>351.98318790066935</v>
      </c>
      <c r="G173" s="15">
        <v>4.3153484479875672</v>
      </c>
      <c r="H173" s="15">
        <v>15.71611991272229</v>
      </c>
      <c r="I173" s="15">
        <v>288.78252250667737</v>
      </c>
      <c r="J173" s="15">
        <v>340.70980472176944</v>
      </c>
      <c r="K173" s="15">
        <v>83.065717249402226</v>
      </c>
      <c r="L173" s="15">
        <v>177.51836928704202</v>
      </c>
      <c r="M173" s="15">
        <v>451.97395794140482</v>
      </c>
    </row>
    <row r="174" spans="2:13" x14ac:dyDescent="0.35">
      <c r="B174" s="6" t="s">
        <v>148</v>
      </c>
      <c r="C174" s="12">
        <v>1</v>
      </c>
      <c r="D174" s="15">
        <v>711.8649399072799</v>
      </c>
      <c r="E174" s="15">
        <v>322.10512465462591</v>
      </c>
      <c r="F174" s="15">
        <v>389.75981525265399</v>
      </c>
      <c r="G174" s="15">
        <v>4.7784936089422319</v>
      </c>
      <c r="H174" s="15">
        <v>16.785556958867399</v>
      </c>
      <c r="I174" s="15">
        <v>294.37473196924617</v>
      </c>
      <c r="J174" s="15">
        <v>349.83551734000565</v>
      </c>
      <c r="K174" s="15">
        <v>83.274677300281112</v>
      </c>
      <c r="L174" s="15">
        <v>184.53212019943817</v>
      </c>
      <c r="M174" s="15">
        <v>459.67812910981365</v>
      </c>
    </row>
    <row r="175" spans="2:13" x14ac:dyDescent="0.35">
      <c r="B175" s="6" t="s">
        <v>149</v>
      </c>
      <c r="C175" s="12">
        <v>1</v>
      </c>
      <c r="D175" s="15">
        <v>328.15780403353938</v>
      </c>
      <c r="E175" s="15">
        <v>254.60303158375507</v>
      </c>
      <c r="F175" s="15">
        <v>73.554772449784309</v>
      </c>
      <c r="G175" s="15">
        <v>0.9017887332244704</v>
      </c>
      <c r="H175" s="15">
        <v>10.145752660333962</v>
      </c>
      <c r="I175" s="15">
        <v>237.84185374204105</v>
      </c>
      <c r="J175" s="15">
        <v>271.36420942546908</v>
      </c>
      <c r="K175" s="15">
        <v>82.193997676784434</v>
      </c>
      <c r="L175" s="15">
        <v>118.81535188127503</v>
      </c>
      <c r="M175" s="15">
        <v>390.3907112862351</v>
      </c>
    </row>
    <row r="176" spans="2:13" x14ac:dyDescent="0.35">
      <c r="B176" s="6" t="s">
        <v>150</v>
      </c>
      <c r="C176" s="12">
        <v>1</v>
      </c>
      <c r="D176" s="15">
        <v>144.59522043429578</v>
      </c>
      <c r="E176" s="15">
        <v>277.00215391982471</v>
      </c>
      <c r="F176" s="15">
        <v>-132.40693348552892</v>
      </c>
      <c r="G176" s="15">
        <v>-1.6233220067340712</v>
      </c>
      <c r="H176" s="15">
        <v>11.288556632645021</v>
      </c>
      <c r="I176" s="15">
        <v>258.35301948588955</v>
      </c>
      <c r="J176" s="15">
        <v>295.65128835375987</v>
      </c>
      <c r="K176" s="15">
        <v>82.342871384807836</v>
      </c>
      <c r="L176" s="15">
        <v>140.96852906377404</v>
      </c>
      <c r="M176" s="15">
        <v>413.03577877587537</v>
      </c>
    </row>
    <row r="177" spans="2:13" x14ac:dyDescent="0.35">
      <c r="B177" s="6" t="s">
        <v>151</v>
      </c>
      <c r="C177" s="12">
        <v>1</v>
      </c>
      <c r="D177" s="15">
        <v>266.12956722271895</v>
      </c>
      <c r="E177" s="15">
        <v>220.53486512746809</v>
      </c>
      <c r="F177" s="15">
        <v>45.594702095250852</v>
      </c>
      <c r="G177" s="15">
        <v>0.55899552503263772</v>
      </c>
      <c r="H177" s="15">
        <v>11.490238037535059</v>
      </c>
      <c r="I177" s="15">
        <v>201.55254517167953</v>
      </c>
      <c r="J177" s="15">
        <v>239.51718508325666</v>
      </c>
      <c r="K177" s="15">
        <v>82.370762575113929</v>
      </c>
      <c r="L177" s="15">
        <v>84.455162940677326</v>
      </c>
      <c r="M177" s="15">
        <v>356.61456731425886</v>
      </c>
    </row>
    <row r="178" spans="2:13" x14ac:dyDescent="0.35">
      <c r="B178" s="6" t="s">
        <v>152</v>
      </c>
      <c r="C178" s="12">
        <v>1</v>
      </c>
      <c r="D178" s="15">
        <v>277.18746772270498</v>
      </c>
      <c r="E178" s="15">
        <v>286.56424989207517</v>
      </c>
      <c r="F178" s="15">
        <v>-9.3767821693701876</v>
      </c>
      <c r="G178" s="15">
        <v>-0.11496027018520046</v>
      </c>
      <c r="H178" s="15">
        <v>12.18312193665229</v>
      </c>
      <c r="I178" s="15">
        <v>266.43725879698627</v>
      </c>
      <c r="J178" s="15">
        <v>306.69124098716406</v>
      </c>
      <c r="K178" s="15">
        <v>82.470269898733264</v>
      </c>
      <c r="L178" s="15">
        <v>150.32015773801686</v>
      </c>
      <c r="M178" s="15">
        <v>422.80834204613348</v>
      </c>
    </row>
    <row r="179" spans="2:13" x14ac:dyDescent="0.35">
      <c r="B179" s="6" t="s">
        <v>153</v>
      </c>
      <c r="C179" s="12">
        <v>1</v>
      </c>
      <c r="D179" s="15">
        <v>153.97779967160201</v>
      </c>
      <c r="E179" s="15">
        <v>216.92757274996404</v>
      </c>
      <c r="F179" s="15">
        <v>-62.949773078362028</v>
      </c>
      <c r="G179" s="15">
        <v>-0.77177039953266047</v>
      </c>
      <c r="H179" s="15">
        <v>11.823400148167035</v>
      </c>
      <c r="I179" s="15">
        <v>197.39485603472605</v>
      </c>
      <c r="J179" s="15">
        <v>236.46028946520204</v>
      </c>
      <c r="K179" s="15">
        <v>82.41789701339296</v>
      </c>
      <c r="L179" s="15">
        <v>80.770002638642353</v>
      </c>
      <c r="M179" s="15">
        <v>353.0851428612857</v>
      </c>
    </row>
    <row r="180" spans="2:13" x14ac:dyDescent="0.35">
      <c r="B180" s="6" t="s">
        <v>154</v>
      </c>
      <c r="C180" s="12">
        <v>1</v>
      </c>
      <c r="D180" s="15">
        <v>232.91486209197791</v>
      </c>
      <c r="E180" s="15">
        <v>216.92757274996404</v>
      </c>
      <c r="F180" s="15">
        <v>15.987289342013867</v>
      </c>
      <c r="G180" s="15">
        <v>0.19600573726565909</v>
      </c>
      <c r="H180" s="15">
        <v>11.823400148167035</v>
      </c>
      <c r="I180" s="15">
        <v>197.39485603472605</v>
      </c>
      <c r="J180" s="15">
        <v>236.46028946520204</v>
      </c>
      <c r="K180" s="15">
        <v>82.41789701339296</v>
      </c>
      <c r="L180" s="15">
        <v>80.770002638642353</v>
      </c>
      <c r="M180" s="15">
        <v>353.0851428612857</v>
      </c>
    </row>
    <row r="181" spans="2:13" x14ac:dyDescent="0.35">
      <c r="B181" s="6" t="s">
        <v>155</v>
      </c>
      <c r="C181" s="12">
        <v>1</v>
      </c>
      <c r="D181" s="15">
        <v>308.27675199977176</v>
      </c>
      <c r="E181" s="15">
        <v>382.4124846190719</v>
      </c>
      <c r="F181" s="15">
        <v>-74.135732619300143</v>
      </c>
      <c r="G181" s="15">
        <v>-0.90891136195232392</v>
      </c>
      <c r="H181" s="15">
        <v>21.099879304424533</v>
      </c>
      <c r="I181" s="15">
        <v>347.55466368649269</v>
      </c>
      <c r="J181" s="15">
        <v>417.27030555165112</v>
      </c>
      <c r="K181" s="15">
        <v>84.250352306134928</v>
      </c>
      <c r="L181" s="15">
        <v>243.22762712189478</v>
      </c>
      <c r="M181" s="15">
        <v>521.59734211624902</v>
      </c>
    </row>
    <row r="182" spans="2:13" x14ac:dyDescent="0.35">
      <c r="B182" s="6" t="s">
        <v>156</v>
      </c>
      <c r="C182" s="12">
        <v>1</v>
      </c>
      <c r="D182" s="15">
        <v>272.20570082094849</v>
      </c>
      <c r="E182" s="15">
        <v>308.12982787470236</v>
      </c>
      <c r="F182" s="15">
        <v>-35.924127053753864</v>
      </c>
      <c r="G182" s="15">
        <v>-0.44043332538505625</v>
      </c>
      <c r="H182" s="15">
        <v>15.314950693256385</v>
      </c>
      <c r="I182" s="15">
        <v>282.82893391438159</v>
      </c>
      <c r="J182" s="15">
        <v>333.43072183502312</v>
      </c>
      <c r="K182" s="15">
        <v>82.990750519461173</v>
      </c>
      <c r="L182" s="15">
        <v>171.0258814999421</v>
      </c>
      <c r="M182" s="15">
        <v>445.23377424946261</v>
      </c>
    </row>
    <row r="183" spans="2:13" x14ac:dyDescent="0.35">
      <c r="B183" s="6" t="s">
        <v>157</v>
      </c>
      <c r="C183" s="12">
        <v>1</v>
      </c>
      <c r="D183" s="15">
        <v>355.87124573559618</v>
      </c>
      <c r="E183" s="15">
        <v>315.58057760242383</v>
      </c>
      <c r="F183" s="15">
        <v>40.290668133172346</v>
      </c>
      <c r="G183" s="15">
        <v>0.49396754780780472</v>
      </c>
      <c r="H183" s="15">
        <v>14.755471871571592</v>
      </c>
      <c r="I183" s="15">
        <v>291.2039644069589</v>
      </c>
      <c r="J183" s="15">
        <v>339.95719079788876</v>
      </c>
      <c r="K183" s="15">
        <v>82.889329272224856</v>
      </c>
      <c r="L183" s="15">
        <v>178.64418307115594</v>
      </c>
      <c r="M183" s="15">
        <v>452.51697213369175</v>
      </c>
    </row>
    <row r="184" spans="2:13" x14ac:dyDescent="0.35">
      <c r="B184" s="6" t="s">
        <v>158</v>
      </c>
      <c r="C184" s="12">
        <v>1</v>
      </c>
      <c r="D184" s="15">
        <v>337.17576313998126</v>
      </c>
      <c r="E184" s="15">
        <v>318.39656444181236</v>
      </c>
      <c r="F184" s="15">
        <v>18.779198698168898</v>
      </c>
      <c r="G184" s="15">
        <v>0.23023482013425783</v>
      </c>
      <c r="H184" s="15">
        <v>14.57266413498518</v>
      </c>
      <c r="I184" s="15">
        <v>294.32195673439224</v>
      </c>
      <c r="J184" s="15">
        <v>342.47117214923247</v>
      </c>
      <c r="K184" s="15">
        <v>82.856982186401495</v>
      </c>
      <c r="L184" s="15">
        <v>181.5136085539155</v>
      </c>
      <c r="M184" s="15">
        <v>455.27952032970921</v>
      </c>
    </row>
    <row r="185" spans="2:13" x14ac:dyDescent="0.35">
      <c r="B185" s="6" t="s">
        <v>159</v>
      </c>
      <c r="C185" s="12">
        <v>1</v>
      </c>
      <c r="D185" s="15">
        <v>361.36155202758158</v>
      </c>
      <c r="E185" s="15">
        <v>338.08382866009998</v>
      </c>
      <c r="F185" s="15">
        <v>23.277723367481599</v>
      </c>
      <c r="G185" s="15">
        <v>0.28538717432973909</v>
      </c>
      <c r="H185" s="15">
        <v>23.262441622835759</v>
      </c>
      <c r="I185" s="15">
        <v>299.65337070134996</v>
      </c>
      <c r="J185" s="15">
        <v>376.51428661885001</v>
      </c>
      <c r="K185" s="15">
        <v>84.817793812987219</v>
      </c>
      <c r="L185" s="15">
        <v>197.96153573259684</v>
      </c>
      <c r="M185" s="15">
        <v>478.20612158760309</v>
      </c>
    </row>
    <row r="186" spans="2:13" x14ac:dyDescent="0.35">
      <c r="B186" s="6" t="s">
        <v>160</v>
      </c>
      <c r="C186" s="12">
        <v>1</v>
      </c>
      <c r="D186" s="15">
        <v>1041.2002563709802</v>
      </c>
      <c r="E186" s="15">
        <v>495.1146653110535</v>
      </c>
      <c r="F186" s="15">
        <v>546.08559105992674</v>
      </c>
      <c r="G186" s="15">
        <v>6.6950629713424066</v>
      </c>
      <c r="H186" s="15">
        <v>23.380029126794373</v>
      </c>
      <c r="I186" s="15">
        <v>456.48994822419371</v>
      </c>
      <c r="J186" s="15">
        <v>533.73938239791323</v>
      </c>
      <c r="K186" s="15">
        <v>84.850119145563525</v>
      </c>
      <c r="L186" s="15">
        <v>354.9389696773892</v>
      </c>
      <c r="M186" s="15">
        <v>635.2903609447178</v>
      </c>
    </row>
    <row r="187" spans="2:13" x14ac:dyDescent="0.35">
      <c r="B187" s="6" t="s">
        <v>161</v>
      </c>
      <c r="C187" s="12">
        <v>1</v>
      </c>
      <c r="D187" s="15">
        <v>753.38798724890694</v>
      </c>
      <c r="E187" s="15">
        <v>361.70723451196096</v>
      </c>
      <c r="F187" s="15">
        <v>391.68075273694598</v>
      </c>
      <c r="G187" s="15">
        <v>4.8020444911334002</v>
      </c>
      <c r="H187" s="15">
        <v>14.099699019545762</v>
      </c>
      <c r="I187" s="15">
        <v>338.41398356319712</v>
      </c>
      <c r="J187" s="15">
        <v>385.0004854607248</v>
      </c>
      <c r="K187" s="15">
        <v>82.775107789047013</v>
      </c>
      <c r="L187" s="15">
        <v>224.95953831160872</v>
      </c>
      <c r="M187" s="15">
        <v>498.45493071231317</v>
      </c>
    </row>
    <row r="188" spans="2:13" x14ac:dyDescent="0.35">
      <c r="B188" s="6" t="s">
        <v>162</v>
      </c>
      <c r="C188" s="12">
        <v>1</v>
      </c>
      <c r="D188" s="15">
        <v>192.07759771029299</v>
      </c>
      <c r="E188" s="15">
        <v>323.35995358380666</v>
      </c>
      <c r="F188" s="15">
        <v>-131.28235587351367</v>
      </c>
      <c r="G188" s="15">
        <v>-1.6095345747785963</v>
      </c>
      <c r="H188" s="15">
        <v>14.291406394994658</v>
      </c>
      <c r="I188" s="15">
        <v>299.74999459759681</v>
      </c>
      <c r="J188" s="15">
        <v>346.9699125700165</v>
      </c>
      <c r="K188" s="15">
        <v>82.807978201339182</v>
      </c>
      <c r="L188" s="15">
        <v>186.55795418441099</v>
      </c>
      <c r="M188" s="15">
        <v>460.16195298320235</v>
      </c>
    </row>
    <row r="189" spans="2:13" x14ac:dyDescent="0.35">
      <c r="B189" s="6" t="s">
        <v>163</v>
      </c>
      <c r="C189" s="12">
        <v>1</v>
      </c>
      <c r="D189" s="15">
        <v>390.64287641209955</v>
      </c>
      <c r="E189" s="15">
        <v>357.98129304662729</v>
      </c>
      <c r="F189" s="15">
        <v>32.661583365472268</v>
      </c>
      <c r="G189" s="15">
        <v>0.40043421938886092</v>
      </c>
      <c r="H189" s="15">
        <v>13.95999717368449</v>
      </c>
      <c r="I189" s="15">
        <v>334.91883497855838</v>
      </c>
      <c r="J189" s="15">
        <v>381.04375111469619</v>
      </c>
      <c r="K189" s="15">
        <v>82.751425837479388</v>
      </c>
      <c r="L189" s="15">
        <v>221.27272035097229</v>
      </c>
      <c r="M189" s="15">
        <v>494.68986574228228</v>
      </c>
    </row>
    <row r="190" spans="2:13" x14ac:dyDescent="0.35">
      <c r="B190" s="6" t="s">
        <v>164</v>
      </c>
      <c r="C190" s="12">
        <v>1</v>
      </c>
      <c r="D190" s="15">
        <v>256.29154906337163</v>
      </c>
      <c r="E190" s="15">
        <v>246.94985221019039</v>
      </c>
      <c r="F190" s="15">
        <v>9.3416968531812472</v>
      </c>
      <c r="G190" s="15">
        <v>0.11453012076338823</v>
      </c>
      <c r="H190" s="15">
        <v>10.124178487510386</v>
      </c>
      <c r="I190" s="15">
        <v>230.22431574074218</v>
      </c>
      <c r="J190" s="15">
        <v>263.67538867963862</v>
      </c>
      <c r="K190" s="15">
        <v>82.191337421248605</v>
      </c>
      <c r="L190" s="15">
        <v>111.16656735328104</v>
      </c>
      <c r="M190" s="15">
        <v>382.73313706709973</v>
      </c>
    </row>
    <row r="191" spans="2:13" x14ac:dyDescent="0.35">
      <c r="B191" s="6" t="s">
        <v>165</v>
      </c>
      <c r="C191" s="12">
        <v>1</v>
      </c>
      <c r="D191" s="15">
        <v>184.67931669463792</v>
      </c>
      <c r="E191" s="15">
        <v>190.06764013044074</v>
      </c>
      <c r="F191" s="15">
        <v>-5.3883234358028176</v>
      </c>
      <c r="G191" s="15">
        <v>-6.606137444981787E-2</v>
      </c>
      <c r="H191" s="15">
        <v>15.028327314362294</v>
      </c>
      <c r="I191" s="15">
        <v>165.24025913540439</v>
      </c>
      <c r="J191" s="15">
        <v>214.89502112547709</v>
      </c>
      <c r="K191" s="15">
        <v>82.938336002805002</v>
      </c>
      <c r="L191" s="15">
        <v>53.050284574969453</v>
      </c>
      <c r="M191" s="15">
        <v>327.08499568591202</v>
      </c>
    </row>
    <row r="192" spans="2:13" x14ac:dyDescent="0.35">
      <c r="B192" s="6" t="s">
        <v>166</v>
      </c>
      <c r="C192" s="12">
        <v>1</v>
      </c>
      <c r="D192" s="15">
        <v>259.95286757158794</v>
      </c>
      <c r="E192" s="15">
        <v>258.81153932861343</v>
      </c>
      <c r="F192" s="15">
        <v>1.1413282429745095</v>
      </c>
      <c r="G192" s="15">
        <v>1.39927963359271E-2</v>
      </c>
      <c r="H192" s="15">
        <v>10.241992286889493</v>
      </c>
      <c r="I192" s="15">
        <v>241.8913698822229</v>
      </c>
      <c r="J192" s="15">
        <v>275.73170877500394</v>
      </c>
      <c r="K192" s="15">
        <v>82.205932651185677</v>
      </c>
      <c r="L192" s="15">
        <v>123.0041425844143</v>
      </c>
      <c r="M192" s="15">
        <v>394.61893607281257</v>
      </c>
    </row>
    <row r="193" spans="2:13" x14ac:dyDescent="0.35">
      <c r="B193" s="6" t="s">
        <v>167</v>
      </c>
      <c r="C193" s="12">
        <v>1</v>
      </c>
      <c r="D193" s="15">
        <v>325.84191908072341</v>
      </c>
      <c r="E193" s="15">
        <v>272.43126188182998</v>
      </c>
      <c r="F193" s="15">
        <v>53.410657198893432</v>
      </c>
      <c r="G193" s="15">
        <v>0.65481990212067864</v>
      </c>
      <c r="H193" s="15">
        <v>10.937204112339691</v>
      </c>
      <c r="I193" s="15">
        <v>254.36257547133187</v>
      </c>
      <c r="J193" s="15">
        <v>290.4999482923281</v>
      </c>
      <c r="K193" s="15">
        <v>82.29543967220512</v>
      </c>
      <c r="L193" s="15">
        <v>136.47599605905037</v>
      </c>
      <c r="M193" s="15">
        <v>408.38652770460959</v>
      </c>
    </row>
    <row r="194" spans="2:13" x14ac:dyDescent="0.35">
      <c r="B194" s="6" t="s">
        <v>168</v>
      </c>
      <c r="C194" s="12">
        <v>1</v>
      </c>
      <c r="D194" s="15">
        <v>291.77268941607758</v>
      </c>
      <c r="E194" s="15">
        <v>274.34893496992652</v>
      </c>
      <c r="F194" s="15">
        <v>17.423754446151065</v>
      </c>
      <c r="G194" s="15">
        <v>0.21361694050152524</v>
      </c>
      <c r="H194" s="15">
        <v>11.078049533523375</v>
      </c>
      <c r="I194" s="15">
        <v>256.04756644784089</v>
      </c>
      <c r="J194" s="15">
        <v>292.65030349201214</v>
      </c>
      <c r="K194" s="15">
        <v>82.314276638465145</v>
      </c>
      <c r="L194" s="15">
        <v>138.36254974654128</v>
      </c>
      <c r="M194" s="15">
        <v>410.33532019331176</v>
      </c>
    </row>
    <row r="195" spans="2:13" x14ac:dyDescent="0.35">
      <c r="B195" s="6" t="s">
        <v>169</v>
      </c>
      <c r="C195" s="12">
        <v>1</v>
      </c>
      <c r="D195" s="15">
        <v>126.71894491627157</v>
      </c>
      <c r="E195" s="15">
        <v>145.67084722352433</v>
      </c>
      <c r="F195" s="15">
        <v>-18.951902307252766</v>
      </c>
      <c r="G195" s="15">
        <v>-0.23235218334091259</v>
      </c>
      <c r="H195" s="15">
        <v>21.844914840973704</v>
      </c>
      <c r="I195" s="15">
        <v>109.58219861905442</v>
      </c>
      <c r="J195" s="15">
        <v>181.75949582799424</v>
      </c>
      <c r="K195" s="15">
        <v>84.440021680811796</v>
      </c>
      <c r="L195" s="15">
        <v>6.1726485454100271</v>
      </c>
      <c r="M195" s="15">
        <v>285.16904590163864</v>
      </c>
    </row>
    <row r="196" spans="2:13" x14ac:dyDescent="0.35">
      <c r="B196" s="6" t="s">
        <v>170</v>
      </c>
      <c r="C196" s="12">
        <v>1</v>
      </c>
      <c r="D196" s="15">
        <v>206.70153351002702</v>
      </c>
      <c r="E196" s="15">
        <v>179.17455638074296</v>
      </c>
      <c r="F196" s="15">
        <v>27.526977129284063</v>
      </c>
      <c r="G196" s="15">
        <v>0.33748344272104175</v>
      </c>
      <c r="H196" s="15">
        <v>16.581149085333937</v>
      </c>
      <c r="I196" s="15">
        <v>151.78185344941528</v>
      </c>
      <c r="J196" s="15">
        <v>206.56725931207063</v>
      </c>
      <c r="K196" s="15">
        <v>83.233715897084892</v>
      </c>
      <c r="L196" s="15">
        <v>41.669221756133908</v>
      </c>
      <c r="M196" s="15">
        <v>316.67989100535203</v>
      </c>
    </row>
    <row r="197" spans="2:13" x14ac:dyDescent="0.35">
      <c r="B197" s="6" t="s">
        <v>171</v>
      </c>
      <c r="C197" s="12">
        <v>1</v>
      </c>
      <c r="D197" s="15">
        <v>201.98489226665259</v>
      </c>
      <c r="E197" s="15">
        <v>179.45745863528208</v>
      </c>
      <c r="F197" s="15">
        <v>22.527433631370513</v>
      </c>
      <c r="G197" s="15">
        <v>0.27618854848746827</v>
      </c>
      <c r="H197" s="15">
        <v>16.539535555395979</v>
      </c>
      <c r="I197" s="15">
        <v>152.13350287326381</v>
      </c>
      <c r="J197" s="15">
        <v>206.78141439730035</v>
      </c>
      <c r="K197" s="15">
        <v>83.225435976237335</v>
      </c>
      <c r="L197" s="15">
        <v>41.965802761820157</v>
      </c>
      <c r="M197" s="15">
        <v>316.949114508744</v>
      </c>
    </row>
    <row r="198" spans="2:13" x14ac:dyDescent="0.35">
      <c r="B198" s="6" t="s">
        <v>172</v>
      </c>
      <c r="C198" s="12">
        <v>1</v>
      </c>
      <c r="D198" s="15">
        <v>303.19777569926305</v>
      </c>
      <c r="E198" s="15">
        <v>284.37377819106723</v>
      </c>
      <c r="F198" s="15">
        <v>18.823997508195816</v>
      </c>
      <c r="G198" s="15">
        <v>0.23078405794437709</v>
      </c>
      <c r="H198" s="15">
        <v>11.96083699310933</v>
      </c>
      <c r="I198" s="15">
        <v>264.61401046471121</v>
      </c>
      <c r="J198" s="15">
        <v>304.13354591742325</v>
      </c>
      <c r="K198" s="15">
        <v>82.43772545759802</v>
      </c>
      <c r="L198" s="15">
        <v>148.183450719028</v>
      </c>
      <c r="M198" s="15">
        <v>420.56410566310649</v>
      </c>
    </row>
    <row r="199" spans="2:13" x14ac:dyDescent="0.35">
      <c r="B199" s="6" t="s">
        <v>173</v>
      </c>
      <c r="C199" s="12">
        <v>1</v>
      </c>
      <c r="D199" s="15">
        <v>342.45802828352049</v>
      </c>
      <c r="E199" s="15">
        <v>267.81111452588345</v>
      </c>
      <c r="F199" s="15">
        <v>74.646913757637037</v>
      </c>
      <c r="G199" s="15">
        <v>0.91517849290570663</v>
      </c>
      <c r="H199" s="15">
        <v>10.63925264297616</v>
      </c>
      <c r="I199" s="15">
        <v>250.23465552653906</v>
      </c>
      <c r="J199" s="15">
        <v>285.38757352522788</v>
      </c>
      <c r="K199" s="15">
        <v>82.256371509127774</v>
      </c>
      <c r="L199" s="15">
        <v>131.92039082740072</v>
      </c>
      <c r="M199" s="15">
        <v>403.70183822436616</v>
      </c>
    </row>
    <row r="200" spans="2:13" x14ac:dyDescent="0.35">
      <c r="B200" s="6" t="s">
        <v>174</v>
      </c>
      <c r="C200" s="12">
        <v>1</v>
      </c>
      <c r="D200" s="15">
        <v>189.92428664396911</v>
      </c>
      <c r="E200" s="15">
        <v>267.81111452588345</v>
      </c>
      <c r="F200" s="15">
        <v>-77.886827881914343</v>
      </c>
      <c r="G200" s="15">
        <v>-0.95490015822501351</v>
      </c>
      <c r="H200" s="15">
        <v>10.63925264297616</v>
      </c>
      <c r="I200" s="15">
        <v>250.23465552653906</v>
      </c>
      <c r="J200" s="15">
        <v>285.38757352522788</v>
      </c>
      <c r="K200" s="15">
        <v>82.256371509127774</v>
      </c>
      <c r="L200" s="15">
        <v>131.92039082740072</v>
      </c>
      <c r="M200" s="15">
        <v>403.70183822436616</v>
      </c>
    </row>
    <row r="201" spans="2:13" x14ac:dyDescent="0.35">
      <c r="B201" s="6" t="s">
        <v>175</v>
      </c>
      <c r="C201" s="12">
        <v>1</v>
      </c>
      <c r="D201" s="15">
        <v>192.14693620199762</v>
      </c>
      <c r="E201" s="15">
        <v>247.47524209496504</v>
      </c>
      <c r="F201" s="15">
        <v>-55.328305892967421</v>
      </c>
      <c r="G201" s="15">
        <v>-0.67833046342081915</v>
      </c>
      <c r="H201" s="15">
        <v>10.119281532865777</v>
      </c>
      <c r="I201" s="15">
        <v>230.75779558497368</v>
      </c>
      <c r="J201" s="15">
        <v>264.1926886049564</v>
      </c>
      <c r="K201" s="15">
        <v>82.190734367007394</v>
      </c>
      <c r="L201" s="15">
        <v>111.69295350710772</v>
      </c>
      <c r="M201" s="15">
        <v>383.25753068282233</v>
      </c>
    </row>
    <row r="202" spans="2:13" x14ac:dyDescent="0.35">
      <c r="B202" s="6" t="s">
        <v>176</v>
      </c>
      <c r="C202" s="12">
        <v>1</v>
      </c>
      <c r="D202" s="15">
        <v>166.4431242436884</v>
      </c>
      <c r="E202" s="15">
        <v>247.47524209496504</v>
      </c>
      <c r="F202" s="15">
        <v>-81.032117851276638</v>
      </c>
      <c r="G202" s="15">
        <v>-0.99346172211308414</v>
      </c>
      <c r="H202" s="15">
        <v>10.119281532865777</v>
      </c>
      <c r="I202" s="15">
        <v>230.75779558497368</v>
      </c>
      <c r="J202" s="15">
        <v>264.1926886049564</v>
      </c>
      <c r="K202" s="15">
        <v>82.190734367007394</v>
      </c>
      <c r="L202" s="15">
        <v>111.69295350710772</v>
      </c>
      <c r="M202" s="15">
        <v>383.25753068282233</v>
      </c>
    </row>
    <row r="203" spans="2:13" x14ac:dyDescent="0.35">
      <c r="B203" s="6" t="s">
        <v>177</v>
      </c>
      <c r="C203" s="12">
        <v>1</v>
      </c>
      <c r="D203" s="15">
        <v>235.78191117171292</v>
      </c>
      <c r="E203" s="15">
        <v>266.36907083697656</v>
      </c>
      <c r="F203" s="15">
        <v>-30.587159665263641</v>
      </c>
      <c r="G203" s="15">
        <v>-0.37500158111839282</v>
      </c>
      <c r="H203" s="15">
        <v>10.558818375979341</v>
      </c>
      <c r="I203" s="15">
        <v>248.92549237383648</v>
      </c>
      <c r="J203" s="15">
        <v>283.81264930011662</v>
      </c>
      <c r="K203" s="15">
        <v>82.246006605448585</v>
      </c>
      <c r="L203" s="15">
        <v>130.49547036233884</v>
      </c>
      <c r="M203" s="15">
        <v>402.24267131161429</v>
      </c>
    </row>
    <row r="204" spans="2:13" x14ac:dyDescent="0.35">
      <c r="B204" s="6" t="s">
        <v>178</v>
      </c>
      <c r="C204" s="12">
        <v>1</v>
      </c>
      <c r="D204" s="15">
        <v>284.67501459199542</v>
      </c>
      <c r="E204" s="15">
        <v>272.45002578770999</v>
      </c>
      <c r="F204" s="15">
        <v>12.224988804285431</v>
      </c>
      <c r="G204" s="15">
        <v>0.14987956321972443</v>
      </c>
      <c r="H204" s="15">
        <v>10.938534862010277</v>
      </c>
      <c r="I204" s="15">
        <v>254.37914092701914</v>
      </c>
      <c r="J204" s="15">
        <v>290.52091064840084</v>
      </c>
      <c r="K204" s="15">
        <v>82.295616541672416</v>
      </c>
      <c r="L204" s="15">
        <v>136.49446776969407</v>
      </c>
      <c r="M204" s="15">
        <v>408.40558380572588</v>
      </c>
    </row>
    <row r="205" spans="2:13" x14ac:dyDescent="0.35">
      <c r="B205" s="6" t="s">
        <v>179</v>
      </c>
      <c r="C205" s="12">
        <v>1</v>
      </c>
      <c r="D205" s="15">
        <v>214.07504868302217</v>
      </c>
      <c r="E205" s="15">
        <v>277.7201867450122</v>
      </c>
      <c r="F205" s="15">
        <v>-63.645138061990025</v>
      </c>
      <c r="G205" s="15">
        <v>-0.78029564251594408</v>
      </c>
      <c r="H205" s="15">
        <v>11.348532759097852</v>
      </c>
      <c r="I205" s="15">
        <v>258.9719694184235</v>
      </c>
      <c r="J205" s="15">
        <v>296.4684040716009</v>
      </c>
      <c r="K205" s="15">
        <v>82.351115067319455</v>
      </c>
      <c r="L205" s="15">
        <v>141.67294300495422</v>
      </c>
      <c r="M205" s="15">
        <v>413.76743048507018</v>
      </c>
    </row>
    <row r="206" spans="2:13" x14ac:dyDescent="0.35">
      <c r="B206" s="6" t="s">
        <v>180</v>
      </c>
      <c r="C206" s="12">
        <v>1</v>
      </c>
      <c r="D206" s="15">
        <v>183.77263114909792</v>
      </c>
      <c r="E206" s="15">
        <v>192.34971823999911</v>
      </c>
      <c r="F206" s="15">
        <v>-8.5770870909011876</v>
      </c>
      <c r="G206" s="15">
        <v>-0.10515592999407643</v>
      </c>
      <c r="H206" s="15">
        <v>14.717492604130992</v>
      </c>
      <c r="I206" s="15">
        <v>168.03584827090503</v>
      </c>
      <c r="J206" s="15">
        <v>216.66358820909318</v>
      </c>
      <c r="K206" s="15">
        <v>82.88257685182829</v>
      </c>
      <c r="L206" s="15">
        <v>55.424478969747099</v>
      </c>
      <c r="M206" s="15">
        <v>329.27495751025111</v>
      </c>
    </row>
    <row r="207" spans="2:13" x14ac:dyDescent="0.35">
      <c r="B207" s="6" t="s">
        <v>181</v>
      </c>
      <c r="C207" s="12">
        <v>1</v>
      </c>
      <c r="D207" s="15">
        <v>289.28642125223553</v>
      </c>
      <c r="E207" s="15">
        <v>259.03381967559363</v>
      </c>
      <c r="F207" s="15">
        <v>30.252601576641894</v>
      </c>
      <c r="G207" s="15">
        <v>0.37089986609868858</v>
      </c>
      <c r="H207" s="15">
        <v>10.248707469560836</v>
      </c>
      <c r="I207" s="15">
        <v>242.102556486357</v>
      </c>
      <c r="J207" s="15">
        <v>275.96508286483026</v>
      </c>
      <c r="K207" s="15">
        <v>82.20676956214254</v>
      </c>
      <c r="L207" s="15">
        <v>123.22504032195633</v>
      </c>
      <c r="M207" s="15">
        <v>394.84259902923094</v>
      </c>
    </row>
    <row r="208" spans="2:13" x14ac:dyDescent="0.35">
      <c r="B208" s="6" t="s">
        <v>182</v>
      </c>
      <c r="C208" s="12">
        <v>1</v>
      </c>
      <c r="D208" s="15">
        <v>397.14858141361776</v>
      </c>
      <c r="E208" s="15">
        <v>392.08004492529159</v>
      </c>
      <c r="F208" s="15">
        <v>5.0685364883261741</v>
      </c>
      <c r="G208" s="15">
        <v>6.214075507106092E-2</v>
      </c>
      <c r="H208" s="15">
        <v>21.030581936374254</v>
      </c>
      <c r="I208" s="15">
        <v>357.33670593887632</v>
      </c>
      <c r="J208" s="15">
        <v>426.82338391170686</v>
      </c>
      <c r="K208" s="15">
        <v>84.233024008574702</v>
      </c>
      <c r="L208" s="15">
        <v>252.92381444937396</v>
      </c>
      <c r="M208" s="15">
        <v>531.23627540120924</v>
      </c>
    </row>
    <row r="209" spans="2:13" x14ac:dyDescent="0.35">
      <c r="B209" s="6" t="s">
        <v>183</v>
      </c>
      <c r="C209" s="12">
        <v>1</v>
      </c>
      <c r="D209" s="15">
        <v>300.04673067328798</v>
      </c>
      <c r="E209" s="15">
        <v>343.22484235462241</v>
      </c>
      <c r="F209" s="15">
        <v>-43.178111681334428</v>
      </c>
      <c r="G209" s="15">
        <v>-0.5293678892517526</v>
      </c>
      <c r="H209" s="15">
        <v>13.739088905786971</v>
      </c>
      <c r="I209" s="15">
        <v>320.52733333359771</v>
      </c>
      <c r="J209" s="15">
        <v>365.92235137564711</v>
      </c>
      <c r="K209" s="15">
        <v>82.714445661007062</v>
      </c>
      <c r="L209" s="15">
        <v>206.57736234821601</v>
      </c>
      <c r="M209" s="15">
        <v>479.87232236102881</v>
      </c>
    </row>
    <row r="210" spans="2:13" x14ac:dyDescent="0.35">
      <c r="B210" s="6" t="s">
        <v>184</v>
      </c>
      <c r="C210" s="12">
        <v>1</v>
      </c>
      <c r="D210" s="15">
        <v>256.18438620920188</v>
      </c>
      <c r="E210" s="15">
        <v>373.39272984006294</v>
      </c>
      <c r="F210" s="15">
        <v>-117.20834363086107</v>
      </c>
      <c r="G210" s="15">
        <v>-1.4369858026326146</v>
      </c>
      <c r="H210" s="15">
        <v>14.741320146912624</v>
      </c>
      <c r="I210" s="15">
        <v>349.03949584392575</v>
      </c>
      <c r="J210" s="15">
        <v>397.74596383620013</v>
      </c>
      <c r="K210" s="15">
        <v>82.886811235083371</v>
      </c>
      <c r="L210" s="15">
        <v>236.4604952040491</v>
      </c>
      <c r="M210" s="15">
        <v>510.32496447607679</v>
      </c>
    </row>
    <row r="211" spans="2:13" x14ac:dyDescent="0.35">
      <c r="B211" s="6" t="s">
        <v>185</v>
      </c>
      <c r="C211" s="12">
        <v>1</v>
      </c>
      <c r="D211" s="15">
        <v>318.5782889727414</v>
      </c>
      <c r="E211" s="15">
        <v>358.55199781467081</v>
      </c>
      <c r="F211" s="15">
        <v>-39.973708841929408</v>
      </c>
      <c r="G211" s="15">
        <v>-0.49008159577214544</v>
      </c>
      <c r="H211" s="15">
        <v>13.97926486155789</v>
      </c>
      <c r="I211" s="15">
        <v>335.45770877714534</v>
      </c>
      <c r="J211" s="15">
        <v>381.64628685219628</v>
      </c>
      <c r="K211" s="15">
        <v>82.754678436425323</v>
      </c>
      <c r="L211" s="15">
        <v>221.83805169910252</v>
      </c>
      <c r="M211" s="15">
        <v>495.26594393023913</v>
      </c>
    </row>
    <row r="212" spans="2:13" x14ac:dyDescent="0.35">
      <c r="B212" s="6" t="s">
        <v>186</v>
      </c>
      <c r="C212" s="12">
        <v>1</v>
      </c>
      <c r="D212" s="15">
        <v>281.76515409737482</v>
      </c>
      <c r="E212" s="15">
        <v>272.16856691054625</v>
      </c>
      <c r="F212" s="15">
        <v>9.5965871868285717</v>
      </c>
      <c r="G212" s="15">
        <v>0.11765510128382838</v>
      </c>
      <c r="H212" s="15">
        <v>10.918673337352676</v>
      </c>
      <c r="I212" s="15">
        <v>254.13049406076664</v>
      </c>
      <c r="J212" s="15">
        <v>290.20663976032586</v>
      </c>
      <c r="K212" s="15">
        <v>82.292978950177698</v>
      </c>
      <c r="L212" s="15">
        <v>136.21736629622396</v>
      </c>
      <c r="M212" s="15">
        <v>408.11976752486851</v>
      </c>
    </row>
    <row r="213" spans="2:13" x14ac:dyDescent="0.35">
      <c r="B213" s="6" t="s">
        <v>187</v>
      </c>
      <c r="C213" s="12">
        <v>1</v>
      </c>
      <c r="D213" s="15">
        <v>348.46674668822629</v>
      </c>
      <c r="E213" s="15">
        <v>417.78120899015977</v>
      </c>
      <c r="F213" s="15">
        <v>-69.314462301933474</v>
      </c>
      <c r="G213" s="15">
        <v>-0.84980211441846687</v>
      </c>
      <c r="H213" s="15">
        <v>21.584111165369503</v>
      </c>
      <c r="I213" s="15">
        <v>382.12341819732023</v>
      </c>
      <c r="J213" s="15">
        <v>453.4389997829993</v>
      </c>
      <c r="K213" s="15">
        <v>84.372927007693647</v>
      </c>
      <c r="L213" s="15">
        <v>278.39385332054513</v>
      </c>
      <c r="M213" s="15">
        <v>557.16856465977435</v>
      </c>
    </row>
    <row r="214" spans="2:13" x14ac:dyDescent="0.35">
      <c r="B214" s="6" t="s">
        <v>188</v>
      </c>
      <c r="C214" s="12">
        <v>1</v>
      </c>
      <c r="D214" s="15">
        <v>378.71914793843308</v>
      </c>
      <c r="E214" s="15">
        <v>390.02332130072995</v>
      </c>
      <c r="F214" s="15">
        <v>-11.304173362296865</v>
      </c>
      <c r="G214" s="15">
        <v>-0.13859027547797662</v>
      </c>
      <c r="H214" s="15">
        <v>16.120896267331151</v>
      </c>
      <c r="I214" s="15">
        <v>363.39097391846417</v>
      </c>
      <c r="J214" s="15">
        <v>416.65566868299572</v>
      </c>
      <c r="K214" s="15">
        <v>83.143251400872117</v>
      </c>
      <c r="L214" s="15">
        <v>252.66743754094549</v>
      </c>
      <c r="M214" s="15">
        <v>527.37920506051444</v>
      </c>
    </row>
    <row r="215" spans="2:13" x14ac:dyDescent="0.35">
      <c r="B215" s="6" t="s">
        <v>189</v>
      </c>
      <c r="C215" s="12">
        <v>1</v>
      </c>
      <c r="D215" s="15">
        <v>360.30415645289946</v>
      </c>
      <c r="E215" s="15">
        <v>329.36658942358366</v>
      </c>
      <c r="F215" s="15">
        <v>30.937567029315801</v>
      </c>
      <c r="G215" s="15">
        <v>0.37929760981125366</v>
      </c>
      <c r="H215" s="15">
        <v>14.024699558654978</v>
      </c>
      <c r="I215" s="15">
        <v>306.19724050004243</v>
      </c>
      <c r="J215" s="15">
        <v>352.5359383471249</v>
      </c>
      <c r="K215" s="15">
        <v>82.762365570089329</v>
      </c>
      <c r="L215" s="15">
        <v>192.63994386434183</v>
      </c>
      <c r="M215" s="15">
        <v>466.09323498282549</v>
      </c>
    </row>
    <row r="216" spans="2:13" x14ac:dyDescent="0.35">
      <c r="B216" s="6" t="s">
        <v>190</v>
      </c>
      <c r="C216" s="12">
        <v>1</v>
      </c>
      <c r="D216" s="15">
        <v>342.76335527262108</v>
      </c>
      <c r="E216" s="15">
        <v>321.84147383045951</v>
      </c>
      <c r="F216" s="15">
        <v>20.921881442161578</v>
      </c>
      <c r="G216" s="15">
        <v>0.25650432098447434</v>
      </c>
      <c r="H216" s="15">
        <v>14.371762364454288</v>
      </c>
      <c r="I216" s="15">
        <v>298.09876365862078</v>
      </c>
      <c r="J216" s="15">
        <v>345.58418400229823</v>
      </c>
      <c r="K216" s="15">
        <v>82.8218842487112</v>
      </c>
      <c r="L216" s="15">
        <v>185.01650110016558</v>
      </c>
      <c r="M216" s="15">
        <v>458.66644656075346</v>
      </c>
    </row>
    <row r="217" spans="2:13" x14ac:dyDescent="0.35">
      <c r="B217" s="6" t="s">
        <v>191</v>
      </c>
      <c r="C217" s="12">
        <v>1</v>
      </c>
      <c r="D217" s="15">
        <v>360.59464988979607</v>
      </c>
      <c r="E217" s="15">
        <v>191.74638591916096</v>
      </c>
      <c r="F217" s="15">
        <v>168.84826397063512</v>
      </c>
      <c r="G217" s="15">
        <v>2.0700962969762613</v>
      </c>
      <c r="H217" s="15">
        <v>14.799125311811771</v>
      </c>
      <c r="I217" s="15">
        <v>167.29765554325965</v>
      </c>
      <c r="J217" s="15">
        <v>216.19511629506226</v>
      </c>
      <c r="K217" s="15">
        <v>82.897111331102963</v>
      </c>
      <c r="L217" s="15">
        <v>54.797135124075339</v>
      </c>
      <c r="M217" s="15">
        <v>328.69563671424658</v>
      </c>
    </row>
    <row r="218" spans="2:13" x14ac:dyDescent="0.35">
      <c r="B218" s="6" t="s">
        <v>192</v>
      </c>
      <c r="C218" s="12">
        <v>1</v>
      </c>
      <c r="D218" s="15">
        <v>283.6937634993709</v>
      </c>
      <c r="E218" s="15">
        <v>247.86052803358365</v>
      </c>
      <c r="F218" s="15">
        <v>35.833235465787254</v>
      </c>
      <c r="G218" s="15">
        <v>0.43931898559114108</v>
      </c>
      <c r="H218" s="15">
        <v>10.116287026910102</v>
      </c>
      <c r="I218" s="15">
        <v>231.14802856385154</v>
      </c>
      <c r="J218" s="15">
        <v>264.57302750331576</v>
      </c>
      <c r="K218" s="15">
        <v>82.190365738676462</v>
      </c>
      <c r="L218" s="15">
        <v>112.07884843406057</v>
      </c>
      <c r="M218" s="15">
        <v>383.64220763310675</v>
      </c>
    </row>
    <row r="219" spans="2:13" x14ac:dyDescent="0.35">
      <c r="B219" s="6" t="s">
        <v>193</v>
      </c>
      <c r="C219" s="12">
        <v>1</v>
      </c>
      <c r="D219" s="15">
        <v>248.0364410567509</v>
      </c>
      <c r="E219" s="15">
        <v>231.91561844207109</v>
      </c>
      <c r="F219" s="15">
        <v>16.12082261467981</v>
      </c>
      <c r="G219" s="15">
        <v>0.19764286830135017</v>
      </c>
      <c r="H219" s="15">
        <v>10.649098803295217</v>
      </c>
      <c r="I219" s="15">
        <v>214.32289320308033</v>
      </c>
      <c r="J219" s="15">
        <v>249.50834368106186</v>
      </c>
      <c r="K219" s="15">
        <v>82.257645616495225</v>
      </c>
      <c r="L219" s="15">
        <v>96.022789868682537</v>
      </c>
      <c r="M219" s="15">
        <v>367.80844701545965</v>
      </c>
    </row>
    <row r="220" spans="2:13" x14ac:dyDescent="0.35">
      <c r="B220" s="6" t="s">
        <v>194</v>
      </c>
      <c r="C220" s="12">
        <v>1</v>
      </c>
      <c r="D220" s="15">
        <v>378.96757551248282</v>
      </c>
      <c r="E220" s="15">
        <v>422.57611342798515</v>
      </c>
      <c r="F220" s="15">
        <v>-43.608537915502325</v>
      </c>
      <c r="G220" s="15">
        <v>-0.53464495714998905</v>
      </c>
      <c r="H220" s="15">
        <v>21.801780127016123</v>
      </c>
      <c r="I220" s="15">
        <v>386.55872504796571</v>
      </c>
      <c r="J220" s="15">
        <v>458.59350180800459</v>
      </c>
      <c r="K220" s="15">
        <v>84.428872867955107</v>
      </c>
      <c r="L220" s="15">
        <v>283.09633302215389</v>
      </c>
      <c r="M220" s="15">
        <v>562.05589383381641</v>
      </c>
    </row>
    <row r="221" spans="2:13" x14ac:dyDescent="0.35">
      <c r="B221" s="6" t="s">
        <v>195</v>
      </c>
      <c r="C221" s="12">
        <v>1</v>
      </c>
      <c r="D221" s="15">
        <v>270.20687266746779</v>
      </c>
      <c r="E221" s="15">
        <v>311.59527639336721</v>
      </c>
      <c r="F221" s="15">
        <v>-41.388403725899423</v>
      </c>
      <c r="G221" s="15">
        <v>-0.5074258939709525</v>
      </c>
      <c r="H221" s="15">
        <v>15.041490574823595</v>
      </c>
      <c r="I221" s="15">
        <v>286.7461491802872</v>
      </c>
      <c r="J221" s="15">
        <v>336.44440360644722</v>
      </c>
      <c r="K221" s="15">
        <v>82.940722180115358</v>
      </c>
      <c r="L221" s="15">
        <v>174.57397878020936</v>
      </c>
      <c r="M221" s="15">
        <v>448.61657400652507</v>
      </c>
    </row>
    <row r="222" spans="2:13" x14ac:dyDescent="0.35">
      <c r="B222" s="6" t="s">
        <v>196</v>
      </c>
      <c r="C222" s="12">
        <v>1</v>
      </c>
      <c r="D222" s="15">
        <v>305.50056886598702</v>
      </c>
      <c r="E222" s="15">
        <v>338.40876832416524</v>
      </c>
      <c r="F222" s="15">
        <v>-32.908199458178217</v>
      </c>
      <c r="G222" s="15">
        <v>-0.4034577569028393</v>
      </c>
      <c r="H222" s="15">
        <v>13.78464479137244</v>
      </c>
      <c r="I222" s="15">
        <v>315.63599920903039</v>
      </c>
      <c r="J222" s="15">
        <v>361.18153743930009</v>
      </c>
      <c r="K222" s="15">
        <v>82.72202481244571</v>
      </c>
      <c r="L222" s="15">
        <v>201.74876726491973</v>
      </c>
      <c r="M222" s="15">
        <v>475.06876938341077</v>
      </c>
    </row>
    <row r="223" spans="2:13" x14ac:dyDescent="0.35">
      <c r="B223" s="6" t="s">
        <v>214</v>
      </c>
      <c r="C223" s="12">
        <v>1</v>
      </c>
      <c r="D223" s="15">
        <v>127.97854653078643</v>
      </c>
      <c r="E223" s="15">
        <v>210.95638977255805</v>
      </c>
      <c r="F223" s="15">
        <v>-82.977843241771623</v>
      </c>
      <c r="G223" s="15">
        <v>-1.017316506468444</v>
      </c>
      <c r="H223" s="15">
        <v>10.007636306979885</v>
      </c>
      <c r="I223" s="15">
        <v>194.42338551627623</v>
      </c>
      <c r="J223" s="15">
        <v>227.48939402883988</v>
      </c>
      <c r="K223" s="15">
        <v>82.177063354073155</v>
      </c>
      <c r="L223" s="15">
        <v>75.196686229570105</v>
      </c>
      <c r="M223" s="15">
        <v>346.716093315546</v>
      </c>
    </row>
    <row r="224" spans="2:13" x14ac:dyDescent="0.35">
      <c r="B224" s="6" t="s">
        <v>215</v>
      </c>
      <c r="C224" s="12">
        <v>1</v>
      </c>
      <c r="D224" s="15">
        <v>152.5346601739578</v>
      </c>
      <c r="E224" s="15">
        <v>193.92812816649524</v>
      </c>
      <c r="F224" s="15">
        <v>-41.393467992537438</v>
      </c>
      <c r="G224" s="15">
        <v>-0.50748798237723947</v>
      </c>
      <c r="H224" s="15">
        <v>11.82112847332543</v>
      </c>
      <c r="I224" s="15">
        <v>174.39916434641381</v>
      </c>
      <c r="J224" s="15">
        <v>213.45709198657667</v>
      </c>
      <c r="K224" s="15">
        <v>82.417571157062355</v>
      </c>
      <c r="L224" s="15">
        <v>57.77109638250036</v>
      </c>
      <c r="M224" s="15">
        <v>330.08515995049015</v>
      </c>
    </row>
    <row r="225" spans="2:13" x14ac:dyDescent="0.35">
      <c r="B225" s="6" t="s">
        <v>216</v>
      </c>
      <c r="C225" s="12">
        <v>1</v>
      </c>
      <c r="D225" s="15">
        <v>250.59645711523632</v>
      </c>
      <c r="E225" s="15">
        <v>226.21990428237635</v>
      </c>
      <c r="F225" s="15">
        <v>24.376552832859971</v>
      </c>
      <c r="G225" s="15">
        <v>0.29885893147900877</v>
      </c>
      <c r="H225" s="15">
        <v>9.0370148505513228</v>
      </c>
      <c r="I225" s="15">
        <v>211.29040440796138</v>
      </c>
      <c r="J225" s="15">
        <v>241.14940415679132</v>
      </c>
      <c r="K225" s="15">
        <v>82.06451483105019</v>
      </c>
      <c r="L225" s="15">
        <v>90.646135275086806</v>
      </c>
      <c r="M225" s="15">
        <v>361.79367328966589</v>
      </c>
    </row>
    <row r="226" spans="2:13" x14ac:dyDescent="0.35">
      <c r="B226" s="6" t="s">
        <v>217</v>
      </c>
      <c r="C226" s="12">
        <v>1</v>
      </c>
      <c r="D226" s="15">
        <v>230.18775321635798</v>
      </c>
      <c r="E226" s="15">
        <v>235.47708648066498</v>
      </c>
      <c r="F226" s="15">
        <v>-5.2893332643070039</v>
      </c>
      <c r="G226" s="15">
        <v>-6.4847745226563516E-2</v>
      </c>
      <c r="H226" s="15">
        <v>8.8478836317607445</v>
      </c>
      <c r="I226" s="15">
        <v>220.86003873274061</v>
      </c>
      <c r="J226" s="15">
        <v>250.09413422858935</v>
      </c>
      <c r="K226" s="15">
        <v>82.043902892340213</v>
      </c>
      <c r="L226" s="15">
        <v>99.937369197475846</v>
      </c>
      <c r="M226" s="15">
        <v>371.01680376385411</v>
      </c>
    </row>
    <row r="227" spans="2:13" x14ac:dyDescent="0.35">
      <c r="B227" s="6" t="s">
        <v>218</v>
      </c>
      <c r="C227" s="12">
        <v>1</v>
      </c>
      <c r="D227" s="15">
        <v>258.26648249879088</v>
      </c>
      <c r="E227" s="15">
        <v>235.47708648066498</v>
      </c>
      <c r="F227" s="15">
        <v>22.789396018125899</v>
      </c>
      <c r="G227" s="15">
        <v>0.27940023307348033</v>
      </c>
      <c r="H227" s="15">
        <v>8.8478836317607445</v>
      </c>
      <c r="I227" s="15">
        <v>220.86003873274061</v>
      </c>
      <c r="J227" s="15">
        <v>250.09413422858935</v>
      </c>
      <c r="K227" s="15">
        <v>82.043902892340213</v>
      </c>
      <c r="L227" s="15">
        <v>99.937369197475846</v>
      </c>
      <c r="M227" s="15">
        <v>371.01680376385411</v>
      </c>
    </row>
    <row r="228" spans="2:13" x14ac:dyDescent="0.35">
      <c r="B228" s="6" t="s">
        <v>219</v>
      </c>
      <c r="C228" s="12">
        <v>1</v>
      </c>
      <c r="D228" s="15">
        <v>120.9717472247146</v>
      </c>
      <c r="E228" s="15">
        <v>210.95638977255805</v>
      </c>
      <c r="F228" s="15">
        <v>-89.98464254784345</v>
      </c>
      <c r="G228" s="15">
        <v>-1.1032205540201421</v>
      </c>
      <c r="H228" s="15">
        <v>10.007636306979885</v>
      </c>
      <c r="I228" s="15">
        <v>194.42338551627623</v>
      </c>
      <c r="J228" s="15">
        <v>227.48939402883988</v>
      </c>
      <c r="K228" s="15">
        <v>82.177063354073155</v>
      </c>
      <c r="L228" s="15">
        <v>75.196686229570105</v>
      </c>
      <c r="M228" s="15">
        <v>346.716093315546</v>
      </c>
    </row>
    <row r="229" spans="2:13" x14ac:dyDescent="0.35">
      <c r="B229" s="6" t="s">
        <v>220</v>
      </c>
      <c r="C229" s="12">
        <v>1</v>
      </c>
      <c r="D229" s="15">
        <v>323.95524257777464</v>
      </c>
      <c r="E229" s="15">
        <v>315.40581638481638</v>
      </c>
      <c r="F229" s="15">
        <v>8.5494261929582649</v>
      </c>
      <c r="G229" s="15">
        <v>0.10481680466902932</v>
      </c>
      <c r="H229" s="15">
        <v>33.853996110442722</v>
      </c>
      <c r="I229" s="15">
        <v>259.47769863380199</v>
      </c>
      <c r="J229" s="15">
        <v>371.33393413583076</v>
      </c>
      <c r="K229" s="15">
        <v>88.312003768980588</v>
      </c>
      <c r="L229" s="15">
        <v>169.5109527620244</v>
      </c>
      <c r="M229" s="15">
        <v>461.30068000760832</v>
      </c>
    </row>
    <row r="230" spans="2:13" x14ac:dyDescent="0.35">
      <c r="B230" s="6" t="s">
        <v>221</v>
      </c>
      <c r="C230" s="12">
        <v>1</v>
      </c>
      <c r="D230" s="15">
        <v>332.53958284465392</v>
      </c>
      <c r="E230" s="15">
        <v>300.60651692240822</v>
      </c>
      <c r="F230" s="15">
        <v>31.933065922245703</v>
      </c>
      <c r="G230" s="15">
        <v>0.39150252399536722</v>
      </c>
      <c r="H230" s="15">
        <v>18.741893286139437</v>
      </c>
      <c r="I230" s="15">
        <v>269.6441805658792</v>
      </c>
      <c r="J230" s="15">
        <v>331.56885327893724</v>
      </c>
      <c r="K230" s="15">
        <v>83.690952444070135</v>
      </c>
      <c r="L230" s="15">
        <v>162.34580974572486</v>
      </c>
      <c r="M230" s="15">
        <v>438.86722409909157</v>
      </c>
    </row>
    <row r="231" spans="2:13" x14ac:dyDescent="0.35">
      <c r="B231" s="6" t="s">
        <v>222</v>
      </c>
      <c r="C231" s="12">
        <v>1</v>
      </c>
      <c r="D231" s="15">
        <v>318.75480206331304</v>
      </c>
      <c r="E231" s="15">
        <v>300.60651692240822</v>
      </c>
      <c r="F231" s="15">
        <v>18.148285140904818</v>
      </c>
      <c r="G231" s="15">
        <v>0.22249975796724836</v>
      </c>
      <c r="H231" s="15">
        <v>18.741893286139437</v>
      </c>
      <c r="I231" s="15">
        <v>269.6441805658792</v>
      </c>
      <c r="J231" s="15">
        <v>331.56885327893724</v>
      </c>
      <c r="K231" s="15">
        <v>83.690952444070135</v>
      </c>
      <c r="L231" s="15">
        <v>162.34580974572486</v>
      </c>
      <c r="M231" s="15">
        <v>438.86722409909157</v>
      </c>
    </row>
    <row r="232" spans="2:13" x14ac:dyDescent="0.35">
      <c r="B232" s="6" t="s">
        <v>223</v>
      </c>
      <c r="C232" s="12">
        <v>1</v>
      </c>
      <c r="D232" s="15">
        <v>333.84805201146571</v>
      </c>
      <c r="E232" s="15">
        <v>347.35454181048294</v>
      </c>
      <c r="F232" s="15">
        <v>-13.506489799017231</v>
      </c>
      <c r="G232" s="15">
        <v>-0.16559089125699142</v>
      </c>
      <c r="H232" s="15">
        <v>20.208297827785344</v>
      </c>
      <c r="I232" s="15">
        <v>313.96964814024005</v>
      </c>
      <c r="J232" s="15">
        <v>380.73943548072583</v>
      </c>
      <c r="K232" s="15">
        <v>84.031495631953646</v>
      </c>
      <c r="L232" s="15">
        <v>208.53124404776889</v>
      </c>
      <c r="M232" s="15">
        <v>486.17783957319699</v>
      </c>
    </row>
    <row r="233" spans="2:13" x14ac:dyDescent="0.35">
      <c r="B233" s="6" t="s">
        <v>224</v>
      </c>
      <c r="C233" s="12">
        <v>1</v>
      </c>
      <c r="D233" s="15">
        <v>335.28131464737612</v>
      </c>
      <c r="E233" s="15">
        <v>296.8283650780412</v>
      </c>
      <c r="F233" s="15">
        <v>38.452949569334919</v>
      </c>
      <c r="G233" s="15">
        <v>0.471436937753407</v>
      </c>
      <c r="H233" s="15">
        <v>14.32709516914908</v>
      </c>
      <c r="I233" s="15">
        <v>273.15944684941911</v>
      </c>
      <c r="J233" s="15">
        <v>320.49728330666329</v>
      </c>
      <c r="K233" s="15">
        <v>82.814145005744194</v>
      </c>
      <c r="L233" s="15">
        <v>160.01617787801527</v>
      </c>
      <c r="M233" s="15">
        <v>433.64055227806716</v>
      </c>
    </row>
    <row r="234" spans="2:13" x14ac:dyDescent="0.35">
      <c r="B234" s="6" t="s">
        <v>225</v>
      </c>
      <c r="C234" s="12">
        <v>1</v>
      </c>
      <c r="D234" s="15">
        <v>169.60160845688188</v>
      </c>
      <c r="E234" s="15">
        <v>233.66073859990601</v>
      </c>
      <c r="F234" s="15">
        <v>-64.059130143024134</v>
      </c>
      <c r="G234" s="15">
        <v>-0.78537122608294629</v>
      </c>
      <c r="H234" s="15">
        <v>8.8590424941091097</v>
      </c>
      <c r="I234" s="15">
        <v>219.02525597754757</v>
      </c>
      <c r="J234" s="15">
        <v>248.29622122226445</v>
      </c>
      <c r="K234" s="15">
        <v>82.045107050688912</v>
      </c>
      <c r="L234" s="15">
        <v>98.119032000309517</v>
      </c>
      <c r="M234" s="15">
        <v>369.20244519950251</v>
      </c>
    </row>
    <row r="235" spans="2:13" x14ac:dyDescent="0.35">
      <c r="B235" s="6" t="s">
        <v>226</v>
      </c>
      <c r="C235" s="12">
        <v>1</v>
      </c>
      <c r="D235" s="15">
        <v>209.3971488106277</v>
      </c>
      <c r="E235" s="15">
        <v>234.33498897804031</v>
      </c>
      <c r="F235" s="15">
        <v>-24.937840167412617</v>
      </c>
      <c r="G235" s="15">
        <v>-0.30574036931836479</v>
      </c>
      <c r="H235" s="15">
        <v>8.8534020995210021</v>
      </c>
      <c r="I235" s="15">
        <v>219.70882450682885</v>
      </c>
      <c r="J235" s="15">
        <v>248.96115344925178</v>
      </c>
      <c r="K235" s="15">
        <v>82.044498205439552</v>
      </c>
      <c r="L235" s="15">
        <v>98.794288214466462</v>
      </c>
      <c r="M235" s="15">
        <v>369.87568974161417</v>
      </c>
    </row>
    <row r="236" spans="2:13" x14ac:dyDescent="0.35">
      <c r="B236" s="6" t="s">
        <v>227</v>
      </c>
      <c r="C236" s="12">
        <v>1</v>
      </c>
      <c r="D236" s="15">
        <v>196.34960394675636</v>
      </c>
      <c r="E236" s="15">
        <v>247.819996136176</v>
      </c>
      <c r="F236" s="15">
        <v>-51.470392189419641</v>
      </c>
      <c r="G236" s="15">
        <v>-0.63103206257284161</v>
      </c>
      <c r="H236" s="15">
        <v>9.1087678338982112</v>
      </c>
      <c r="I236" s="15">
        <v>232.77195754365755</v>
      </c>
      <c r="J236" s="15">
        <v>262.86803472869445</v>
      </c>
      <c r="K236" s="15">
        <v>82.072447316370614</v>
      </c>
      <c r="L236" s="15">
        <v>112.23312235473776</v>
      </c>
      <c r="M236" s="15">
        <v>383.40686991761424</v>
      </c>
    </row>
    <row r="237" spans="2:13" x14ac:dyDescent="0.35">
      <c r="B237" s="6" t="s">
        <v>228</v>
      </c>
      <c r="C237" s="12">
        <v>1</v>
      </c>
      <c r="D237" s="15">
        <v>358.38055216776797</v>
      </c>
      <c r="E237" s="15">
        <v>247.819996136176</v>
      </c>
      <c r="F237" s="15">
        <v>110.56055603159197</v>
      </c>
      <c r="G237" s="15">
        <v>1.3554832738608353</v>
      </c>
      <c r="H237" s="15">
        <v>9.1087678338982112</v>
      </c>
      <c r="I237" s="15">
        <v>232.77195754365755</v>
      </c>
      <c r="J237" s="15">
        <v>262.86803472869445</v>
      </c>
      <c r="K237" s="15">
        <v>82.072447316370614</v>
      </c>
      <c r="L237" s="15">
        <v>112.23312235473776</v>
      </c>
      <c r="M237" s="15">
        <v>383.40686991761424</v>
      </c>
    </row>
    <row r="238" spans="2:13" x14ac:dyDescent="0.35">
      <c r="B238" s="6" t="s">
        <v>229</v>
      </c>
      <c r="C238" s="12">
        <v>1</v>
      </c>
      <c r="D238" s="15">
        <v>198.00953936017774</v>
      </c>
      <c r="E238" s="15">
        <v>247.819996136176</v>
      </c>
      <c r="F238" s="15">
        <v>-49.810456775998261</v>
      </c>
      <c r="G238" s="15">
        <v>-0.61068109140063598</v>
      </c>
      <c r="H238" s="15">
        <v>9.1087678338982112</v>
      </c>
      <c r="I238" s="15">
        <v>232.77195754365755</v>
      </c>
      <c r="J238" s="15">
        <v>262.86803472869445</v>
      </c>
      <c r="K238" s="15">
        <v>82.072447316370614</v>
      </c>
      <c r="L238" s="15">
        <v>112.23312235473776</v>
      </c>
      <c r="M238" s="15">
        <v>383.40686991761424</v>
      </c>
    </row>
    <row r="239" spans="2:13" x14ac:dyDescent="0.35">
      <c r="B239" s="6" t="s">
        <v>230</v>
      </c>
      <c r="C239" s="12">
        <v>1</v>
      </c>
      <c r="D239" s="15">
        <v>166.40779961215463</v>
      </c>
      <c r="E239" s="15">
        <v>233.66073859990601</v>
      </c>
      <c r="F239" s="15">
        <v>-67.252938987751378</v>
      </c>
      <c r="G239" s="15">
        <v>-0.82452763614748636</v>
      </c>
      <c r="H239" s="15">
        <v>8.8590424941091097</v>
      </c>
      <c r="I239" s="15">
        <v>219.02525597754757</v>
      </c>
      <c r="J239" s="15">
        <v>248.29622122226445</v>
      </c>
      <c r="K239" s="15">
        <v>82.045107050688912</v>
      </c>
      <c r="L239" s="15">
        <v>98.119032000309517</v>
      </c>
      <c r="M239" s="15">
        <v>369.20244519950251</v>
      </c>
    </row>
    <row r="240" spans="2:13" x14ac:dyDescent="0.35">
      <c r="B240" s="6" t="s">
        <v>231</v>
      </c>
      <c r="C240" s="12">
        <v>1</v>
      </c>
      <c r="D240" s="15">
        <v>299.87320850245294</v>
      </c>
      <c r="E240" s="15">
        <v>338.84404317122119</v>
      </c>
      <c r="F240" s="15">
        <v>-38.970834668768248</v>
      </c>
      <c r="G240" s="15">
        <v>-0.47778625992815299</v>
      </c>
      <c r="H240" s="15">
        <v>33.34502681058008</v>
      </c>
      <c r="I240" s="15">
        <v>283.75676249130191</v>
      </c>
      <c r="J240" s="15">
        <v>393.93132385114046</v>
      </c>
      <c r="K240" s="15">
        <v>88.118146655753478</v>
      </c>
      <c r="L240" s="15">
        <v>193.26943903626241</v>
      </c>
      <c r="M240" s="15">
        <v>484.41864730617999</v>
      </c>
    </row>
    <row r="241" spans="2:13" x14ac:dyDescent="0.35">
      <c r="B241" s="6" t="s">
        <v>232</v>
      </c>
      <c r="C241" s="12">
        <v>1</v>
      </c>
      <c r="D241" s="15">
        <v>344.85569958245247</v>
      </c>
      <c r="E241" s="15">
        <v>293.67137037403108</v>
      </c>
      <c r="F241" s="15">
        <v>51.184329208421389</v>
      </c>
      <c r="G241" s="15">
        <v>0.62752490233476255</v>
      </c>
      <c r="H241" s="15">
        <v>18.858023306204498</v>
      </c>
      <c r="I241" s="15">
        <v>262.5171827094486</v>
      </c>
      <c r="J241" s="15">
        <v>324.82555803861356</v>
      </c>
      <c r="K241" s="15">
        <v>83.717035303837207</v>
      </c>
      <c r="L241" s="15">
        <v>155.36757329896241</v>
      </c>
      <c r="M241" s="15">
        <v>431.97516744909979</v>
      </c>
    </row>
    <row r="242" spans="2:13" x14ac:dyDescent="0.35">
      <c r="B242" s="6" t="s">
        <v>233</v>
      </c>
      <c r="C242" s="12">
        <v>1</v>
      </c>
      <c r="D242" s="15">
        <v>340.26696321400709</v>
      </c>
      <c r="E242" s="15">
        <v>293.67137037403108</v>
      </c>
      <c r="F242" s="15">
        <v>46.595592839976007</v>
      </c>
      <c r="G242" s="15">
        <v>0.57126654384923437</v>
      </c>
      <c r="H242" s="15">
        <v>18.858023306204498</v>
      </c>
      <c r="I242" s="15">
        <v>262.5171827094486</v>
      </c>
      <c r="J242" s="15">
        <v>324.82555803861356</v>
      </c>
      <c r="K242" s="15">
        <v>83.717035303837207</v>
      </c>
      <c r="L242" s="15">
        <v>155.36757329896241</v>
      </c>
      <c r="M242" s="15">
        <v>431.97516744909979</v>
      </c>
    </row>
    <row r="243" spans="2:13" x14ac:dyDescent="0.35">
      <c r="B243" s="6" t="s">
        <v>234</v>
      </c>
      <c r="C243" s="12">
        <v>1</v>
      </c>
      <c r="D243" s="15">
        <v>262.28117718093938</v>
      </c>
      <c r="E243" s="15">
        <v>322.27884988608685</v>
      </c>
      <c r="F243" s="15">
        <v>-59.997672705147465</v>
      </c>
      <c r="G243" s="15">
        <v>-0.73557735906434685</v>
      </c>
      <c r="H243" s="15">
        <v>18.947175348246912</v>
      </c>
      <c r="I243" s="15">
        <v>290.9773795819948</v>
      </c>
      <c r="J243" s="15">
        <v>353.5803201901789</v>
      </c>
      <c r="K243" s="15">
        <v>83.737162662248039</v>
      </c>
      <c r="L243" s="15">
        <v>183.94180163241151</v>
      </c>
      <c r="M243" s="15">
        <v>460.61589813976218</v>
      </c>
    </row>
    <row r="244" spans="2:13" x14ac:dyDescent="0.35">
      <c r="B244" s="6" t="s">
        <v>235</v>
      </c>
      <c r="C244" s="12">
        <v>1</v>
      </c>
      <c r="D244" s="15">
        <v>235.86848608428613</v>
      </c>
      <c r="E244" s="15">
        <v>262.26821811196174</v>
      </c>
      <c r="F244" s="15">
        <v>-26.399732027675611</v>
      </c>
      <c r="G244" s="15">
        <v>-0.32366330708121005</v>
      </c>
      <c r="H244" s="15">
        <v>10.089747204740895</v>
      </c>
      <c r="I244" s="15">
        <v>245.59956346026905</v>
      </c>
      <c r="J244" s="15">
        <v>278.93687276365443</v>
      </c>
      <c r="K244" s="15">
        <v>82.187103341717474</v>
      </c>
      <c r="L244" s="15">
        <v>126.49192811905047</v>
      </c>
      <c r="M244" s="15">
        <v>398.04450810487299</v>
      </c>
    </row>
    <row r="245" spans="2:13" x14ac:dyDescent="0.35">
      <c r="B245" s="6" t="s">
        <v>236</v>
      </c>
      <c r="C245" s="12">
        <v>1</v>
      </c>
      <c r="D245" s="15">
        <v>203.79754865341786</v>
      </c>
      <c r="E245" s="15">
        <v>235.72477032724478</v>
      </c>
      <c r="F245" s="15">
        <v>-31.927221673826921</v>
      </c>
      <c r="G245" s="15">
        <v>-0.39143087293585482</v>
      </c>
      <c r="H245" s="15">
        <v>8.8473573399610412</v>
      </c>
      <c r="I245" s="15">
        <v>221.1085920338347</v>
      </c>
      <c r="J245" s="15">
        <v>250.34094862065487</v>
      </c>
      <c r="K245" s="15">
        <v>82.043846136974437</v>
      </c>
      <c r="L245" s="15">
        <v>100.18514680612643</v>
      </c>
      <c r="M245" s="15">
        <v>371.26439384836317</v>
      </c>
    </row>
    <row r="246" spans="2:13" x14ac:dyDescent="0.35">
      <c r="B246" s="6" t="s">
        <v>237</v>
      </c>
      <c r="C246" s="12">
        <v>1</v>
      </c>
      <c r="D246" s="15">
        <v>219.29149989342258</v>
      </c>
      <c r="E246" s="15">
        <v>199.94822067567031</v>
      </c>
      <c r="F246" s="15">
        <v>19.343279217752269</v>
      </c>
      <c r="G246" s="15">
        <v>0.237150502696378</v>
      </c>
      <c r="H246" s="15">
        <v>11.111183950329105</v>
      </c>
      <c r="I246" s="15">
        <v>181.5921128088209</v>
      </c>
      <c r="J246" s="15">
        <v>218.30432854251973</v>
      </c>
      <c r="K246" s="15">
        <v>82.318742494189152</v>
      </c>
      <c r="L246" s="15">
        <v>63.954457685005366</v>
      </c>
      <c r="M246" s="15">
        <v>335.94198366633526</v>
      </c>
    </row>
    <row r="247" spans="2:13" x14ac:dyDescent="0.35">
      <c r="B247" s="6" t="s">
        <v>238</v>
      </c>
      <c r="C247" s="12">
        <v>1</v>
      </c>
      <c r="D247" s="15">
        <v>294.08243374242301</v>
      </c>
      <c r="E247" s="15">
        <v>240.59588514828314</v>
      </c>
      <c r="F247" s="15">
        <v>53.486548594139862</v>
      </c>
      <c r="G247" s="15">
        <v>0.65575033807884353</v>
      </c>
      <c r="H247" s="15">
        <v>8.885522345318563</v>
      </c>
      <c r="I247" s="15">
        <v>225.91665678224234</v>
      </c>
      <c r="J247" s="15">
        <v>255.27511351432395</v>
      </c>
      <c r="K247" s="15">
        <v>82.047970507476464</v>
      </c>
      <c r="L247" s="15">
        <v>105.04944800674807</v>
      </c>
      <c r="M247" s="15">
        <v>376.14232228981825</v>
      </c>
    </row>
    <row r="248" spans="2:13" x14ac:dyDescent="0.35">
      <c r="B248" s="6" t="s">
        <v>239</v>
      </c>
      <c r="C248" s="12">
        <v>1</v>
      </c>
      <c r="D248" s="15">
        <v>337.72974904051551</v>
      </c>
      <c r="E248" s="15">
        <v>251.90677894012481</v>
      </c>
      <c r="F248" s="15">
        <v>85.822970100390705</v>
      </c>
      <c r="G248" s="15">
        <v>1.0521980411431466</v>
      </c>
      <c r="H248" s="15">
        <v>9.3186057353760372</v>
      </c>
      <c r="I248" s="15">
        <v>236.51207997628148</v>
      </c>
      <c r="J248" s="15">
        <v>267.30147790396813</v>
      </c>
      <c r="K248" s="15">
        <v>82.096000937304822</v>
      </c>
      <c r="L248" s="15">
        <v>116.28099366118494</v>
      </c>
      <c r="M248" s="15">
        <v>387.53256421906468</v>
      </c>
    </row>
    <row r="249" spans="2:13" x14ac:dyDescent="0.35">
      <c r="B249" s="6" t="s">
        <v>240</v>
      </c>
      <c r="C249" s="12">
        <v>1</v>
      </c>
      <c r="D249" s="15">
        <v>198.84945852895032</v>
      </c>
      <c r="E249" s="15">
        <v>251.90677894012481</v>
      </c>
      <c r="F249" s="15">
        <v>-53.057320411174487</v>
      </c>
      <c r="G249" s="15">
        <v>-0.65048795840599716</v>
      </c>
      <c r="H249" s="15">
        <v>9.3186057353760372</v>
      </c>
      <c r="I249" s="15">
        <v>236.51207997628148</v>
      </c>
      <c r="J249" s="15">
        <v>267.30147790396813</v>
      </c>
      <c r="K249" s="15">
        <v>82.096000937304822</v>
      </c>
      <c r="L249" s="15">
        <v>116.28099366118494</v>
      </c>
      <c r="M249" s="15">
        <v>387.53256421906468</v>
      </c>
    </row>
    <row r="250" spans="2:13" x14ac:dyDescent="0.35">
      <c r="B250" s="6" t="s">
        <v>241</v>
      </c>
      <c r="C250" s="12">
        <v>1</v>
      </c>
      <c r="D250" s="15">
        <v>224.22524285785963</v>
      </c>
      <c r="E250" s="15">
        <v>235.72477032724478</v>
      </c>
      <c r="F250" s="15">
        <v>-11.499527469385157</v>
      </c>
      <c r="G250" s="15">
        <v>-0.14098533601441723</v>
      </c>
      <c r="H250" s="15">
        <v>8.8473573399610412</v>
      </c>
      <c r="I250" s="15">
        <v>221.1085920338347</v>
      </c>
      <c r="J250" s="15">
        <v>250.34094862065487</v>
      </c>
      <c r="K250" s="15">
        <v>82.043846136974437</v>
      </c>
      <c r="L250" s="15">
        <v>100.18514680612643</v>
      </c>
      <c r="M250" s="15">
        <v>371.26439384836317</v>
      </c>
    </row>
    <row r="251" spans="2:13" x14ac:dyDescent="0.35">
      <c r="B251" s="6" t="s">
        <v>242</v>
      </c>
      <c r="C251" s="12">
        <v>1</v>
      </c>
      <c r="D251" s="15">
        <v>258.85789097402039</v>
      </c>
      <c r="E251" s="15">
        <v>235.72477032724478</v>
      </c>
      <c r="F251" s="15">
        <v>23.133120646775609</v>
      </c>
      <c r="G251" s="15">
        <v>0.28361433077407056</v>
      </c>
      <c r="H251" s="15">
        <v>8.8473573399610412</v>
      </c>
      <c r="I251" s="15">
        <v>221.1085920338347</v>
      </c>
      <c r="J251" s="15">
        <v>250.34094862065487</v>
      </c>
      <c r="K251" s="15">
        <v>82.043846136974437</v>
      </c>
      <c r="L251" s="15">
        <v>100.18514680612643</v>
      </c>
      <c r="M251" s="15">
        <v>371.26439384836317</v>
      </c>
    </row>
    <row r="252" spans="2:13" x14ac:dyDescent="0.35">
      <c r="B252" s="6" t="s">
        <v>243</v>
      </c>
      <c r="C252" s="12">
        <v>1</v>
      </c>
      <c r="D252" s="15">
        <v>259.40173476767922</v>
      </c>
      <c r="E252" s="15">
        <v>259.02539496381792</v>
      </c>
      <c r="F252" s="15">
        <v>0.37633980386129906</v>
      </c>
      <c r="G252" s="15">
        <v>4.6139629514552558E-3</v>
      </c>
      <c r="H252" s="15">
        <v>9.8144164338656434</v>
      </c>
      <c r="I252" s="15">
        <v>242.8115974499282</v>
      </c>
      <c r="J252" s="15">
        <v>275.2391924777076</v>
      </c>
      <c r="K252" s="15">
        <v>82.153756621251986</v>
      </c>
      <c r="L252" s="15">
        <v>123.30419504957032</v>
      </c>
      <c r="M252" s="15">
        <v>394.74659487806548</v>
      </c>
    </row>
    <row r="253" spans="2:13" x14ac:dyDescent="0.35">
      <c r="B253" s="6" t="s">
        <v>244</v>
      </c>
      <c r="C253" s="12">
        <v>1</v>
      </c>
      <c r="D253" s="15">
        <v>206.1745931678478</v>
      </c>
      <c r="E253" s="15">
        <v>251.35981052024354</v>
      </c>
      <c r="F253" s="15">
        <v>-45.185217352395739</v>
      </c>
      <c r="G253" s="15">
        <v>-0.55397520187432514</v>
      </c>
      <c r="H253" s="15">
        <v>9.2872018152918994</v>
      </c>
      <c r="I253" s="15">
        <v>236.01699205330164</v>
      </c>
      <c r="J253" s="15">
        <v>266.70262898718545</v>
      </c>
      <c r="K253" s="15">
        <v>82.092442250212855</v>
      </c>
      <c r="L253" s="15">
        <v>115.73990433073433</v>
      </c>
      <c r="M253" s="15">
        <v>386.97971670975278</v>
      </c>
    </row>
    <row r="254" spans="2:13" x14ac:dyDescent="0.35">
      <c r="B254" s="6" t="s">
        <v>245</v>
      </c>
      <c r="C254" s="12">
        <v>1</v>
      </c>
      <c r="D254" s="15">
        <v>304.46835954757643</v>
      </c>
      <c r="E254" s="15">
        <v>287.3439100363579</v>
      </c>
      <c r="F254" s="15">
        <v>17.124449511218529</v>
      </c>
      <c r="G254" s="15">
        <v>0.20994743260786802</v>
      </c>
      <c r="H254" s="15">
        <v>12.987295440866934</v>
      </c>
      <c r="I254" s="15">
        <v>265.88839304762746</v>
      </c>
      <c r="J254" s="15">
        <v>308.79942702508833</v>
      </c>
      <c r="K254" s="15">
        <v>82.592897999252543</v>
      </c>
      <c r="L254" s="15">
        <v>150.89723149270318</v>
      </c>
      <c r="M254" s="15">
        <v>423.79058858001258</v>
      </c>
    </row>
    <row r="255" spans="2:13" x14ac:dyDescent="0.35">
      <c r="B255" s="6" t="s">
        <v>246</v>
      </c>
      <c r="C255" s="12">
        <v>1</v>
      </c>
      <c r="D255" s="15">
        <v>331.18181179812558</v>
      </c>
      <c r="E255" s="15">
        <v>296.8283650780412</v>
      </c>
      <c r="F255" s="15">
        <v>34.353446720084378</v>
      </c>
      <c r="G255" s="15">
        <v>0.42117663025535024</v>
      </c>
      <c r="H255" s="15">
        <v>14.32709516914908</v>
      </c>
      <c r="I255" s="15">
        <v>273.15944684941911</v>
      </c>
      <c r="J255" s="15">
        <v>320.49728330666329</v>
      </c>
      <c r="K255" s="15">
        <v>82.814145005744194</v>
      </c>
      <c r="L255" s="15">
        <v>160.01617787801527</v>
      </c>
      <c r="M255" s="15">
        <v>433.64055227806716</v>
      </c>
    </row>
    <row r="256" spans="2:13" x14ac:dyDescent="0.35">
      <c r="B256" s="6" t="s">
        <v>247</v>
      </c>
      <c r="C256" s="12">
        <v>1</v>
      </c>
      <c r="D256" s="15">
        <v>280.66506151742271</v>
      </c>
      <c r="E256" s="15">
        <v>298.21224016261783</v>
      </c>
      <c r="F256" s="15">
        <v>-17.547178645195117</v>
      </c>
      <c r="G256" s="15">
        <v>-0.21513013330191311</v>
      </c>
      <c r="H256" s="15">
        <v>18.772082563456298</v>
      </c>
      <c r="I256" s="15">
        <v>267.20002994626185</v>
      </c>
      <c r="J256" s="15">
        <v>329.22445037897381</v>
      </c>
      <c r="K256" s="15">
        <v>83.697718253341847</v>
      </c>
      <c r="L256" s="15">
        <v>159.94035560597629</v>
      </c>
      <c r="M256" s="15">
        <v>436.4841247192594</v>
      </c>
    </row>
    <row r="257" spans="2:13" x14ac:dyDescent="0.35">
      <c r="B257" s="6" t="s">
        <v>248</v>
      </c>
      <c r="C257" s="12">
        <v>1</v>
      </c>
      <c r="D257" s="15">
        <v>340.35566181391414</v>
      </c>
      <c r="E257" s="15">
        <v>238.20160838849276</v>
      </c>
      <c r="F257" s="15">
        <v>102.15405342542138</v>
      </c>
      <c r="G257" s="15">
        <v>1.2524187264007471</v>
      </c>
      <c r="H257" s="15">
        <v>8.8552433089029403</v>
      </c>
      <c r="I257" s="15">
        <v>223.57240216779974</v>
      </c>
      <c r="J257" s="15">
        <v>252.83081460918578</v>
      </c>
      <c r="K257" s="15">
        <v>82.044696910321036</v>
      </c>
      <c r="L257" s="15">
        <v>102.66057935672944</v>
      </c>
      <c r="M257" s="15">
        <v>373.74263742025607</v>
      </c>
    </row>
    <row r="258" spans="2:13" x14ac:dyDescent="0.35">
      <c r="B258" s="6" t="s">
        <v>249</v>
      </c>
      <c r="C258" s="12">
        <v>1</v>
      </c>
      <c r="D258" s="15">
        <v>293.192482907672</v>
      </c>
      <c r="E258" s="15">
        <v>250.70964053133318</v>
      </c>
      <c r="F258" s="15">
        <v>42.482842376338823</v>
      </c>
      <c r="G258" s="15">
        <v>0.52084381929789758</v>
      </c>
      <c r="H258" s="15">
        <v>9.2511848574177655</v>
      </c>
      <c r="I258" s="15">
        <v>235.42632347906761</v>
      </c>
      <c r="J258" s="15">
        <v>265.99295758359875</v>
      </c>
      <c r="K258" s="15">
        <v>82.088375415235788</v>
      </c>
      <c r="L258" s="15">
        <v>115.09645291131662</v>
      </c>
      <c r="M258" s="15">
        <v>386.32282815134977</v>
      </c>
    </row>
    <row r="259" spans="2:13" x14ac:dyDescent="0.35">
      <c r="B259" s="6" t="s">
        <v>250</v>
      </c>
      <c r="C259" s="12">
        <v>1</v>
      </c>
      <c r="D259" s="15">
        <v>247.64821289163172</v>
      </c>
      <c r="E259" s="15">
        <v>233.82586114502826</v>
      </c>
      <c r="F259" s="15">
        <v>13.822351746603459</v>
      </c>
      <c r="G259" s="15">
        <v>0.16946338975166161</v>
      </c>
      <c r="H259" s="15">
        <v>8.8574978407355545</v>
      </c>
      <c r="I259" s="15">
        <v>219.19293035009602</v>
      </c>
      <c r="J259" s="15">
        <v>248.45879193996049</v>
      </c>
      <c r="K259" s="15">
        <v>82.0449402769312</v>
      </c>
      <c r="L259" s="15">
        <v>98.284430062163324</v>
      </c>
      <c r="M259" s="15">
        <v>369.36729222789319</v>
      </c>
    </row>
    <row r="260" spans="2:13" x14ac:dyDescent="0.35">
      <c r="B260" s="6" t="s">
        <v>251</v>
      </c>
      <c r="C260" s="12">
        <v>1</v>
      </c>
      <c r="D260" s="15">
        <v>236.22983595974381</v>
      </c>
      <c r="E260" s="15">
        <v>221.16302659085136</v>
      </c>
      <c r="F260" s="15">
        <v>15.06680936889245</v>
      </c>
      <c r="G260" s="15">
        <v>0.18472056240516516</v>
      </c>
      <c r="H260" s="15">
        <v>9.274255386107324</v>
      </c>
      <c r="I260" s="15">
        <v>205.841596128254</v>
      </c>
      <c r="J260" s="15">
        <v>236.48445705344872</v>
      </c>
      <c r="K260" s="15">
        <v>82.090978615273627</v>
      </c>
      <c r="L260" s="15">
        <v>85.545538383164995</v>
      </c>
      <c r="M260" s="15">
        <v>356.78051479853775</v>
      </c>
    </row>
    <row r="261" spans="2:13" x14ac:dyDescent="0.35">
      <c r="B261" s="6" t="s">
        <v>252</v>
      </c>
      <c r="C261" s="12">
        <v>1</v>
      </c>
      <c r="D261" s="15">
        <v>272.23564345348746</v>
      </c>
      <c r="E261" s="15">
        <v>205.17710098224376</v>
      </c>
      <c r="F261" s="15">
        <v>67.058542471243697</v>
      </c>
      <c r="G261" s="15">
        <v>0.82214431576559832</v>
      </c>
      <c r="H261" s="15">
        <v>10.552063417145847</v>
      </c>
      <c r="I261" s="15">
        <v>187.74468197371607</v>
      </c>
      <c r="J261" s="15">
        <v>222.60951999077145</v>
      </c>
      <c r="K261" s="15">
        <v>82.245139670414815</v>
      </c>
      <c r="L261" s="15">
        <v>69.30493271798656</v>
      </c>
      <c r="M261" s="15">
        <v>341.04926924650096</v>
      </c>
    </row>
    <row r="262" spans="2:13" x14ac:dyDescent="0.35">
      <c r="B262" s="6" t="s">
        <v>253</v>
      </c>
      <c r="C262" s="12">
        <v>1</v>
      </c>
      <c r="D262" s="15">
        <v>183.67520776248719</v>
      </c>
      <c r="E262" s="15">
        <v>238.20160838849276</v>
      </c>
      <c r="F262" s="15">
        <v>-54.526400626005568</v>
      </c>
      <c r="G262" s="15">
        <v>-0.66849902610173495</v>
      </c>
      <c r="H262" s="15">
        <v>8.8552433089029403</v>
      </c>
      <c r="I262" s="15">
        <v>223.57240216779974</v>
      </c>
      <c r="J262" s="15">
        <v>252.83081460918578</v>
      </c>
      <c r="K262" s="15">
        <v>82.044696910321036</v>
      </c>
      <c r="L262" s="15">
        <v>102.66057935672944</v>
      </c>
      <c r="M262" s="15">
        <v>373.74263742025607</v>
      </c>
    </row>
    <row r="263" spans="2:13" x14ac:dyDescent="0.35">
      <c r="B263" s="6" t="s">
        <v>254</v>
      </c>
      <c r="C263" s="12">
        <v>1</v>
      </c>
      <c r="D263" s="15">
        <v>252.50665912191596</v>
      </c>
      <c r="E263" s="15">
        <v>236.55038299506313</v>
      </c>
      <c r="F263" s="15">
        <v>15.956276126852828</v>
      </c>
      <c r="G263" s="15">
        <v>0.19562551220232435</v>
      </c>
      <c r="H263" s="15">
        <v>8.8473300855001398</v>
      </c>
      <c r="I263" s="15">
        <v>221.93424972708206</v>
      </c>
      <c r="J263" s="15">
        <v>251.1665162630442</v>
      </c>
      <c r="K263" s="15">
        <v>82.043843197941229</v>
      </c>
      <c r="L263" s="15">
        <v>101.0107643293419</v>
      </c>
      <c r="M263" s="15">
        <v>372.09000166078437</v>
      </c>
    </row>
    <row r="264" spans="2:13" x14ac:dyDescent="0.35">
      <c r="B264" s="6" t="s">
        <v>255</v>
      </c>
      <c r="C264" s="12">
        <v>1</v>
      </c>
      <c r="D264" s="15">
        <v>289.86053137541177</v>
      </c>
      <c r="E264" s="15">
        <v>238.20160838849276</v>
      </c>
      <c r="F264" s="15">
        <v>51.658922986919009</v>
      </c>
      <c r="G264" s="15">
        <v>0.63334346866368119</v>
      </c>
      <c r="H264" s="15">
        <v>8.8552433089029403</v>
      </c>
      <c r="I264" s="15">
        <v>223.57240216779974</v>
      </c>
      <c r="J264" s="15">
        <v>252.83081460918578</v>
      </c>
      <c r="K264" s="15">
        <v>82.044696910321036</v>
      </c>
      <c r="L264" s="15">
        <v>102.66057935672944</v>
      </c>
      <c r="M264" s="15">
        <v>373.74263742025607</v>
      </c>
    </row>
    <row r="265" spans="2:13" x14ac:dyDescent="0.35">
      <c r="B265" s="6" t="s">
        <v>256</v>
      </c>
      <c r="C265" s="12">
        <v>1</v>
      </c>
      <c r="D265" s="15">
        <v>200.91386435089427</v>
      </c>
      <c r="E265" s="15">
        <v>260.24546703535179</v>
      </c>
      <c r="F265" s="15">
        <v>-59.331602684457522</v>
      </c>
      <c r="G265" s="15">
        <v>-0.72741127520341387</v>
      </c>
      <c r="H265" s="15">
        <v>9.914611720996696</v>
      </c>
      <c r="I265" s="15">
        <v>243.86614301172654</v>
      </c>
      <c r="J265" s="15">
        <v>276.62479105897705</v>
      </c>
      <c r="K265" s="15">
        <v>82.165786569743844</v>
      </c>
      <c r="L265" s="15">
        <v>124.50439317849498</v>
      </c>
      <c r="M265" s="15">
        <v>395.98654089220861</v>
      </c>
    </row>
    <row r="266" spans="2:13" x14ac:dyDescent="0.35">
      <c r="B266" s="6" t="s">
        <v>257</v>
      </c>
      <c r="C266" s="12">
        <v>1</v>
      </c>
      <c r="D266" s="15">
        <v>135.1673761865116</v>
      </c>
      <c r="E266" s="15">
        <v>260.24546703535179</v>
      </c>
      <c r="F266" s="15">
        <v>-125.07809084884019</v>
      </c>
      <c r="G266" s="15">
        <v>-1.5334696763247424</v>
      </c>
      <c r="H266" s="15">
        <v>9.914611720996696</v>
      </c>
      <c r="I266" s="15">
        <v>243.86614301172654</v>
      </c>
      <c r="J266" s="15">
        <v>276.62479105897705</v>
      </c>
      <c r="K266" s="15">
        <v>82.165786569743844</v>
      </c>
      <c r="L266" s="15">
        <v>124.50439317849498</v>
      </c>
      <c r="M266" s="15">
        <v>395.98654089220861</v>
      </c>
    </row>
    <row r="267" spans="2:13" x14ac:dyDescent="0.35">
      <c r="B267" s="6" t="s">
        <v>258</v>
      </c>
      <c r="C267" s="12">
        <v>1</v>
      </c>
      <c r="D267" s="15">
        <v>89.823337547925831</v>
      </c>
      <c r="E267" s="15">
        <v>198.02179104037026</v>
      </c>
      <c r="F267" s="15">
        <v>-108.19845349244443</v>
      </c>
      <c r="G267" s="15">
        <v>-1.3265236647752603</v>
      </c>
      <c r="H267" s="15">
        <v>11.331206768665842</v>
      </c>
      <c r="I267" s="15">
        <v>179.30219692357556</v>
      </c>
      <c r="J267" s="15">
        <v>216.74138515716496</v>
      </c>
      <c r="K267" s="15">
        <v>82.348729218372469</v>
      </c>
      <c r="L267" s="15">
        <v>61.978488815529801</v>
      </c>
      <c r="M267" s="15">
        <v>334.06509326521075</v>
      </c>
    </row>
    <row r="268" spans="2:13" x14ac:dyDescent="0.35">
      <c r="B268" s="6" t="s">
        <v>259</v>
      </c>
      <c r="C268" s="12">
        <v>1</v>
      </c>
      <c r="D268" s="15">
        <v>171.57186238849636</v>
      </c>
      <c r="E268" s="15">
        <v>198.02179104037026</v>
      </c>
      <c r="F268" s="15">
        <v>-26.449928651873904</v>
      </c>
      <c r="G268" s="15">
        <v>-0.32427872262312923</v>
      </c>
      <c r="H268" s="15">
        <v>11.331206768665842</v>
      </c>
      <c r="I268" s="15">
        <v>179.30219692357556</v>
      </c>
      <c r="J268" s="15">
        <v>216.74138515716496</v>
      </c>
      <c r="K268" s="15">
        <v>82.348729218372469</v>
      </c>
      <c r="L268" s="15">
        <v>61.978488815529801</v>
      </c>
      <c r="M268" s="15">
        <v>334.06509326521075</v>
      </c>
    </row>
    <row r="269" spans="2:13" x14ac:dyDescent="0.35">
      <c r="B269" s="6" t="s">
        <v>260</v>
      </c>
      <c r="C269" s="12">
        <v>1</v>
      </c>
      <c r="D269" s="15">
        <v>197.55094390304976</v>
      </c>
      <c r="E269" s="15">
        <v>227.30352093056032</v>
      </c>
      <c r="F269" s="15">
        <v>-29.752577027510569</v>
      </c>
      <c r="G269" s="15">
        <v>-0.36476951602452973</v>
      </c>
      <c r="H269" s="15">
        <v>8.9981232849102764</v>
      </c>
      <c r="I269" s="15">
        <v>212.43827143461169</v>
      </c>
      <c r="J269" s="15">
        <v>242.16877042650896</v>
      </c>
      <c r="K269" s="15">
        <v>82.060241162800736</v>
      </c>
      <c r="L269" s="15">
        <v>91.736812189370681</v>
      </c>
      <c r="M269" s="15">
        <v>362.87022967174994</v>
      </c>
    </row>
    <row r="270" spans="2:13" x14ac:dyDescent="0.35">
      <c r="B270" s="6" t="s">
        <v>261</v>
      </c>
      <c r="C270" s="12">
        <v>1</v>
      </c>
      <c r="D270" s="15">
        <v>268.89447791817884</v>
      </c>
      <c r="E270" s="15">
        <v>227.30352093056032</v>
      </c>
      <c r="F270" s="15">
        <v>41.590956987618512</v>
      </c>
      <c r="G270" s="15">
        <v>0.50990921685011503</v>
      </c>
      <c r="H270" s="15">
        <v>8.9981232849102764</v>
      </c>
      <c r="I270" s="15">
        <v>212.43827143461169</v>
      </c>
      <c r="J270" s="15">
        <v>242.16877042650896</v>
      </c>
      <c r="K270" s="15">
        <v>82.060241162800736</v>
      </c>
      <c r="L270" s="15">
        <v>91.736812189370681</v>
      </c>
      <c r="M270" s="15">
        <v>362.87022967174994</v>
      </c>
    </row>
    <row r="271" spans="2:13" x14ac:dyDescent="0.35">
      <c r="B271" s="6" t="s">
        <v>262</v>
      </c>
      <c r="C271" s="12">
        <v>1</v>
      </c>
      <c r="D271" s="15">
        <v>173.2082566698104</v>
      </c>
      <c r="E271" s="15">
        <v>239.15106295070461</v>
      </c>
      <c r="F271" s="15">
        <v>-65.942806280894217</v>
      </c>
      <c r="G271" s="15">
        <v>-0.80846528050796285</v>
      </c>
      <c r="H271" s="15">
        <v>8.8645947955079905</v>
      </c>
      <c r="I271" s="15">
        <v>224.50640771057272</v>
      </c>
      <c r="J271" s="15">
        <v>253.79571819083651</v>
      </c>
      <c r="K271" s="15">
        <v>82.045706761140892</v>
      </c>
      <c r="L271" s="15">
        <v>103.60836560612589</v>
      </c>
      <c r="M271" s="15">
        <v>374.69376029528337</v>
      </c>
    </row>
    <row r="272" spans="2:13" x14ac:dyDescent="0.35">
      <c r="B272" s="6" t="s">
        <v>263</v>
      </c>
      <c r="C272" s="12">
        <v>1</v>
      </c>
      <c r="D272" s="15">
        <v>299.9339069101668</v>
      </c>
      <c r="E272" s="15">
        <v>210.54358343864885</v>
      </c>
      <c r="F272" s="15">
        <v>89.390323471517945</v>
      </c>
      <c r="G272" s="15">
        <v>1.0959341437829735</v>
      </c>
      <c r="H272" s="15">
        <v>10.043699585026914</v>
      </c>
      <c r="I272" s="15">
        <v>193.95100124496426</v>
      </c>
      <c r="J272" s="15">
        <v>227.13616563233344</v>
      </c>
      <c r="K272" s="15">
        <v>82.181462985279353</v>
      </c>
      <c r="L272" s="15">
        <v>74.776611533859295</v>
      </c>
      <c r="M272" s="15">
        <v>346.31055534343841</v>
      </c>
    </row>
    <row r="273" spans="2:13" x14ac:dyDescent="0.35">
      <c r="B273" s="6" t="s">
        <v>264</v>
      </c>
      <c r="C273" s="12">
        <v>1</v>
      </c>
      <c r="D273" s="15">
        <v>244.48261981110159</v>
      </c>
      <c r="E273" s="15">
        <v>236.55038299506313</v>
      </c>
      <c r="F273" s="15">
        <v>7.9322368160384542</v>
      </c>
      <c r="G273" s="15">
        <v>9.7250002300738547E-2</v>
      </c>
      <c r="H273" s="15">
        <v>8.8473300855001398</v>
      </c>
      <c r="I273" s="15">
        <v>221.93424972708206</v>
      </c>
      <c r="J273" s="15">
        <v>251.1665162630442</v>
      </c>
      <c r="K273" s="15">
        <v>82.043843197941229</v>
      </c>
      <c r="L273" s="15">
        <v>101.0107643293419</v>
      </c>
      <c r="M273" s="15">
        <v>372.09000166078437</v>
      </c>
    </row>
    <row r="274" spans="2:13" x14ac:dyDescent="0.35">
      <c r="B274" s="6" t="s">
        <v>265</v>
      </c>
      <c r="C274" s="12">
        <v>1</v>
      </c>
      <c r="D274" s="15">
        <v>440.97002195203333</v>
      </c>
      <c r="E274" s="15">
        <v>341.73368756637831</v>
      </c>
      <c r="F274" s="15">
        <v>99.236334385655027</v>
      </c>
      <c r="G274" s="15">
        <v>1.216647204456714</v>
      </c>
      <c r="H274" s="15">
        <v>33.321132482252608</v>
      </c>
      <c r="I274" s="15">
        <v>286.68588124582033</v>
      </c>
      <c r="J274" s="15">
        <v>396.78149388693629</v>
      </c>
      <c r="K274" s="15">
        <v>88.109107514186078</v>
      </c>
      <c r="L274" s="15">
        <v>196.17401644471286</v>
      </c>
      <c r="M274" s="15">
        <v>487.29335868804378</v>
      </c>
    </row>
    <row r="275" spans="2:13" x14ac:dyDescent="0.35">
      <c r="B275" s="6" t="s">
        <v>266</v>
      </c>
      <c r="C275" s="12">
        <v>1</v>
      </c>
      <c r="D275" s="15">
        <v>269.93480159233297</v>
      </c>
      <c r="E275" s="15">
        <v>311.00923674497392</v>
      </c>
      <c r="F275" s="15">
        <v>-41.074435152640945</v>
      </c>
      <c r="G275" s="15">
        <v>-0.50357660843146757</v>
      </c>
      <c r="H275" s="15">
        <v>18.733101807484939</v>
      </c>
      <c r="I275" s="15">
        <v>280.06142425297747</v>
      </c>
      <c r="J275" s="15">
        <v>341.95704923697036</v>
      </c>
      <c r="K275" s="15">
        <v>83.688984104099191</v>
      </c>
      <c r="L275" s="15">
        <v>172.75178134244774</v>
      </c>
      <c r="M275" s="15">
        <v>449.26669214750007</v>
      </c>
    </row>
    <row r="276" spans="2:13" x14ac:dyDescent="0.35">
      <c r="B276" s="6" t="s">
        <v>267</v>
      </c>
      <c r="C276" s="12">
        <v>1</v>
      </c>
      <c r="D276" s="15">
        <v>334.96321778716339</v>
      </c>
      <c r="E276" s="15">
        <v>297.19673653612278</v>
      </c>
      <c r="F276" s="15">
        <v>37.766481251040602</v>
      </c>
      <c r="G276" s="15">
        <v>0.46302076876075615</v>
      </c>
      <c r="H276" s="15">
        <v>18.78805065678857</v>
      </c>
      <c r="I276" s="15">
        <v>266.15814640877392</v>
      </c>
      <c r="J276" s="15">
        <v>328.23532666347165</v>
      </c>
      <c r="K276" s="15">
        <v>83.701301092208979</v>
      </c>
      <c r="L276" s="15">
        <v>158.91893299037906</v>
      </c>
      <c r="M276" s="15">
        <v>435.47454008186651</v>
      </c>
    </row>
    <row r="277" spans="2:13" x14ac:dyDescent="0.35">
      <c r="B277" s="6" t="s">
        <v>268</v>
      </c>
      <c r="C277" s="12">
        <v>1</v>
      </c>
      <c r="D277" s="15">
        <v>357.7484603303962</v>
      </c>
      <c r="E277" s="15">
        <v>297.19673653612278</v>
      </c>
      <c r="F277" s="15">
        <v>60.551723794273414</v>
      </c>
      <c r="G277" s="15">
        <v>0.74237007982418102</v>
      </c>
      <c r="H277" s="15">
        <v>18.78805065678857</v>
      </c>
      <c r="I277" s="15">
        <v>266.15814640877392</v>
      </c>
      <c r="J277" s="15">
        <v>328.23532666347165</v>
      </c>
      <c r="K277" s="15">
        <v>83.701301092208979</v>
      </c>
      <c r="L277" s="15">
        <v>158.91893299037906</v>
      </c>
      <c r="M277" s="15">
        <v>435.47454008186651</v>
      </c>
    </row>
    <row r="278" spans="2:13" x14ac:dyDescent="0.35">
      <c r="B278" s="6" t="s">
        <v>269</v>
      </c>
      <c r="C278" s="12">
        <v>1</v>
      </c>
      <c r="D278" s="15">
        <v>230.50294470959292</v>
      </c>
      <c r="E278" s="15">
        <v>232.98883807573108</v>
      </c>
      <c r="F278" s="15">
        <v>-2.485893366138157</v>
      </c>
      <c r="G278" s="15">
        <v>-3.0477296780590028E-2</v>
      </c>
      <c r="H278" s="15">
        <v>23.137471857983346</v>
      </c>
      <c r="I278" s="15">
        <v>194.7648350270951</v>
      </c>
      <c r="J278" s="15">
        <v>271.21284112436706</v>
      </c>
      <c r="K278" s="15">
        <v>84.783604317259019</v>
      </c>
      <c r="L278" s="15">
        <v>92.923027524391046</v>
      </c>
      <c r="M278" s="15">
        <v>373.05464862707112</v>
      </c>
    </row>
    <row r="279" spans="2:13" x14ac:dyDescent="0.35">
      <c r="B279" s="6" t="s">
        <v>270</v>
      </c>
      <c r="C279" s="12">
        <v>1</v>
      </c>
      <c r="D279" s="15">
        <v>363.78535420602554</v>
      </c>
      <c r="E279" s="15">
        <v>224.99180541443459</v>
      </c>
      <c r="F279" s="15">
        <v>138.79354879159095</v>
      </c>
      <c r="G279" s="15">
        <v>1.701622537544327</v>
      </c>
      <c r="H279" s="15">
        <v>9.086280075135031</v>
      </c>
      <c r="I279" s="15">
        <v>209.9809174736726</v>
      </c>
      <c r="J279" s="15">
        <v>240.00269335519658</v>
      </c>
      <c r="K279" s="15">
        <v>82.069954567127482</v>
      </c>
      <c r="L279" s="15">
        <v>89.409049751659182</v>
      </c>
      <c r="M279" s="15">
        <v>360.57456107720998</v>
      </c>
    </row>
    <row r="280" spans="2:13" x14ac:dyDescent="0.35">
      <c r="B280" s="6" t="s">
        <v>271</v>
      </c>
      <c r="C280" s="12">
        <v>1</v>
      </c>
      <c r="D280" s="15">
        <v>268.40864887242094</v>
      </c>
      <c r="E280" s="15">
        <v>201.87465025317744</v>
      </c>
      <c r="F280" s="15">
        <v>66.533998619243505</v>
      </c>
      <c r="G280" s="15">
        <v>0.81571335663050104</v>
      </c>
      <c r="H280" s="15">
        <v>10.898465422410332</v>
      </c>
      <c r="I280" s="15">
        <v>183.86996166452644</v>
      </c>
      <c r="J280" s="15">
        <v>219.87933884182843</v>
      </c>
      <c r="K280" s="15">
        <v>82.290300191517375</v>
      </c>
      <c r="L280" s="15">
        <v>65.92787505230686</v>
      </c>
      <c r="M280" s="15">
        <v>337.82142545404804</v>
      </c>
    </row>
    <row r="281" spans="2:13" x14ac:dyDescent="0.35">
      <c r="B281" s="6" t="s">
        <v>272</v>
      </c>
      <c r="C281" s="12">
        <v>1</v>
      </c>
      <c r="D281" s="15">
        <v>211.23872621363978</v>
      </c>
      <c r="E281" s="15">
        <v>224.99180541443459</v>
      </c>
      <c r="F281" s="15">
        <v>-13.753079200794815</v>
      </c>
      <c r="G281" s="15">
        <v>-0.16861410153756701</v>
      </c>
      <c r="H281" s="15">
        <v>9.086280075135031</v>
      </c>
      <c r="I281" s="15">
        <v>209.9809174736726</v>
      </c>
      <c r="J281" s="15">
        <v>240.00269335519658</v>
      </c>
      <c r="K281" s="15">
        <v>82.069954567127482</v>
      </c>
      <c r="L281" s="15">
        <v>89.409049751659182</v>
      </c>
      <c r="M281" s="15">
        <v>360.57456107720998</v>
      </c>
    </row>
    <row r="282" spans="2:13" x14ac:dyDescent="0.35">
      <c r="B282" s="6" t="s">
        <v>273</v>
      </c>
      <c r="C282" s="12">
        <v>1</v>
      </c>
      <c r="D282" s="15">
        <v>223.0831529572697</v>
      </c>
      <c r="E282" s="15">
        <v>201.87465025317744</v>
      </c>
      <c r="F282" s="15">
        <v>21.208502704092268</v>
      </c>
      <c r="G282" s="15">
        <v>0.26001832580160755</v>
      </c>
      <c r="H282" s="15">
        <v>10.898465422410332</v>
      </c>
      <c r="I282" s="15">
        <v>183.86996166452644</v>
      </c>
      <c r="J282" s="15">
        <v>219.87933884182843</v>
      </c>
      <c r="K282" s="15">
        <v>82.290300191517375</v>
      </c>
      <c r="L282" s="15">
        <v>65.92787505230686</v>
      </c>
      <c r="M282" s="15">
        <v>337.82142545404804</v>
      </c>
    </row>
    <row r="283" spans="2:13" x14ac:dyDescent="0.35">
      <c r="B283" s="6" t="s">
        <v>274</v>
      </c>
      <c r="C283" s="12">
        <v>1</v>
      </c>
      <c r="D283" s="15">
        <v>351.97074735656679</v>
      </c>
      <c r="E283" s="15">
        <v>172.97820630160601</v>
      </c>
      <c r="F283" s="15">
        <v>178.99254105496078</v>
      </c>
      <c r="G283" s="15">
        <v>2.194466130185893</v>
      </c>
      <c r="H283" s="15">
        <v>14.692927225538368</v>
      </c>
      <c r="I283" s="15">
        <v>148.70491929300039</v>
      </c>
      <c r="J283" s="15">
        <v>197.25149331021163</v>
      </c>
      <c r="K283" s="15">
        <v>82.878218293478895</v>
      </c>
      <c r="L283" s="15">
        <v>36.060167539199369</v>
      </c>
      <c r="M283" s="15">
        <v>309.89624506401265</v>
      </c>
    </row>
    <row r="284" spans="2:13" x14ac:dyDescent="0.35">
      <c r="B284" s="6" t="s">
        <v>275</v>
      </c>
      <c r="C284" s="12">
        <v>1</v>
      </c>
      <c r="D284" s="15">
        <v>168.5650474293837</v>
      </c>
      <c r="E284" s="15">
        <v>141.77004683390885</v>
      </c>
      <c r="F284" s="15">
        <v>26.795000595474846</v>
      </c>
      <c r="G284" s="15">
        <v>0.32850933853732628</v>
      </c>
      <c r="H284" s="15">
        <v>19.632799095423579</v>
      </c>
      <c r="I284" s="15">
        <v>109.33589944378265</v>
      </c>
      <c r="J284" s="15">
        <v>174.20419422403506</v>
      </c>
      <c r="K284" s="15">
        <v>83.894956686131238</v>
      </c>
      <c r="L284" s="15">
        <v>3.1723167180581981</v>
      </c>
      <c r="M284" s="15">
        <v>280.3677769497595</v>
      </c>
    </row>
    <row r="285" spans="2:13" x14ac:dyDescent="0.35">
      <c r="B285" s="6" t="s">
        <v>276</v>
      </c>
      <c r="C285" s="12">
        <v>1</v>
      </c>
      <c r="D285" s="15">
        <v>241.95493277686541</v>
      </c>
      <c r="E285" s="15">
        <v>120.96460718877739</v>
      </c>
      <c r="F285" s="15">
        <v>120.99032558808801</v>
      </c>
      <c r="G285" s="15">
        <v>1.4833532728142926</v>
      </c>
      <c r="H285" s="15">
        <v>23.147601923243844</v>
      </c>
      <c r="I285" s="15">
        <v>82.723868878494102</v>
      </c>
      <c r="J285" s="15">
        <v>159.20534549906068</v>
      </c>
      <c r="K285" s="15">
        <v>84.78636937529248</v>
      </c>
      <c r="L285" s="15">
        <v>-19.105771345933903</v>
      </c>
      <c r="M285" s="15">
        <v>261.03498572348872</v>
      </c>
    </row>
    <row r="286" spans="2:13" x14ac:dyDescent="0.35">
      <c r="B286" s="6" t="s">
        <v>277</v>
      </c>
      <c r="C286" s="12">
        <v>1</v>
      </c>
      <c r="D286" s="15">
        <v>184.85808826771864</v>
      </c>
      <c r="E286" s="15">
        <v>155.64033993066312</v>
      </c>
      <c r="F286" s="15">
        <v>29.217748337055525</v>
      </c>
      <c r="G286" s="15">
        <v>0.35821246376001725</v>
      </c>
      <c r="H286" s="15">
        <v>17.372133968673509</v>
      </c>
      <c r="I286" s="15">
        <v>126.94089922012708</v>
      </c>
      <c r="J286" s="15">
        <v>184.33978064119916</v>
      </c>
      <c r="K286" s="15">
        <v>83.394891903953635</v>
      </c>
      <c r="L286" s="15">
        <v>17.868736276501807</v>
      </c>
      <c r="M286" s="15">
        <v>293.41194358482443</v>
      </c>
    </row>
    <row r="287" spans="2:13" x14ac:dyDescent="0.35">
      <c r="B287" s="6" t="s">
        <v>278</v>
      </c>
      <c r="C287" s="12">
        <v>1</v>
      </c>
      <c r="D287" s="15">
        <v>200.07702230282163</v>
      </c>
      <c r="E287" s="15">
        <v>211.55495897695391</v>
      </c>
      <c r="F287" s="15">
        <v>-11.47793667413228</v>
      </c>
      <c r="G287" s="15">
        <v>-0.14072063074442687</v>
      </c>
      <c r="H287" s="15">
        <v>9.9561610619359673</v>
      </c>
      <c r="I287" s="15">
        <v>195.10699382674059</v>
      </c>
      <c r="J287" s="15">
        <v>228.00292412716723</v>
      </c>
      <c r="K287" s="15">
        <v>82.170810511627437</v>
      </c>
      <c r="L287" s="15">
        <v>75.805585372784464</v>
      </c>
      <c r="M287" s="15">
        <v>347.30433258112339</v>
      </c>
    </row>
    <row r="288" spans="2:13" x14ac:dyDescent="0.35">
      <c r="B288" s="6" t="s">
        <v>279</v>
      </c>
      <c r="C288" s="12">
        <v>1</v>
      </c>
      <c r="D288" s="15">
        <v>181.75129023351653</v>
      </c>
      <c r="E288" s="15">
        <v>211.55495897695391</v>
      </c>
      <c r="F288" s="15">
        <v>-29.803668743437385</v>
      </c>
      <c r="G288" s="15">
        <v>-0.36539590547893752</v>
      </c>
      <c r="H288" s="15">
        <v>9.9561610619359673</v>
      </c>
      <c r="I288" s="15">
        <v>195.10699382674059</v>
      </c>
      <c r="J288" s="15">
        <v>228.00292412716723</v>
      </c>
      <c r="K288" s="15">
        <v>82.170810511627437</v>
      </c>
      <c r="L288" s="15">
        <v>75.805585372784464</v>
      </c>
      <c r="M288" s="15">
        <v>347.30433258112339</v>
      </c>
    </row>
    <row r="289" spans="2:13" x14ac:dyDescent="0.35">
      <c r="B289" s="6" t="s">
        <v>280</v>
      </c>
      <c r="C289" s="12">
        <v>1</v>
      </c>
      <c r="D289" s="15">
        <v>154.70125058617577</v>
      </c>
      <c r="E289" s="15">
        <v>205.17710098224376</v>
      </c>
      <c r="F289" s="15">
        <v>-50.475850396067983</v>
      </c>
      <c r="G289" s="15">
        <v>-0.61883888252354324</v>
      </c>
      <c r="H289" s="15">
        <v>10.552063417145847</v>
      </c>
      <c r="I289" s="15">
        <v>187.74468197371607</v>
      </c>
      <c r="J289" s="15">
        <v>222.60951999077145</v>
      </c>
      <c r="K289" s="15">
        <v>82.245139670414815</v>
      </c>
      <c r="L289" s="15">
        <v>69.30493271798656</v>
      </c>
      <c r="M289" s="15">
        <v>341.04926924650096</v>
      </c>
    </row>
    <row r="290" spans="2:13" x14ac:dyDescent="0.35">
      <c r="B290" s="6" t="s">
        <v>281</v>
      </c>
      <c r="C290" s="12">
        <v>1</v>
      </c>
      <c r="D290" s="15">
        <v>120.08165652683778</v>
      </c>
      <c r="E290" s="15">
        <v>245.797245059566</v>
      </c>
      <c r="F290" s="15">
        <v>-125.71558853272822</v>
      </c>
      <c r="G290" s="15">
        <v>-1.5412854605307147</v>
      </c>
      <c r="H290" s="15">
        <v>9.026738210492125</v>
      </c>
      <c r="I290" s="15">
        <v>230.8847225940643</v>
      </c>
      <c r="J290" s="15">
        <v>260.70976752506772</v>
      </c>
      <c r="K290" s="15">
        <v>82.063383794280199</v>
      </c>
      <c r="L290" s="15">
        <v>110.22534456899297</v>
      </c>
      <c r="M290" s="15">
        <v>381.36914555013902</v>
      </c>
    </row>
    <row r="291" spans="2:13" x14ac:dyDescent="0.35">
      <c r="B291" s="6" t="s">
        <v>282</v>
      </c>
      <c r="C291" s="12">
        <v>1</v>
      </c>
      <c r="D291" s="15">
        <v>284.8292030196755</v>
      </c>
      <c r="E291" s="15">
        <v>266.81284068172448</v>
      </c>
      <c r="F291" s="15">
        <v>18.016362337951023</v>
      </c>
      <c r="G291" s="15">
        <v>0.22088237144837436</v>
      </c>
      <c r="H291" s="15">
        <v>10.521585907363814</v>
      </c>
      <c r="I291" s="15">
        <v>249.43077170426216</v>
      </c>
      <c r="J291" s="15">
        <v>284.19490965918681</v>
      </c>
      <c r="K291" s="15">
        <v>82.241234955784847</v>
      </c>
      <c r="L291" s="15">
        <v>130.94712315784358</v>
      </c>
      <c r="M291" s="15">
        <v>402.67855820560538</v>
      </c>
    </row>
    <row r="292" spans="2:13" x14ac:dyDescent="0.35">
      <c r="B292" s="6" t="s">
        <v>283</v>
      </c>
      <c r="C292" s="12">
        <v>1</v>
      </c>
      <c r="D292" s="15">
        <v>248.17471444662888</v>
      </c>
      <c r="E292" s="15">
        <v>266.81284068172448</v>
      </c>
      <c r="F292" s="15">
        <v>-18.638126235095598</v>
      </c>
      <c r="G292" s="15">
        <v>-0.22850525788383313</v>
      </c>
      <c r="H292" s="15">
        <v>10.521585907363814</v>
      </c>
      <c r="I292" s="15">
        <v>249.43077170426216</v>
      </c>
      <c r="J292" s="15">
        <v>284.19490965918681</v>
      </c>
      <c r="K292" s="15">
        <v>82.241234955784847</v>
      </c>
      <c r="L292" s="15">
        <v>130.94712315784358</v>
      </c>
      <c r="M292" s="15">
        <v>402.67855820560538</v>
      </c>
    </row>
    <row r="293" spans="2:13" x14ac:dyDescent="0.35">
      <c r="B293" s="6" t="s">
        <v>284</v>
      </c>
      <c r="C293" s="12">
        <v>1</v>
      </c>
      <c r="D293" s="15">
        <v>278.14696766500168</v>
      </c>
      <c r="E293" s="15">
        <v>259.4363666047077</v>
      </c>
      <c r="F293" s="15">
        <v>18.710601060293982</v>
      </c>
      <c r="G293" s="15">
        <v>0.2293938063577059</v>
      </c>
      <c r="H293" s="15">
        <v>9.8476980387053601</v>
      </c>
      <c r="I293" s="15">
        <v>243.16758658569967</v>
      </c>
      <c r="J293" s="15">
        <v>275.70514662371573</v>
      </c>
      <c r="K293" s="15">
        <v>82.157739219796539</v>
      </c>
      <c r="L293" s="15">
        <v>123.70858728282894</v>
      </c>
      <c r="M293" s="15">
        <v>395.16414592658646</v>
      </c>
    </row>
    <row r="294" spans="2:13" x14ac:dyDescent="0.35">
      <c r="B294" s="6" t="s">
        <v>285</v>
      </c>
      <c r="C294" s="12">
        <v>1</v>
      </c>
      <c r="D294" s="15">
        <v>275.66126852782827</v>
      </c>
      <c r="E294" s="15">
        <v>245.797245059566</v>
      </c>
      <c r="F294" s="15">
        <v>29.864023468262275</v>
      </c>
      <c r="G294" s="15">
        <v>0.36613586033205198</v>
      </c>
      <c r="H294" s="15">
        <v>9.026738210492125</v>
      </c>
      <c r="I294" s="15">
        <v>230.8847225940643</v>
      </c>
      <c r="J294" s="15">
        <v>260.70976752506772</v>
      </c>
      <c r="K294" s="15">
        <v>82.063383794280199</v>
      </c>
      <c r="L294" s="15">
        <v>110.22534456899297</v>
      </c>
      <c r="M294" s="15">
        <v>381.36914555013902</v>
      </c>
    </row>
    <row r="295" spans="2:13" x14ac:dyDescent="0.35">
      <c r="B295" s="6" t="s">
        <v>286</v>
      </c>
      <c r="C295" s="12">
        <v>1</v>
      </c>
      <c r="D295" s="15">
        <v>325.03973275525487</v>
      </c>
      <c r="E295" s="15">
        <v>374.0977047921383</v>
      </c>
      <c r="F295" s="15">
        <v>-49.057972036883427</v>
      </c>
      <c r="G295" s="15">
        <v>-0.60145555460599254</v>
      </c>
      <c r="H295" s="15">
        <v>33.642321537576656</v>
      </c>
      <c r="I295" s="15">
        <v>318.51928166498834</v>
      </c>
      <c r="J295" s="15">
        <v>429.67612791928826</v>
      </c>
      <c r="K295" s="15">
        <v>88.231075905738933</v>
      </c>
      <c r="L295" s="15">
        <v>228.33653714573717</v>
      </c>
      <c r="M295" s="15">
        <v>519.85887243853949</v>
      </c>
    </row>
    <row r="296" spans="2:13" x14ac:dyDescent="0.35">
      <c r="B296" s="6" t="s">
        <v>287</v>
      </c>
      <c r="C296" s="12">
        <v>1</v>
      </c>
      <c r="D296" s="15">
        <v>336.94447229060336</v>
      </c>
      <c r="E296" s="15">
        <v>305.80787683369107</v>
      </c>
      <c r="F296" s="15">
        <v>31.136595456912289</v>
      </c>
      <c r="G296" s="15">
        <v>0.38173771787793859</v>
      </c>
      <c r="H296" s="15">
        <v>18.712583865994105</v>
      </c>
      <c r="I296" s="15">
        <v>274.89396077873459</v>
      </c>
      <c r="J296" s="15">
        <v>336.72179288864754</v>
      </c>
      <c r="K296" s="15">
        <v>83.68439371823419</v>
      </c>
      <c r="L296" s="15">
        <v>167.55800492707903</v>
      </c>
      <c r="M296" s="15">
        <v>444.05774874030311</v>
      </c>
    </row>
    <row r="297" spans="2:13" x14ac:dyDescent="0.35">
      <c r="B297" s="6" t="s">
        <v>288</v>
      </c>
      <c r="C297" s="12">
        <v>1</v>
      </c>
      <c r="D297" s="15">
        <v>304.84372440863598</v>
      </c>
      <c r="E297" s="15">
        <v>295.27672838418346</v>
      </c>
      <c r="F297" s="15">
        <v>9.5669960244525214</v>
      </c>
      <c r="G297" s="15">
        <v>0.11729231072728147</v>
      </c>
      <c r="H297" s="15">
        <v>18.823368417100113</v>
      </c>
      <c r="I297" s="15">
        <v>264.17979194371509</v>
      </c>
      <c r="J297" s="15">
        <v>326.37366482465183</v>
      </c>
      <c r="K297" s="15">
        <v>83.709235784424976</v>
      </c>
      <c r="L297" s="15">
        <v>156.98581641841372</v>
      </c>
      <c r="M297" s="15">
        <v>433.56764034995319</v>
      </c>
    </row>
    <row r="298" spans="2:13" x14ac:dyDescent="0.35">
      <c r="B298" s="6" t="s">
        <v>289</v>
      </c>
      <c r="C298" s="12">
        <v>1</v>
      </c>
      <c r="D298" s="15">
        <v>257.52693757002027</v>
      </c>
      <c r="E298" s="15">
        <v>306.38580571272257</v>
      </c>
      <c r="F298" s="15">
        <v>-48.858868142702306</v>
      </c>
      <c r="G298" s="15">
        <v>-0.59901452131156918</v>
      </c>
      <c r="H298" s="15">
        <v>18.712402586797371</v>
      </c>
      <c r="I298" s="15">
        <v>275.47218913804687</v>
      </c>
      <c r="J298" s="15">
        <v>337.29942228739827</v>
      </c>
      <c r="K298" s="15">
        <v>83.684353182760233</v>
      </c>
      <c r="L298" s="15">
        <v>168.13600077228944</v>
      </c>
      <c r="M298" s="15">
        <v>444.63561065315571</v>
      </c>
    </row>
    <row r="299" spans="2:13" x14ac:dyDescent="0.35">
      <c r="B299" s="6" t="s">
        <v>290</v>
      </c>
      <c r="C299" s="12">
        <v>1</v>
      </c>
      <c r="D299" s="15">
        <v>280.49607322898152</v>
      </c>
      <c r="E299" s="15">
        <v>246.59189726823422</v>
      </c>
      <c r="F299" s="15">
        <v>33.904175960747295</v>
      </c>
      <c r="G299" s="15">
        <v>0.41566852662802983</v>
      </c>
      <c r="H299" s="15">
        <v>9.0571948794106341</v>
      </c>
      <c r="I299" s="15">
        <v>231.62905920158397</v>
      </c>
      <c r="J299" s="15">
        <v>261.55473533488447</v>
      </c>
      <c r="K299" s="15">
        <v>82.066739524183575</v>
      </c>
      <c r="L299" s="15">
        <v>111.01445298139666</v>
      </c>
      <c r="M299" s="15">
        <v>382.16934155507181</v>
      </c>
    </row>
    <row r="300" spans="2:13" x14ac:dyDescent="0.35">
      <c r="B300" s="6" t="s">
        <v>291</v>
      </c>
      <c r="C300" s="12">
        <v>1</v>
      </c>
      <c r="D300" s="15">
        <v>234.36817392164625</v>
      </c>
      <c r="E300" s="15">
        <v>235.72477032724478</v>
      </c>
      <c r="F300" s="15">
        <v>-1.3565964055985376</v>
      </c>
      <c r="G300" s="15">
        <v>-1.6632005148772132E-2</v>
      </c>
      <c r="H300" s="15">
        <v>8.8473573399610412</v>
      </c>
      <c r="I300" s="15">
        <v>221.1085920338347</v>
      </c>
      <c r="J300" s="15">
        <v>250.34094862065487</v>
      </c>
      <c r="K300" s="15">
        <v>82.043846136974437</v>
      </c>
      <c r="L300" s="15">
        <v>100.18514680612643</v>
      </c>
      <c r="M300" s="15">
        <v>371.26439384836317</v>
      </c>
    </row>
    <row r="301" spans="2:13" x14ac:dyDescent="0.35">
      <c r="B301" s="6" t="s">
        <v>292</v>
      </c>
      <c r="C301" s="12">
        <v>1</v>
      </c>
      <c r="D301" s="15">
        <v>240.35825174778387</v>
      </c>
      <c r="E301" s="15">
        <v>237.03199037499172</v>
      </c>
      <c r="F301" s="15">
        <v>3.3262613727921462</v>
      </c>
      <c r="G301" s="15">
        <v>4.0780291065294613E-2</v>
      </c>
      <c r="H301" s="15">
        <v>8.8485411631660984</v>
      </c>
      <c r="I301" s="15">
        <v>222.41385635962217</v>
      </c>
      <c r="J301" s="15">
        <v>251.65012439036127</v>
      </c>
      <c r="K301" s="15">
        <v>82.043973805288203</v>
      </c>
      <c r="L301" s="15">
        <v>101.49215594085555</v>
      </c>
      <c r="M301" s="15">
        <v>372.57182480912786</v>
      </c>
    </row>
    <row r="302" spans="2:13" x14ac:dyDescent="0.35">
      <c r="B302" s="6" t="s">
        <v>293</v>
      </c>
      <c r="C302" s="12">
        <v>1</v>
      </c>
      <c r="D302" s="15">
        <v>212.82588288712984</v>
      </c>
      <c r="E302" s="15">
        <v>251.90677894012481</v>
      </c>
      <c r="F302" s="15">
        <v>-39.080896052994973</v>
      </c>
      <c r="G302" s="15">
        <v>-0.47913562330666809</v>
      </c>
      <c r="H302" s="15">
        <v>9.3186057353760372</v>
      </c>
      <c r="I302" s="15">
        <v>236.51207997628148</v>
      </c>
      <c r="J302" s="15">
        <v>267.30147790396813</v>
      </c>
      <c r="K302" s="15">
        <v>82.096000937304822</v>
      </c>
      <c r="L302" s="15">
        <v>116.28099366118494</v>
      </c>
      <c r="M302" s="15">
        <v>387.53256421906468</v>
      </c>
    </row>
    <row r="303" spans="2:13" x14ac:dyDescent="0.35">
      <c r="B303" s="6" t="s">
        <v>294</v>
      </c>
      <c r="C303" s="12">
        <v>1</v>
      </c>
      <c r="D303" s="15">
        <v>213.59333551683733</v>
      </c>
      <c r="E303" s="15">
        <v>254.21849445625054</v>
      </c>
      <c r="F303" s="15">
        <v>-40.625158939413211</v>
      </c>
      <c r="G303" s="15">
        <v>-0.49806843793891226</v>
      </c>
      <c r="H303" s="15">
        <v>9.4622301174075591</v>
      </c>
      <c r="I303" s="15">
        <v>238.58652242945857</v>
      </c>
      <c r="J303" s="15">
        <v>269.85046648304251</v>
      </c>
      <c r="K303" s="15">
        <v>82.112427535917774</v>
      </c>
      <c r="L303" s="15">
        <v>118.56557179776834</v>
      </c>
      <c r="M303" s="15">
        <v>389.87141711473271</v>
      </c>
    </row>
    <row r="304" spans="2:13" x14ac:dyDescent="0.35">
      <c r="B304" s="6" t="s">
        <v>295</v>
      </c>
      <c r="C304" s="12">
        <v>1</v>
      </c>
      <c r="D304" s="15">
        <v>202.78247809055952</v>
      </c>
      <c r="E304" s="15">
        <v>278.50801961274487</v>
      </c>
      <c r="F304" s="15">
        <v>-75.725541522185353</v>
      </c>
      <c r="G304" s="15">
        <v>-0.92840257521901715</v>
      </c>
      <c r="H304" s="15">
        <v>11.838888901806815</v>
      </c>
      <c r="I304" s="15">
        <v>258.94971487432178</v>
      </c>
      <c r="J304" s="15">
        <v>298.06632435116796</v>
      </c>
      <c r="K304" s="15">
        <v>82.420120404400635</v>
      </c>
      <c r="L304" s="15">
        <v>142.34677637303744</v>
      </c>
      <c r="M304" s="15">
        <v>414.66926285245233</v>
      </c>
    </row>
    <row r="305" spans="2:13" x14ac:dyDescent="0.35">
      <c r="B305" s="6" t="s">
        <v>296</v>
      </c>
      <c r="C305" s="12">
        <v>1</v>
      </c>
      <c r="D305" s="15">
        <v>172.89299098579787</v>
      </c>
      <c r="E305" s="15">
        <v>267.18061358372887</v>
      </c>
      <c r="F305" s="15">
        <v>-94.287622597931005</v>
      </c>
      <c r="G305" s="15">
        <v>-1.1559755119816768</v>
      </c>
      <c r="H305" s="15">
        <v>10.558710664245959</v>
      </c>
      <c r="I305" s="15">
        <v>249.73721306455997</v>
      </c>
      <c r="J305" s="15">
        <v>284.62401410289777</v>
      </c>
      <c r="K305" s="15">
        <v>82.245992777386022</v>
      </c>
      <c r="L305" s="15">
        <v>131.30703595358813</v>
      </c>
      <c r="M305" s="15">
        <v>403.05419121386961</v>
      </c>
    </row>
    <row r="306" spans="2:13" x14ac:dyDescent="0.35">
      <c r="B306" s="6" t="s">
        <v>297</v>
      </c>
      <c r="C306" s="12">
        <v>1</v>
      </c>
      <c r="D306" s="15">
        <v>270.36572840572046</v>
      </c>
      <c r="E306" s="15">
        <v>269.29968615944176</v>
      </c>
      <c r="F306" s="15">
        <v>1.0660422462786983</v>
      </c>
      <c r="G306" s="15">
        <v>1.3069782623442203E-2</v>
      </c>
      <c r="H306" s="15">
        <v>10.778561458839867</v>
      </c>
      <c r="I306" s="15">
        <v>251.49308358023865</v>
      </c>
      <c r="J306" s="15">
        <v>287.10628873864488</v>
      </c>
      <c r="K306" s="15">
        <v>82.274506040258672</v>
      </c>
      <c r="L306" s="15">
        <v>133.37900351049601</v>
      </c>
      <c r="M306" s="15">
        <v>405.22036880838755</v>
      </c>
    </row>
    <row r="307" spans="2:13" x14ac:dyDescent="0.35">
      <c r="B307" s="6" t="s">
        <v>298</v>
      </c>
      <c r="C307" s="12">
        <v>1</v>
      </c>
      <c r="D307" s="15">
        <v>280.23676981467042</v>
      </c>
      <c r="E307" s="15">
        <v>249.84274721278604</v>
      </c>
      <c r="F307" s="15">
        <v>30.394022601884387</v>
      </c>
      <c r="G307" s="15">
        <v>0.37263370175553601</v>
      </c>
      <c r="H307" s="15">
        <v>9.205406867241015</v>
      </c>
      <c r="I307" s="15">
        <v>234.63505718005038</v>
      </c>
      <c r="J307" s="15">
        <v>265.05043724552172</v>
      </c>
      <c r="K307" s="15">
        <v>82.083228936476544</v>
      </c>
      <c r="L307" s="15">
        <v>114.23806177576469</v>
      </c>
      <c r="M307" s="15">
        <v>385.44743264980741</v>
      </c>
    </row>
    <row r="308" spans="2:13" x14ac:dyDescent="0.35">
      <c r="B308" s="6" t="s">
        <v>299</v>
      </c>
      <c r="C308" s="12">
        <v>1</v>
      </c>
      <c r="D308" s="15">
        <v>350.55099080856598</v>
      </c>
      <c r="E308" s="15">
        <v>374.15549768004144</v>
      </c>
      <c r="F308" s="15">
        <v>-23.604506871475451</v>
      </c>
      <c r="G308" s="15">
        <v>-0.28939357217845046</v>
      </c>
      <c r="H308" s="15">
        <v>33.643852737491081</v>
      </c>
      <c r="I308" s="15">
        <v>318.57454495110284</v>
      </c>
      <c r="J308" s="15">
        <v>429.73645040898003</v>
      </c>
      <c r="K308" s="15">
        <v>88.231659760363556</v>
      </c>
      <c r="L308" s="15">
        <v>228.39336548310132</v>
      </c>
      <c r="M308" s="15">
        <v>519.91762987698155</v>
      </c>
    </row>
    <row r="309" spans="2:13" x14ac:dyDescent="0.35">
      <c r="B309" s="6" t="s">
        <v>300</v>
      </c>
      <c r="C309" s="12">
        <v>1</v>
      </c>
      <c r="D309" s="15">
        <v>351.30307609863956</v>
      </c>
      <c r="E309" s="15">
        <v>365.04558693441254</v>
      </c>
      <c r="F309" s="15">
        <v>-13.742510835772975</v>
      </c>
      <c r="G309" s="15">
        <v>-0.16848453234459854</v>
      </c>
      <c r="H309" s="15">
        <v>21.663475119554541</v>
      </c>
      <c r="I309" s="15">
        <v>329.25668380374543</v>
      </c>
      <c r="J309" s="15">
        <v>400.83449006507965</v>
      </c>
      <c r="K309" s="15">
        <v>84.393264608629352</v>
      </c>
      <c r="L309" s="15">
        <v>225.62463275736633</v>
      </c>
      <c r="M309" s="15">
        <v>504.46654111145875</v>
      </c>
    </row>
    <row r="310" spans="2:13" x14ac:dyDescent="0.35">
      <c r="B310" s="6" t="s">
        <v>301</v>
      </c>
      <c r="C310" s="12">
        <v>1</v>
      </c>
      <c r="D310" s="15">
        <v>313.2871856579099</v>
      </c>
      <c r="E310" s="15">
        <v>357.12796129168191</v>
      </c>
      <c r="F310" s="15">
        <v>-43.840775633772012</v>
      </c>
      <c r="G310" s="15">
        <v>-0.53749221438143979</v>
      </c>
      <c r="H310" s="15">
        <v>20.961102303857196</v>
      </c>
      <c r="I310" s="15">
        <v>322.49940535941585</v>
      </c>
      <c r="J310" s="15">
        <v>391.75651722394798</v>
      </c>
      <c r="K310" s="15">
        <v>84.215703801840547</v>
      </c>
      <c r="L310" s="15">
        <v>218.00034447066457</v>
      </c>
      <c r="M310" s="15">
        <v>496.25557811269925</v>
      </c>
    </row>
    <row r="311" spans="2:13" x14ac:dyDescent="0.35">
      <c r="B311" s="6" t="s">
        <v>302</v>
      </c>
      <c r="C311" s="12">
        <v>1</v>
      </c>
      <c r="D311" s="15">
        <v>206.85485160026474</v>
      </c>
      <c r="E311" s="15">
        <v>205.17710098224376</v>
      </c>
      <c r="F311" s="15">
        <v>1.6777506180209798</v>
      </c>
      <c r="G311" s="15">
        <v>2.056938733002835E-2</v>
      </c>
      <c r="H311" s="15">
        <v>10.552063417145847</v>
      </c>
      <c r="I311" s="15">
        <v>187.74468197371607</v>
      </c>
      <c r="J311" s="15">
        <v>222.60951999077145</v>
      </c>
      <c r="K311" s="15">
        <v>82.245139670414815</v>
      </c>
      <c r="L311" s="15">
        <v>69.30493271798656</v>
      </c>
      <c r="M311" s="15">
        <v>341.04926924650096</v>
      </c>
    </row>
    <row r="312" spans="2:13" x14ac:dyDescent="0.35">
      <c r="B312" s="6" t="s">
        <v>303</v>
      </c>
      <c r="C312" s="12">
        <v>1</v>
      </c>
      <c r="D312" s="15">
        <v>142.74466259605006</v>
      </c>
      <c r="E312" s="15">
        <v>238.20160838849276</v>
      </c>
      <c r="F312" s="15">
        <v>-95.456945792442696</v>
      </c>
      <c r="G312" s="15">
        <v>-1.1703115291725203</v>
      </c>
      <c r="H312" s="15">
        <v>8.8552433089029403</v>
      </c>
      <c r="I312" s="15">
        <v>223.57240216779974</v>
      </c>
      <c r="J312" s="15">
        <v>252.83081460918578</v>
      </c>
      <c r="K312" s="15">
        <v>82.044696910321036</v>
      </c>
      <c r="L312" s="15">
        <v>102.66057935672944</v>
      </c>
      <c r="M312" s="15">
        <v>373.74263742025607</v>
      </c>
    </row>
    <row r="313" spans="2:13" x14ac:dyDescent="0.35">
      <c r="B313" s="6" t="s">
        <v>304</v>
      </c>
      <c r="C313" s="12">
        <v>1</v>
      </c>
      <c r="D313" s="15">
        <v>227.90986270015858</v>
      </c>
      <c r="E313" s="15">
        <v>254.38361700137278</v>
      </c>
      <c r="F313" s="15">
        <v>-26.4737543012142</v>
      </c>
      <c r="G313" s="15">
        <v>-0.32457082742369131</v>
      </c>
      <c r="H313" s="15">
        <v>9.4731501689287043</v>
      </c>
      <c r="I313" s="15">
        <v>238.73360462491783</v>
      </c>
      <c r="J313" s="15">
        <v>270.03362937782771</v>
      </c>
      <c r="K313" s="15">
        <v>82.113686625127514</v>
      </c>
      <c r="L313" s="15">
        <v>118.7286142785652</v>
      </c>
      <c r="M313" s="15">
        <v>390.03861972418036</v>
      </c>
    </row>
    <row r="314" spans="2:13" x14ac:dyDescent="0.35">
      <c r="B314" s="6" t="s">
        <v>305</v>
      </c>
      <c r="C314" s="12">
        <v>1</v>
      </c>
      <c r="D314" s="15">
        <v>223.9126389906113</v>
      </c>
      <c r="E314" s="15">
        <v>239.15106295070461</v>
      </c>
      <c r="F314" s="15">
        <v>-15.238423960093314</v>
      </c>
      <c r="G314" s="15">
        <v>-0.18682457414563403</v>
      </c>
      <c r="H314" s="15">
        <v>8.8645947955079905</v>
      </c>
      <c r="I314" s="15">
        <v>224.50640771057272</v>
      </c>
      <c r="J314" s="15">
        <v>253.79571819083651</v>
      </c>
      <c r="K314" s="15">
        <v>82.045706761140892</v>
      </c>
      <c r="L314" s="15">
        <v>103.60836560612589</v>
      </c>
      <c r="M314" s="15">
        <v>374.69376029528337</v>
      </c>
    </row>
    <row r="315" spans="2:13" x14ac:dyDescent="0.35">
      <c r="B315" s="6" t="s">
        <v>306</v>
      </c>
      <c r="C315" s="12">
        <v>1</v>
      </c>
      <c r="D315" s="15">
        <v>220.86505026355866</v>
      </c>
      <c r="E315" s="15">
        <v>254.38361700137278</v>
      </c>
      <c r="F315" s="15">
        <v>-33.518566737814126</v>
      </c>
      <c r="G315" s="15">
        <v>-0.41094091968850766</v>
      </c>
      <c r="H315" s="15">
        <v>9.4731501689287043</v>
      </c>
      <c r="I315" s="15">
        <v>238.73360462491783</v>
      </c>
      <c r="J315" s="15">
        <v>270.03362937782771</v>
      </c>
      <c r="K315" s="15">
        <v>82.113686625127514</v>
      </c>
      <c r="L315" s="15">
        <v>118.7286142785652</v>
      </c>
      <c r="M315" s="15">
        <v>390.03861972418036</v>
      </c>
    </row>
    <row r="316" spans="2:13" x14ac:dyDescent="0.35">
      <c r="B316" s="6" t="s">
        <v>307</v>
      </c>
      <c r="C316" s="12">
        <v>1</v>
      </c>
      <c r="D316" s="15">
        <v>229.21950133471654</v>
      </c>
      <c r="E316" s="15">
        <v>236.55038299506313</v>
      </c>
      <c r="F316" s="15">
        <v>-7.3308816603465914</v>
      </c>
      <c r="G316" s="15">
        <v>-8.9877329039603882E-2</v>
      </c>
      <c r="H316" s="15">
        <v>8.8473300855001398</v>
      </c>
      <c r="I316" s="15">
        <v>221.93424972708206</v>
      </c>
      <c r="J316" s="15">
        <v>251.1665162630442</v>
      </c>
      <c r="K316" s="15">
        <v>82.043843197941229</v>
      </c>
      <c r="L316" s="15">
        <v>101.0107643293419</v>
      </c>
      <c r="M316" s="15">
        <v>372.09000166078437</v>
      </c>
    </row>
    <row r="317" spans="2:13" x14ac:dyDescent="0.35">
      <c r="B317" s="6" t="s">
        <v>308</v>
      </c>
      <c r="C317" s="12">
        <v>1</v>
      </c>
      <c r="D317" s="15">
        <v>224.88853710671569</v>
      </c>
      <c r="E317" s="15">
        <v>238.20160838849276</v>
      </c>
      <c r="F317" s="15">
        <v>-13.31307128177707</v>
      </c>
      <c r="G317" s="15">
        <v>-0.16321956124216147</v>
      </c>
      <c r="H317" s="15">
        <v>8.8552433089029403</v>
      </c>
      <c r="I317" s="15">
        <v>223.57240216779974</v>
      </c>
      <c r="J317" s="15">
        <v>252.83081460918578</v>
      </c>
      <c r="K317" s="15">
        <v>82.044696910321036</v>
      </c>
      <c r="L317" s="15">
        <v>102.66057935672944</v>
      </c>
      <c r="M317" s="15">
        <v>373.74263742025607</v>
      </c>
    </row>
    <row r="318" spans="2:13" x14ac:dyDescent="0.35">
      <c r="B318" s="6" t="s">
        <v>309</v>
      </c>
      <c r="C318" s="12">
        <v>1</v>
      </c>
      <c r="D318" s="15">
        <v>241.56974188162042</v>
      </c>
      <c r="E318" s="15">
        <v>238.20160838849276</v>
      </c>
      <c r="F318" s="15">
        <v>3.3681334931276581</v>
      </c>
      <c r="G318" s="15">
        <v>4.1293647372399801E-2</v>
      </c>
      <c r="H318" s="15">
        <v>8.8552433089029403</v>
      </c>
      <c r="I318" s="15">
        <v>223.57240216779974</v>
      </c>
      <c r="J318" s="15">
        <v>252.83081460918578</v>
      </c>
      <c r="K318" s="15">
        <v>82.044696910321036</v>
      </c>
      <c r="L318" s="15">
        <v>102.66057935672944</v>
      </c>
      <c r="M318" s="15">
        <v>373.74263742025607</v>
      </c>
    </row>
    <row r="319" spans="2:13" x14ac:dyDescent="0.35">
      <c r="B319" s="6" t="s">
        <v>310</v>
      </c>
      <c r="C319" s="12">
        <v>1</v>
      </c>
      <c r="D319" s="15">
        <v>230.10048123327263</v>
      </c>
      <c r="E319" s="15">
        <v>238.20160838849276</v>
      </c>
      <c r="F319" s="15">
        <v>-8.1011271552201265</v>
      </c>
      <c r="G319" s="15">
        <v>-9.9320614443933863E-2</v>
      </c>
      <c r="H319" s="15">
        <v>8.8552433089029403</v>
      </c>
      <c r="I319" s="15">
        <v>223.57240216779974</v>
      </c>
      <c r="J319" s="15">
        <v>252.83081460918578</v>
      </c>
      <c r="K319" s="15">
        <v>82.044696910321036</v>
      </c>
      <c r="L319" s="15">
        <v>102.66057935672944</v>
      </c>
      <c r="M319" s="15">
        <v>373.74263742025607</v>
      </c>
    </row>
    <row r="320" spans="2:13" x14ac:dyDescent="0.35">
      <c r="B320" s="6" t="s">
        <v>311</v>
      </c>
      <c r="C320" s="12">
        <v>1</v>
      </c>
      <c r="D320" s="15">
        <v>308.24658556892086</v>
      </c>
      <c r="E320" s="15">
        <v>262.26821811196174</v>
      </c>
      <c r="F320" s="15">
        <v>45.97836745695912</v>
      </c>
      <c r="G320" s="15">
        <v>0.56369930004265778</v>
      </c>
      <c r="H320" s="15">
        <v>10.089747204740895</v>
      </c>
      <c r="I320" s="15">
        <v>245.59956346026905</v>
      </c>
      <c r="J320" s="15">
        <v>278.93687276365443</v>
      </c>
      <c r="K320" s="15">
        <v>82.187103341717474</v>
      </c>
      <c r="L320" s="15">
        <v>126.49192811905047</v>
      </c>
      <c r="M320" s="15">
        <v>398.04450810487299</v>
      </c>
    </row>
    <row r="321" spans="2:13" x14ac:dyDescent="0.35">
      <c r="B321" s="6" t="s">
        <v>312</v>
      </c>
      <c r="C321" s="12">
        <v>1</v>
      </c>
      <c r="D321" s="15">
        <v>326.65294605776489</v>
      </c>
      <c r="E321" s="15">
        <v>262.26821811196174</v>
      </c>
      <c r="F321" s="15">
        <v>64.384727945803149</v>
      </c>
      <c r="G321" s="15">
        <v>0.78936308711832937</v>
      </c>
      <c r="H321" s="15">
        <v>10.089747204740895</v>
      </c>
      <c r="I321" s="15">
        <v>245.59956346026905</v>
      </c>
      <c r="J321" s="15">
        <v>278.93687276365443</v>
      </c>
      <c r="K321" s="15">
        <v>82.187103341717474</v>
      </c>
      <c r="L321" s="15">
        <v>126.49192811905047</v>
      </c>
      <c r="M321" s="15">
        <v>398.04450810487299</v>
      </c>
    </row>
    <row r="322" spans="2:13" x14ac:dyDescent="0.35">
      <c r="B322" s="6" t="s">
        <v>313</v>
      </c>
      <c r="C322" s="12">
        <v>1</v>
      </c>
      <c r="D322" s="15">
        <v>120.51899294525484</v>
      </c>
      <c r="E322" s="15">
        <v>238.20160838849276</v>
      </c>
      <c r="F322" s="15">
        <v>-117.68261544323792</v>
      </c>
      <c r="G322" s="15">
        <v>-1.4428004216252759</v>
      </c>
      <c r="H322" s="15">
        <v>8.8552433089029403</v>
      </c>
      <c r="I322" s="15">
        <v>223.57240216779974</v>
      </c>
      <c r="J322" s="15">
        <v>252.83081460918578</v>
      </c>
      <c r="K322" s="15">
        <v>82.044696910321036</v>
      </c>
      <c r="L322" s="15">
        <v>102.66057935672944</v>
      </c>
      <c r="M322" s="15">
        <v>373.74263742025607</v>
      </c>
    </row>
    <row r="323" spans="2:13" x14ac:dyDescent="0.35">
      <c r="B323" s="6" t="s">
        <v>314</v>
      </c>
      <c r="C323" s="12">
        <v>1</v>
      </c>
      <c r="D323" s="15">
        <v>199.31599103370235</v>
      </c>
      <c r="E323" s="15">
        <v>240.10051751291641</v>
      </c>
      <c r="F323" s="15">
        <v>-40.784526479214065</v>
      </c>
      <c r="G323" s="15">
        <v>-0.5000222996265713</v>
      </c>
      <c r="H323" s="15">
        <v>8.8774392020252613</v>
      </c>
      <c r="I323" s="15">
        <v>225.4346428138528</v>
      </c>
      <c r="J323" s="15">
        <v>254.76639221198002</v>
      </c>
      <c r="K323" s="15">
        <v>82.047095523438415</v>
      </c>
      <c r="L323" s="15">
        <v>104.55552587902983</v>
      </c>
      <c r="M323" s="15">
        <v>375.64550914680297</v>
      </c>
    </row>
    <row r="324" spans="2:13" x14ac:dyDescent="0.35">
      <c r="B324" s="6" t="s">
        <v>315</v>
      </c>
      <c r="C324" s="12">
        <v>1</v>
      </c>
      <c r="D324" s="15">
        <v>265.2078074172141</v>
      </c>
      <c r="E324" s="15">
        <v>254.38361700137278</v>
      </c>
      <c r="F324" s="15">
        <v>10.824190415841315</v>
      </c>
      <c r="G324" s="15">
        <v>0.132705637420684</v>
      </c>
      <c r="H324" s="15">
        <v>9.4731501689287043</v>
      </c>
      <c r="I324" s="15">
        <v>238.73360462491783</v>
      </c>
      <c r="J324" s="15">
        <v>270.03362937782771</v>
      </c>
      <c r="K324" s="15">
        <v>82.113686625127514</v>
      </c>
      <c r="L324" s="15">
        <v>118.7286142785652</v>
      </c>
      <c r="M324" s="15">
        <v>390.03861972418036</v>
      </c>
    </row>
    <row r="325" spans="2:13" x14ac:dyDescent="0.35">
      <c r="B325" s="6" t="s">
        <v>316</v>
      </c>
      <c r="C325" s="12">
        <v>1</v>
      </c>
      <c r="D325" s="15">
        <v>292.62008799438132</v>
      </c>
      <c r="E325" s="15">
        <v>254.38361700137278</v>
      </c>
      <c r="F325" s="15">
        <v>38.236470993008538</v>
      </c>
      <c r="G325" s="15">
        <v>0.46878288914970995</v>
      </c>
      <c r="H325" s="15">
        <v>9.4731501689287043</v>
      </c>
      <c r="I325" s="15">
        <v>238.73360462491783</v>
      </c>
      <c r="J325" s="15">
        <v>270.03362937782771</v>
      </c>
      <c r="K325" s="15">
        <v>82.113686625127514</v>
      </c>
      <c r="L325" s="15">
        <v>118.7286142785652</v>
      </c>
      <c r="M325" s="15">
        <v>390.03861972418036</v>
      </c>
    </row>
    <row r="326" spans="2:13" x14ac:dyDescent="0.35">
      <c r="B326" s="6" t="s">
        <v>317</v>
      </c>
      <c r="C326" s="12">
        <v>1</v>
      </c>
      <c r="D326" s="15">
        <v>296.42927521325447</v>
      </c>
      <c r="E326" s="15">
        <v>254.38361700137278</v>
      </c>
      <c r="F326" s="15">
        <v>42.045658211881687</v>
      </c>
      <c r="G326" s="15">
        <v>0.51548389851069443</v>
      </c>
      <c r="H326" s="15">
        <v>9.4731501689287043</v>
      </c>
      <c r="I326" s="15">
        <v>238.73360462491783</v>
      </c>
      <c r="J326" s="15">
        <v>270.03362937782771</v>
      </c>
      <c r="K326" s="15">
        <v>82.113686625127514</v>
      </c>
      <c r="L326" s="15">
        <v>118.7286142785652</v>
      </c>
      <c r="M326" s="15">
        <v>390.03861972418036</v>
      </c>
    </row>
    <row r="327" spans="2:13" x14ac:dyDescent="0.35">
      <c r="B327" s="6" t="s">
        <v>318</v>
      </c>
      <c r="C327" s="12">
        <v>1</v>
      </c>
      <c r="D327" s="15">
        <v>349.29649762786892</v>
      </c>
      <c r="E327" s="15">
        <v>345.44894462935383</v>
      </c>
      <c r="F327" s="15">
        <v>3.8475529985150843</v>
      </c>
      <c r="G327" s="15">
        <v>4.7171377586867985E-2</v>
      </c>
      <c r="H327" s="15">
        <v>33.303094357854334</v>
      </c>
      <c r="I327" s="15">
        <v>290.43093799158851</v>
      </c>
      <c r="J327" s="15">
        <v>400.46695126711916</v>
      </c>
      <c r="K327" s="15">
        <v>88.102287432590089</v>
      </c>
      <c r="L327" s="15">
        <v>199.90054054763627</v>
      </c>
      <c r="M327" s="15">
        <v>490.99734871107137</v>
      </c>
    </row>
    <row r="328" spans="2:13" x14ac:dyDescent="0.35">
      <c r="B328" s="6" t="s">
        <v>319</v>
      </c>
      <c r="C328" s="12">
        <v>1</v>
      </c>
      <c r="D328" s="15">
        <v>284.12361474754738</v>
      </c>
      <c r="E328" s="15">
        <v>298.21224016261783</v>
      </c>
      <c r="F328" s="15">
        <v>-14.088625415070453</v>
      </c>
      <c r="G328" s="15">
        <v>-0.17272793107482068</v>
      </c>
      <c r="H328" s="15">
        <v>18.772082563456298</v>
      </c>
      <c r="I328" s="15">
        <v>267.20002994626185</v>
      </c>
      <c r="J328" s="15">
        <v>329.22445037897381</v>
      </c>
      <c r="K328" s="15">
        <v>83.697718253341847</v>
      </c>
      <c r="L328" s="15">
        <v>159.94035560597629</v>
      </c>
      <c r="M328" s="15">
        <v>436.4841247192594</v>
      </c>
    </row>
    <row r="329" spans="2:13" x14ac:dyDescent="0.35">
      <c r="B329" s="6" t="s">
        <v>320</v>
      </c>
      <c r="C329" s="12">
        <v>1</v>
      </c>
      <c r="D329" s="15">
        <v>302.02682443031557</v>
      </c>
      <c r="E329" s="15">
        <v>298.21224016261783</v>
      </c>
      <c r="F329" s="15">
        <v>3.8145842676977395</v>
      </c>
      <c r="G329" s="15">
        <v>4.6767177709557663E-2</v>
      </c>
      <c r="H329" s="15">
        <v>18.772082563456298</v>
      </c>
      <c r="I329" s="15">
        <v>267.20002994626185</v>
      </c>
      <c r="J329" s="15">
        <v>329.22445037897381</v>
      </c>
      <c r="K329" s="15">
        <v>83.697718253341847</v>
      </c>
      <c r="L329" s="15">
        <v>159.94035560597629</v>
      </c>
      <c r="M329" s="15">
        <v>436.4841247192594</v>
      </c>
    </row>
    <row r="330" spans="2:13" x14ac:dyDescent="0.35">
      <c r="B330" s="6" t="s">
        <v>321</v>
      </c>
      <c r="C330" s="12">
        <v>1</v>
      </c>
      <c r="D330" s="15">
        <v>262.65703595214245</v>
      </c>
      <c r="E330" s="15">
        <v>298.21224016261783</v>
      </c>
      <c r="F330" s="15">
        <v>-35.555204210475381</v>
      </c>
      <c r="G330" s="15">
        <v>-0.4359102950986829</v>
      </c>
      <c r="H330" s="15">
        <v>18.772082563456298</v>
      </c>
      <c r="I330" s="15">
        <v>267.20002994626185</v>
      </c>
      <c r="J330" s="15">
        <v>329.22445037897381</v>
      </c>
      <c r="K330" s="15">
        <v>83.697718253341847</v>
      </c>
      <c r="L330" s="15">
        <v>159.94035560597629</v>
      </c>
      <c r="M330" s="15">
        <v>436.4841247192594</v>
      </c>
    </row>
    <row r="331" spans="2:13" x14ac:dyDescent="0.35">
      <c r="B331" s="6" t="s">
        <v>322</v>
      </c>
      <c r="C331" s="12">
        <v>1</v>
      </c>
      <c r="D331" s="15">
        <v>377.139476472588</v>
      </c>
      <c r="E331" s="15">
        <v>257.54846558060746</v>
      </c>
      <c r="F331" s="15">
        <v>119.59101089198055</v>
      </c>
      <c r="G331" s="15">
        <v>1.4661975372289964</v>
      </c>
      <c r="H331" s="15">
        <v>9.698826210404162</v>
      </c>
      <c r="I331" s="15">
        <v>241.52562760979589</v>
      </c>
      <c r="J331" s="15">
        <v>273.57130355141902</v>
      </c>
      <c r="K331" s="15">
        <v>82.140027921265002</v>
      </c>
      <c r="L331" s="15">
        <v>121.84994601248312</v>
      </c>
      <c r="M331" s="15">
        <v>393.24698514873182</v>
      </c>
    </row>
    <row r="332" spans="2:13" ht="15" thickBot="1" x14ac:dyDescent="0.4">
      <c r="B332" s="10" t="s">
        <v>323</v>
      </c>
      <c r="C332" s="13">
        <v>1</v>
      </c>
      <c r="D332" s="16">
        <v>327.86669151320319</v>
      </c>
      <c r="E332" s="16">
        <v>275.35417913383355</v>
      </c>
      <c r="F332" s="16">
        <v>52.512512379369639</v>
      </c>
      <c r="G332" s="16">
        <v>0.64380855843657681</v>
      </c>
      <c r="H332" s="16">
        <v>11.458053172380456</v>
      </c>
      <c r="I332" s="16">
        <v>256.42502982656447</v>
      </c>
      <c r="J332" s="16">
        <v>294.28332844110264</v>
      </c>
      <c r="K332" s="16">
        <v>82.366279141088256</v>
      </c>
      <c r="L332" s="16">
        <v>139.28188375436025</v>
      </c>
      <c r="M332" s="16">
        <v>411.42647451330686</v>
      </c>
    </row>
    <row r="352" spans="7:7" x14ac:dyDescent="0.35">
      <c r="G352" t="s">
        <v>83</v>
      </c>
    </row>
    <row r="372" spans="7:7" x14ac:dyDescent="0.35">
      <c r="G372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DD907935">
              <controlPr defaultSize="0" autoFill="0" autoPict="0" macro="[0]!GoToResultsNew112020211908288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3</xdr:col>
                    <xdr:colOff>38100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3069-3E67-49E8-A82F-1BC85809A3B1}">
  <sheetPr codeName="XLSTAT_20211120_190903_1">
    <tabColor rgb="FF007800"/>
  </sheetPr>
  <dimension ref="B1:M376"/>
  <sheetViews>
    <sheetView topLeftCell="A61" zoomScaleNormal="100" workbookViewId="0">
      <selection activeCell="B66" sqref="B66:F74"/>
    </sheetView>
  </sheetViews>
  <sheetFormatPr defaultRowHeight="14.5" x14ac:dyDescent="0.35"/>
  <cols>
    <col min="1" max="1" width="4.6328125" customWidth="1"/>
    <col min="2" max="2" width="17.4531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341</v>
      </c>
    </row>
    <row r="2" spans="2:9" x14ac:dyDescent="0.35">
      <c r="B2" t="s">
        <v>329</v>
      </c>
    </row>
    <row r="3" spans="2:9" x14ac:dyDescent="0.35">
      <c r="B3" t="s">
        <v>339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8" customHeight="1" x14ac:dyDescent="0.35"/>
    <row r="7" spans="2:9" ht="16" customHeight="1" x14ac:dyDescent="0.35">
      <c r="B7" s="36"/>
    </row>
    <row r="10" spans="2:9" x14ac:dyDescent="0.35">
      <c r="B10" s="5" t="s">
        <v>38</v>
      </c>
    </row>
    <row r="11" spans="2:9" ht="15" thickBot="1" x14ac:dyDescent="0.4"/>
    <row r="12" spans="2:9" ht="29" customHeight="1" x14ac:dyDescent="0.3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9" x14ac:dyDescent="0.35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35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35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x14ac:dyDescent="0.35">
      <c r="B16" s="6" t="s">
        <v>6</v>
      </c>
      <c r="C16" s="12">
        <v>220</v>
      </c>
      <c r="D16" s="12">
        <v>0</v>
      </c>
      <c r="E16" s="12">
        <v>220</v>
      </c>
      <c r="F16" s="15">
        <v>0</v>
      </c>
      <c r="G16" s="15">
        <v>1</v>
      </c>
      <c r="H16" s="15">
        <v>0.25454545454545469</v>
      </c>
      <c r="I16" s="15">
        <v>0.43659880199811024</v>
      </c>
    </row>
    <row r="17" spans="2:10" x14ac:dyDescent="0.35">
      <c r="B17" s="6" t="s">
        <v>325</v>
      </c>
      <c r="C17" s="12">
        <v>220</v>
      </c>
      <c r="D17" s="12">
        <v>0</v>
      </c>
      <c r="E17" s="12">
        <v>220</v>
      </c>
      <c r="F17" s="15">
        <v>0</v>
      </c>
      <c r="G17" s="15">
        <v>1</v>
      </c>
      <c r="H17" s="15">
        <v>0.49999999999999989</v>
      </c>
      <c r="I17" s="15">
        <v>0.50114025233602566</v>
      </c>
    </row>
    <row r="18" spans="2:10" x14ac:dyDescent="0.35">
      <c r="B18" s="6" t="s">
        <v>326</v>
      </c>
      <c r="C18" s="12">
        <v>220</v>
      </c>
      <c r="D18" s="12">
        <v>0</v>
      </c>
      <c r="E18" s="12">
        <v>220</v>
      </c>
      <c r="F18" s="15">
        <v>0</v>
      </c>
      <c r="G18" s="15">
        <v>1</v>
      </c>
      <c r="H18" s="15">
        <v>7.2727272727272738E-2</v>
      </c>
      <c r="I18" s="15">
        <v>0.26028052688870046</v>
      </c>
    </row>
    <row r="19" spans="2:10" x14ac:dyDescent="0.35">
      <c r="B19" s="6" t="s">
        <v>327</v>
      </c>
      <c r="C19" s="12">
        <v>220</v>
      </c>
      <c r="D19" s="12">
        <v>0</v>
      </c>
      <c r="E19" s="12">
        <v>220</v>
      </c>
      <c r="F19" s="15">
        <v>0</v>
      </c>
      <c r="G19" s="15">
        <v>1</v>
      </c>
      <c r="H19" s="15">
        <v>0.16818181818181827</v>
      </c>
      <c r="I19" s="15">
        <v>0.37488063687706641</v>
      </c>
    </row>
    <row r="20" spans="2:10" ht="15" thickBot="1" x14ac:dyDescent="0.4">
      <c r="B20" s="10" t="s">
        <v>328</v>
      </c>
      <c r="C20" s="13">
        <v>220</v>
      </c>
      <c r="D20" s="13">
        <v>0</v>
      </c>
      <c r="E20" s="13">
        <v>220</v>
      </c>
      <c r="F20" s="16">
        <v>0</v>
      </c>
      <c r="G20" s="16">
        <v>6.2515384620000001</v>
      </c>
      <c r="H20" s="16">
        <v>2.2018442630545469</v>
      </c>
      <c r="I20" s="16">
        <v>2.2386702338433788</v>
      </c>
    </row>
    <row r="23" spans="2:10" x14ac:dyDescent="0.35">
      <c r="B23" s="5" t="s">
        <v>47</v>
      </c>
    </row>
    <row r="24" spans="2:10" ht="15" thickBot="1" x14ac:dyDescent="0.4"/>
    <row r="25" spans="2:10" ht="43.5" x14ac:dyDescent="0.35">
      <c r="B25" s="7"/>
      <c r="C25" s="8" t="s">
        <v>4</v>
      </c>
      <c r="D25" s="8" t="s">
        <v>5</v>
      </c>
      <c r="E25" s="8" t="s">
        <v>6</v>
      </c>
      <c r="F25" s="8" t="s">
        <v>325</v>
      </c>
      <c r="G25" s="8" t="s">
        <v>326</v>
      </c>
      <c r="H25" s="8" t="s">
        <v>327</v>
      </c>
      <c r="I25" s="8" t="s">
        <v>328</v>
      </c>
      <c r="J25" s="17" t="s">
        <v>3</v>
      </c>
    </row>
    <row r="26" spans="2:10" x14ac:dyDescent="0.35">
      <c r="B26" s="18" t="s">
        <v>4</v>
      </c>
      <c r="C26" s="24">
        <v>1</v>
      </c>
      <c r="D26" s="20">
        <v>-3.4677285995991354E-2</v>
      </c>
      <c r="E26" s="20">
        <v>-4.0070634528918347E-2</v>
      </c>
      <c r="F26" s="20">
        <v>0.22946197938733823</v>
      </c>
      <c r="G26" s="20">
        <v>5.6876540038080159E-4</v>
      </c>
      <c r="H26" s="20">
        <v>6.6448691217033284E-2</v>
      </c>
      <c r="I26" s="20">
        <v>0.344978419834441</v>
      </c>
      <c r="J26" s="21">
        <v>-0.27838467187404453</v>
      </c>
    </row>
    <row r="27" spans="2:10" x14ac:dyDescent="0.35">
      <c r="B27" s="6" t="s">
        <v>5</v>
      </c>
      <c r="C27" s="15">
        <v>-3.4677285995991354E-2</v>
      </c>
      <c r="D27" s="25">
        <v>1</v>
      </c>
      <c r="E27" s="15">
        <v>-2.0869596778242006E-2</v>
      </c>
      <c r="F27" s="15">
        <v>0.15151515151515099</v>
      </c>
      <c r="G27" s="15">
        <v>0.84016805041680787</v>
      </c>
      <c r="H27" s="15">
        <v>5.2661798947121446E-2</v>
      </c>
      <c r="I27" s="15">
        <v>0.1362668377538995</v>
      </c>
      <c r="J27" s="22">
        <v>0.39620374657492829</v>
      </c>
    </row>
    <row r="28" spans="2:10" x14ac:dyDescent="0.35">
      <c r="B28" s="6" t="s">
        <v>6</v>
      </c>
      <c r="C28" s="15">
        <v>-4.0070634528918347E-2</v>
      </c>
      <c r="D28" s="15">
        <v>-2.0869596778242006E-2</v>
      </c>
      <c r="E28" s="25">
        <v>1</v>
      </c>
      <c r="F28" s="15">
        <v>0.18782637100417801</v>
      </c>
      <c r="G28" s="15">
        <v>3.7259682931091082E-2</v>
      </c>
      <c r="H28" s="15">
        <v>0.76949043836715714</v>
      </c>
      <c r="I28" s="15">
        <v>0.17766719363070133</v>
      </c>
      <c r="J28" s="22">
        <v>0.37208725522289637</v>
      </c>
    </row>
    <row r="29" spans="2:10" x14ac:dyDescent="0.35">
      <c r="B29" s="6" t="s">
        <v>325</v>
      </c>
      <c r="C29" s="15">
        <v>0.22946197938733823</v>
      </c>
      <c r="D29" s="15">
        <v>0.15151515151515099</v>
      </c>
      <c r="E29" s="15">
        <v>0.18782637100417801</v>
      </c>
      <c r="F29" s="25">
        <v>1</v>
      </c>
      <c r="G29" s="15">
        <v>0.28005601680560133</v>
      </c>
      <c r="H29" s="15">
        <v>0.44965074485619172</v>
      </c>
      <c r="I29" s="15">
        <v>0.98579305956768837</v>
      </c>
      <c r="J29" s="22">
        <v>0.23213025083976896</v>
      </c>
    </row>
    <row r="30" spans="2:10" x14ac:dyDescent="0.35">
      <c r="B30" s="6" t="s">
        <v>326</v>
      </c>
      <c r="C30" s="15">
        <v>5.6876540038080159E-4</v>
      </c>
      <c r="D30" s="15">
        <v>0.84016805041680787</v>
      </c>
      <c r="E30" s="15">
        <v>3.7259682931091082E-2</v>
      </c>
      <c r="F30" s="15">
        <v>0.28005601680560133</v>
      </c>
      <c r="G30" s="25">
        <v>1</v>
      </c>
      <c r="H30" s="15">
        <v>0.1080593200194471</v>
      </c>
      <c r="I30" s="15">
        <v>0.2609486638131418</v>
      </c>
      <c r="J30" s="22">
        <v>0.38672894078341297</v>
      </c>
    </row>
    <row r="31" spans="2:10" x14ac:dyDescent="0.35">
      <c r="B31" s="6" t="s">
        <v>327</v>
      </c>
      <c r="C31" s="15">
        <v>6.6448691217033284E-2</v>
      </c>
      <c r="D31" s="15">
        <v>5.2661798947121446E-2</v>
      </c>
      <c r="E31" s="15">
        <v>0.76949043836715714</v>
      </c>
      <c r="F31" s="15">
        <v>0.44965074485619172</v>
      </c>
      <c r="G31" s="15">
        <v>0.1080593200194471</v>
      </c>
      <c r="H31" s="25">
        <v>1</v>
      </c>
      <c r="I31" s="15">
        <v>0.43453861249849984</v>
      </c>
      <c r="J31" s="22">
        <v>0.37109069472212697</v>
      </c>
    </row>
    <row r="32" spans="2:10" x14ac:dyDescent="0.35">
      <c r="B32" s="6" t="s">
        <v>328</v>
      </c>
      <c r="C32" s="15">
        <v>0.344978419834441</v>
      </c>
      <c r="D32" s="15">
        <v>0.1362668377538995</v>
      </c>
      <c r="E32" s="15">
        <v>0.17766719363070133</v>
      </c>
      <c r="F32" s="15">
        <v>0.98579305956768837</v>
      </c>
      <c r="G32" s="15">
        <v>0.2609486638131418</v>
      </c>
      <c r="H32" s="15">
        <v>0.43453861249849984</v>
      </c>
      <c r="I32" s="25">
        <v>1</v>
      </c>
      <c r="J32" s="22">
        <v>0.17414075339580046</v>
      </c>
    </row>
    <row r="33" spans="2:10" ht="15" thickBot="1" x14ac:dyDescent="0.4">
      <c r="B33" s="19" t="s">
        <v>3</v>
      </c>
      <c r="C33" s="23">
        <v>-0.27838467187404453</v>
      </c>
      <c r="D33" s="23">
        <v>0.39620374657492829</v>
      </c>
      <c r="E33" s="23">
        <v>0.37208725522289637</v>
      </c>
      <c r="F33" s="23">
        <v>0.23213025083976896</v>
      </c>
      <c r="G33" s="23">
        <v>0.38672894078341297</v>
      </c>
      <c r="H33" s="23">
        <v>0.37109069472212697</v>
      </c>
      <c r="I33" s="23">
        <v>0.17414075339580046</v>
      </c>
      <c r="J33" s="26">
        <v>1</v>
      </c>
    </row>
    <row r="36" spans="2:10" x14ac:dyDescent="0.35">
      <c r="B36" s="4" t="s">
        <v>48</v>
      </c>
    </row>
    <row r="38" spans="2:10" x14ac:dyDescent="0.35">
      <c r="B38" s="5" t="s">
        <v>49</v>
      </c>
    </row>
    <row r="39" spans="2:10" ht="15" thickBot="1" x14ac:dyDescent="0.4"/>
    <row r="40" spans="2:10" x14ac:dyDescent="0.35">
      <c r="B40" s="27" t="s">
        <v>40</v>
      </c>
      <c r="C40" s="28">
        <v>220</v>
      </c>
    </row>
    <row r="41" spans="2:10" x14ac:dyDescent="0.35">
      <c r="B41" s="6" t="s">
        <v>50</v>
      </c>
      <c r="C41" s="12">
        <v>220</v>
      </c>
    </row>
    <row r="42" spans="2:10" x14ac:dyDescent="0.35">
      <c r="B42" s="6" t="s">
        <v>51</v>
      </c>
      <c r="C42" s="12">
        <v>212</v>
      </c>
    </row>
    <row r="43" spans="2:10" x14ac:dyDescent="0.35">
      <c r="B43" s="6" t="s">
        <v>52</v>
      </c>
      <c r="C43" s="15">
        <v>0.40799702482387634</v>
      </c>
    </row>
    <row r="44" spans="2:10" x14ac:dyDescent="0.35">
      <c r="B44" s="6" t="s">
        <v>53</v>
      </c>
      <c r="C44" s="15">
        <v>0.38844975677560811</v>
      </c>
    </row>
    <row r="45" spans="2:10" x14ac:dyDescent="0.35">
      <c r="B45" s="6" t="s">
        <v>54</v>
      </c>
      <c r="C45" s="15">
        <v>6571.3594437350121</v>
      </c>
    </row>
    <row r="46" spans="2:10" x14ac:dyDescent="0.35">
      <c r="B46" s="6" t="s">
        <v>55</v>
      </c>
      <c r="C46" s="15">
        <v>81.06392196122151</v>
      </c>
    </row>
    <row r="47" spans="2:10" x14ac:dyDescent="0.35">
      <c r="B47" s="6" t="s">
        <v>56</v>
      </c>
      <c r="C47" s="15">
        <v>19.990835111304538</v>
      </c>
    </row>
    <row r="48" spans="2:10" x14ac:dyDescent="0.35">
      <c r="B48" s="6" t="s">
        <v>57</v>
      </c>
      <c r="C48" s="15">
        <v>1.3994520189482924</v>
      </c>
    </row>
    <row r="49" spans="2:7" x14ac:dyDescent="0.35">
      <c r="B49" s="6" t="s">
        <v>58</v>
      </c>
      <c r="C49" s="15">
        <v>8</v>
      </c>
    </row>
    <row r="50" spans="2:7" x14ac:dyDescent="0.35">
      <c r="B50" s="6" t="s">
        <v>59</v>
      </c>
      <c r="C50" s="15">
        <v>1941.7556417546944</v>
      </c>
    </row>
    <row r="51" spans="2:7" x14ac:dyDescent="0.35">
      <c r="B51" s="6" t="s">
        <v>60</v>
      </c>
      <c r="C51" s="15">
        <v>1968.9046621255131</v>
      </c>
    </row>
    <row r="52" spans="2:7" ht="15" thickBot="1" x14ac:dyDescent="0.4">
      <c r="B52" s="10" t="s">
        <v>61</v>
      </c>
      <c r="C52" s="16">
        <v>0.63668244500073667</v>
      </c>
    </row>
    <row r="55" spans="2:7" x14ac:dyDescent="0.35">
      <c r="B55" s="5" t="s">
        <v>62</v>
      </c>
    </row>
    <row r="56" spans="2:7" ht="15" thickBot="1" x14ac:dyDescent="0.4"/>
    <row r="57" spans="2:7" ht="29" x14ac:dyDescent="0.35">
      <c r="B57" s="7" t="s">
        <v>63</v>
      </c>
      <c r="C57" s="8" t="s">
        <v>51</v>
      </c>
      <c r="D57" s="8" t="s">
        <v>64</v>
      </c>
      <c r="E57" s="8" t="s">
        <v>65</v>
      </c>
      <c r="F57" s="8" t="s">
        <v>66</v>
      </c>
      <c r="G57" s="8" t="s">
        <v>67</v>
      </c>
    </row>
    <row r="58" spans="2:7" x14ac:dyDescent="0.35">
      <c r="B58" s="18" t="s">
        <v>68</v>
      </c>
      <c r="C58" s="29">
        <v>7</v>
      </c>
      <c r="D58" s="20">
        <v>960117.06946986238</v>
      </c>
      <c r="E58" s="20">
        <v>137159.58135283747</v>
      </c>
      <c r="F58" s="20">
        <v>20.872329770912526</v>
      </c>
      <c r="G58" s="32">
        <v>2.9321715960813321E-21</v>
      </c>
    </row>
    <row r="59" spans="2:7" x14ac:dyDescent="0.35">
      <c r="B59" s="6" t="s">
        <v>69</v>
      </c>
      <c r="C59" s="12">
        <v>212</v>
      </c>
      <c r="D59" s="15">
        <v>1393128.2020718225</v>
      </c>
      <c r="E59" s="15">
        <v>6571.3594437350121</v>
      </c>
      <c r="F59" s="15"/>
      <c r="G59" s="33"/>
    </row>
    <row r="60" spans="2:7" ht="15" thickBot="1" x14ac:dyDescent="0.4">
      <c r="B60" s="10" t="s">
        <v>70</v>
      </c>
      <c r="C60" s="13">
        <v>219</v>
      </c>
      <c r="D60" s="16">
        <v>2353245.2715416849</v>
      </c>
      <c r="E60" s="16"/>
      <c r="F60" s="16"/>
      <c r="G60" s="34"/>
    </row>
    <row r="61" spans="2:7" x14ac:dyDescent="0.35">
      <c r="B61" s="35" t="s">
        <v>71</v>
      </c>
    </row>
    <row r="64" spans="2:7" x14ac:dyDescent="0.35">
      <c r="B64" s="5" t="s">
        <v>72</v>
      </c>
    </row>
    <row r="65" spans="2:8" ht="15" thickBot="1" x14ac:dyDescent="0.4"/>
    <row r="66" spans="2:8" ht="43.5" x14ac:dyDescent="0.35">
      <c r="B66" s="7" t="s">
        <v>63</v>
      </c>
      <c r="C66" s="8" t="s">
        <v>73</v>
      </c>
      <c r="D66" s="8" t="s">
        <v>74</v>
      </c>
      <c r="E66" s="8" t="s">
        <v>75</v>
      </c>
      <c r="F66" s="8" t="s">
        <v>76</v>
      </c>
      <c r="G66" s="8" t="s">
        <v>77</v>
      </c>
      <c r="H66" s="8" t="s">
        <v>78</v>
      </c>
    </row>
    <row r="67" spans="2:8" x14ac:dyDescent="0.35">
      <c r="B67" s="18" t="s">
        <v>79</v>
      </c>
      <c r="C67" s="20">
        <v>388.05622971482688</v>
      </c>
      <c r="D67" s="20">
        <v>65.853104625219586</v>
      </c>
      <c r="E67" s="20">
        <v>5.8927552759025739</v>
      </c>
      <c r="F67" s="32">
        <v>1.4774682614072764E-8</v>
      </c>
      <c r="G67" s="20">
        <v>279.26209886269015</v>
      </c>
      <c r="H67" s="20">
        <v>496.85036056696362</v>
      </c>
    </row>
    <row r="68" spans="2:8" x14ac:dyDescent="0.35">
      <c r="B68" s="6" t="s">
        <v>4</v>
      </c>
      <c r="C68" s="15">
        <v>-36.194976781592771</v>
      </c>
      <c r="D68" s="15">
        <v>15.550043599222311</v>
      </c>
      <c r="E68" s="15">
        <v>-2.3276447137037581</v>
      </c>
      <c r="F68" s="33">
        <v>2.0874017554847191E-2</v>
      </c>
      <c r="G68" s="15">
        <v>-61.884782717368452</v>
      </c>
      <c r="H68" s="15">
        <v>-10.505170845817087</v>
      </c>
    </row>
    <row r="69" spans="2:8" x14ac:dyDescent="0.35">
      <c r="B69" s="6" t="s">
        <v>5</v>
      </c>
      <c r="C69" s="15">
        <v>107.7812024896113</v>
      </c>
      <c r="D69" s="15">
        <v>34.293369639584398</v>
      </c>
      <c r="E69" s="15">
        <v>3.1429166518883243</v>
      </c>
      <c r="F69" s="33">
        <v>1.912111314058329E-3</v>
      </c>
      <c r="G69" s="15">
        <v>51.126055171001532</v>
      </c>
      <c r="H69" s="15">
        <v>164.43634980822108</v>
      </c>
    </row>
    <row r="70" spans="2:8" x14ac:dyDescent="0.35">
      <c r="B70" s="6" t="s">
        <v>6</v>
      </c>
      <c r="C70" s="15">
        <v>63.788995977716255</v>
      </c>
      <c r="D70" s="15">
        <v>20.750214479364107</v>
      </c>
      <c r="E70" s="15">
        <v>3.0741367054858064</v>
      </c>
      <c r="F70" s="33">
        <v>2.3885792537374773E-3</v>
      </c>
      <c r="G70" s="15">
        <v>29.508128551257947</v>
      </c>
      <c r="H70" s="15">
        <v>98.069863404174555</v>
      </c>
    </row>
    <row r="71" spans="2:8" x14ac:dyDescent="0.35">
      <c r="B71" s="6" t="s">
        <v>325</v>
      </c>
      <c r="C71" s="15">
        <v>204.27003581040967</v>
      </c>
      <c r="D71" s="15">
        <v>93.207634028462607</v>
      </c>
      <c r="E71" s="15">
        <v>2.1915590706661665</v>
      </c>
      <c r="F71" s="33">
        <v>2.9500503136422163E-2</v>
      </c>
      <c r="G71" s="15">
        <v>50.284227690633116</v>
      </c>
      <c r="H71" s="15">
        <v>358.25584393018619</v>
      </c>
    </row>
    <row r="72" spans="2:8" x14ac:dyDescent="0.35">
      <c r="B72" s="6" t="s">
        <v>326</v>
      </c>
      <c r="C72" s="15">
        <v>22.87989759901529</v>
      </c>
      <c r="D72" s="15">
        <v>40.758574074849044</v>
      </c>
      <c r="E72" s="15">
        <v>0.56135176753236382</v>
      </c>
      <c r="F72" s="30">
        <v>0.57515065496169981</v>
      </c>
      <c r="G72" s="15">
        <v>-44.456238889642293</v>
      </c>
      <c r="H72" s="15">
        <v>90.216034087672881</v>
      </c>
    </row>
    <row r="73" spans="2:8" x14ac:dyDescent="0.35">
      <c r="B73" s="6" t="s">
        <v>327</v>
      </c>
      <c r="C73" s="15">
        <v>25.655807781364711</v>
      </c>
      <c r="D73" s="15">
        <v>26.444099689064569</v>
      </c>
      <c r="E73" s="15">
        <v>0.97019025351708832</v>
      </c>
      <c r="F73" s="30">
        <v>0.33305724907409329</v>
      </c>
      <c r="G73" s="15">
        <v>-18.031773209877667</v>
      </c>
      <c r="H73" s="15">
        <v>69.343388772607085</v>
      </c>
    </row>
    <row r="74" spans="2:8" ht="15" thickBot="1" x14ac:dyDescent="0.4">
      <c r="B74" s="10" t="s">
        <v>328</v>
      </c>
      <c r="C74" s="16">
        <v>-40.792169737986733</v>
      </c>
      <c r="D74" s="16">
        <v>21.370473225986675</v>
      </c>
      <c r="E74" s="16">
        <v>-1.908809847429261</v>
      </c>
      <c r="F74" s="34">
        <v>5.7637224405112208E-2</v>
      </c>
      <c r="G74" s="16">
        <v>-76.0977498431605</v>
      </c>
      <c r="H74" s="16">
        <v>-5.4865896328129722</v>
      </c>
    </row>
    <row r="77" spans="2:8" x14ac:dyDescent="0.35">
      <c r="B77" s="5" t="s">
        <v>80</v>
      </c>
    </row>
    <row r="79" spans="2:8" x14ac:dyDescent="0.35">
      <c r="B79" t="s">
        <v>340</v>
      </c>
    </row>
    <row r="82" spans="2:8" x14ac:dyDescent="0.35">
      <c r="B82" s="5" t="s">
        <v>82</v>
      </c>
    </row>
    <row r="83" spans="2:8" ht="15" thickBot="1" x14ac:dyDescent="0.4"/>
    <row r="84" spans="2:8" ht="43.5" x14ac:dyDescent="0.35">
      <c r="B84" s="7" t="s">
        <v>63</v>
      </c>
      <c r="C84" s="8" t="s">
        <v>73</v>
      </c>
      <c r="D84" s="8" t="s">
        <v>74</v>
      </c>
      <c r="E84" s="8" t="s">
        <v>75</v>
      </c>
      <c r="F84" s="8" t="s">
        <v>76</v>
      </c>
      <c r="G84" s="8" t="s">
        <v>77</v>
      </c>
      <c r="H84" s="8" t="s">
        <v>78</v>
      </c>
    </row>
    <row r="85" spans="2:8" x14ac:dyDescent="0.35">
      <c r="B85" s="18" t="s">
        <v>4</v>
      </c>
      <c r="C85" s="20">
        <v>-0.18566553881790446</v>
      </c>
      <c r="D85" s="20">
        <v>7.9765411673361722E-2</v>
      </c>
      <c r="E85" s="20">
        <v>-2.3276447137037581</v>
      </c>
      <c r="F85" s="32">
        <v>2.0874017554847191E-2</v>
      </c>
      <c r="G85" s="20">
        <v>-0.31744381539961142</v>
      </c>
      <c r="H85" s="20">
        <v>-5.3887262236197525E-2</v>
      </c>
    </row>
    <row r="86" spans="2:8" x14ac:dyDescent="0.35">
      <c r="B86" s="6" t="s">
        <v>5</v>
      </c>
      <c r="C86" s="15">
        <v>0.3126381861533164</v>
      </c>
      <c r="D86" s="15">
        <v>9.9473902995638602E-2</v>
      </c>
      <c r="E86" s="15">
        <v>3.1429166518883238</v>
      </c>
      <c r="F86" s="33">
        <v>1.912111314058329E-3</v>
      </c>
      <c r="G86" s="15">
        <v>0.14830004476315753</v>
      </c>
      <c r="H86" s="15">
        <v>0.4769763275434753</v>
      </c>
    </row>
    <row r="87" spans="2:8" x14ac:dyDescent="0.35">
      <c r="B87" s="6" t="s">
        <v>6</v>
      </c>
      <c r="C87" s="15">
        <v>0.26866850968481709</v>
      </c>
      <c r="D87" s="15">
        <v>8.7396409276587261E-2</v>
      </c>
      <c r="E87" s="15">
        <v>3.074136705485806</v>
      </c>
      <c r="F87" s="33">
        <v>2.3885792537374773E-3</v>
      </c>
      <c r="G87" s="15">
        <v>0.12428326860990208</v>
      </c>
      <c r="H87" s="15">
        <v>0.41305375075973211</v>
      </c>
    </row>
    <row r="88" spans="2:8" x14ac:dyDescent="0.35">
      <c r="B88" s="6" t="s">
        <v>325</v>
      </c>
      <c r="C88" s="15">
        <v>0.9875348082673161</v>
      </c>
      <c r="D88" s="15">
        <v>0.45060834612463169</v>
      </c>
      <c r="E88" s="15">
        <v>2.1915590706661665</v>
      </c>
      <c r="F88" s="33">
        <v>2.9500503136422163E-2</v>
      </c>
      <c r="G88" s="15">
        <v>0.24309696208908615</v>
      </c>
      <c r="H88" s="15">
        <v>1.731972654445546</v>
      </c>
    </row>
    <row r="89" spans="2:8" x14ac:dyDescent="0.35">
      <c r="B89" s="6" t="s">
        <v>326</v>
      </c>
      <c r="C89" s="15">
        <v>5.7449230200956235E-2</v>
      </c>
      <c r="D89" s="15">
        <v>0.10234087344820569</v>
      </c>
      <c r="E89" s="15">
        <v>0.56135176753236393</v>
      </c>
      <c r="F89" s="30">
        <v>0.57515065496169981</v>
      </c>
      <c r="G89" s="15">
        <v>-0.11162535543645447</v>
      </c>
      <c r="H89" s="15">
        <v>0.22652381583836695</v>
      </c>
    </row>
    <row r="90" spans="2:8" x14ac:dyDescent="0.35">
      <c r="B90" s="6" t="s">
        <v>327</v>
      </c>
      <c r="C90" s="15">
        <v>9.2782733283245142E-2</v>
      </c>
      <c r="D90" s="15">
        <v>9.5633545015416835E-2</v>
      </c>
      <c r="E90" s="15">
        <v>0.97019025351708832</v>
      </c>
      <c r="F90" s="30">
        <v>0.33305724907409329</v>
      </c>
      <c r="G90" s="15">
        <v>-6.521085668451522E-2</v>
      </c>
      <c r="H90" s="15">
        <v>0.25077632325100552</v>
      </c>
    </row>
    <row r="91" spans="2:8" ht="15" thickBot="1" x14ac:dyDescent="0.4">
      <c r="B91" s="10" t="s">
        <v>328</v>
      </c>
      <c r="C91" s="16">
        <v>-0.88095837964014145</v>
      </c>
      <c r="D91" s="16">
        <v>0.46152233593440173</v>
      </c>
      <c r="E91" s="16">
        <v>-1.908809847429261</v>
      </c>
      <c r="F91" s="34">
        <v>5.7637224405112208E-2</v>
      </c>
      <c r="G91" s="16">
        <v>-1.6434269328327265</v>
      </c>
      <c r="H91" s="16">
        <v>-0.11848982644755646</v>
      </c>
    </row>
    <row r="111" spans="7:7" x14ac:dyDescent="0.35">
      <c r="G111" t="s">
        <v>83</v>
      </c>
    </row>
    <row r="114" spans="2:13" x14ac:dyDescent="0.35">
      <c r="B114" s="5" t="s">
        <v>84</v>
      </c>
    </row>
    <row r="115" spans="2:13" ht="15" thickBot="1" x14ac:dyDescent="0.4"/>
    <row r="116" spans="2:13" ht="72.5" x14ac:dyDescent="0.35">
      <c r="B116" s="7" t="s">
        <v>85</v>
      </c>
      <c r="C116" s="8" t="s">
        <v>86</v>
      </c>
      <c r="D116" s="8" t="s">
        <v>3</v>
      </c>
      <c r="E116" s="8" t="s">
        <v>197</v>
      </c>
      <c r="F116" s="8" t="s">
        <v>198</v>
      </c>
      <c r="G116" s="8" t="s">
        <v>199</v>
      </c>
      <c r="H116" s="8" t="s">
        <v>200</v>
      </c>
      <c r="I116" s="8" t="s">
        <v>201</v>
      </c>
      <c r="J116" s="8" t="s">
        <v>202</v>
      </c>
      <c r="K116" s="8" t="s">
        <v>203</v>
      </c>
      <c r="L116" s="8" t="s">
        <v>204</v>
      </c>
      <c r="M116" s="8" t="s">
        <v>205</v>
      </c>
    </row>
    <row r="117" spans="2:13" x14ac:dyDescent="0.35">
      <c r="B117" s="18" t="s">
        <v>87</v>
      </c>
      <c r="C117" s="29">
        <v>1</v>
      </c>
      <c r="D117" s="20">
        <v>270.7488999921228</v>
      </c>
      <c r="E117" s="20">
        <v>262.0514069562405</v>
      </c>
      <c r="F117" s="20">
        <v>8.697493035882303</v>
      </c>
      <c r="G117" s="20">
        <v>0.10729178684499026</v>
      </c>
      <c r="H117" s="20">
        <v>10.30764470984915</v>
      </c>
      <c r="I117" s="20">
        <v>245.02242626166594</v>
      </c>
      <c r="J117" s="20">
        <v>279.08038765081506</v>
      </c>
      <c r="K117" s="20">
        <v>81.716626112434994</v>
      </c>
      <c r="L117" s="20">
        <v>127.04958183854217</v>
      </c>
      <c r="M117" s="20">
        <v>397.05323207393883</v>
      </c>
    </row>
    <row r="118" spans="2:13" x14ac:dyDescent="0.35">
      <c r="B118" s="6" t="s">
        <v>88</v>
      </c>
      <c r="C118" s="12">
        <v>1</v>
      </c>
      <c r="D118" s="15">
        <v>314.50582438280878</v>
      </c>
      <c r="E118" s="15">
        <v>392.71250704486715</v>
      </c>
      <c r="F118" s="15">
        <v>-78.20668266205837</v>
      </c>
      <c r="G118" s="15">
        <v>-0.9647532560720421</v>
      </c>
      <c r="H118" s="15">
        <v>20.902135991434218</v>
      </c>
      <c r="I118" s="15">
        <v>358.18065420234569</v>
      </c>
      <c r="J118" s="15">
        <v>427.24435988738861</v>
      </c>
      <c r="K118" s="15">
        <v>83.71534347262407</v>
      </c>
      <c r="L118" s="15">
        <v>254.408655101579</v>
      </c>
      <c r="M118" s="15">
        <v>531.01635898815528</v>
      </c>
    </row>
    <row r="119" spans="2:13" x14ac:dyDescent="0.35">
      <c r="B119" s="6" t="s">
        <v>89</v>
      </c>
      <c r="C119" s="12">
        <v>1</v>
      </c>
      <c r="D119" s="15">
        <v>390.60697916261392</v>
      </c>
      <c r="E119" s="15">
        <v>367.21441982206466</v>
      </c>
      <c r="F119" s="15">
        <v>23.392559340549269</v>
      </c>
      <c r="G119" s="15">
        <v>0.28856930154131394</v>
      </c>
      <c r="H119" s="15">
        <v>14.315766563168529</v>
      </c>
      <c r="I119" s="15">
        <v>343.56372955338537</v>
      </c>
      <c r="J119" s="15">
        <v>390.86511009074394</v>
      </c>
      <c r="K119" s="15">
        <v>82.318288466331381</v>
      </c>
      <c r="L119" s="15">
        <v>231.21860462248429</v>
      </c>
      <c r="M119" s="15">
        <v>503.21023502164502</v>
      </c>
    </row>
    <row r="120" spans="2:13" x14ac:dyDescent="0.35">
      <c r="B120" s="6" t="s">
        <v>90</v>
      </c>
      <c r="C120" s="12">
        <v>1</v>
      </c>
      <c r="D120" s="15">
        <v>249.86237982712225</v>
      </c>
      <c r="E120" s="15">
        <v>367.21441982206466</v>
      </c>
      <c r="F120" s="15">
        <v>-117.3520399949424</v>
      </c>
      <c r="G120" s="15">
        <v>-1.4476481911531496</v>
      </c>
      <c r="H120" s="15">
        <v>14.315766563168529</v>
      </c>
      <c r="I120" s="15">
        <v>343.56372955338537</v>
      </c>
      <c r="J120" s="15">
        <v>390.86511009074394</v>
      </c>
      <c r="K120" s="15">
        <v>82.318288466331381</v>
      </c>
      <c r="L120" s="15">
        <v>231.21860462248429</v>
      </c>
      <c r="M120" s="15">
        <v>503.21023502164502</v>
      </c>
    </row>
    <row r="121" spans="2:13" x14ac:dyDescent="0.35">
      <c r="B121" s="6" t="s">
        <v>91</v>
      </c>
      <c r="C121" s="12">
        <v>1</v>
      </c>
      <c r="D121" s="15">
        <v>222.03389430781561</v>
      </c>
      <c r="E121" s="15">
        <v>312.76205262265808</v>
      </c>
      <c r="F121" s="15">
        <v>-90.72815831484246</v>
      </c>
      <c r="G121" s="15">
        <v>-1.1192174782543092</v>
      </c>
      <c r="H121" s="15">
        <v>14.93708637039847</v>
      </c>
      <c r="I121" s="15">
        <v>288.08489672576735</v>
      </c>
      <c r="J121" s="15">
        <v>337.4392085195488</v>
      </c>
      <c r="K121" s="15">
        <v>82.428611494867212</v>
      </c>
      <c r="L121" s="15">
        <v>176.58397573517644</v>
      </c>
      <c r="M121" s="15">
        <v>448.94012951013974</v>
      </c>
    </row>
    <row r="122" spans="2:13" x14ac:dyDescent="0.35">
      <c r="B122" s="6" t="s">
        <v>92</v>
      </c>
      <c r="C122" s="12">
        <v>1</v>
      </c>
      <c r="D122" s="15">
        <v>276.35819705736077</v>
      </c>
      <c r="E122" s="15">
        <v>273.04957075574998</v>
      </c>
      <c r="F122" s="15">
        <v>3.3086263016107864</v>
      </c>
      <c r="G122" s="15">
        <v>4.0815028702824566E-2</v>
      </c>
      <c r="H122" s="15">
        <v>10.967483452614511</v>
      </c>
      <c r="I122" s="15">
        <v>254.93048834265701</v>
      </c>
      <c r="J122" s="15">
        <v>291.16865316884298</v>
      </c>
      <c r="K122" s="15">
        <v>81.802476350159381</v>
      </c>
      <c r="L122" s="15">
        <v>137.90591478512786</v>
      </c>
      <c r="M122" s="15">
        <v>408.19322672637213</v>
      </c>
    </row>
    <row r="123" spans="2:13" x14ac:dyDescent="0.35">
      <c r="B123" s="6" t="s">
        <v>93</v>
      </c>
      <c r="C123" s="12">
        <v>1</v>
      </c>
      <c r="D123" s="15">
        <v>294.86318135451683</v>
      </c>
      <c r="E123" s="15">
        <v>273.04957075574998</v>
      </c>
      <c r="F123" s="15">
        <v>21.813610598766843</v>
      </c>
      <c r="G123" s="15">
        <v>0.26909147831758995</v>
      </c>
      <c r="H123" s="15">
        <v>10.967483452614511</v>
      </c>
      <c r="I123" s="15">
        <v>254.93048834265701</v>
      </c>
      <c r="J123" s="15">
        <v>291.16865316884298</v>
      </c>
      <c r="K123" s="15">
        <v>81.802476350159381</v>
      </c>
      <c r="L123" s="15">
        <v>137.90591478512786</v>
      </c>
      <c r="M123" s="15">
        <v>408.19322672637213</v>
      </c>
    </row>
    <row r="124" spans="2:13" x14ac:dyDescent="0.35">
      <c r="B124" s="6" t="s">
        <v>94</v>
      </c>
      <c r="C124" s="12">
        <v>1</v>
      </c>
      <c r="D124" s="15">
        <v>383.45580710381228</v>
      </c>
      <c r="E124" s="15">
        <v>411.18942220956615</v>
      </c>
      <c r="F124" s="15">
        <v>-27.73361510575387</v>
      </c>
      <c r="G124" s="15">
        <v>-0.3421203222688976</v>
      </c>
      <c r="H124" s="15">
        <v>21.230517128416093</v>
      </c>
      <c r="I124" s="15">
        <v>376.11505978318377</v>
      </c>
      <c r="J124" s="15">
        <v>446.26378463594853</v>
      </c>
      <c r="K124" s="15">
        <v>83.797937333057192</v>
      </c>
      <c r="L124" s="15">
        <v>272.74911918609456</v>
      </c>
      <c r="M124" s="15">
        <v>549.62972523303779</v>
      </c>
    </row>
    <row r="125" spans="2:13" x14ac:dyDescent="0.35">
      <c r="B125" s="6" t="s">
        <v>95</v>
      </c>
      <c r="C125" s="12">
        <v>1</v>
      </c>
      <c r="D125" s="15">
        <v>300.2942445751741</v>
      </c>
      <c r="E125" s="15">
        <v>369.97312588002058</v>
      </c>
      <c r="F125" s="15">
        <v>-69.67888130484647</v>
      </c>
      <c r="G125" s="15">
        <v>-0.85955477626876609</v>
      </c>
      <c r="H125" s="15">
        <v>14.482495456256116</v>
      </c>
      <c r="I125" s="15">
        <v>346.04698732208237</v>
      </c>
      <c r="J125" s="15">
        <v>393.89926443795878</v>
      </c>
      <c r="K125" s="15">
        <v>82.347447552279917</v>
      </c>
      <c r="L125" s="15">
        <v>233.92913774417141</v>
      </c>
      <c r="M125" s="15">
        <v>506.01711401586977</v>
      </c>
    </row>
    <row r="126" spans="2:13" x14ac:dyDescent="0.35">
      <c r="B126" s="6" t="s">
        <v>96</v>
      </c>
      <c r="C126" s="12">
        <v>1</v>
      </c>
      <c r="D126" s="15">
        <v>296.74312209515341</v>
      </c>
      <c r="E126" s="15">
        <v>329.06728872161307</v>
      </c>
      <c r="F126" s="15">
        <v>-32.324166626459657</v>
      </c>
      <c r="G126" s="15">
        <v>-0.39874910865924479</v>
      </c>
      <c r="H126" s="15">
        <v>13.968629593300237</v>
      </c>
      <c r="I126" s="15">
        <v>305.99009404039924</v>
      </c>
      <c r="J126" s="15">
        <v>352.14448340282689</v>
      </c>
      <c r="K126" s="15">
        <v>82.258629069841874</v>
      </c>
      <c r="L126" s="15">
        <v>193.17003519539918</v>
      </c>
      <c r="M126" s="15">
        <v>464.96454224782696</v>
      </c>
    </row>
    <row r="127" spans="2:13" x14ac:dyDescent="0.35">
      <c r="B127" s="6" t="s">
        <v>97</v>
      </c>
      <c r="C127" s="12">
        <v>1</v>
      </c>
      <c r="D127" s="15">
        <v>429.79776568141511</v>
      </c>
      <c r="E127" s="15">
        <v>407.9337111964449</v>
      </c>
      <c r="F127" s="15">
        <v>21.864054484970211</v>
      </c>
      <c r="G127" s="15">
        <v>0.26971375127185804</v>
      </c>
      <c r="H127" s="15">
        <v>18.216900870576865</v>
      </c>
      <c r="I127" s="15">
        <v>377.83806258104244</v>
      </c>
      <c r="J127" s="15">
        <v>438.02935981184737</v>
      </c>
      <c r="K127" s="15">
        <v>83.085587926327122</v>
      </c>
      <c r="L127" s="15">
        <v>270.67026133744133</v>
      </c>
      <c r="M127" s="15">
        <v>545.19716105544853</v>
      </c>
    </row>
    <row r="128" spans="2:13" x14ac:dyDescent="0.35">
      <c r="B128" s="6" t="s">
        <v>98</v>
      </c>
      <c r="C128" s="12">
        <v>1</v>
      </c>
      <c r="D128" s="15">
        <v>297.21708504560701</v>
      </c>
      <c r="E128" s="15">
        <v>262.0514069562405</v>
      </c>
      <c r="F128" s="15">
        <v>35.165678089366509</v>
      </c>
      <c r="G128" s="15">
        <v>0.43380183488024043</v>
      </c>
      <c r="H128" s="15">
        <v>10.30764470984915</v>
      </c>
      <c r="I128" s="15">
        <v>245.02242626166594</v>
      </c>
      <c r="J128" s="15">
        <v>279.08038765081506</v>
      </c>
      <c r="K128" s="15">
        <v>81.716626112434994</v>
      </c>
      <c r="L128" s="15">
        <v>127.04958183854217</v>
      </c>
      <c r="M128" s="15">
        <v>397.05323207393883</v>
      </c>
    </row>
    <row r="129" spans="2:13" x14ac:dyDescent="0.35">
      <c r="B129" s="6" t="s">
        <v>99</v>
      </c>
      <c r="C129" s="12">
        <v>1</v>
      </c>
      <c r="D129" s="15">
        <v>268.40556671680145</v>
      </c>
      <c r="E129" s="15">
        <v>262.0514069562405</v>
      </c>
      <c r="F129" s="15">
        <v>6.3541597605609468</v>
      </c>
      <c r="G129" s="15">
        <v>7.838455883741452E-2</v>
      </c>
      <c r="H129" s="15">
        <v>10.30764470984915</v>
      </c>
      <c r="I129" s="15">
        <v>245.02242626166594</v>
      </c>
      <c r="J129" s="15">
        <v>279.08038765081506</v>
      </c>
      <c r="K129" s="15">
        <v>81.716626112434994</v>
      </c>
      <c r="L129" s="15">
        <v>127.04958183854217</v>
      </c>
      <c r="M129" s="15">
        <v>397.05323207393883</v>
      </c>
    </row>
    <row r="130" spans="2:13" x14ac:dyDescent="0.35">
      <c r="B130" s="6" t="s">
        <v>100</v>
      </c>
      <c r="C130" s="12">
        <v>1</v>
      </c>
      <c r="D130" s="15">
        <v>206.02798850125583</v>
      </c>
      <c r="E130" s="15">
        <v>277.76961606298369</v>
      </c>
      <c r="F130" s="15">
        <v>-71.741627561727853</v>
      </c>
      <c r="G130" s="15">
        <v>-0.88500069853574126</v>
      </c>
      <c r="H130" s="15">
        <v>11.357829794900068</v>
      </c>
      <c r="I130" s="15">
        <v>259.00565302836259</v>
      </c>
      <c r="J130" s="15">
        <v>296.53357909760479</v>
      </c>
      <c r="K130" s="15">
        <v>81.855725159483697</v>
      </c>
      <c r="L130" s="15">
        <v>142.5379891764523</v>
      </c>
      <c r="M130" s="15">
        <v>413.00124294951507</v>
      </c>
    </row>
    <row r="131" spans="2:13" x14ac:dyDescent="0.35">
      <c r="B131" s="6" t="s">
        <v>101</v>
      </c>
      <c r="C131" s="12">
        <v>1</v>
      </c>
      <c r="D131" s="15">
        <v>201.96734153603134</v>
      </c>
      <c r="E131" s="15">
        <v>277.76961606298369</v>
      </c>
      <c r="F131" s="15">
        <v>-75.802274526952345</v>
      </c>
      <c r="G131" s="15">
        <v>-0.93509261201566118</v>
      </c>
      <c r="H131" s="15">
        <v>11.357829794900068</v>
      </c>
      <c r="I131" s="15">
        <v>259.00565302836259</v>
      </c>
      <c r="J131" s="15">
        <v>296.53357909760479</v>
      </c>
      <c r="K131" s="15">
        <v>81.855725159483697</v>
      </c>
      <c r="L131" s="15">
        <v>142.5379891764523</v>
      </c>
      <c r="M131" s="15">
        <v>413.00124294951507</v>
      </c>
    </row>
    <row r="132" spans="2:13" x14ac:dyDescent="0.35">
      <c r="B132" s="6" t="s">
        <v>102</v>
      </c>
      <c r="C132" s="12">
        <v>1</v>
      </c>
      <c r="D132" s="15">
        <v>239.72697458725526</v>
      </c>
      <c r="E132" s="15">
        <v>296.69562289005125</v>
      </c>
      <c r="F132" s="15">
        <v>-56.968648302795998</v>
      </c>
      <c r="G132" s="15">
        <v>-0.70276205400039793</v>
      </c>
      <c r="H132" s="15">
        <v>13.422706275150173</v>
      </c>
      <c r="I132" s="15">
        <v>274.52033333917359</v>
      </c>
      <c r="J132" s="15">
        <v>318.87091244092892</v>
      </c>
      <c r="K132" s="15">
        <v>82.167685177835992</v>
      </c>
      <c r="L132" s="15">
        <v>160.94861530506367</v>
      </c>
      <c r="M132" s="15">
        <v>432.44263047503887</v>
      </c>
    </row>
    <row r="133" spans="2:13" x14ac:dyDescent="0.35">
      <c r="B133" s="6" t="s">
        <v>103</v>
      </c>
      <c r="C133" s="12">
        <v>1</v>
      </c>
      <c r="D133" s="15">
        <v>171.39281859155261</v>
      </c>
      <c r="E133" s="15">
        <v>264.42024225153227</v>
      </c>
      <c r="F133" s="15">
        <v>-93.027423659979661</v>
      </c>
      <c r="G133" s="15">
        <v>-1.14758108674388</v>
      </c>
      <c r="H133" s="15">
        <v>10.417773528339772</v>
      </c>
      <c r="I133" s="15">
        <v>247.20932071821292</v>
      </c>
      <c r="J133" s="15">
        <v>281.63116378485159</v>
      </c>
      <c r="K133" s="15">
        <v>81.730590656270124</v>
      </c>
      <c r="L133" s="15">
        <v>129.39534668912316</v>
      </c>
      <c r="M133" s="15">
        <v>399.44513781394141</v>
      </c>
    </row>
    <row r="134" spans="2:13" x14ac:dyDescent="0.35">
      <c r="B134" s="6" t="s">
        <v>104</v>
      </c>
      <c r="C134" s="12">
        <v>1</v>
      </c>
      <c r="D134" s="15">
        <v>172.74559451311936</v>
      </c>
      <c r="E134" s="15">
        <v>208.16040439253482</v>
      </c>
      <c r="F134" s="15">
        <v>-35.414809879415458</v>
      </c>
      <c r="G134" s="15">
        <v>-0.43687511068557494</v>
      </c>
      <c r="H134" s="15">
        <v>12.815912574664543</v>
      </c>
      <c r="I134" s="15">
        <v>186.98758228228263</v>
      </c>
      <c r="J134" s="15">
        <v>229.333226502787</v>
      </c>
      <c r="K134" s="15">
        <v>82.070744232378303</v>
      </c>
      <c r="L134" s="15">
        <v>72.573550318381308</v>
      </c>
      <c r="M134" s="15">
        <v>343.74725846668832</v>
      </c>
    </row>
    <row r="135" spans="2:13" x14ac:dyDescent="0.35">
      <c r="B135" s="6" t="s">
        <v>105</v>
      </c>
      <c r="C135" s="12">
        <v>1</v>
      </c>
      <c r="D135" s="15">
        <v>379.20412736310453</v>
      </c>
      <c r="E135" s="15">
        <v>432.85580483993908</v>
      </c>
      <c r="F135" s="15">
        <v>-53.65167747683455</v>
      </c>
      <c r="G135" s="15">
        <v>-0.66184408771265546</v>
      </c>
      <c r="H135" s="15">
        <v>22.326961271383652</v>
      </c>
      <c r="I135" s="15">
        <v>395.97003673661936</v>
      </c>
      <c r="J135" s="15">
        <v>469.7415729432588</v>
      </c>
      <c r="K135" s="15">
        <v>84.082415779691289</v>
      </c>
      <c r="L135" s="15">
        <v>293.94552267844722</v>
      </c>
      <c r="M135" s="15">
        <v>571.76608700143095</v>
      </c>
    </row>
    <row r="136" spans="2:13" x14ac:dyDescent="0.35">
      <c r="B136" s="6" t="s">
        <v>106</v>
      </c>
      <c r="C136" s="12">
        <v>1</v>
      </c>
      <c r="D136" s="15">
        <v>346.14938028154523</v>
      </c>
      <c r="E136" s="15">
        <v>319.73901277599487</v>
      </c>
      <c r="F136" s="15">
        <v>26.410367505550369</v>
      </c>
      <c r="G136" s="15">
        <v>0.32579681400295779</v>
      </c>
      <c r="H136" s="15">
        <v>14.449164179279801</v>
      </c>
      <c r="I136" s="15">
        <v>295.86793991813971</v>
      </c>
      <c r="J136" s="15">
        <v>343.61008563385002</v>
      </c>
      <c r="K136" s="15">
        <v>82.341592097886931</v>
      </c>
      <c r="L136" s="15">
        <v>183.70469827778288</v>
      </c>
      <c r="M136" s="15">
        <v>455.77332727420685</v>
      </c>
    </row>
    <row r="137" spans="2:13" x14ac:dyDescent="0.35">
      <c r="B137" s="6" t="s">
        <v>107</v>
      </c>
      <c r="C137" s="12">
        <v>1</v>
      </c>
      <c r="D137" s="15">
        <v>371.4853015379951</v>
      </c>
      <c r="E137" s="15">
        <v>405.5521857248566</v>
      </c>
      <c r="F137" s="15">
        <v>-34.0668841868615</v>
      </c>
      <c r="G137" s="15">
        <v>-0.42024717485490093</v>
      </c>
      <c r="H137" s="15">
        <v>17.919888569256138</v>
      </c>
      <c r="I137" s="15">
        <v>375.947223089386</v>
      </c>
      <c r="J137" s="15">
        <v>435.1571483603272</v>
      </c>
      <c r="K137" s="15">
        <v>83.020972350783566</v>
      </c>
      <c r="L137" s="15">
        <v>268.39548550842159</v>
      </c>
      <c r="M137" s="15">
        <v>542.70888594129156</v>
      </c>
    </row>
    <row r="138" spans="2:13" x14ac:dyDescent="0.35">
      <c r="B138" s="6" t="s">
        <v>108</v>
      </c>
      <c r="C138" s="12">
        <v>1</v>
      </c>
      <c r="D138" s="15">
        <v>302.60708516818738</v>
      </c>
      <c r="E138" s="15">
        <v>385.75549091653431</v>
      </c>
      <c r="F138" s="15">
        <v>-83.148405748346931</v>
      </c>
      <c r="G138" s="15">
        <v>-1.0257140752222988</v>
      </c>
      <c r="H138" s="15">
        <v>15.742337648814397</v>
      </c>
      <c r="I138" s="15">
        <v>359.74800118874197</v>
      </c>
      <c r="J138" s="15">
        <v>411.76298064432666</v>
      </c>
      <c r="K138" s="15">
        <v>82.578330319668552</v>
      </c>
      <c r="L138" s="15">
        <v>249.33006761297759</v>
      </c>
      <c r="M138" s="15">
        <v>522.18091422009104</v>
      </c>
    </row>
    <row r="139" spans="2:13" x14ac:dyDescent="0.35">
      <c r="B139" s="6" t="s">
        <v>109</v>
      </c>
      <c r="C139" s="12">
        <v>1</v>
      </c>
      <c r="D139" s="15">
        <v>145.78336079215677</v>
      </c>
      <c r="E139" s="15">
        <v>177.36554578470304</v>
      </c>
      <c r="F139" s="15">
        <v>-31.582184992546274</v>
      </c>
      <c r="G139" s="15">
        <v>-0.3895960647901322</v>
      </c>
      <c r="H139" s="15">
        <v>17.086355792894597</v>
      </c>
      <c r="I139" s="15">
        <v>149.13764007702829</v>
      </c>
      <c r="J139" s="15">
        <v>205.5934514923778</v>
      </c>
      <c r="K139" s="15">
        <v>82.845054155431598</v>
      </c>
      <c r="L139" s="15">
        <v>40.499475254951989</v>
      </c>
      <c r="M139" s="15">
        <v>314.23161631445407</v>
      </c>
    </row>
    <row r="140" spans="2:13" x14ac:dyDescent="0.35">
      <c r="B140" s="6" t="s">
        <v>110</v>
      </c>
      <c r="C140" s="12">
        <v>1</v>
      </c>
      <c r="D140" s="15">
        <v>309.05276246954139</v>
      </c>
      <c r="E140" s="15">
        <v>205.96077160183808</v>
      </c>
      <c r="F140" s="15">
        <v>103.09199086770332</v>
      </c>
      <c r="G140" s="15">
        <v>1.2717370239873091</v>
      </c>
      <c r="H140" s="15">
        <v>13.080070861058763</v>
      </c>
      <c r="I140" s="15">
        <v>184.35154074002884</v>
      </c>
      <c r="J140" s="15">
        <v>227.57000246364731</v>
      </c>
      <c r="K140" s="15">
        <v>82.112408912814942</v>
      </c>
      <c r="L140" s="15">
        <v>70.305084437412916</v>
      </c>
      <c r="M140" s="15">
        <v>341.61645876626324</v>
      </c>
    </row>
    <row r="141" spans="2:13" x14ac:dyDescent="0.35">
      <c r="B141" s="6" t="s">
        <v>111</v>
      </c>
      <c r="C141" s="12">
        <v>1</v>
      </c>
      <c r="D141" s="15">
        <v>154.59788084785293</v>
      </c>
      <c r="E141" s="15">
        <v>190.83829642562944</v>
      </c>
      <c r="F141" s="15">
        <v>-36.240415577776503</v>
      </c>
      <c r="G141" s="15">
        <v>-0.44705973632897755</v>
      </c>
      <c r="H141" s="15">
        <v>15.086920109619589</v>
      </c>
      <c r="I141" s="15">
        <v>165.9136042656626</v>
      </c>
      <c r="J141" s="15">
        <v>215.76298858559628</v>
      </c>
      <c r="K141" s="15">
        <v>82.455894890111139</v>
      </c>
      <c r="L141" s="15">
        <v>54.615145379698447</v>
      </c>
      <c r="M141" s="15">
        <v>327.06144747156043</v>
      </c>
    </row>
    <row r="142" spans="2:13" x14ac:dyDescent="0.35">
      <c r="B142" s="6" t="s">
        <v>112</v>
      </c>
      <c r="C142" s="12">
        <v>1</v>
      </c>
      <c r="D142" s="15">
        <v>247.72564561350089</v>
      </c>
      <c r="E142" s="15">
        <v>216.50067857316017</v>
      </c>
      <c r="F142" s="15">
        <v>31.224967040340715</v>
      </c>
      <c r="G142" s="15">
        <v>0.38518944414357081</v>
      </c>
      <c r="H142" s="15">
        <v>11.89526592051144</v>
      </c>
      <c r="I142" s="15">
        <v>196.84883186916329</v>
      </c>
      <c r="J142" s="15">
        <v>236.15252527715705</v>
      </c>
      <c r="K142" s="15">
        <v>81.932025454364876</v>
      </c>
      <c r="L142" s="15">
        <v>81.14299803566422</v>
      </c>
      <c r="M142" s="15">
        <v>351.85835911065612</v>
      </c>
    </row>
    <row r="143" spans="2:13" x14ac:dyDescent="0.35">
      <c r="B143" s="6" t="s">
        <v>113</v>
      </c>
      <c r="C143" s="12">
        <v>1</v>
      </c>
      <c r="D143" s="15">
        <v>227.99236329472669</v>
      </c>
      <c r="E143" s="15">
        <v>286.94391763857539</v>
      </c>
      <c r="F143" s="15">
        <v>-58.951554343848699</v>
      </c>
      <c r="G143" s="15">
        <v>-0.72722307183767043</v>
      </c>
      <c r="H143" s="15">
        <v>12.270307081903768</v>
      </c>
      <c r="I143" s="15">
        <v>266.67247558794043</v>
      </c>
      <c r="J143" s="15">
        <v>307.21535968921035</v>
      </c>
      <c r="K143" s="15">
        <v>81.987315358043219</v>
      </c>
      <c r="L143" s="15">
        <v>151.49489414846062</v>
      </c>
      <c r="M143" s="15">
        <v>422.39294112869015</v>
      </c>
    </row>
    <row r="144" spans="2:13" x14ac:dyDescent="0.35">
      <c r="B144" s="6" t="s">
        <v>114</v>
      </c>
      <c r="C144" s="12">
        <v>1</v>
      </c>
      <c r="D144" s="15">
        <v>226.5964968466343</v>
      </c>
      <c r="E144" s="15">
        <v>284.55534206904463</v>
      </c>
      <c r="F144" s="15">
        <v>-57.958845222410332</v>
      </c>
      <c r="G144" s="15">
        <v>-0.71497706772855207</v>
      </c>
      <c r="H144" s="15">
        <v>12.014969473958201</v>
      </c>
      <c r="I144" s="15">
        <v>264.70573636596532</v>
      </c>
      <c r="J144" s="15">
        <v>304.40494777212393</v>
      </c>
      <c r="K144" s="15">
        <v>81.949490146035444</v>
      </c>
      <c r="L144" s="15">
        <v>149.16880858738281</v>
      </c>
      <c r="M144" s="15">
        <v>419.94187555070641</v>
      </c>
    </row>
    <row r="145" spans="2:13" x14ac:dyDescent="0.35">
      <c r="B145" s="6" t="s">
        <v>115</v>
      </c>
      <c r="C145" s="12">
        <v>1</v>
      </c>
      <c r="D145" s="15">
        <v>233.31521082097063</v>
      </c>
      <c r="E145" s="15">
        <v>215.40625347220188</v>
      </c>
      <c r="F145" s="15">
        <v>17.908957348768752</v>
      </c>
      <c r="G145" s="15">
        <v>0.22092389456971803</v>
      </c>
      <c r="H145" s="15">
        <v>12.008129088971101</v>
      </c>
      <c r="I145" s="15">
        <v>195.56794858392243</v>
      </c>
      <c r="J145" s="15">
        <v>235.24455836048134</v>
      </c>
      <c r="K145" s="15">
        <v>81.94848752693612</v>
      </c>
      <c r="L145" s="15">
        <v>80.021376390403191</v>
      </c>
      <c r="M145" s="15">
        <v>350.79113055400057</v>
      </c>
    </row>
    <row r="146" spans="2:13" x14ac:dyDescent="0.35">
      <c r="B146" s="6" t="s">
        <v>116</v>
      </c>
      <c r="C146" s="12">
        <v>1</v>
      </c>
      <c r="D146" s="15">
        <v>215.20722620508221</v>
      </c>
      <c r="E146" s="15">
        <v>212.97210105000855</v>
      </c>
      <c r="F146" s="15">
        <v>2.2351251550736606</v>
      </c>
      <c r="G146" s="15">
        <v>2.7572378698169524E-2</v>
      </c>
      <c r="H146" s="15">
        <v>12.268124681980735</v>
      </c>
      <c r="I146" s="15">
        <v>192.70426448318716</v>
      </c>
      <c r="J146" s="15">
        <v>233.23993761682993</v>
      </c>
      <c r="K146" s="15">
        <v>81.986988766191658</v>
      </c>
      <c r="L146" s="15">
        <v>77.523617113447642</v>
      </c>
      <c r="M146" s="15">
        <v>348.42058498656945</v>
      </c>
    </row>
    <row r="147" spans="2:13" x14ac:dyDescent="0.35">
      <c r="B147" s="6" t="s">
        <v>117</v>
      </c>
      <c r="C147" s="12">
        <v>1</v>
      </c>
      <c r="D147" s="15">
        <v>233.41454117517861</v>
      </c>
      <c r="E147" s="15">
        <v>259.99841635672266</v>
      </c>
      <c r="F147" s="15">
        <v>-26.583875181544045</v>
      </c>
      <c r="G147" s="15">
        <v>-0.32793719497387447</v>
      </c>
      <c r="H147" s="15">
        <v>10.227342670024495</v>
      </c>
      <c r="I147" s="15">
        <v>243.10210048756667</v>
      </c>
      <c r="J147" s="15">
        <v>276.89473222587861</v>
      </c>
      <c r="K147" s="15">
        <v>81.706535735062928</v>
      </c>
      <c r="L147" s="15">
        <v>125.01326127823373</v>
      </c>
      <c r="M147" s="15">
        <v>394.98357143521162</v>
      </c>
    </row>
    <row r="148" spans="2:13" x14ac:dyDescent="0.35">
      <c r="B148" s="6" t="s">
        <v>118</v>
      </c>
      <c r="C148" s="12">
        <v>1</v>
      </c>
      <c r="D148" s="15">
        <v>297.11769231578774</v>
      </c>
      <c r="E148" s="15">
        <v>275.03657236153862</v>
      </c>
      <c r="F148" s="15">
        <v>22.081119954249118</v>
      </c>
      <c r="G148" s="15">
        <v>0.27239145874057324</v>
      </c>
      <c r="H148" s="15">
        <v>11.124630084282922</v>
      </c>
      <c r="I148" s="15">
        <v>256.65787225379017</v>
      </c>
      <c r="J148" s="15">
        <v>293.41527246928706</v>
      </c>
      <c r="K148" s="15">
        <v>81.823693623834558</v>
      </c>
      <c r="L148" s="15">
        <v>139.85786390764059</v>
      </c>
      <c r="M148" s="15">
        <v>410.21528081543664</v>
      </c>
    </row>
    <row r="149" spans="2:13" x14ac:dyDescent="0.35">
      <c r="B149" s="6" t="s">
        <v>119</v>
      </c>
      <c r="C149" s="12">
        <v>1</v>
      </c>
      <c r="D149" s="15">
        <v>258.46230884332823</v>
      </c>
      <c r="E149" s="15">
        <v>231.97509502359577</v>
      </c>
      <c r="F149" s="15">
        <v>26.48721381973246</v>
      </c>
      <c r="G149" s="15">
        <v>0.3267447858296707</v>
      </c>
      <c r="H149" s="15">
        <v>10.613579305541052</v>
      </c>
      <c r="I149" s="15">
        <v>214.44068806817407</v>
      </c>
      <c r="J149" s="15">
        <v>249.50950197901747</v>
      </c>
      <c r="K149" s="15">
        <v>81.755779669758041</v>
      </c>
      <c r="L149" s="15">
        <v>96.908585374120634</v>
      </c>
      <c r="M149" s="15">
        <v>367.04160467307088</v>
      </c>
    </row>
    <row r="150" spans="2:13" x14ac:dyDescent="0.35">
      <c r="B150" s="6" t="s">
        <v>120</v>
      </c>
      <c r="C150" s="12">
        <v>1</v>
      </c>
      <c r="D150" s="15">
        <v>336.22133222738205</v>
      </c>
      <c r="E150" s="15">
        <v>259.95175752670303</v>
      </c>
      <c r="F150" s="15">
        <v>76.269574700679016</v>
      </c>
      <c r="G150" s="15">
        <v>0.94085720077994794</v>
      </c>
      <c r="H150" s="15">
        <v>10.225683975919365</v>
      </c>
      <c r="I150" s="15">
        <v>243.0581819411608</v>
      </c>
      <c r="J150" s="15">
        <v>276.84533311224527</v>
      </c>
      <c r="K150" s="15">
        <v>81.706328130141713</v>
      </c>
      <c r="L150" s="15">
        <v>124.96694542668251</v>
      </c>
      <c r="M150" s="15">
        <v>394.93656962672355</v>
      </c>
    </row>
    <row r="151" spans="2:13" x14ac:dyDescent="0.35">
      <c r="B151" s="6" t="s">
        <v>121</v>
      </c>
      <c r="C151" s="12">
        <v>1</v>
      </c>
      <c r="D151" s="15">
        <v>364.17453904151307</v>
      </c>
      <c r="E151" s="15">
        <v>244.08773946066762</v>
      </c>
      <c r="F151" s="15">
        <v>120.08679958084545</v>
      </c>
      <c r="G151" s="15">
        <v>1.4813840321998148</v>
      </c>
      <c r="H151" s="15">
        <v>10.108482013127627</v>
      </c>
      <c r="I151" s="15">
        <v>227.38779006402959</v>
      </c>
      <c r="J151" s="15">
        <v>260.78768885730568</v>
      </c>
      <c r="K151" s="15">
        <v>81.691742865143581</v>
      </c>
      <c r="L151" s="15">
        <v>109.12702328198219</v>
      </c>
      <c r="M151" s="15">
        <v>379.04845563935305</v>
      </c>
    </row>
    <row r="152" spans="2:13" x14ac:dyDescent="0.35">
      <c r="B152" s="6" t="s">
        <v>122</v>
      </c>
      <c r="C152" s="12">
        <v>1</v>
      </c>
      <c r="D152" s="15">
        <v>291.1947988284852</v>
      </c>
      <c r="E152" s="15">
        <v>342.13787386377504</v>
      </c>
      <c r="F152" s="15">
        <v>-50.943075035289837</v>
      </c>
      <c r="G152" s="15">
        <v>-0.62843091973343501</v>
      </c>
      <c r="H152" s="15">
        <v>22.926971099393899</v>
      </c>
      <c r="I152" s="15">
        <v>304.26084577183946</v>
      </c>
      <c r="J152" s="15">
        <v>380.01490195571063</v>
      </c>
      <c r="K152" s="15">
        <v>84.243726457982945</v>
      </c>
      <c r="L152" s="15">
        <v>202.96109469896359</v>
      </c>
      <c r="M152" s="15">
        <v>481.31465302858646</v>
      </c>
    </row>
    <row r="153" spans="2:13" x14ac:dyDescent="0.35">
      <c r="B153" s="6" t="s">
        <v>123</v>
      </c>
      <c r="C153" s="12">
        <v>1</v>
      </c>
      <c r="D153" s="15">
        <v>279.62964251219836</v>
      </c>
      <c r="E153" s="15">
        <v>320.40524768595481</v>
      </c>
      <c r="F153" s="15">
        <v>-40.775605173756446</v>
      </c>
      <c r="G153" s="15">
        <v>-0.50300558111735871</v>
      </c>
      <c r="H153" s="15">
        <v>14.408115920852135</v>
      </c>
      <c r="I153" s="15">
        <v>296.60198954426301</v>
      </c>
      <c r="J153" s="15">
        <v>344.2085058276466</v>
      </c>
      <c r="K153" s="15">
        <v>82.334398935825874</v>
      </c>
      <c r="L153" s="15">
        <v>184.38281681599338</v>
      </c>
      <c r="M153" s="15">
        <v>456.42767855591626</v>
      </c>
    </row>
    <row r="154" spans="2:13" x14ac:dyDescent="0.35">
      <c r="B154" s="6" t="s">
        <v>124</v>
      </c>
      <c r="C154" s="12">
        <v>1</v>
      </c>
      <c r="D154" s="15">
        <v>328.56464507221398</v>
      </c>
      <c r="E154" s="15">
        <v>308.87832600184549</v>
      </c>
      <c r="F154" s="15">
        <v>19.686319070368484</v>
      </c>
      <c r="G154" s="15">
        <v>0.24284932919709726</v>
      </c>
      <c r="H154" s="15">
        <v>15.252121577689653</v>
      </c>
      <c r="I154" s="15">
        <v>283.68070897012865</v>
      </c>
      <c r="J154" s="15">
        <v>334.07594303356234</v>
      </c>
      <c r="K154" s="15">
        <v>82.486281625223228</v>
      </c>
      <c r="L154" s="15">
        <v>172.60497385370729</v>
      </c>
      <c r="M154" s="15">
        <v>445.1516781499837</v>
      </c>
    </row>
    <row r="155" spans="2:13" x14ac:dyDescent="0.35">
      <c r="B155" s="6" t="s">
        <v>125</v>
      </c>
      <c r="C155" s="12">
        <v>1</v>
      </c>
      <c r="D155" s="15">
        <v>329.40232818821283</v>
      </c>
      <c r="E155" s="15">
        <v>319.73901277599487</v>
      </c>
      <c r="F155" s="15">
        <v>9.663315412217969</v>
      </c>
      <c r="G155" s="15">
        <v>0.11920611757275452</v>
      </c>
      <c r="H155" s="15">
        <v>14.449164179279801</v>
      </c>
      <c r="I155" s="15">
        <v>295.86793991813971</v>
      </c>
      <c r="J155" s="15">
        <v>343.61008563385002</v>
      </c>
      <c r="K155" s="15">
        <v>82.341592097886931</v>
      </c>
      <c r="L155" s="15">
        <v>183.70469827778288</v>
      </c>
      <c r="M155" s="15">
        <v>455.77332727420685</v>
      </c>
    </row>
    <row r="156" spans="2:13" x14ac:dyDescent="0.35">
      <c r="B156" s="6" t="s">
        <v>126</v>
      </c>
      <c r="C156" s="12">
        <v>1</v>
      </c>
      <c r="D156" s="15">
        <v>211.37293465463586</v>
      </c>
      <c r="E156" s="15">
        <v>215.40625347220188</v>
      </c>
      <c r="F156" s="15">
        <v>-4.0333188175660268</v>
      </c>
      <c r="G156" s="15">
        <v>-4.9754794981365973E-2</v>
      </c>
      <c r="H156" s="15">
        <v>12.008129088971101</v>
      </c>
      <c r="I156" s="15">
        <v>195.56794858392243</v>
      </c>
      <c r="J156" s="15">
        <v>235.24455836048134</v>
      </c>
      <c r="K156" s="15">
        <v>81.94848752693612</v>
      </c>
      <c r="L156" s="15">
        <v>80.021376390403191</v>
      </c>
      <c r="M156" s="15">
        <v>350.79113055400057</v>
      </c>
    </row>
    <row r="157" spans="2:13" x14ac:dyDescent="0.35">
      <c r="B157" s="6" t="s">
        <v>127</v>
      </c>
      <c r="C157" s="12">
        <v>1</v>
      </c>
      <c r="D157" s="15">
        <v>428.35016052755583</v>
      </c>
      <c r="E157" s="15">
        <v>413.05911003161668</v>
      </c>
      <c r="F157" s="15">
        <v>15.291050495939146</v>
      </c>
      <c r="G157" s="15">
        <v>0.18862954229199413</v>
      </c>
      <c r="H157" s="15">
        <v>21.295871647370511</v>
      </c>
      <c r="I157" s="15">
        <v>377.8767771742672</v>
      </c>
      <c r="J157" s="15">
        <v>448.24144288896616</v>
      </c>
      <c r="K157" s="15">
        <v>83.814518986606913</v>
      </c>
      <c r="L157" s="15">
        <v>274.59141290734601</v>
      </c>
      <c r="M157" s="15">
        <v>551.52680715588735</v>
      </c>
    </row>
    <row r="158" spans="2:13" x14ac:dyDescent="0.35">
      <c r="B158" s="6" t="s">
        <v>128</v>
      </c>
      <c r="C158" s="12">
        <v>1</v>
      </c>
      <c r="D158" s="15">
        <v>412.79178442906306</v>
      </c>
      <c r="E158" s="15">
        <v>440.0710040142489</v>
      </c>
      <c r="F158" s="15">
        <v>-27.279219585185842</v>
      </c>
      <c r="G158" s="15">
        <v>-0.33651492458303933</v>
      </c>
      <c r="H158" s="15">
        <v>24.791839721872577</v>
      </c>
      <c r="I158" s="15">
        <v>399.11307697167689</v>
      </c>
      <c r="J158" s="15">
        <v>481.02893105682091</v>
      </c>
      <c r="K158" s="15">
        <v>84.770246906152352</v>
      </c>
      <c r="L158" s="15">
        <v>300.02437467516745</v>
      </c>
      <c r="M158" s="15">
        <v>580.11763335333035</v>
      </c>
    </row>
    <row r="159" spans="2:13" x14ac:dyDescent="0.35">
      <c r="B159" s="6" t="s">
        <v>129</v>
      </c>
      <c r="C159" s="12">
        <v>1</v>
      </c>
      <c r="D159" s="15">
        <v>328.22108302748148</v>
      </c>
      <c r="E159" s="15">
        <v>354.78099565915261</v>
      </c>
      <c r="F159" s="15">
        <v>-26.559912631671125</v>
      </c>
      <c r="G159" s="15">
        <v>-0.32764159430105749</v>
      </c>
      <c r="H159" s="15">
        <v>13.78946764397401</v>
      </c>
      <c r="I159" s="15">
        <v>331.99978958272288</v>
      </c>
      <c r="J159" s="15">
        <v>377.56220173558233</v>
      </c>
      <c r="K159" s="15">
        <v>82.228394497516604</v>
      </c>
      <c r="L159" s="15">
        <v>218.93369185112638</v>
      </c>
      <c r="M159" s="15">
        <v>490.62829946717886</v>
      </c>
    </row>
    <row r="160" spans="2:13" x14ac:dyDescent="0.35">
      <c r="B160" s="6" t="s">
        <v>130</v>
      </c>
      <c r="C160" s="12">
        <v>1</v>
      </c>
      <c r="D160" s="15">
        <v>269.83398933575558</v>
      </c>
      <c r="E160" s="15">
        <v>331.9126053194035</v>
      </c>
      <c r="F160" s="15">
        <v>-62.078615983647921</v>
      </c>
      <c r="G160" s="15">
        <v>-0.76579832904389233</v>
      </c>
      <c r="H160" s="15">
        <v>13.864096674806799</v>
      </c>
      <c r="I160" s="15">
        <v>309.00810664208581</v>
      </c>
      <c r="J160" s="15">
        <v>354.81710399672119</v>
      </c>
      <c r="K160" s="15">
        <v>82.240942482095861</v>
      </c>
      <c r="L160" s="15">
        <v>196.04457132585276</v>
      </c>
      <c r="M160" s="15">
        <v>467.78063931295424</v>
      </c>
    </row>
    <row r="161" spans="2:13" x14ac:dyDescent="0.35">
      <c r="B161" s="6" t="s">
        <v>131</v>
      </c>
      <c r="C161" s="12">
        <v>1</v>
      </c>
      <c r="D161" s="15">
        <v>286.13829190952799</v>
      </c>
      <c r="E161" s="15">
        <v>279.54848568969385</v>
      </c>
      <c r="F161" s="15">
        <v>6.5898062198341449</v>
      </c>
      <c r="G161" s="15">
        <v>8.1291480357766385E-2</v>
      </c>
      <c r="H161" s="15">
        <v>11.519712265777708</v>
      </c>
      <c r="I161" s="15">
        <v>260.51708100870604</v>
      </c>
      <c r="J161" s="15">
        <v>298.57989037068165</v>
      </c>
      <c r="K161" s="15">
        <v>81.878343989246147</v>
      </c>
      <c r="L161" s="15">
        <v>144.27949084702882</v>
      </c>
      <c r="M161" s="15">
        <v>414.8174805323589</v>
      </c>
    </row>
    <row r="162" spans="2:13" x14ac:dyDescent="0.35">
      <c r="B162" s="6" t="s">
        <v>132</v>
      </c>
      <c r="C162" s="12">
        <v>1</v>
      </c>
      <c r="D162" s="15">
        <v>100.09976082913568</v>
      </c>
      <c r="E162" s="15">
        <v>228.69031015675168</v>
      </c>
      <c r="F162" s="15">
        <v>-128.590549327616</v>
      </c>
      <c r="G162" s="15">
        <v>-1.5862858126840911</v>
      </c>
      <c r="H162" s="15">
        <v>10.831446670182622</v>
      </c>
      <c r="I162" s="15">
        <v>210.79597042804431</v>
      </c>
      <c r="J162" s="15">
        <v>246.58464988545904</v>
      </c>
      <c r="K162" s="15">
        <v>81.784348629209134</v>
      </c>
      <c r="L162" s="15">
        <v>93.576602503013561</v>
      </c>
      <c r="M162" s="15">
        <v>363.80401781048977</v>
      </c>
    </row>
    <row r="163" spans="2:13" x14ac:dyDescent="0.35">
      <c r="B163" s="6" t="s">
        <v>133</v>
      </c>
      <c r="C163" s="12">
        <v>1</v>
      </c>
      <c r="D163" s="15">
        <v>202.21177781488618</v>
      </c>
      <c r="E163" s="15">
        <v>277.09889465007325</v>
      </c>
      <c r="F163" s="15">
        <v>-74.887116835187072</v>
      </c>
      <c r="G163" s="15">
        <v>-0.9238032779984513</v>
      </c>
      <c r="H163" s="15">
        <v>11.298826278124007</v>
      </c>
      <c r="I163" s="15">
        <v>258.43240972770525</v>
      </c>
      <c r="J163" s="15">
        <v>295.76537957244125</v>
      </c>
      <c r="K163" s="15">
        <v>81.847559028954777</v>
      </c>
      <c r="L163" s="15">
        <v>141.88075880665022</v>
      </c>
      <c r="M163" s="15">
        <v>412.3170304934963</v>
      </c>
    </row>
    <row r="164" spans="2:13" x14ac:dyDescent="0.35">
      <c r="B164" s="6" t="s">
        <v>134</v>
      </c>
      <c r="C164" s="12">
        <v>1</v>
      </c>
      <c r="D164" s="15">
        <v>277.05184352904394</v>
      </c>
      <c r="E164" s="15">
        <v>410.55952738840364</v>
      </c>
      <c r="F164" s="15">
        <v>-133.5076838593597</v>
      </c>
      <c r="G164" s="15">
        <v>-1.6469433088029675</v>
      </c>
      <c r="H164" s="15">
        <v>21.209799707400919</v>
      </c>
      <c r="I164" s="15">
        <v>375.51939165225355</v>
      </c>
      <c r="J164" s="15">
        <v>445.59966312455373</v>
      </c>
      <c r="K164" s="15">
        <v>83.792690894630397</v>
      </c>
      <c r="L164" s="15">
        <v>272.12789186378365</v>
      </c>
      <c r="M164" s="15">
        <v>548.99116291302357</v>
      </c>
    </row>
    <row r="165" spans="2:13" x14ac:dyDescent="0.35">
      <c r="B165" s="6" t="s">
        <v>135</v>
      </c>
      <c r="C165" s="12">
        <v>1</v>
      </c>
      <c r="D165" s="15">
        <v>432.8902525837712</v>
      </c>
      <c r="E165" s="15">
        <v>516.80152673775888</v>
      </c>
      <c r="F165" s="15">
        <v>-83.911274153987677</v>
      </c>
      <c r="G165" s="15">
        <v>-1.0351247771373344</v>
      </c>
      <c r="H165" s="15">
        <v>23.896878506262311</v>
      </c>
      <c r="I165" s="15">
        <v>477.32214088398604</v>
      </c>
      <c r="J165" s="15">
        <v>556.28091259153166</v>
      </c>
      <c r="K165" s="15">
        <v>84.512840717124604</v>
      </c>
      <c r="L165" s="15">
        <v>377.18015119302186</v>
      </c>
      <c r="M165" s="15">
        <v>656.4229022824959</v>
      </c>
    </row>
    <row r="166" spans="2:13" x14ac:dyDescent="0.35">
      <c r="B166" s="6" t="s">
        <v>136</v>
      </c>
      <c r="C166" s="12">
        <v>1</v>
      </c>
      <c r="D166" s="15">
        <v>427.7926261350546</v>
      </c>
      <c r="E166" s="15">
        <v>414.6455053885486</v>
      </c>
      <c r="F166" s="15">
        <v>13.147120746506005</v>
      </c>
      <c r="G166" s="15">
        <v>0.16218214500891265</v>
      </c>
      <c r="H166" s="15">
        <v>26.893229269009357</v>
      </c>
      <c r="I166" s="15">
        <v>370.21592958068879</v>
      </c>
      <c r="J166" s="15">
        <v>459.07508119640841</v>
      </c>
      <c r="K166" s="15">
        <v>85.408461081151174</v>
      </c>
      <c r="L166" s="15">
        <v>273.5444996937635</v>
      </c>
      <c r="M166" s="15">
        <v>555.74651108333364</v>
      </c>
    </row>
    <row r="167" spans="2:13" x14ac:dyDescent="0.35">
      <c r="B167" s="6" t="s">
        <v>137</v>
      </c>
      <c r="C167" s="12">
        <v>1</v>
      </c>
      <c r="D167" s="15">
        <v>241.04674393023117</v>
      </c>
      <c r="E167" s="15">
        <v>369.97312588002058</v>
      </c>
      <c r="F167" s="15">
        <v>-128.9263819497894</v>
      </c>
      <c r="G167" s="15">
        <v>-1.5904286250974116</v>
      </c>
      <c r="H167" s="15">
        <v>14.482495456256116</v>
      </c>
      <c r="I167" s="15">
        <v>346.04698732208237</v>
      </c>
      <c r="J167" s="15">
        <v>393.89926443795878</v>
      </c>
      <c r="K167" s="15">
        <v>82.347447552279917</v>
      </c>
      <c r="L167" s="15">
        <v>233.92913774417141</v>
      </c>
      <c r="M167" s="15">
        <v>506.01711401586977</v>
      </c>
    </row>
    <row r="168" spans="2:13" x14ac:dyDescent="0.35">
      <c r="B168" s="6" t="s">
        <v>138</v>
      </c>
      <c r="C168" s="12">
        <v>1</v>
      </c>
      <c r="D168" s="15">
        <v>556.55004166698996</v>
      </c>
      <c r="E168" s="15">
        <v>515.9132134731542</v>
      </c>
      <c r="F168" s="15">
        <v>40.636828193835754</v>
      </c>
      <c r="G168" s="15">
        <v>0.50129363606753652</v>
      </c>
      <c r="H168" s="15">
        <v>23.856290661351899</v>
      </c>
      <c r="I168" s="15">
        <v>476.50088169884083</v>
      </c>
      <c r="J168" s="15">
        <v>555.32554524746763</v>
      </c>
      <c r="K168" s="15">
        <v>84.501373053068889</v>
      </c>
      <c r="L168" s="15">
        <v>376.31078334565979</v>
      </c>
      <c r="M168" s="15">
        <v>655.51564360064867</v>
      </c>
    </row>
    <row r="169" spans="2:13" x14ac:dyDescent="0.35">
      <c r="B169" s="6" t="s">
        <v>139</v>
      </c>
      <c r="C169" s="12">
        <v>1</v>
      </c>
      <c r="D169" s="15">
        <v>309.99966629109912</v>
      </c>
      <c r="E169" s="15">
        <v>385.25211338452766</v>
      </c>
      <c r="F169" s="15">
        <v>-75.252447093428543</v>
      </c>
      <c r="G169" s="15">
        <v>-0.92830997159780893</v>
      </c>
      <c r="H169" s="15">
        <v>15.694834501244923</v>
      </c>
      <c r="I169" s="15">
        <v>359.32310232045171</v>
      </c>
      <c r="J169" s="15">
        <v>411.18112444860361</v>
      </c>
      <c r="K169" s="15">
        <v>82.569287714963849</v>
      </c>
      <c r="L169" s="15">
        <v>248.84162912333025</v>
      </c>
      <c r="M169" s="15">
        <v>521.6625976457251</v>
      </c>
    </row>
    <row r="170" spans="2:13" x14ac:dyDescent="0.35">
      <c r="B170" s="6" t="s">
        <v>140</v>
      </c>
      <c r="C170" s="12">
        <v>1</v>
      </c>
      <c r="D170" s="15">
        <v>409.73567792980032</v>
      </c>
      <c r="E170" s="15">
        <v>339.6181938457255</v>
      </c>
      <c r="F170" s="15">
        <v>70.117484084074817</v>
      </c>
      <c r="G170" s="15">
        <v>0.86496535558218945</v>
      </c>
      <c r="H170" s="15">
        <v>13.685087959549717</v>
      </c>
      <c r="I170" s="15">
        <v>317.00943061933589</v>
      </c>
      <c r="J170" s="15">
        <v>362.22695707211511</v>
      </c>
      <c r="K170" s="15">
        <v>82.210954721348571</v>
      </c>
      <c r="L170" s="15">
        <v>203.79970181963813</v>
      </c>
      <c r="M170" s="15">
        <v>475.43668587181287</v>
      </c>
    </row>
    <row r="171" spans="2:13" x14ac:dyDescent="0.35">
      <c r="B171" s="6" t="s">
        <v>141</v>
      </c>
      <c r="C171" s="12">
        <v>1</v>
      </c>
      <c r="D171" s="15">
        <v>347.35825789398893</v>
      </c>
      <c r="E171" s="15">
        <v>349.59719440884282</v>
      </c>
      <c r="F171" s="15">
        <v>-2.23893651485389</v>
      </c>
      <c r="G171" s="15">
        <v>-2.7619395418900759E-2</v>
      </c>
      <c r="H171" s="15">
        <v>13.685520451541812</v>
      </c>
      <c r="I171" s="15">
        <v>326.98771667414491</v>
      </c>
      <c r="J171" s="15">
        <v>372.20667214354074</v>
      </c>
      <c r="K171" s="15">
        <v>82.211026716399672</v>
      </c>
      <c r="L171" s="15">
        <v>213.77858344168115</v>
      </c>
      <c r="M171" s="15">
        <v>485.41580537600453</v>
      </c>
    </row>
    <row r="172" spans="2:13" x14ac:dyDescent="0.35">
      <c r="B172" s="6" t="s">
        <v>142</v>
      </c>
      <c r="C172" s="12">
        <v>1</v>
      </c>
      <c r="D172" s="15">
        <v>305.04944445264965</v>
      </c>
      <c r="E172" s="15">
        <v>254.35269230428253</v>
      </c>
      <c r="F172" s="15">
        <v>50.696752148367125</v>
      </c>
      <c r="G172" s="15">
        <v>0.62539229439970712</v>
      </c>
      <c r="H172" s="15">
        <v>10.081650081233818</v>
      </c>
      <c r="I172" s="15">
        <v>237.69707121571872</v>
      </c>
      <c r="J172" s="15">
        <v>271.00831339284633</v>
      </c>
      <c r="K172" s="15">
        <v>81.688427038935288</v>
      </c>
      <c r="L172" s="15">
        <v>119.39745411228338</v>
      </c>
      <c r="M172" s="15">
        <v>389.30793049628164</v>
      </c>
    </row>
    <row r="173" spans="2:13" x14ac:dyDescent="0.35">
      <c r="B173" s="6" t="s">
        <v>143</v>
      </c>
      <c r="C173" s="12">
        <v>1</v>
      </c>
      <c r="D173" s="15">
        <v>219.65535217099114</v>
      </c>
      <c r="E173" s="15">
        <v>258.20204963026151</v>
      </c>
      <c r="F173" s="15">
        <v>-38.546697459270376</v>
      </c>
      <c r="G173" s="15">
        <v>-0.47550990041796809</v>
      </c>
      <c r="H173" s="15">
        <v>10.168892306320764</v>
      </c>
      <c r="I173" s="15">
        <v>241.40229802414717</v>
      </c>
      <c r="J173" s="15">
        <v>275.00180123637585</v>
      </c>
      <c r="K173" s="15">
        <v>81.699239987117153</v>
      </c>
      <c r="L173" s="15">
        <v>123.22894765938528</v>
      </c>
      <c r="M173" s="15">
        <v>393.17515160113771</v>
      </c>
    </row>
    <row r="174" spans="2:13" x14ac:dyDescent="0.35">
      <c r="B174" s="6" t="s">
        <v>144</v>
      </c>
      <c r="C174" s="12">
        <v>1</v>
      </c>
      <c r="D174" s="15">
        <v>239.05316731393944</v>
      </c>
      <c r="E174" s="15">
        <v>277.06390052755847</v>
      </c>
      <c r="F174" s="15">
        <v>-38.010733213619034</v>
      </c>
      <c r="G174" s="15">
        <v>-0.46889827550907542</v>
      </c>
      <c r="H174" s="15">
        <v>11.295779011298167</v>
      </c>
      <c r="I174" s="15">
        <v>258.40244991219356</v>
      </c>
      <c r="J174" s="15">
        <v>295.72535114292339</v>
      </c>
      <c r="K174" s="15">
        <v>81.847138417950177</v>
      </c>
      <c r="L174" s="15">
        <v>141.84645956418603</v>
      </c>
      <c r="M174" s="15">
        <v>412.28134149093091</v>
      </c>
    </row>
    <row r="175" spans="2:13" x14ac:dyDescent="0.35">
      <c r="B175" s="6" t="s">
        <v>145</v>
      </c>
      <c r="C175" s="12">
        <v>1</v>
      </c>
      <c r="D175" s="15">
        <v>249.14047552741056</v>
      </c>
      <c r="E175" s="15">
        <v>298.69728869956032</v>
      </c>
      <c r="F175" s="15">
        <v>-49.556813172149759</v>
      </c>
      <c r="G175" s="15">
        <v>-0.61133007105005621</v>
      </c>
      <c r="H175" s="15">
        <v>13.678434965506405</v>
      </c>
      <c r="I175" s="15">
        <v>276.09951670446685</v>
      </c>
      <c r="J175" s="15">
        <v>321.29506069465378</v>
      </c>
      <c r="K175" s="15">
        <v>82.209847505275178</v>
      </c>
      <c r="L175" s="15">
        <v>162.88062587516441</v>
      </c>
      <c r="M175" s="15">
        <v>434.51395152395622</v>
      </c>
    </row>
    <row r="176" spans="2:13" x14ac:dyDescent="0.35">
      <c r="B176" s="6" t="s">
        <v>146</v>
      </c>
      <c r="C176" s="12">
        <v>1</v>
      </c>
      <c r="D176" s="15">
        <v>263.47531165786268</v>
      </c>
      <c r="E176" s="15">
        <v>298.69728869956032</v>
      </c>
      <c r="F176" s="15">
        <v>-35.221977041697642</v>
      </c>
      <c r="G176" s="15">
        <v>-0.4344963356022517</v>
      </c>
      <c r="H176" s="15">
        <v>13.678434965506405</v>
      </c>
      <c r="I176" s="15">
        <v>276.09951670446685</v>
      </c>
      <c r="J176" s="15">
        <v>321.29506069465378</v>
      </c>
      <c r="K176" s="15">
        <v>82.209847505275178</v>
      </c>
      <c r="L176" s="15">
        <v>162.88062587516441</v>
      </c>
      <c r="M176" s="15">
        <v>434.51395152395622</v>
      </c>
    </row>
    <row r="177" spans="2:13" x14ac:dyDescent="0.35">
      <c r="B177" s="6" t="s">
        <v>147</v>
      </c>
      <c r="C177" s="12">
        <v>1</v>
      </c>
      <c r="D177" s="15">
        <v>666.72935151489276</v>
      </c>
      <c r="E177" s="15">
        <v>336.2670162011151</v>
      </c>
      <c r="F177" s="15">
        <v>330.46233531377766</v>
      </c>
      <c r="G177" s="15">
        <v>4.0765648554712257</v>
      </c>
      <c r="H177" s="15">
        <v>19.263503947550117</v>
      </c>
      <c r="I177" s="15">
        <v>304.44230298421058</v>
      </c>
      <c r="J177" s="15">
        <v>368.09172941801961</v>
      </c>
      <c r="K177" s="15">
        <v>83.321317968886518</v>
      </c>
      <c r="L177" s="15">
        <v>198.61412312235836</v>
      </c>
      <c r="M177" s="15">
        <v>473.91990927987183</v>
      </c>
    </row>
    <row r="178" spans="2:13" x14ac:dyDescent="0.35">
      <c r="B178" s="6" t="s">
        <v>148</v>
      </c>
      <c r="C178" s="12">
        <v>1</v>
      </c>
      <c r="D178" s="15">
        <v>711.8649399072799</v>
      </c>
      <c r="E178" s="15">
        <v>346.07004616561255</v>
      </c>
      <c r="F178" s="15">
        <v>365.79489374166735</v>
      </c>
      <c r="G178" s="15">
        <v>4.5124253168586188</v>
      </c>
      <c r="H178" s="15">
        <v>20.878852713824987</v>
      </c>
      <c r="I178" s="15">
        <v>311.57665899551921</v>
      </c>
      <c r="J178" s="15">
        <v>380.56343333570589</v>
      </c>
      <c r="K178" s="15">
        <v>83.709533115294633</v>
      </c>
      <c r="L178" s="15">
        <v>207.77579335632416</v>
      </c>
      <c r="M178" s="15">
        <v>484.36429897490098</v>
      </c>
    </row>
    <row r="179" spans="2:13" x14ac:dyDescent="0.35">
      <c r="B179" s="6" t="s">
        <v>149</v>
      </c>
      <c r="C179" s="12">
        <v>1</v>
      </c>
      <c r="D179" s="15">
        <v>328.15780403353938</v>
      </c>
      <c r="E179" s="15">
        <v>256.14905903074373</v>
      </c>
      <c r="F179" s="15">
        <v>72.008745002795649</v>
      </c>
      <c r="G179" s="15">
        <v>0.88829584432446307</v>
      </c>
      <c r="H179" s="15">
        <v>10.115849845180636</v>
      </c>
      <c r="I179" s="15">
        <v>239.43693743829149</v>
      </c>
      <c r="J179" s="15">
        <v>272.86118062319599</v>
      </c>
      <c r="K179" s="15">
        <v>81.692654882952937</v>
      </c>
      <c r="L179" s="15">
        <v>121.18683613213287</v>
      </c>
      <c r="M179" s="15">
        <v>391.11128192935462</v>
      </c>
    </row>
    <row r="180" spans="2:13" x14ac:dyDescent="0.35">
      <c r="B180" s="6" t="s">
        <v>150</v>
      </c>
      <c r="C180" s="12">
        <v>1</v>
      </c>
      <c r="D180" s="15">
        <v>144.59522043429578</v>
      </c>
      <c r="E180" s="15">
        <v>285.98741069932674</v>
      </c>
      <c r="F180" s="15">
        <v>-141.39219026503096</v>
      </c>
      <c r="G180" s="15">
        <v>-1.744206138122316</v>
      </c>
      <c r="H180" s="15">
        <v>12.166659330561746</v>
      </c>
      <c r="I180" s="15">
        <v>265.88720229190739</v>
      </c>
      <c r="J180" s="15">
        <v>306.0876191067461</v>
      </c>
      <c r="K180" s="15">
        <v>81.971867387543128</v>
      </c>
      <c r="L180" s="15">
        <v>150.56390838294482</v>
      </c>
      <c r="M180" s="15">
        <v>421.41091301570867</v>
      </c>
    </row>
    <row r="181" spans="2:13" x14ac:dyDescent="0.35">
      <c r="B181" s="6" t="s">
        <v>151</v>
      </c>
      <c r="C181" s="12">
        <v>1</v>
      </c>
      <c r="D181" s="15">
        <v>266.12956722271895</v>
      </c>
      <c r="E181" s="15">
        <v>210.76612320965705</v>
      </c>
      <c r="F181" s="15">
        <v>55.363444013061894</v>
      </c>
      <c r="G181" s="15">
        <v>0.6829603438080144</v>
      </c>
      <c r="H181" s="15">
        <v>12.51391513253729</v>
      </c>
      <c r="I181" s="15">
        <v>190.0922228954658</v>
      </c>
      <c r="J181" s="15">
        <v>231.44002352384831</v>
      </c>
      <c r="K181" s="15">
        <v>82.024127643513268</v>
      </c>
      <c r="L181" s="15">
        <v>75.256283139592284</v>
      </c>
      <c r="M181" s="15">
        <v>346.27596327972185</v>
      </c>
    </row>
    <row r="182" spans="2:13" x14ac:dyDescent="0.35">
      <c r="B182" s="6" t="s">
        <v>152</v>
      </c>
      <c r="C182" s="12">
        <v>1</v>
      </c>
      <c r="D182" s="15">
        <v>277.18746772270498</v>
      </c>
      <c r="E182" s="15">
        <v>298.72528399757209</v>
      </c>
      <c r="F182" s="15">
        <v>-21.537816274867112</v>
      </c>
      <c r="G182" s="15">
        <v>-0.26568929498834437</v>
      </c>
      <c r="H182" s="15">
        <v>13.682052980483917</v>
      </c>
      <c r="I182" s="15">
        <v>276.12153477790997</v>
      </c>
      <c r="J182" s="15">
        <v>321.32903321723421</v>
      </c>
      <c r="K182" s="15">
        <v>82.210449563883188</v>
      </c>
      <c r="L182" s="15">
        <v>162.90762652845362</v>
      </c>
      <c r="M182" s="15">
        <v>434.54294146669054</v>
      </c>
    </row>
    <row r="183" spans="2:13" x14ac:dyDescent="0.35">
      <c r="B183" s="6" t="s">
        <v>153</v>
      </c>
      <c r="C183" s="12">
        <v>1</v>
      </c>
      <c r="D183" s="15">
        <v>153.97779967160201</v>
      </c>
      <c r="E183" s="15">
        <v>205.96077160183808</v>
      </c>
      <c r="F183" s="15">
        <v>-51.982971930236062</v>
      </c>
      <c r="G183" s="15">
        <v>-0.64125902957302161</v>
      </c>
      <c r="H183" s="15">
        <v>13.080070861058763</v>
      </c>
      <c r="I183" s="15">
        <v>184.35154074002884</v>
      </c>
      <c r="J183" s="15">
        <v>227.57000246364731</v>
      </c>
      <c r="K183" s="15">
        <v>82.112408912814942</v>
      </c>
      <c r="L183" s="15">
        <v>70.305084437412916</v>
      </c>
      <c r="M183" s="15">
        <v>341.61645876626324</v>
      </c>
    </row>
    <row r="184" spans="2:13" x14ac:dyDescent="0.35">
      <c r="B184" s="6" t="s">
        <v>154</v>
      </c>
      <c r="C184" s="12">
        <v>1</v>
      </c>
      <c r="D184" s="15">
        <v>232.91486209197791</v>
      </c>
      <c r="E184" s="15">
        <v>205.96077160183808</v>
      </c>
      <c r="F184" s="15">
        <v>26.954090490139833</v>
      </c>
      <c r="G184" s="15">
        <v>0.33250415028073577</v>
      </c>
      <c r="H184" s="15">
        <v>13.080070861058763</v>
      </c>
      <c r="I184" s="15">
        <v>184.35154074002884</v>
      </c>
      <c r="J184" s="15">
        <v>227.57000246364731</v>
      </c>
      <c r="K184" s="15">
        <v>82.112408912814942</v>
      </c>
      <c r="L184" s="15">
        <v>70.305084437412916</v>
      </c>
      <c r="M184" s="15">
        <v>341.61645876626324</v>
      </c>
    </row>
    <row r="185" spans="2:13" x14ac:dyDescent="0.35">
      <c r="B185" s="6" t="s">
        <v>155</v>
      </c>
      <c r="C185" s="12">
        <v>1</v>
      </c>
      <c r="D185" s="15">
        <v>308.27675199977176</v>
      </c>
      <c r="E185" s="15">
        <v>379.35297277776664</v>
      </c>
      <c r="F185" s="15">
        <v>-71.076220777994877</v>
      </c>
      <c r="G185" s="15">
        <v>-0.87679227772862456</v>
      </c>
      <c r="H185" s="15">
        <v>21.031316348486957</v>
      </c>
      <c r="I185" s="15">
        <v>344.60770456555679</v>
      </c>
      <c r="J185" s="15">
        <v>414.09824098997649</v>
      </c>
      <c r="K185" s="15">
        <v>83.747690780612857</v>
      </c>
      <c r="L185" s="15">
        <v>240.9956807229139</v>
      </c>
      <c r="M185" s="15">
        <v>517.71026483261937</v>
      </c>
    </row>
    <row r="186" spans="2:13" x14ac:dyDescent="0.35">
      <c r="B186" s="6" t="s">
        <v>156</v>
      </c>
      <c r="C186" s="12">
        <v>1</v>
      </c>
      <c r="D186" s="15">
        <v>272.20570082094849</v>
      </c>
      <c r="E186" s="15">
        <v>296.02017868709129</v>
      </c>
      <c r="F186" s="15">
        <v>-23.814477866142795</v>
      </c>
      <c r="G186" s="15">
        <v>-0.29377406483657315</v>
      </c>
      <c r="H186" s="15">
        <v>16.489991255923254</v>
      </c>
      <c r="I186" s="15">
        <v>268.77751068142135</v>
      </c>
      <c r="J186" s="15">
        <v>323.26284669276123</v>
      </c>
      <c r="K186" s="15">
        <v>82.724115319267312</v>
      </c>
      <c r="L186" s="15">
        <v>159.35390793354887</v>
      </c>
      <c r="M186" s="15">
        <v>432.68644944063374</v>
      </c>
    </row>
    <row r="187" spans="2:13" x14ac:dyDescent="0.35">
      <c r="B187" s="6" t="s">
        <v>157</v>
      </c>
      <c r="C187" s="12">
        <v>1</v>
      </c>
      <c r="D187" s="15">
        <v>355.87124573559618</v>
      </c>
      <c r="E187" s="15">
        <v>305.94548233224111</v>
      </c>
      <c r="F187" s="15">
        <v>49.925763403355063</v>
      </c>
      <c r="G187" s="15">
        <v>0.6158814204330999</v>
      </c>
      <c r="H187" s="15">
        <v>15.509163253895435</v>
      </c>
      <c r="I187" s="15">
        <v>280.32321370794199</v>
      </c>
      <c r="J187" s="15">
        <v>331.56775095654024</v>
      </c>
      <c r="K187" s="15">
        <v>82.53419647982885</v>
      </c>
      <c r="L187" s="15">
        <v>169.59297135034112</v>
      </c>
      <c r="M187" s="15">
        <v>442.29799331414108</v>
      </c>
    </row>
    <row r="188" spans="2:13" x14ac:dyDescent="0.35">
      <c r="B188" s="6" t="s">
        <v>158</v>
      </c>
      <c r="C188" s="12">
        <v>1</v>
      </c>
      <c r="D188" s="15">
        <v>337.17576313998126</v>
      </c>
      <c r="E188" s="15">
        <v>309.69671884709669</v>
      </c>
      <c r="F188" s="15">
        <v>27.479044292884566</v>
      </c>
      <c r="G188" s="15">
        <v>0.3389799509827528</v>
      </c>
      <c r="H188" s="15">
        <v>15.183284774601159</v>
      </c>
      <c r="I188" s="15">
        <v>284.61282523366469</v>
      </c>
      <c r="J188" s="15">
        <v>334.78061246052869</v>
      </c>
      <c r="K188" s="15">
        <v>82.473581104991723</v>
      </c>
      <c r="L188" s="15">
        <v>173.44434888450343</v>
      </c>
      <c r="M188" s="15">
        <v>445.94908880968995</v>
      </c>
    </row>
    <row r="189" spans="2:13" x14ac:dyDescent="0.35">
      <c r="B189" s="6" t="s">
        <v>159</v>
      </c>
      <c r="C189" s="12">
        <v>1</v>
      </c>
      <c r="D189" s="15">
        <v>361.36155202758158</v>
      </c>
      <c r="E189" s="15">
        <v>320.30181864529061</v>
      </c>
      <c r="F189" s="15">
        <v>41.059733382290972</v>
      </c>
      <c r="G189" s="15">
        <v>0.50651057078058337</v>
      </c>
      <c r="H189" s="15">
        <v>24.925704206557405</v>
      </c>
      <c r="I189" s="15">
        <v>279.12273771261516</v>
      </c>
      <c r="J189" s="15">
        <v>361.48089957796606</v>
      </c>
      <c r="K189" s="15">
        <v>84.809493418648628</v>
      </c>
      <c r="L189" s="15">
        <v>180.19035120570788</v>
      </c>
      <c r="M189" s="15">
        <v>460.41328608487333</v>
      </c>
    </row>
    <row r="190" spans="2:13" x14ac:dyDescent="0.35">
      <c r="B190" s="6" t="s">
        <v>160</v>
      </c>
      <c r="C190" s="12">
        <v>1</v>
      </c>
      <c r="D190" s="15">
        <v>1041.2002563709802</v>
      </c>
      <c r="E190" s="15">
        <v>498.05289221428779</v>
      </c>
      <c r="F190" s="15">
        <v>543.14736415669245</v>
      </c>
      <c r="G190" s="15">
        <v>6.7002354563663653</v>
      </c>
      <c r="H190" s="15">
        <v>23.287210300530763</v>
      </c>
      <c r="I190" s="15">
        <v>459.58072269341574</v>
      </c>
      <c r="J190" s="15">
        <v>536.52506173515985</v>
      </c>
      <c r="K190" s="15">
        <v>84.342478071942836</v>
      </c>
      <c r="L190" s="15">
        <v>358.71296818224261</v>
      </c>
      <c r="M190" s="15">
        <v>637.39281624633304</v>
      </c>
    </row>
    <row r="191" spans="2:13" x14ac:dyDescent="0.35">
      <c r="B191" s="6" t="s">
        <v>161</v>
      </c>
      <c r="C191" s="12">
        <v>1</v>
      </c>
      <c r="D191" s="15">
        <v>753.38798724890694</v>
      </c>
      <c r="E191" s="15">
        <v>367.39179212566125</v>
      </c>
      <c r="F191" s="15">
        <v>385.99619512324568</v>
      </c>
      <c r="G191" s="15">
        <v>4.7616274389967757</v>
      </c>
      <c r="H191" s="15">
        <v>14.325965476292183</v>
      </c>
      <c r="I191" s="15">
        <v>343.7242525087965</v>
      </c>
      <c r="J191" s="15">
        <v>391.05933174252601</v>
      </c>
      <c r="K191" s="15">
        <v>82.320062746349549</v>
      </c>
      <c r="L191" s="15">
        <v>231.3930456861103</v>
      </c>
      <c r="M191" s="15">
        <v>503.39053856521218</v>
      </c>
    </row>
    <row r="192" spans="2:13" x14ac:dyDescent="0.35">
      <c r="B192" s="6" t="s">
        <v>162</v>
      </c>
      <c r="C192" s="12">
        <v>1</v>
      </c>
      <c r="D192" s="15">
        <v>192.07759771029299</v>
      </c>
      <c r="E192" s="15">
        <v>316.30855606396676</v>
      </c>
      <c r="F192" s="15">
        <v>-124.23095835367377</v>
      </c>
      <c r="G192" s="15">
        <v>-1.532506142659888</v>
      </c>
      <c r="H192" s="15">
        <v>14.676072468452796</v>
      </c>
      <c r="I192" s="15">
        <v>292.06261416623545</v>
      </c>
      <c r="J192" s="15">
        <v>340.55449796169808</v>
      </c>
      <c r="K192" s="15">
        <v>82.381712453883168</v>
      </c>
      <c r="L192" s="15">
        <v>180.2079598120709</v>
      </c>
      <c r="M192" s="15">
        <v>452.40915231586263</v>
      </c>
    </row>
    <row r="193" spans="2:13" x14ac:dyDescent="0.35">
      <c r="B193" s="6" t="s">
        <v>163</v>
      </c>
      <c r="C193" s="12">
        <v>1</v>
      </c>
      <c r="D193" s="15">
        <v>390.64287641209955</v>
      </c>
      <c r="E193" s="15">
        <v>362.42838552110175</v>
      </c>
      <c r="F193" s="15">
        <v>28.214490890997808</v>
      </c>
      <c r="G193" s="15">
        <v>0.34805237901633668</v>
      </c>
      <c r="H193" s="15">
        <v>14.068415879047228</v>
      </c>
      <c r="I193" s="15">
        <v>339.18633661941357</v>
      </c>
      <c r="J193" s="15">
        <v>385.67043442278992</v>
      </c>
      <c r="K193" s="15">
        <v>82.275632899910534</v>
      </c>
      <c r="L193" s="15">
        <v>226.5030404276944</v>
      </c>
      <c r="M193" s="15">
        <v>498.35373061450912</v>
      </c>
    </row>
    <row r="194" spans="2:13" x14ac:dyDescent="0.35">
      <c r="B194" s="6" t="s">
        <v>164</v>
      </c>
      <c r="C194" s="12">
        <v>1</v>
      </c>
      <c r="D194" s="15">
        <v>256.29154906337163</v>
      </c>
      <c r="E194" s="15">
        <v>245.95409450914542</v>
      </c>
      <c r="F194" s="15">
        <v>10.337454554226213</v>
      </c>
      <c r="G194" s="15">
        <v>0.12752226026235608</v>
      </c>
      <c r="H194" s="15">
        <v>10.075445280949435</v>
      </c>
      <c r="I194" s="15">
        <v>229.30872420310573</v>
      </c>
      <c r="J194" s="15">
        <v>262.59946481518512</v>
      </c>
      <c r="K194" s="15">
        <v>81.687661500035716</v>
      </c>
      <c r="L194" s="15">
        <v>111.0001210432315</v>
      </c>
      <c r="M194" s="15">
        <v>380.90806797505934</v>
      </c>
    </row>
    <row r="195" spans="2:13" x14ac:dyDescent="0.35">
      <c r="B195" s="6" t="s">
        <v>165</v>
      </c>
      <c r="C195" s="12">
        <v>1</v>
      </c>
      <c r="D195" s="15">
        <v>184.67931669463792</v>
      </c>
      <c r="E195" s="15">
        <v>170.18007880187133</v>
      </c>
      <c r="F195" s="15">
        <v>14.499237892766587</v>
      </c>
      <c r="G195" s="15">
        <v>0.1788617863777005</v>
      </c>
      <c r="H195" s="15">
        <v>18.21081861149154</v>
      </c>
      <c r="I195" s="15">
        <v>140.09447852199642</v>
      </c>
      <c r="J195" s="15">
        <v>200.26567908174624</v>
      </c>
      <c r="K195" s="15">
        <v>83.084254574712645</v>
      </c>
      <c r="L195" s="15">
        <v>32.918831736962943</v>
      </c>
      <c r="M195" s="15">
        <v>307.44132586677972</v>
      </c>
    </row>
    <row r="196" spans="2:13" x14ac:dyDescent="0.35">
      <c r="B196" s="6" t="s">
        <v>166</v>
      </c>
      <c r="C196" s="12">
        <v>1</v>
      </c>
      <c r="D196" s="15">
        <v>259.95286757158794</v>
      </c>
      <c r="E196" s="15">
        <v>261.75530253470561</v>
      </c>
      <c r="F196" s="15">
        <v>-1.8024349631176619</v>
      </c>
      <c r="G196" s="15">
        <v>-2.2234736730106539E-2</v>
      </c>
      <c r="H196" s="15">
        <v>10.295185344591616</v>
      </c>
      <c r="I196" s="15">
        <v>244.74690562007396</v>
      </c>
      <c r="J196" s="15">
        <v>278.76369944933725</v>
      </c>
      <c r="K196" s="15">
        <v>81.715055436648314</v>
      </c>
      <c r="L196" s="15">
        <v>126.75607228794061</v>
      </c>
      <c r="M196" s="15">
        <v>396.75453278147063</v>
      </c>
    </row>
    <row r="197" spans="2:13" x14ac:dyDescent="0.35">
      <c r="B197" s="6" t="s">
        <v>167</v>
      </c>
      <c r="C197" s="12">
        <v>1</v>
      </c>
      <c r="D197" s="15">
        <v>325.84191908072341</v>
      </c>
      <c r="E197" s="15">
        <v>279.89842729977698</v>
      </c>
      <c r="F197" s="15">
        <v>45.943491780946431</v>
      </c>
      <c r="G197" s="15">
        <v>0.56675634079146064</v>
      </c>
      <c r="H197" s="15">
        <v>11.552460019858328</v>
      </c>
      <c r="I197" s="15">
        <v>260.81292094108034</v>
      </c>
      <c r="J197" s="15">
        <v>298.98393365847363</v>
      </c>
      <c r="K197" s="15">
        <v>81.88295778881853</v>
      </c>
      <c r="L197" s="15">
        <v>144.62181012377991</v>
      </c>
      <c r="M197" s="15">
        <v>415.17504447577403</v>
      </c>
    </row>
    <row r="198" spans="2:13" x14ac:dyDescent="0.35">
      <c r="B198" s="6" t="s">
        <v>168</v>
      </c>
      <c r="C198" s="12">
        <v>1</v>
      </c>
      <c r="D198" s="15">
        <v>291.77268941607758</v>
      </c>
      <c r="E198" s="15">
        <v>282.45300078392904</v>
      </c>
      <c r="F198" s="15">
        <v>9.3196886321485408</v>
      </c>
      <c r="G198" s="15">
        <v>0.1149671568642681</v>
      </c>
      <c r="H198" s="15">
        <v>11.800167347437624</v>
      </c>
      <c r="I198" s="15">
        <v>262.95826385724223</v>
      </c>
      <c r="J198" s="15">
        <v>301.94773771061585</v>
      </c>
      <c r="K198" s="15">
        <v>81.918272645134223</v>
      </c>
      <c r="L198" s="15">
        <v>147.11804089013759</v>
      </c>
      <c r="M198" s="15">
        <v>417.78796067772049</v>
      </c>
    </row>
    <row r="199" spans="2:13" x14ac:dyDescent="0.35">
      <c r="B199" s="6" t="s">
        <v>169</v>
      </c>
      <c r="C199" s="12">
        <v>1</v>
      </c>
      <c r="D199" s="15">
        <v>126.71894491627157</v>
      </c>
      <c r="E199" s="15">
        <v>111.03815797845584</v>
      </c>
      <c r="F199" s="15">
        <v>15.680786937815725</v>
      </c>
      <c r="G199" s="15">
        <v>0.19343730920540622</v>
      </c>
      <c r="H199" s="15">
        <v>28.2938279609326</v>
      </c>
      <c r="I199" s="15">
        <v>64.294690999820858</v>
      </c>
      <c r="J199" s="15">
        <v>157.78162495709083</v>
      </c>
      <c r="K199" s="15">
        <v>85.859770232733936</v>
      </c>
      <c r="L199" s="15">
        <v>-30.808443344227101</v>
      </c>
      <c r="M199" s="15">
        <v>252.88475930113879</v>
      </c>
    </row>
    <row r="200" spans="2:13" x14ac:dyDescent="0.35">
      <c r="B200" s="6" t="s">
        <v>170</v>
      </c>
      <c r="C200" s="12">
        <v>1</v>
      </c>
      <c r="D200" s="15">
        <v>206.70153351002702</v>
      </c>
      <c r="E200" s="15">
        <v>155.66916811518752</v>
      </c>
      <c r="F200" s="15">
        <v>51.032365394839502</v>
      </c>
      <c r="G200" s="15">
        <v>0.6295324006066696</v>
      </c>
      <c r="H200" s="15">
        <v>20.571889152512355</v>
      </c>
      <c r="I200" s="15">
        <v>121.68290713217895</v>
      </c>
      <c r="J200" s="15">
        <v>189.65542909819607</v>
      </c>
      <c r="K200" s="15">
        <v>83.633498474225433</v>
      </c>
      <c r="L200" s="15">
        <v>17.500530077394785</v>
      </c>
      <c r="M200" s="15">
        <v>293.83780615298025</v>
      </c>
    </row>
    <row r="201" spans="2:13" x14ac:dyDescent="0.35">
      <c r="B201" s="6" t="s">
        <v>171</v>
      </c>
      <c r="C201" s="12">
        <v>1</v>
      </c>
      <c r="D201" s="15">
        <v>201.98489226665259</v>
      </c>
      <c r="E201" s="15">
        <v>156.04602828105124</v>
      </c>
      <c r="F201" s="15">
        <v>45.938863985601358</v>
      </c>
      <c r="G201" s="15">
        <v>0.56669925256733933</v>
      </c>
      <c r="H201" s="15">
        <v>20.509300005446818</v>
      </c>
      <c r="I201" s="15">
        <v>122.16316913299829</v>
      </c>
      <c r="J201" s="15">
        <v>189.92888742910418</v>
      </c>
      <c r="K201" s="15">
        <v>83.618125011557353</v>
      </c>
      <c r="L201" s="15">
        <v>17.902788324619735</v>
      </c>
      <c r="M201" s="15">
        <v>294.18926823748274</v>
      </c>
    </row>
    <row r="202" spans="2:13" x14ac:dyDescent="0.35">
      <c r="B202" s="6" t="s">
        <v>172</v>
      </c>
      <c r="C202" s="12">
        <v>1</v>
      </c>
      <c r="D202" s="15">
        <v>303.19777569926305</v>
      </c>
      <c r="E202" s="15">
        <v>295.80730962544663</v>
      </c>
      <c r="F202" s="15">
        <v>7.3904660738164125</v>
      </c>
      <c r="G202" s="15">
        <v>9.1168375462413284E-2</v>
      </c>
      <c r="H202" s="15">
        <v>13.311139640018997</v>
      </c>
      <c r="I202" s="15">
        <v>273.81633629124963</v>
      </c>
      <c r="J202" s="15">
        <v>317.79828295964364</v>
      </c>
      <c r="K202" s="15">
        <v>82.149533670320352</v>
      </c>
      <c r="L202" s="15">
        <v>160.0902896544836</v>
      </c>
      <c r="M202" s="15">
        <v>431.52432959640964</v>
      </c>
    </row>
    <row r="203" spans="2:13" x14ac:dyDescent="0.35">
      <c r="B203" s="6" t="s">
        <v>173</v>
      </c>
      <c r="C203" s="12">
        <v>1</v>
      </c>
      <c r="D203" s="15">
        <v>342.45802828352049</v>
      </c>
      <c r="E203" s="15">
        <v>273.7438298339016</v>
      </c>
      <c r="F203" s="15">
        <v>68.714198449618891</v>
      </c>
      <c r="G203" s="15">
        <v>0.84765450260955366</v>
      </c>
      <c r="H203" s="15">
        <v>11.021169028921019</v>
      </c>
      <c r="I203" s="15">
        <v>255.5360549339957</v>
      </c>
      <c r="J203" s="15">
        <v>291.95160473380747</v>
      </c>
      <c r="K203" s="15">
        <v>81.809691421610069</v>
      </c>
      <c r="L203" s="15">
        <v>138.58825403911962</v>
      </c>
      <c r="M203" s="15">
        <v>408.89940562868355</v>
      </c>
    </row>
    <row r="204" spans="2:13" x14ac:dyDescent="0.35">
      <c r="B204" s="6" t="s">
        <v>174</v>
      </c>
      <c r="C204" s="12">
        <v>1</v>
      </c>
      <c r="D204" s="15">
        <v>189.92428664396911</v>
      </c>
      <c r="E204" s="15">
        <v>273.7438298339016</v>
      </c>
      <c r="F204" s="15">
        <v>-83.819543189932489</v>
      </c>
      <c r="G204" s="15">
        <v>-1.0339931891036456</v>
      </c>
      <c r="H204" s="15">
        <v>11.021169028921019</v>
      </c>
      <c r="I204" s="15">
        <v>255.5360549339957</v>
      </c>
      <c r="J204" s="15">
        <v>291.95160473380747</v>
      </c>
      <c r="K204" s="15">
        <v>81.809691421610069</v>
      </c>
      <c r="L204" s="15">
        <v>138.58825403911962</v>
      </c>
      <c r="M204" s="15">
        <v>408.89940562868355</v>
      </c>
    </row>
    <row r="205" spans="2:13" x14ac:dyDescent="0.35">
      <c r="B205" s="6" t="s">
        <v>175</v>
      </c>
      <c r="C205" s="12">
        <v>1</v>
      </c>
      <c r="D205" s="15">
        <v>192.14693620199762</v>
      </c>
      <c r="E205" s="15">
        <v>246.65397765232453</v>
      </c>
      <c r="F205" s="15">
        <v>-54.507041450326909</v>
      </c>
      <c r="G205" s="15">
        <v>-0.67239580977097801</v>
      </c>
      <c r="H205" s="15">
        <v>10.066263589619544</v>
      </c>
      <c r="I205" s="15">
        <v>230.02377616989114</v>
      </c>
      <c r="J205" s="15">
        <v>263.28417913475795</v>
      </c>
      <c r="K205" s="15">
        <v>81.68652952837887</v>
      </c>
      <c r="L205" s="15">
        <v>111.70187428613113</v>
      </c>
      <c r="M205" s="15">
        <v>381.6060810185179</v>
      </c>
    </row>
    <row r="206" spans="2:13" x14ac:dyDescent="0.35">
      <c r="B206" s="6" t="s">
        <v>176</v>
      </c>
      <c r="C206" s="12">
        <v>1</v>
      </c>
      <c r="D206" s="15">
        <v>166.4431242436884</v>
      </c>
      <c r="E206" s="15">
        <v>246.65397765232453</v>
      </c>
      <c r="F206" s="15">
        <v>-80.210853408636126</v>
      </c>
      <c r="G206" s="15">
        <v>-0.98947659412539324</v>
      </c>
      <c r="H206" s="15">
        <v>10.066263589619544</v>
      </c>
      <c r="I206" s="15">
        <v>230.02377616989114</v>
      </c>
      <c r="J206" s="15">
        <v>263.28417913475795</v>
      </c>
      <c r="K206" s="15">
        <v>81.68652952837887</v>
      </c>
      <c r="L206" s="15">
        <v>111.70187428613113</v>
      </c>
      <c r="M206" s="15">
        <v>381.6060810185179</v>
      </c>
    </row>
    <row r="207" spans="2:13" x14ac:dyDescent="0.35">
      <c r="B207" s="6" t="s">
        <v>177</v>
      </c>
      <c r="C207" s="12">
        <v>1</v>
      </c>
      <c r="D207" s="15">
        <v>235.78191117171292</v>
      </c>
      <c r="E207" s="15">
        <v>271.82285248195535</v>
      </c>
      <c r="F207" s="15">
        <v>-36.040941310242431</v>
      </c>
      <c r="G207" s="15">
        <v>-0.44459903293950309</v>
      </c>
      <c r="H207" s="15">
        <v>10.875904509607469</v>
      </c>
      <c r="I207" s="15">
        <v>253.85506516065055</v>
      </c>
      <c r="J207" s="15">
        <v>289.79063980326015</v>
      </c>
      <c r="K207" s="15">
        <v>81.790248456873584</v>
      </c>
      <c r="L207" s="15">
        <v>136.69939788269988</v>
      </c>
      <c r="M207" s="15">
        <v>406.94630708121082</v>
      </c>
    </row>
    <row r="208" spans="2:13" x14ac:dyDescent="0.35">
      <c r="B208" s="6" t="s">
        <v>178</v>
      </c>
      <c r="C208" s="12">
        <v>1</v>
      </c>
      <c r="D208" s="15">
        <v>284.67501459199542</v>
      </c>
      <c r="E208" s="15">
        <v>279.92342310157329</v>
      </c>
      <c r="F208" s="15">
        <v>4.751591490422129</v>
      </c>
      <c r="G208" s="15">
        <v>5.8615366435084949E-2</v>
      </c>
      <c r="H208" s="15">
        <v>11.554810294593862</v>
      </c>
      <c r="I208" s="15">
        <v>260.83403391763142</v>
      </c>
      <c r="J208" s="15">
        <v>299.01281228551517</v>
      </c>
      <c r="K208" s="15">
        <v>81.88328941047169</v>
      </c>
      <c r="L208" s="15">
        <v>144.64625806242333</v>
      </c>
      <c r="M208" s="15">
        <v>415.20058814072326</v>
      </c>
    </row>
    <row r="209" spans="2:13" x14ac:dyDescent="0.35">
      <c r="B209" s="6" t="s">
        <v>179</v>
      </c>
      <c r="C209" s="12">
        <v>1</v>
      </c>
      <c r="D209" s="15">
        <v>214.07504868302217</v>
      </c>
      <c r="E209" s="15">
        <v>286.94391763857539</v>
      </c>
      <c r="F209" s="15">
        <v>-72.868868955553211</v>
      </c>
      <c r="G209" s="15">
        <v>-0.89890628522034055</v>
      </c>
      <c r="H209" s="15">
        <v>12.270307081903768</v>
      </c>
      <c r="I209" s="15">
        <v>266.67247558794043</v>
      </c>
      <c r="J209" s="15">
        <v>307.21535968921035</v>
      </c>
      <c r="K209" s="15">
        <v>81.987315358043219</v>
      </c>
      <c r="L209" s="15">
        <v>151.49489414846062</v>
      </c>
      <c r="M209" s="15">
        <v>422.39294112869015</v>
      </c>
    </row>
    <row r="210" spans="2:13" x14ac:dyDescent="0.35">
      <c r="B210" s="6" t="s">
        <v>180</v>
      </c>
      <c r="C210" s="12">
        <v>1</v>
      </c>
      <c r="D210" s="15">
        <v>183.77263114909792</v>
      </c>
      <c r="E210" s="15">
        <v>173.2200840371892</v>
      </c>
      <c r="F210" s="15">
        <v>10.552547111908723</v>
      </c>
      <c r="G210" s="15">
        <v>0.13017563000414337</v>
      </c>
      <c r="H210" s="15">
        <v>17.730903137410916</v>
      </c>
      <c r="I210" s="15">
        <v>143.92733911595289</v>
      </c>
      <c r="J210" s="15">
        <v>202.5128289584255</v>
      </c>
      <c r="K210" s="15">
        <v>82.980385452245642</v>
      </c>
      <c r="L210" s="15">
        <v>36.130436336737262</v>
      </c>
      <c r="M210" s="15">
        <v>310.30973173764113</v>
      </c>
    </row>
    <row r="211" spans="2:13" x14ac:dyDescent="0.35">
      <c r="B211" s="6" t="s">
        <v>181</v>
      </c>
      <c r="C211" s="12">
        <v>1</v>
      </c>
      <c r="D211" s="15">
        <v>289.28642125223553</v>
      </c>
      <c r="E211" s="15">
        <v>262.0514069562405</v>
      </c>
      <c r="F211" s="15">
        <v>27.235014295995029</v>
      </c>
      <c r="G211" s="15">
        <v>0.33596961061202324</v>
      </c>
      <c r="H211" s="15">
        <v>10.30764470984915</v>
      </c>
      <c r="I211" s="15">
        <v>245.02242626166594</v>
      </c>
      <c r="J211" s="15">
        <v>279.08038765081506</v>
      </c>
      <c r="K211" s="15">
        <v>81.716626112434994</v>
      </c>
      <c r="L211" s="15">
        <v>127.04958183854217</v>
      </c>
      <c r="M211" s="15">
        <v>397.05323207393883</v>
      </c>
    </row>
    <row r="212" spans="2:13" x14ac:dyDescent="0.35">
      <c r="B212" s="6" t="s">
        <v>182</v>
      </c>
      <c r="C212" s="12">
        <v>1</v>
      </c>
      <c r="D212" s="15">
        <v>397.14858141361776</v>
      </c>
      <c r="E212" s="15">
        <v>392.23133737911979</v>
      </c>
      <c r="F212" s="15">
        <v>4.9172440344979691</v>
      </c>
      <c r="G212" s="15">
        <v>6.0658846938718654E-2</v>
      </c>
      <c r="H212" s="15">
        <v>20.901428705085412</v>
      </c>
      <c r="I212" s="15">
        <v>357.70065302522192</v>
      </c>
      <c r="J212" s="15">
        <v>426.76202173301766</v>
      </c>
      <c r="K212" s="15">
        <v>83.715166879417851</v>
      </c>
      <c r="L212" s="15">
        <v>253.9277771806855</v>
      </c>
      <c r="M212" s="15">
        <v>530.53489757755415</v>
      </c>
    </row>
    <row r="213" spans="2:13" x14ac:dyDescent="0.35">
      <c r="B213" s="6" t="s">
        <v>183</v>
      </c>
      <c r="C213" s="12">
        <v>1</v>
      </c>
      <c r="D213" s="15">
        <v>300.04673067328798</v>
      </c>
      <c r="E213" s="15">
        <v>342.77100080209811</v>
      </c>
      <c r="F213" s="15">
        <v>-42.724270128810133</v>
      </c>
      <c r="G213" s="15">
        <v>-0.52704420283598064</v>
      </c>
      <c r="H213" s="15">
        <v>13.656685949969228</v>
      </c>
      <c r="I213" s="15">
        <v>320.20915976661126</v>
      </c>
      <c r="J213" s="15">
        <v>365.33284183758497</v>
      </c>
      <c r="K213" s="15">
        <v>82.206231606071682</v>
      </c>
      <c r="L213" s="15">
        <v>206.96031170685794</v>
      </c>
      <c r="M213" s="15">
        <v>478.58168989733826</v>
      </c>
    </row>
    <row r="214" spans="2:13" x14ac:dyDescent="0.35">
      <c r="B214" s="6" t="s">
        <v>184</v>
      </c>
      <c r="C214" s="12">
        <v>1</v>
      </c>
      <c r="D214" s="15">
        <v>256.18438620920188</v>
      </c>
      <c r="E214" s="15">
        <v>382.95829128531869</v>
      </c>
      <c r="F214" s="15">
        <v>-126.77390507611682</v>
      </c>
      <c r="G214" s="15">
        <v>-1.5638757909685341</v>
      </c>
      <c r="H214" s="15">
        <v>15.484037106138413</v>
      </c>
      <c r="I214" s="15">
        <v>357.37753288931395</v>
      </c>
      <c r="J214" s="15">
        <v>408.53904968132343</v>
      </c>
      <c r="K214" s="15">
        <v>82.52947866574273</v>
      </c>
      <c r="L214" s="15">
        <v>246.61357447631218</v>
      </c>
      <c r="M214" s="15">
        <v>519.30300809432515</v>
      </c>
    </row>
    <row r="215" spans="2:13" x14ac:dyDescent="0.35">
      <c r="B215" s="6" t="s">
        <v>185</v>
      </c>
      <c r="C215" s="12">
        <v>1</v>
      </c>
      <c r="D215" s="15">
        <v>318.5782889727414</v>
      </c>
      <c r="E215" s="15">
        <v>363.18863359298257</v>
      </c>
      <c r="F215" s="15">
        <v>-44.610344620241165</v>
      </c>
      <c r="G215" s="15">
        <v>-0.55031071210175819</v>
      </c>
      <c r="H215" s="15">
        <v>14.104063261383621</v>
      </c>
      <c r="I215" s="15">
        <v>339.88769261626595</v>
      </c>
      <c r="J215" s="15">
        <v>386.48957456969919</v>
      </c>
      <c r="K215" s="15">
        <v>82.281735787573922</v>
      </c>
      <c r="L215" s="15">
        <v>227.25320608413247</v>
      </c>
      <c r="M215" s="15">
        <v>499.12406110183269</v>
      </c>
    </row>
    <row r="216" spans="2:13" x14ac:dyDescent="0.35">
      <c r="B216" s="6" t="s">
        <v>186</v>
      </c>
      <c r="C216" s="12">
        <v>1</v>
      </c>
      <c r="D216" s="15">
        <v>281.76515409737482</v>
      </c>
      <c r="E216" s="15">
        <v>279.54848568969385</v>
      </c>
      <c r="F216" s="15">
        <v>2.2166684076809702</v>
      </c>
      <c r="G216" s="15">
        <v>2.7344697296305946E-2</v>
      </c>
      <c r="H216" s="15">
        <v>11.519712265777708</v>
      </c>
      <c r="I216" s="15">
        <v>260.51708100870604</v>
      </c>
      <c r="J216" s="15">
        <v>298.57989037068165</v>
      </c>
      <c r="K216" s="15">
        <v>81.878343989246147</v>
      </c>
      <c r="L216" s="15">
        <v>144.27949084702882</v>
      </c>
      <c r="M216" s="15">
        <v>414.8174805323589</v>
      </c>
    </row>
    <row r="217" spans="2:13" x14ac:dyDescent="0.35">
      <c r="B217" s="6" t="s">
        <v>187</v>
      </c>
      <c r="C217" s="12">
        <v>1</v>
      </c>
      <c r="D217" s="15">
        <v>348.46674668822629</v>
      </c>
      <c r="E217" s="15">
        <v>426.46840971407323</v>
      </c>
      <c r="F217" s="15">
        <v>-78.001663025846938</v>
      </c>
      <c r="G217" s="15">
        <v>-0.96222414532522293</v>
      </c>
      <c r="H217" s="15">
        <v>21.928869955266027</v>
      </c>
      <c r="I217" s="15">
        <v>390.24031749381601</v>
      </c>
      <c r="J217" s="15">
        <v>462.69650193433046</v>
      </c>
      <c r="K217" s="15">
        <v>83.977584992960956</v>
      </c>
      <c r="L217" s="15">
        <v>287.7313156565254</v>
      </c>
      <c r="M217" s="15">
        <v>565.20550377162112</v>
      </c>
    </row>
    <row r="218" spans="2:13" x14ac:dyDescent="0.35">
      <c r="B218" s="6" t="s">
        <v>188</v>
      </c>
      <c r="C218" s="12">
        <v>1</v>
      </c>
      <c r="D218" s="15">
        <v>378.71914793843308</v>
      </c>
      <c r="E218" s="15">
        <v>405.1122591513199</v>
      </c>
      <c r="F218" s="15">
        <v>-26.393111212886822</v>
      </c>
      <c r="G218" s="15">
        <v>-0.32558394134338176</v>
      </c>
      <c r="H218" s="15">
        <v>17.865742240545945</v>
      </c>
      <c r="I218" s="15">
        <v>375.59675019923122</v>
      </c>
      <c r="J218" s="15">
        <v>434.62776810340858</v>
      </c>
      <c r="K218" s="15">
        <v>83.009301825401707</v>
      </c>
      <c r="L218" s="15">
        <v>267.97483949383093</v>
      </c>
      <c r="M218" s="15">
        <v>542.24967880880888</v>
      </c>
    </row>
    <row r="219" spans="2:13" x14ac:dyDescent="0.35">
      <c r="B219" s="6" t="s">
        <v>189</v>
      </c>
      <c r="C219" s="12">
        <v>1</v>
      </c>
      <c r="D219" s="15">
        <v>360.30415645289946</v>
      </c>
      <c r="E219" s="15">
        <v>324.31012460059492</v>
      </c>
      <c r="F219" s="15">
        <v>35.994031852304545</v>
      </c>
      <c r="G219" s="15">
        <v>0.44402036049431443</v>
      </c>
      <c r="H219" s="15">
        <v>14.18796120309408</v>
      </c>
      <c r="I219" s="15">
        <v>300.87057810633104</v>
      </c>
      <c r="J219" s="15">
        <v>347.7496710948588</v>
      </c>
      <c r="K219" s="15">
        <v>82.296158396583223</v>
      </c>
      <c r="L219" s="15">
        <v>188.35086988996417</v>
      </c>
      <c r="M219" s="15">
        <v>460.26937931122563</v>
      </c>
    </row>
    <row r="220" spans="2:13" x14ac:dyDescent="0.35">
      <c r="B220" s="6" t="s">
        <v>190</v>
      </c>
      <c r="C220" s="12">
        <v>1</v>
      </c>
      <c r="D220" s="15">
        <v>342.76335527262108</v>
      </c>
      <c r="E220" s="15">
        <v>314.28575658985369</v>
      </c>
      <c r="F220" s="15">
        <v>28.477598682767393</v>
      </c>
      <c r="G220" s="15">
        <v>0.35129806199594193</v>
      </c>
      <c r="H220" s="15">
        <v>14.821739316321045</v>
      </c>
      <c r="I220" s="15">
        <v>289.7991624374111</v>
      </c>
      <c r="J220" s="15">
        <v>338.77235074229628</v>
      </c>
      <c r="K220" s="15">
        <v>82.407787253972486</v>
      </c>
      <c r="L220" s="15">
        <v>178.1420828668347</v>
      </c>
      <c r="M220" s="15">
        <v>450.42943031287268</v>
      </c>
    </row>
    <row r="221" spans="2:13" x14ac:dyDescent="0.35">
      <c r="B221" s="6" t="s">
        <v>191</v>
      </c>
      <c r="C221" s="12">
        <v>1</v>
      </c>
      <c r="D221" s="15">
        <v>360.59464988979607</v>
      </c>
      <c r="E221" s="15">
        <v>172.41637210186923</v>
      </c>
      <c r="F221" s="15">
        <v>188.17827778792685</v>
      </c>
      <c r="G221" s="15">
        <v>2.32135669278308</v>
      </c>
      <c r="H221" s="15">
        <v>17.857212046686705</v>
      </c>
      <c r="I221" s="15">
        <v>142.9149556520581</v>
      </c>
      <c r="J221" s="15">
        <v>201.91778855168036</v>
      </c>
      <c r="K221" s="15">
        <v>83.007466325718823</v>
      </c>
      <c r="L221" s="15">
        <v>35.281984823701094</v>
      </c>
      <c r="M221" s="15">
        <v>309.55075938003733</v>
      </c>
    </row>
    <row r="222" spans="2:13" x14ac:dyDescent="0.35">
      <c r="B222" s="6" t="s">
        <v>192</v>
      </c>
      <c r="C222" s="12">
        <v>1</v>
      </c>
      <c r="D222" s="15">
        <v>283.6937634993709</v>
      </c>
      <c r="E222" s="15">
        <v>247.16722532145081</v>
      </c>
      <c r="F222" s="15">
        <v>36.526538177920088</v>
      </c>
      <c r="G222" s="15">
        <v>0.45058932869536295</v>
      </c>
      <c r="H222" s="15">
        <v>10.060647013464402</v>
      </c>
      <c r="I222" s="15">
        <v>230.54630283238669</v>
      </c>
      <c r="J222" s="15">
        <v>263.78814781051494</v>
      </c>
      <c r="K222" s="15">
        <v>81.685837585621556</v>
      </c>
      <c r="L222" s="15">
        <v>112.216265095149</v>
      </c>
      <c r="M222" s="15">
        <v>382.11818554775266</v>
      </c>
    </row>
    <row r="223" spans="2:13" x14ac:dyDescent="0.35">
      <c r="B223" s="6" t="s">
        <v>193</v>
      </c>
      <c r="C223" s="12">
        <v>1</v>
      </c>
      <c r="D223" s="15">
        <v>248.0364410567509</v>
      </c>
      <c r="E223" s="15">
        <v>225.92666899174253</v>
      </c>
      <c r="F223" s="15">
        <v>22.109772065008372</v>
      </c>
      <c r="G223" s="15">
        <v>0.27274490957376829</v>
      </c>
      <c r="H223" s="15">
        <v>11.038895012484636</v>
      </c>
      <c r="I223" s="15">
        <v>207.68960947441005</v>
      </c>
      <c r="J223" s="15">
        <v>244.16372850907501</v>
      </c>
      <c r="K223" s="15">
        <v>81.81208130118479</v>
      </c>
      <c r="L223" s="15">
        <v>90.767144941632978</v>
      </c>
      <c r="M223" s="15">
        <v>361.08619304185208</v>
      </c>
    </row>
    <row r="224" spans="2:13" x14ac:dyDescent="0.35">
      <c r="B224" s="6" t="s">
        <v>194</v>
      </c>
      <c r="C224" s="12">
        <v>1</v>
      </c>
      <c r="D224" s="15">
        <v>378.96757551248282</v>
      </c>
      <c r="E224" s="15">
        <v>432.85580483993908</v>
      </c>
      <c r="F224" s="15">
        <v>-53.888229327456258</v>
      </c>
      <c r="G224" s="15">
        <v>-0.6647621780899613</v>
      </c>
      <c r="H224" s="15">
        <v>22.326961271383652</v>
      </c>
      <c r="I224" s="15">
        <v>395.97003673661936</v>
      </c>
      <c r="J224" s="15">
        <v>469.7415729432588</v>
      </c>
      <c r="K224" s="15">
        <v>84.082415779691289</v>
      </c>
      <c r="L224" s="15">
        <v>293.94552267844722</v>
      </c>
      <c r="M224" s="15">
        <v>571.76608700143095</v>
      </c>
    </row>
    <row r="225" spans="2:13" x14ac:dyDescent="0.35">
      <c r="B225" s="6" t="s">
        <v>195</v>
      </c>
      <c r="C225" s="12">
        <v>1</v>
      </c>
      <c r="D225" s="15">
        <v>270.20687266746779</v>
      </c>
      <c r="E225" s="15">
        <v>300.63657704582431</v>
      </c>
      <c r="F225" s="15">
        <v>-30.429704378356519</v>
      </c>
      <c r="G225" s="15">
        <v>-0.3753791284970539</v>
      </c>
      <c r="H225" s="15">
        <v>16.013535535939042</v>
      </c>
      <c r="I225" s="15">
        <v>274.18104863274027</v>
      </c>
      <c r="J225" s="15">
        <v>327.09210545890835</v>
      </c>
      <c r="K225" s="15">
        <v>82.630459057757832</v>
      </c>
      <c r="L225" s="15">
        <v>164.12503326571425</v>
      </c>
      <c r="M225" s="15">
        <v>437.14812082593437</v>
      </c>
    </row>
    <row r="226" spans="2:13" x14ac:dyDescent="0.35">
      <c r="B226" s="6" t="s">
        <v>196</v>
      </c>
      <c r="C226" s="12">
        <v>1</v>
      </c>
      <c r="D226" s="15">
        <v>305.50056886598702</v>
      </c>
      <c r="E226" s="15">
        <v>336.35540520747509</v>
      </c>
      <c r="F226" s="15">
        <v>-30.854836341488067</v>
      </c>
      <c r="G226" s="15">
        <v>-0.38062353257776094</v>
      </c>
      <c r="H226" s="15">
        <v>13.742060675716608</v>
      </c>
      <c r="I226" s="15">
        <v>313.65251889952481</v>
      </c>
      <c r="J226" s="15">
        <v>359.05829151542537</v>
      </c>
      <c r="K226" s="15">
        <v>82.22045776660508</v>
      </c>
      <c r="L226" s="15">
        <v>200.52121345766147</v>
      </c>
      <c r="M226" s="15">
        <v>472.1895969572887</v>
      </c>
    </row>
    <row r="227" spans="2:13" x14ac:dyDescent="0.35">
      <c r="B227" s="6" t="s">
        <v>214</v>
      </c>
      <c r="C227" s="12">
        <v>1</v>
      </c>
      <c r="D227" s="15">
        <v>127.97854653078643</v>
      </c>
      <c r="E227" s="15">
        <v>220.37007299150568</v>
      </c>
      <c r="F227" s="15">
        <v>-92.391526460719248</v>
      </c>
      <c r="G227" s="15">
        <v>-1.1397366945176488</v>
      </c>
      <c r="H227" s="15">
        <v>11.101653694377987</v>
      </c>
      <c r="I227" s="15">
        <v>202.02933155531954</v>
      </c>
      <c r="J227" s="15">
        <v>238.71081442769182</v>
      </c>
      <c r="K227" s="15">
        <v>81.820572953780442</v>
      </c>
      <c r="L227" s="15">
        <v>85.196520112096437</v>
      </c>
      <c r="M227" s="15">
        <v>355.54362587091492</v>
      </c>
    </row>
    <row r="228" spans="2:13" x14ac:dyDescent="0.35">
      <c r="B228" s="6" t="s">
        <v>215</v>
      </c>
      <c r="C228" s="12">
        <v>1</v>
      </c>
      <c r="D228" s="15">
        <v>152.5346601739578</v>
      </c>
      <c r="E228" s="15">
        <v>209.7054816235285</v>
      </c>
      <c r="F228" s="15">
        <v>-57.170821449570695</v>
      </c>
      <c r="G228" s="15">
        <v>-0.70525605061298979</v>
      </c>
      <c r="H228" s="15">
        <v>14.364722818720054</v>
      </c>
      <c r="I228" s="15">
        <v>185.97391205078577</v>
      </c>
      <c r="J228" s="15">
        <v>233.43705119627123</v>
      </c>
      <c r="K228" s="15">
        <v>82.326816441507489</v>
      </c>
      <c r="L228" s="15">
        <v>73.695577587096864</v>
      </c>
      <c r="M228" s="15">
        <v>345.71538565996013</v>
      </c>
    </row>
    <row r="229" spans="2:13" x14ac:dyDescent="0.35">
      <c r="B229" s="6" t="s">
        <v>216</v>
      </c>
      <c r="C229" s="12">
        <v>1</v>
      </c>
      <c r="D229" s="15">
        <v>250.59645711523632</v>
      </c>
      <c r="E229" s="15">
        <v>229.92942490024345</v>
      </c>
      <c r="F229" s="15">
        <v>20.667032214992872</v>
      </c>
      <c r="G229" s="15">
        <v>0.25494735160826965</v>
      </c>
      <c r="H229" s="15">
        <v>9.1892960364440288</v>
      </c>
      <c r="I229" s="15">
        <v>214.7480377641684</v>
      </c>
      <c r="J229" s="15">
        <v>245.11081203631849</v>
      </c>
      <c r="K229" s="15">
        <v>81.583102450081029</v>
      </c>
      <c r="L229" s="15">
        <v>95.148190609305175</v>
      </c>
      <c r="M229" s="15">
        <v>364.71065919118172</v>
      </c>
    </row>
    <row r="230" spans="2:13" x14ac:dyDescent="0.35">
      <c r="B230" s="6" t="s">
        <v>217</v>
      </c>
      <c r="C230" s="12">
        <v>1</v>
      </c>
      <c r="D230" s="15">
        <v>230.18775321635798</v>
      </c>
      <c r="E230" s="15">
        <v>235.72708455849718</v>
      </c>
      <c r="F230" s="15">
        <v>-5.5393313421392065</v>
      </c>
      <c r="G230" s="15">
        <v>-6.833288111558497E-2</v>
      </c>
      <c r="H230" s="15">
        <v>8.794458978207798</v>
      </c>
      <c r="I230" s="15">
        <v>221.19799703416396</v>
      </c>
      <c r="J230" s="15">
        <v>250.2561720828304</v>
      </c>
      <c r="K230" s="15">
        <v>81.539572922933516</v>
      </c>
      <c r="L230" s="15">
        <v>101.01776422058163</v>
      </c>
      <c r="M230" s="15">
        <v>370.43640489641274</v>
      </c>
    </row>
    <row r="231" spans="2:13" x14ac:dyDescent="0.35">
      <c r="B231" s="6" t="s">
        <v>218</v>
      </c>
      <c r="C231" s="12">
        <v>1</v>
      </c>
      <c r="D231" s="15">
        <v>258.26648249879088</v>
      </c>
      <c r="E231" s="15">
        <v>235.72708455849718</v>
      </c>
      <c r="F231" s="15">
        <v>22.539397940293696</v>
      </c>
      <c r="G231" s="15">
        <v>0.27804475030304915</v>
      </c>
      <c r="H231" s="15">
        <v>8.794458978207798</v>
      </c>
      <c r="I231" s="15">
        <v>221.19799703416396</v>
      </c>
      <c r="J231" s="15">
        <v>250.2561720828304</v>
      </c>
      <c r="K231" s="15">
        <v>81.539572922933516</v>
      </c>
      <c r="L231" s="15">
        <v>101.01776422058163</v>
      </c>
      <c r="M231" s="15">
        <v>370.43640489641274</v>
      </c>
    </row>
    <row r="232" spans="2:13" x14ac:dyDescent="0.35">
      <c r="B232" s="6" t="s">
        <v>219</v>
      </c>
      <c r="C232" s="12">
        <v>1</v>
      </c>
      <c r="D232" s="15">
        <v>120.9717472247146</v>
      </c>
      <c r="E232" s="15">
        <v>220.37007299150568</v>
      </c>
      <c r="F232" s="15">
        <v>-99.398325766791075</v>
      </c>
      <c r="G232" s="15">
        <v>-1.2261721782267108</v>
      </c>
      <c r="H232" s="15">
        <v>11.101653694377987</v>
      </c>
      <c r="I232" s="15">
        <v>202.02933155531954</v>
      </c>
      <c r="J232" s="15">
        <v>238.71081442769182</v>
      </c>
      <c r="K232" s="15">
        <v>81.820572953780442</v>
      </c>
      <c r="L232" s="15">
        <v>85.196520112096437</v>
      </c>
      <c r="M232" s="15">
        <v>355.54362587091492</v>
      </c>
    </row>
    <row r="233" spans="2:13" x14ac:dyDescent="0.35">
      <c r="B233" s="6" t="s">
        <v>220</v>
      </c>
      <c r="C233" s="12">
        <v>1</v>
      </c>
      <c r="D233" s="15">
        <v>323.95524257777464</v>
      </c>
      <c r="E233" s="15">
        <v>327.69165671741894</v>
      </c>
      <c r="F233" s="15">
        <v>-3.736414139644296</v>
      </c>
      <c r="G233" s="15">
        <v>-4.6092195507536404E-2</v>
      </c>
      <c r="H233" s="15">
        <v>34.255952590576427</v>
      </c>
      <c r="I233" s="15">
        <v>271.09832509222321</v>
      </c>
      <c r="J233" s="15">
        <v>384.28498834261467</v>
      </c>
      <c r="K233" s="15">
        <v>88.004714257946617</v>
      </c>
      <c r="L233" s="15">
        <v>182.30145145567238</v>
      </c>
      <c r="M233" s="15">
        <v>473.08186197916552</v>
      </c>
    </row>
    <row r="234" spans="2:13" x14ac:dyDescent="0.35">
      <c r="B234" s="6" t="s">
        <v>221</v>
      </c>
      <c r="C234" s="12">
        <v>1</v>
      </c>
      <c r="D234" s="15">
        <v>332.53958284465392</v>
      </c>
      <c r="E234" s="15">
        <v>302.72192135238089</v>
      </c>
      <c r="F234" s="15">
        <v>29.817661492273032</v>
      </c>
      <c r="G234" s="15">
        <v>0.36782900174182154</v>
      </c>
      <c r="H234" s="15">
        <v>18.659600615999651</v>
      </c>
      <c r="I234" s="15">
        <v>271.89490047585514</v>
      </c>
      <c r="J234" s="15">
        <v>333.54894222890664</v>
      </c>
      <c r="K234" s="15">
        <v>83.183773290730358</v>
      </c>
      <c r="L234" s="15">
        <v>165.29626211170211</v>
      </c>
      <c r="M234" s="15">
        <v>440.14758059305967</v>
      </c>
    </row>
    <row r="235" spans="2:13" x14ac:dyDescent="0.35">
      <c r="B235" s="6" t="s">
        <v>222</v>
      </c>
      <c r="C235" s="12">
        <v>1</v>
      </c>
      <c r="D235" s="15">
        <v>318.75480206331304</v>
      </c>
      <c r="E235" s="15">
        <v>302.72192135238089</v>
      </c>
      <c r="F235" s="15">
        <v>16.032880710932147</v>
      </c>
      <c r="G235" s="15">
        <v>0.19778071826578764</v>
      </c>
      <c r="H235" s="15">
        <v>18.659600615999651</v>
      </c>
      <c r="I235" s="15">
        <v>271.89490047585514</v>
      </c>
      <c r="J235" s="15">
        <v>333.54894222890664</v>
      </c>
      <c r="K235" s="15">
        <v>83.183773290730358</v>
      </c>
      <c r="L235" s="15">
        <v>165.29626211170211</v>
      </c>
      <c r="M235" s="15">
        <v>440.14758059305967</v>
      </c>
    </row>
    <row r="236" spans="2:13" x14ac:dyDescent="0.35">
      <c r="B236" s="6" t="s">
        <v>223</v>
      </c>
      <c r="C236" s="12">
        <v>1</v>
      </c>
      <c r="D236" s="15">
        <v>333.84805201146571</v>
      </c>
      <c r="E236" s="15">
        <v>331.99963590862427</v>
      </c>
      <c r="F236" s="15">
        <v>1.8484161028414405</v>
      </c>
      <c r="G236" s="15">
        <v>2.2801957493811687E-2</v>
      </c>
      <c r="H236" s="15">
        <v>21.635126647149615</v>
      </c>
      <c r="I236" s="15">
        <v>296.25682905315028</v>
      </c>
      <c r="J236" s="15">
        <v>367.74244276409826</v>
      </c>
      <c r="K236" s="15">
        <v>83.901359636022676</v>
      </c>
      <c r="L236" s="15">
        <v>193.38847169909485</v>
      </c>
      <c r="M236" s="15">
        <v>470.61080011815369</v>
      </c>
    </row>
    <row r="237" spans="2:13" x14ac:dyDescent="0.35">
      <c r="B237" s="6" t="s">
        <v>224</v>
      </c>
      <c r="C237" s="12">
        <v>1</v>
      </c>
      <c r="D237" s="15">
        <v>335.28131464737612</v>
      </c>
      <c r="E237" s="15">
        <v>274.15063778315442</v>
      </c>
      <c r="F237" s="15">
        <v>61.130676864221698</v>
      </c>
      <c r="G237" s="15">
        <v>0.75410460517151801</v>
      </c>
      <c r="H237" s="15">
        <v>18.54445997895796</v>
      </c>
      <c r="I237" s="15">
        <v>243.51383763508187</v>
      </c>
      <c r="J237" s="15">
        <v>304.78743793122698</v>
      </c>
      <c r="K237" s="15">
        <v>83.158020897843556</v>
      </c>
      <c r="L237" s="15">
        <v>136.76752337339025</v>
      </c>
      <c r="M237" s="15">
        <v>411.5337521929186</v>
      </c>
    </row>
    <row r="238" spans="2:13" x14ac:dyDescent="0.35">
      <c r="B238" s="6" t="s">
        <v>225</v>
      </c>
      <c r="C238" s="12">
        <v>1</v>
      </c>
      <c r="D238" s="15">
        <v>169.60160845688188</v>
      </c>
      <c r="E238" s="15">
        <v>234.58952816087353</v>
      </c>
      <c r="F238" s="15">
        <v>-64.987919703991651</v>
      </c>
      <c r="G238" s="15">
        <v>-0.80168733675481274</v>
      </c>
      <c r="H238" s="15">
        <v>8.8180090081490743</v>
      </c>
      <c r="I238" s="15">
        <v>220.02153426980811</v>
      </c>
      <c r="J238" s="15">
        <v>249.15752205193894</v>
      </c>
      <c r="K238" s="15">
        <v>81.542116274982774</v>
      </c>
      <c r="L238" s="15">
        <v>99.876006019911244</v>
      </c>
      <c r="M238" s="15">
        <v>369.30305030183581</v>
      </c>
    </row>
    <row r="239" spans="2:13" x14ac:dyDescent="0.35">
      <c r="B239" s="6" t="s">
        <v>226</v>
      </c>
      <c r="C239" s="12">
        <v>1</v>
      </c>
      <c r="D239" s="15">
        <v>209.3971488106277</v>
      </c>
      <c r="E239" s="15">
        <v>235.0118029020571</v>
      </c>
      <c r="F239" s="15">
        <v>-25.614654091429401</v>
      </c>
      <c r="G239" s="15">
        <v>-0.31598093790333343</v>
      </c>
      <c r="H239" s="15">
        <v>8.8061094955750026</v>
      </c>
      <c r="I239" s="15">
        <v>220.46346787347701</v>
      </c>
      <c r="J239" s="15">
        <v>249.56013793063718</v>
      </c>
      <c r="K239" s="15">
        <v>81.540830313304198</v>
      </c>
      <c r="L239" s="15">
        <v>100.30040526356021</v>
      </c>
      <c r="M239" s="15">
        <v>369.72320054055399</v>
      </c>
    </row>
    <row r="240" spans="2:13" x14ac:dyDescent="0.35">
      <c r="B240" s="6" t="s">
        <v>227</v>
      </c>
      <c r="C240" s="12">
        <v>1</v>
      </c>
      <c r="D240" s="15">
        <v>196.34960394675636</v>
      </c>
      <c r="E240" s="15">
        <v>243.45729747236376</v>
      </c>
      <c r="F240" s="15">
        <v>-47.107693525607402</v>
      </c>
      <c r="G240" s="15">
        <v>-0.58111786829339784</v>
      </c>
      <c r="H240" s="15">
        <v>9.3368258305705023</v>
      </c>
      <c r="I240" s="15">
        <v>228.03218035851273</v>
      </c>
      <c r="J240" s="15">
        <v>258.88241458621479</v>
      </c>
      <c r="K240" s="15">
        <v>81.599851472447057</v>
      </c>
      <c r="L240" s="15">
        <v>108.64839257513736</v>
      </c>
      <c r="M240" s="15">
        <v>378.26620236959013</v>
      </c>
    </row>
    <row r="241" spans="2:13" x14ac:dyDescent="0.35">
      <c r="B241" s="6" t="s">
        <v>228</v>
      </c>
      <c r="C241" s="12">
        <v>1</v>
      </c>
      <c r="D241" s="15">
        <v>358.38055216776797</v>
      </c>
      <c r="E241" s="15">
        <v>243.45729747236376</v>
      </c>
      <c r="F241" s="15">
        <v>114.92325469540421</v>
      </c>
      <c r="G241" s="15">
        <v>1.4176868317619762</v>
      </c>
      <c r="H241" s="15">
        <v>9.3368258305705023</v>
      </c>
      <c r="I241" s="15">
        <v>228.03218035851273</v>
      </c>
      <c r="J241" s="15">
        <v>258.88241458621479</v>
      </c>
      <c r="K241" s="15">
        <v>81.599851472447057</v>
      </c>
      <c r="L241" s="15">
        <v>108.64839257513736</v>
      </c>
      <c r="M241" s="15">
        <v>378.26620236959013</v>
      </c>
    </row>
    <row r="242" spans="2:13" x14ac:dyDescent="0.35">
      <c r="B242" s="6" t="s">
        <v>229</v>
      </c>
      <c r="C242" s="12">
        <v>1</v>
      </c>
      <c r="D242" s="15">
        <v>198.00953936017774</v>
      </c>
      <c r="E242" s="15">
        <v>243.45729747236376</v>
      </c>
      <c r="F242" s="15">
        <v>-45.447758112186023</v>
      </c>
      <c r="G242" s="15">
        <v>-0.56064099802532175</v>
      </c>
      <c r="H242" s="15">
        <v>9.3368258305705023</v>
      </c>
      <c r="I242" s="15">
        <v>228.03218035851273</v>
      </c>
      <c r="J242" s="15">
        <v>258.88241458621479</v>
      </c>
      <c r="K242" s="15">
        <v>81.599851472447057</v>
      </c>
      <c r="L242" s="15">
        <v>108.64839257513736</v>
      </c>
      <c r="M242" s="15">
        <v>378.26620236959013</v>
      </c>
    </row>
    <row r="243" spans="2:13" x14ac:dyDescent="0.35">
      <c r="B243" s="6" t="s">
        <v>230</v>
      </c>
      <c r="C243" s="12">
        <v>1</v>
      </c>
      <c r="D243" s="15">
        <v>166.40779961215463</v>
      </c>
      <c r="E243" s="15">
        <v>234.58952816087353</v>
      </c>
      <c r="F243" s="15">
        <v>-68.181728548718894</v>
      </c>
      <c r="G243" s="15">
        <v>-0.84108598374175558</v>
      </c>
      <c r="H243" s="15">
        <v>8.8180090081490743</v>
      </c>
      <c r="I243" s="15">
        <v>220.02153426980811</v>
      </c>
      <c r="J243" s="15">
        <v>249.15752205193894</v>
      </c>
      <c r="K243" s="15">
        <v>81.542116274982774</v>
      </c>
      <c r="L243" s="15">
        <v>99.876006019911244</v>
      </c>
      <c r="M243" s="15">
        <v>369.30305030183581</v>
      </c>
    </row>
    <row r="244" spans="2:13" x14ac:dyDescent="0.35">
      <c r="B244" s="6" t="s">
        <v>231</v>
      </c>
      <c r="C244" s="12">
        <v>1</v>
      </c>
      <c r="D244" s="15">
        <v>299.87320850245294</v>
      </c>
      <c r="E244" s="15">
        <v>342.3707306504848</v>
      </c>
      <c r="F244" s="15">
        <v>-42.497522148031862</v>
      </c>
      <c r="G244" s="15">
        <v>-0.52424705244783709</v>
      </c>
      <c r="H244" s="15">
        <v>33.191471970113192</v>
      </c>
      <c r="I244" s="15">
        <v>287.53599863226782</v>
      </c>
      <c r="J244" s="15">
        <v>397.20546266870178</v>
      </c>
      <c r="K244" s="15">
        <v>87.59585181547024</v>
      </c>
      <c r="L244" s="15">
        <v>197.65599595797644</v>
      </c>
      <c r="M244" s="15">
        <v>487.08546534299319</v>
      </c>
    </row>
    <row r="245" spans="2:13" x14ac:dyDescent="0.35">
      <c r="B245" s="6" t="s">
        <v>232</v>
      </c>
      <c r="C245" s="12">
        <v>1</v>
      </c>
      <c r="D245" s="15">
        <v>344.85569958245247</v>
      </c>
      <c r="E245" s="15">
        <v>298.3785241385898</v>
      </c>
      <c r="F245" s="15">
        <v>46.477175443862677</v>
      </c>
      <c r="G245" s="15">
        <v>0.57333983255949461</v>
      </c>
      <c r="H245" s="15">
        <v>18.903615991698601</v>
      </c>
      <c r="I245" s="15">
        <v>267.14837206779754</v>
      </c>
      <c r="J245" s="15">
        <v>329.60867620938205</v>
      </c>
      <c r="K245" s="15">
        <v>83.23884995179003</v>
      </c>
      <c r="L245" s="15">
        <v>160.8618742376479</v>
      </c>
      <c r="M245" s="15">
        <v>435.8951740395317</v>
      </c>
    </row>
    <row r="246" spans="2:13" x14ac:dyDescent="0.35">
      <c r="B246" s="6" t="s">
        <v>233</v>
      </c>
      <c r="C246" s="12">
        <v>1</v>
      </c>
      <c r="D246" s="15">
        <v>340.26696321400709</v>
      </c>
      <c r="E246" s="15">
        <v>298.3785241385898</v>
      </c>
      <c r="F246" s="15">
        <v>41.888439075417295</v>
      </c>
      <c r="G246" s="15">
        <v>0.51673343778574443</v>
      </c>
      <c r="H246" s="15">
        <v>18.903615991698601</v>
      </c>
      <c r="I246" s="15">
        <v>267.14837206779754</v>
      </c>
      <c r="J246" s="15">
        <v>329.60867620938205</v>
      </c>
      <c r="K246" s="15">
        <v>83.23884995179003</v>
      </c>
      <c r="L246" s="15">
        <v>160.8618742376479</v>
      </c>
      <c r="M246" s="15">
        <v>435.8951740395317</v>
      </c>
    </row>
    <row r="247" spans="2:13" x14ac:dyDescent="0.35">
      <c r="B247" s="6" t="s">
        <v>234</v>
      </c>
      <c r="C247" s="12">
        <v>1</v>
      </c>
      <c r="D247" s="15">
        <v>262.28117718093938</v>
      </c>
      <c r="E247" s="15">
        <v>316.2950376454782</v>
      </c>
      <c r="F247" s="15">
        <v>-54.013860464538823</v>
      </c>
      <c r="G247" s="15">
        <v>-0.66631195675898081</v>
      </c>
      <c r="H247" s="15">
        <v>19.089834424804835</v>
      </c>
      <c r="I247" s="15">
        <v>284.75723914413811</v>
      </c>
      <c r="J247" s="15">
        <v>347.83283614681829</v>
      </c>
      <c r="K247" s="15">
        <v>83.281337778048908</v>
      </c>
      <c r="L247" s="15">
        <v>178.70819475734248</v>
      </c>
      <c r="M247" s="15">
        <v>453.88188053361392</v>
      </c>
    </row>
    <row r="248" spans="2:13" x14ac:dyDescent="0.35">
      <c r="B248" s="6" t="s">
        <v>235</v>
      </c>
      <c r="C248" s="12">
        <v>1</v>
      </c>
      <c r="D248" s="15">
        <v>235.86848608428613</v>
      </c>
      <c r="E248" s="15">
        <v>252.50604166776196</v>
      </c>
      <c r="F248" s="15">
        <v>-16.63755558347583</v>
      </c>
      <c r="G248" s="15">
        <v>-0.20523995361875935</v>
      </c>
      <c r="H248" s="15">
        <v>11.256589299753429</v>
      </c>
      <c r="I248" s="15">
        <v>233.90933531358445</v>
      </c>
      <c r="J248" s="15">
        <v>271.10274802193948</v>
      </c>
      <c r="K248" s="15">
        <v>81.841739023546751</v>
      </c>
      <c r="L248" s="15">
        <v>117.29752089766805</v>
      </c>
      <c r="M248" s="15">
        <v>387.71456243785588</v>
      </c>
    </row>
    <row r="249" spans="2:13" x14ac:dyDescent="0.35">
      <c r="B249" s="6" t="s">
        <v>236</v>
      </c>
      <c r="C249" s="12">
        <v>1</v>
      </c>
      <c r="D249" s="15">
        <v>203.79754865341786</v>
      </c>
      <c r="E249" s="15">
        <v>235.88220591341471</v>
      </c>
      <c r="F249" s="15">
        <v>-32.084657259996845</v>
      </c>
      <c r="G249" s="15">
        <v>-0.39579453453220731</v>
      </c>
      <c r="H249" s="15">
        <v>8.7933474512710248</v>
      </c>
      <c r="I249" s="15">
        <v>221.35495471263363</v>
      </c>
      <c r="J249" s="15">
        <v>250.40945711419579</v>
      </c>
      <c r="K249" s="15">
        <v>81.53945304656996</v>
      </c>
      <c r="L249" s="15">
        <v>101.17308361999312</v>
      </c>
      <c r="M249" s="15">
        <v>370.59132820683629</v>
      </c>
    </row>
    <row r="250" spans="2:13" x14ac:dyDescent="0.35">
      <c r="B250" s="6" t="s">
        <v>237</v>
      </c>
      <c r="C250" s="12">
        <v>1</v>
      </c>
      <c r="D250" s="15">
        <v>219.29149989342258</v>
      </c>
      <c r="E250" s="15">
        <v>213.4757917170094</v>
      </c>
      <c r="F250" s="15">
        <v>5.8157081764131817</v>
      </c>
      <c r="G250" s="15">
        <v>7.1742250260174154E-2</v>
      </c>
      <c r="H250" s="15">
        <v>13.121329651870695</v>
      </c>
      <c r="I250" s="15">
        <v>191.79839832418602</v>
      </c>
      <c r="J250" s="15">
        <v>235.15318510983278</v>
      </c>
      <c r="K250" s="15">
        <v>82.118991320936672</v>
      </c>
      <c r="L250" s="15">
        <v>77.809229934377669</v>
      </c>
      <c r="M250" s="15">
        <v>349.1423534996411</v>
      </c>
    </row>
    <row r="251" spans="2:13" x14ac:dyDescent="0.35">
      <c r="B251" s="6" t="s">
        <v>238</v>
      </c>
      <c r="C251" s="12">
        <v>1</v>
      </c>
      <c r="D251" s="15">
        <v>294.08243374242301</v>
      </c>
      <c r="E251" s="15">
        <v>238.93292537466465</v>
      </c>
      <c r="F251" s="15">
        <v>55.149508367758358</v>
      </c>
      <c r="G251" s="15">
        <v>0.68032124567252239</v>
      </c>
      <c r="H251" s="15">
        <v>8.8737607191670342</v>
      </c>
      <c r="I251" s="15">
        <v>224.27282559158036</v>
      </c>
      <c r="J251" s="15">
        <v>253.59302515774894</v>
      </c>
      <c r="K251" s="15">
        <v>81.548164130383981</v>
      </c>
      <c r="L251" s="15">
        <v>104.20941173556969</v>
      </c>
      <c r="M251" s="15">
        <v>373.65643901375961</v>
      </c>
    </row>
    <row r="252" spans="2:13" x14ac:dyDescent="0.35">
      <c r="B252" s="6" t="s">
        <v>239</v>
      </c>
      <c r="C252" s="12">
        <v>1</v>
      </c>
      <c r="D252" s="15">
        <v>337.72974904051551</v>
      </c>
      <c r="E252" s="15">
        <v>246.01679941226067</v>
      </c>
      <c r="F252" s="15">
        <v>91.712949628254847</v>
      </c>
      <c r="G252" s="15">
        <v>1.1313658087271858</v>
      </c>
      <c r="H252" s="15">
        <v>9.7618299674346023</v>
      </c>
      <c r="I252" s="15">
        <v>229.88954447298985</v>
      </c>
      <c r="J252" s="15">
        <v>262.14405435153145</v>
      </c>
      <c r="K252" s="15">
        <v>81.649572981419297</v>
      </c>
      <c r="L252" s="15">
        <v>111.12575095651752</v>
      </c>
      <c r="M252" s="15">
        <v>380.90784786800384</v>
      </c>
    </row>
    <row r="253" spans="2:13" x14ac:dyDescent="0.35">
      <c r="B253" s="6" t="s">
        <v>240</v>
      </c>
      <c r="C253" s="12">
        <v>1</v>
      </c>
      <c r="D253" s="15">
        <v>198.84945852895032</v>
      </c>
      <c r="E253" s="15">
        <v>246.01679941226067</v>
      </c>
      <c r="F253" s="15">
        <v>-47.167340883310345</v>
      </c>
      <c r="G253" s="15">
        <v>-0.58185367475649341</v>
      </c>
      <c r="H253" s="15">
        <v>9.7618299674346023</v>
      </c>
      <c r="I253" s="15">
        <v>229.88954447298985</v>
      </c>
      <c r="J253" s="15">
        <v>262.14405435153145</v>
      </c>
      <c r="K253" s="15">
        <v>81.649572981419297</v>
      </c>
      <c r="L253" s="15">
        <v>111.12575095651752</v>
      </c>
      <c r="M253" s="15">
        <v>380.90784786800384</v>
      </c>
    </row>
    <row r="254" spans="2:13" x14ac:dyDescent="0.35">
      <c r="B254" s="6" t="s">
        <v>241</v>
      </c>
      <c r="C254" s="12">
        <v>1</v>
      </c>
      <c r="D254" s="15">
        <v>224.22524285785963</v>
      </c>
      <c r="E254" s="15">
        <v>235.88220591341471</v>
      </c>
      <c r="F254" s="15">
        <v>-11.656963055555082</v>
      </c>
      <c r="G254" s="15">
        <v>-0.14379964321404798</v>
      </c>
      <c r="H254" s="15">
        <v>8.7933474512710248</v>
      </c>
      <c r="I254" s="15">
        <v>221.35495471263363</v>
      </c>
      <c r="J254" s="15">
        <v>250.40945711419579</v>
      </c>
      <c r="K254" s="15">
        <v>81.53945304656996</v>
      </c>
      <c r="L254" s="15">
        <v>101.17308361999312</v>
      </c>
      <c r="M254" s="15">
        <v>370.59132820683629</v>
      </c>
    </row>
    <row r="255" spans="2:13" x14ac:dyDescent="0.35">
      <c r="B255" s="6" t="s">
        <v>242</v>
      </c>
      <c r="C255" s="12">
        <v>1</v>
      </c>
      <c r="D255" s="15">
        <v>258.85789097402039</v>
      </c>
      <c r="E255" s="15">
        <v>235.88220591341471</v>
      </c>
      <c r="F255" s="15">
        <v>22.975685060605684</v>
      </c>
      <c r="G255" s="15">
        <v>0.28342676377780668</v>
      </c>
      <c r="H255" s="15">
        <v>8.7933474512710248</v>
      </c>
      <c r="I255" s="15">
        <v>221.35495471263363</v>
      </c>
      <c r="J255" s="15">
        <v>250.40945711419579</v>
      </c>
      <c r="K255" s="15">
        <v>81.53945304656996</v>
      </c>
      <c r="L255" s="15">
        <v>101.17308361999312</v>
      </c>
      <c r="M255" s="15">
        <v>370.59132820683629</v>
      </c>
    </row>
    <row r="256" spans="2:13" x14ac:dyDescent="0.35">
      <c r="B256" s="6" t="s">
        <v>243</v>
      </c>
      <c r="C256" s="12">
        <v>1</v>
      </c>
      <c r="D256" s="15">
        <v>259.40173476767922</v>
      </c>
      <c r="E256" s="15">
        <v>250.47510130792759</v>
      </c>
      <c r="F256" s="15">
        <v>8.9266334597516277</v>
      </c>
      <c r="G256" s="15">
        <v>0.11011845027707708</v>
      </c>
      <c r="H256" s="15">
        <v>10.733445167175592</v>
      </c>
      <c r="I256" s="15">
        <v>232.74266720846174</v>
      </c>
      <c r="J256" s="15">
        <v>268.20753540739344</v>
      </c>
      <c r="K256" s="15">
        <v>81.771427093403332</v>
      </c>
      <c r="L256" s="15">
        <v>115.38274097357962</v>
      </c>
      <c r="M256" s="15">
        <v>385.56746164227559</v>
      </c>
    </row>
    <row r="257" spans="2:13" x14ac:dyDescent="0.35">
      <c r="B257" s="6" t="s">
        <v>244</v>
      </c>
      <c r="C257" s="12">
        <v>1</v>
      </c>
      <c r="D257" s="15">
        <v>206.1745931678478</v>
      </c>
      <c r="E257" s="15">
        <v>245.67423980023634</v>
      </c>
      <c r="F257" s="15">
        <v>-39.499646632388533</v>
      </c>
      <c r="G257" s="15">
        <v>-0.48726542803201589</v>
      </c>
      <c r="H257" s="15">
        <v>9.6988033495126533</v>
      </c>
      <c r="I257" s="15">
        <v>229.65110942967632</v>
      </c>
      <c r="J257" s="15">
        <v>261.69737017079632</v>
      </c>
      <c r="K257" s="15">
        <v>81.642061648071646</v>
      </c>
      <c r="L257" s="15">
        <v>110.79560061491026</v>
      </c>
      <c r="M257" s="15">
        <v>380.55287898556242</v>
      </c>
    </row>
    <row r="258" spans="2:13" x14ac:dyDescent="0.35">
      <c r="B258" s="6" t="s">
        <v>245</v>
      </c>
      <c r="C258" s="12">
        <v>1</v>
      </c>
      <c r="D258" s="15">
        <v>304.46835954757643</v>
      </c>
      <c r="E258" s="15">
        <v>268.21063993090803</v>
      </c>
      <c r="F258" s="15">
        <v>36.257719616668396</v>
      </c>
      <c r="G258" s="15">
        <v>0.44727319798335163</v>
      </c>
      <c r="H258" s="15">
        <v>16.342459750048594</v>
      </c>
      <c r="I258" s="15">
        <v>241.21170473094691</v>
      </c>
      <c r="J258" s="15">
        <v>295.20957513086915</v>
      </c>
      <c r="K258" s="15">
        <v>82.694833178482014</v>
      </c>
      <c r="L258" s="15">
        <v>131.5927454091979</v>
      </c>
      <c r="M258" s="15">
        <v>404.82853445261816</v>
      </c>
    </row>
    <row r="259" spans="2:13" x14ac:dyDescent="0.35">
      <c r="B259" s="6" t="s">
        <v>246</v>
      </c>
      <c r="C259" s="12">
        <v>1</v>
      </c>
      <c r="D259" s="15">
        <v>331.18181179812558</v>
      </c>
      <c r="E259" s="15">
        <v>274.15063778315442</v>
      </c>
      <c r="F259" s="15">
        <v>57.031174014971157</v>
      </c>
      <c r="G259" s="15">
        <v>0.70353336768301344</v>
      </c>
      <c r="H259" s="15">
        <v>18.54445997895796</v>
      </c>
      <c r="I259" s="15">
        <v>243.51383763508187</v>
      </c>
      <c r="J259" s="15">
        <v>304.78743793122698</v>
      </c>
      <c r="K259" s="15">
        <v>83.158020897843556</v>
      </c>
      <c r="L259" s="15">
        <v>136.76752337339025</v>
      </c>
      <c r="M259" s="15">
        <v>411.5337521929186</v>
      </c>
    </row>
    <row r="260" spans="2:13" x14ac:dyDescent="0.35">
      <c r="B260" s="6" t="s">
        <v>247</v>
      </c>
      <c r="C260" s="12">
        <v>1</v>
      </c>
      <c r="D260" s="15">
        <v>280.66506151742271</v>
      </c>
      <c r="E260" s="15">
        <v>301.22241518694136</v>
      </c>
      <c r="F260" s="15">
        <v>-20.557353669518648</v>
      </c>
      <c r="G260" s="15">
        <v>-0.25359436321564427</v>
      </c>
      <c r="H260" s="15">
        <v>18.72319556349278</v>
      </c>
      <c r="I260" s="15">
        <v>270.29033081981061</v>
      </c>
      <c r="J260" s="15">
        <v>332.15449955407212</v>
      </c>
      <c r="K260" s="15">
        <v>83.198061851486713</v>
      </c>
      <c r="L260" s="15">
        <v>163.77315020197059</v>
      </c>
      <c r="M260" s="15">
        <v>438.67168017191216</v>
      </c>
    </row>
    <row r="261" spans="2:13" x14ac:dyDescent="0.35">
      <c r="B261" s="6" t="s">
        <v>248</v>
      </c>
      <c r="C261" s="12">
        <v>1</v>
      </c>
      <c r="D261" s="15">
        <v>340.35566181391414</v>
      </c>
      <c r="E261" s="15">
        <v>237.43341920922509</v>
      </c>
      <c r="F261" s="15">
        <v>102.92224260468905</v>
      </c>
      <c r="G261" s="15">
        <v>1.2696430189242989</v>
      </c>
      <c r="H261" s="15">
        <v>8.8099948194995807</v>
      </c>
      <c r="I261" s="15">
        <v>222.87866534220362</v>
      </c>
      <c r="J261" s="15">
        <v>251.98817307624657</v>
      </c>
      <c r="K261" s="15">
        <v>81.541250005470374</v>
      </c>
      <c r="L261" s="15">
        <v>102.72132820866571</v>
      </c>
      <c r="M261" s="15">
        <v>372.14551020978445</v>
      </c>
    </row>
    <row r="262" spans="2:13" x14ac:dyDescent="0.35">
      <c r="B262" s="6" t="s">
        <v>249</v>
      </c>
      <c r="C262" s="12">
        <v>1</v>
      </c>
      <c r="D262" s="15">
        <v>293.192482907672</v>
      </c>
      <c r="E262" s="15">
        <v>245.26704631144341</v>
      </c>
      <c r="F262" s="15">
        <v>47.925436596228593</v>
      </c>
      <c r="G262" s="15">
        <v>0.59120550100147695</v>
      </c>
      <c r="H262" s="15">
        <v>9.6262752529529525</v>
      </c>
      <c r="I262" s="15">
        <v>229.36373764515201</v>
      </c>
      <c r="J262" s="15">
        <v>261.1703549777348</v>
      </c>
      <c r="K262" s="15">
        <v>81.633477317707261</v>
      </c>
      <c r="L262" s="15">
        <v>110.40258906584904</v>
      </c>
      <c r="M262" s="15">
        <v>380.13150355703777</v>
      </c>
    </row>
    <row r="263" spans="2:13" x14ac:dyDescent="0.35">
      <c r="B263" s="6" t="s">
        <v>250</v>
      </c>
      <c r="C263" s="12">
        <v>1</v>
      </c>
      <c r="D263" s="15">
        <v>247.64821289163172</v>
      </c>
      <c r="E263" s="15">
        <v>234.69294238542022</v>
      </c>
      <c r="F263" s="15">
        <v>12.955270506211491</v>
      </c>
      <c r="G263" s="15">
        <v>0.15981549119235675</v>
      </c>
      <c r="H263" s="15">
        <v>8.8147511044703304</v>
      </c>
      <c r="I263" s="15">
        <v>220.13033078879857</v>
      </c>
      <c r="J263" s="15">
        <v>249.25555398204187</v>
      </c>
      <c r="K263" s="15">
        <v>81.541764027820562</v>
      </c>
      <c r="L263" s="15">
        <v>99.980002182455792</v>
      </c>
      <c r="M263" s="15">
        <v>369.40588258838466</v>
      </c>
    </row>
    <row r="264" spans="2:13" x14ac:dyDescent="0.35">
      <c r="B264" s="6" t="s">
        <v>251</v>
      </c>
      <c r="C264" s="12">
        <v>1</v>
      </c>
      <c r="D264" s="15">
        <v>236.22983595974381</v>
      </c>
      <c r="E264" s="15">
        <v>226.76236443185411</v>
      </c>
      <c r="F264" s="15">
        <v>9.4674715278896997</v>
      </c>
      <c r="G264" s="15">
        <v>0.11679019838712772</v>
      </c>
      <c r="H264" s="15">
        <v>9.6727630536973699</v>
      </c>
      <c r="I264" s="15">
        <v>210.78225452884047</v>
      </c>
      <c r="J264" s="15">
        <v>242.74247433486775</v>
      </c>
      <c r="K264" s="15">
        <v>81.63897224259982</v>
      </c>
      <c r="L264" s="15">
        <v>91.888829169647067</v>
      </c>
      <c r="M264" s="15">
        <v>361.63589969406115</v>
      </c>
    </row>
    <row r="265" spans="2:13" x14ac:dyDescent="0.35">
      <c r="B265" s="6" t="s">
        <v>252</v>
      </c>
      <c r="C265" s="12">
        <v>1</v>
      </c>
      <c r="D265" s="15">
        <v>272.23564345348746</v>
      </c>
      <c r="E265" s="15">
        <v>216.75057531334636</v>
      </c>
      <c r="F265" s="15">
        <v>55.485068140141095</v>
      </c>
      <c r="G265" s="15">
        <v>0.68446069222611072</v>
      </c>
      <c r="H265" s="15">
        <v>12.113765666443838</v>
      </c>
      <c r="I265" s="15">
        <v>196.7377510960581</v>
      </c>
      <c r="J265" s="15">
        <v>236.76339953063462</v>
      </c>
      <c r="K265" s="15">
        <v>81.964033346075198</v>
      </c>
      <c r="L265" s="15">
        <v>81.340015404728092</v>
      </c>
      <c r="M265" s="15">
        <v>352.16113522196463</v>
      </c>
    </row>
    <row r="266" spans="2:13" x14ac:dyDescent="0.35">
      <c r="B266" s="6" t="s">
        <v>253</v>
      </c>
      <c r="C266" s="12">
        <v>1</v>
      </c>
      <c r="D266" s="15">
        <v>183.67520776248719</v>
      </c>
      <c r="E266" s="15">
        <v>237.43341920922509</v>
      </c>
      <c r="F266" s="15">
        <v>-53.758211446737903</v>
      </c>
      <c r="G266" s="15">
        <v>-0.66315828479720218</v>
      </c>
      <c r="H266" s="15">
        <v>8.8099948194995807</v>
      </c>
      <c r="I266" s="15">
        <v>222.87866534220362</v>
      </c>
      <c r="J266" s="15">
        <v>251.98817307624657</v>
      </c>
      <c r="K266" s="15">
        <v>81.541250005470374</v>
      </c>
      <c r="L266" s="15">
        <v>102.72132820866571</v>
      </c>
      <c r="M266" s="15">
        <v>372.14551020978445</v>
      </c>
    </row>
    <row r="267" spans="2:13" x14ac:dyDescent="0.35">
      <c r="B267" s="6" t="s">
        <v>254</v>
      </c>
      <c r="C267" s="12">
        <v>1</v>
      </c>
      <c r="D267" s="15">
        <v>252.50665912191596</v>
      </c>
      <c r="E267" s="15">
        <v>236.39927699995314</v>
      </c>
      <c r="F267" s="15">
        <v>16.107382121962814</v>
      </c>
      <c r="G267" s="15">
        <v>0.19869976349858931</v>
      </c>
      <c r="H267" s="15">
        <v>8.7932898878935113</v>
      </c>
      <c r="I267" s="15">
        <v>221.87212089806926</v>
      </c>
      <c r="J267" s="15">
        <v>250.92643310183703</v>
      </c>
      <c r="K267" s="15">
        <v>81.539446838861636</v>
      </c>
      <c r="L267" s="15">
        <v>101.69016496211839</v>
      </c>
      <c r="M267" s="15">
        <v>371.1083890377879</v>
      </c>
    </row>
    <row r="268" spans="2:13" x14ac:dyDescent="0.35">
      <c r="B268" s="6" t="s">
        <v>255</v>
      </c>
      <c r="C268" s="12">
        <v>1</v>
      </c>
      <c r="D268" s="15">
        <v>289.86053137541177</v>
      </c>
      <c r="E268" s="15">
        <v>237.43341920922509</v>
      </c>
      <c r="F268" s="15">
        <v>52.427112166186674</v>
      </c>
      <c r="G268" s="15">
        <v>0.64673791864235475</v>
      </c>
      <c r="H268" s="15">
        <v>8.8099948194995807</v>
      </c>
      <c r="I268" s="15">
        <v>222.87866534220362</v>
      </c>
      <c r="J268" s="15">
        <v>251.98817307624657</v>
      </c>
      <c r="K268" s="15">
        <v>81.541250005470374</v>
      </c>
      <c r="L268" s="15">
        <v>102.72132820866571</v>
      </c>
      <c r="M268" s="15">
        <v>372.14551020978445</v>
      </c>
    </row>
    <row r="269" spans="2:13" x14ac:dyDescent="0.35">
      <c r="B269" s="6" t="s">
        <v>256</v>
      </c>
      <c r="C269" s="12">
        <v>1</v>
      </c>
      <c r="D269" s="15">
        <v>200.91386435089427</v>
      </c>
      <c r="E269" s="15">
        <v>251.23921748040621</v>
      </c>
      <c r="F269" s="15">
        <v>-50.325353129511939</v>
      </c>
      <c r="G269" s="15">
        <v>-0.62081073690939903</v>
      </c>
      <c r="H269" s="15">
        <v>10.925035496380955</v>
      </c>
      <c r="I269" s="15">
        <v>233.19026218631791</v>
      </c>
      <c r="J269" s="15">
        <v>269.28817277449451</v>
      </c>
      <c r="K269" s="15">
        <v>81.796796051753745</v>
      </c>
      <c r="L269" s="15">
        <v>116.10494577695781</v>
      </c>
      <c r="M269" s="15">
        <v>386.37348918385464</v>
      </c>
    </row>
    <row r="270" spans="2:13" x14ac:dyDescent="0.35">
      <c r="B270" s="6" t="s">
        <v>257</v>
      </c>
      <c r="C270" s="12">
        <v>1</v>
      </c>
      <c r="D270" s="15">
        <v>135.1673761865116</v>
      </c>
      <c r="E270" s="15">
        <v>251.23921748040621</v>
      </c>
      <c r="F270" s="15">
        <v>-116.07184129389461</v>
      </c>
      <c r="G270" s="15">
        <v>-1.4318557316955354</v>
      </c>
      <c r="H270" s="15">
        <v>10.925035496380955</v>
      </c>
      <c r="I270" s="15">
        <v>233.19026218631791</v>
      </c>
      <c r="J270" s="15">
        <v>269.28817277449451</v>
      </c>
      <c r="K270" s="15">
        <v>81.796796051753745</v>
      </c>
      <c r="L270" s="15">
        <v>116.10494577695781</v>
      </c>
      <c r="M270" s="15">
        <v>386.37348918385464</v>
      </c>
    </row>
    <row r="271" spans="2:13" x14ac:dyDescent="0.35">
      <c r="B271" s="6" t="s">
        <v>258</v>
      </c>
      <c r="C271" s="12">
        <v>1</v>
      </c>
      <c r="D271" s="15">
        <v>89.823337547925831</v>
      </c>
      <c r="E271" s="15">
        <v>212.26929246682633</v>
      </c>
      <c r="F271" s="15">
        <v>-122.4459549189005</v>
      </c>
      <c r="G271" s="15">
        <v>-1.5104864402868996</v>
      </c>
      <c r="H271" s="15">
        <v>13.510539463000205</v>
      </c>
      <c r="I271" s="15">
        <v>189.94889608482052</v>
      </c>
      <c r="J271" s="15">
        <v>234.58968884883214</v>
      </c>
      <c r="K271" s="15">
        <v>82.182079070295472</v>
      </c>
      <c r="L271" s="15">
        <v>76.498505121892407</v>
      </c>
      <c r="M271" s="15">
        <v>348.04007981176028</v>
      </c>
    </row>
    <row r="272" spans="2:13" x14ac:dyDescent="0.35">
      <c r="B272" s="6" t="s">
        <v>259</v>
      </c>
      <c r="C272" s="12">
        <v>1</v>
      </c>
      <c r="D272" s="15">
        <v>171.57186238849636</v>
      </c>
      <c r="E272" s="15">
        <v>212.26929246682633</v>
      </c>
      <c r="F272" s="15">
        <v>-40.697430078329973</v>
      </c>
      <c r="G272" s="15">
        <v>-0.50204121751965536</v>
      </c>
      <c r="H272" s="15">
        <v>13.510539463000205</v>
      </c>
      <c r="I272" s="15">
        <v>189.94889608482052</v>
      </c>
      <c r="J272" s="15">
        <v>234.58968884883214</v>
      </c>
      <c r="K272" s="15">
        <v>82.182079070295472</v>
      </c>
      <c r="L272" s="15">
        <v>76.498505121892407</v>
      </c>
      <c r="M272" s="15">
        <v>348.04007981176028</v>
      </c>
    </row>
    <row r="273" spans="2:13" x14ac:dyDescent="0.35">
      <c r="B273" s="6" t="s">
        <v>260</v>
      </c>
      <c r="C273" s="12">
        <v>1</v>
      </c>
      <c r="D273" s="15">
        <v>197.55094390304976</v>
      </c>
      <c r="E273" s="15">
        <v>230.60808071489834</v>
      </c>
      <c r="F273" s="15">
        <v>-33.057136811848579</v>
      </c>
      <c r="G273" s="15">
        <v>-0.40779098780419354</v>
      </c>
      <c r="H273" s="15">
        <v>9.10882920719739</v>
      </c>
      <c r="I273" s="15">
        <v>215.55963064838343</v>
      </c>
      <c r="J273" s="15">
        <v>245.65653078141324</v>
      </c>
      <c r="K273" s="15">
        <v>81.574078071780278</v>
      </c>
      <c r="L273" s="15">
        <v>95.841755354970957</v>
      </c>
      <c r="M273" s="15">
        <v>365.37440607482574</v>
      </c>
    </row>
    <row r="274" spans="2:13" x14ac:dyDescent="0.35">
      <c r="B274" s="6" t="s">
        <v>261</v>
      </c>
      <c r="C274" s="12">
        <v>1</v>
      </c>
      <c r="D274" s="15">
        <v>268.89447791817884</v>
      </c>
      <c r="E274" s="15">
        <v>230.60808071489834</v>
      </c>
      <c r="F274" s="15">
        <v>38.286397203280501</v>
      </c>
      <c r="G274" s="15">
        <v>0.47229885104245928</v>
      </c>
      <c r="H274" s="15">
        <v>9.10882920719739</v>
      </c>
      <c r="I274" s="15">
        <v>215.55963064838343</v>
      </c>
      <c r="J274" s="15">
        <v>245.65653078141324</v>
      </c>
      <c r="K274" s="15">
        <v>81.574078071780278</v>
      </c>
      <c r="L274" s="15">
        <v>95.841755354970957</v>
      </c>
      <c r="M274" s="15">
        <v>365.37440607482574</v>
      </c>
    </row>
    <row r="275" spans="2:13" x14ac:dyDescent="0.35">
      <c r="B275" s="6" t="s">
        <v>262</v>
      </c>
      <c r="C275" s="12">
        <v>1</v>
      </c>
      <c r="D275" s="15">
        <v>173.2082566698104</v>
      </c>
      <c r="E275" s="15">
        <v>238.02805095512485</v>
      </c>
      <c r="F275" s="15">
        <v>-64.819794285314458</v>
      </c>
      <c r="G275" s="15">
        <v>-0.79961335100863062</v>
      </c>
      <c r="H275" s="15">
        <v>8.8297143953200798</v>
      </c>
      <c r="I275" s="15">
        <v>223.44071891089558</v>
      </c>
      <c r="J275" s="15">
        <v>252.61538299935413</v>
      </c>
      <c r="K275" s="15">
        <v>81.543382932264564</v>
      </c>
      <c r="L275" s="15">
        <v>103.31243620396836</v>
      </c>
      <c r="M275" s="15">
        <v>372.74366570628138</v>
      </c>
    </row>
    <row r="276" spans="2:13" x14ac:dyDescent="0.35">
      <c r="B276" s="6" t="s">
        <v>263</v>
      </c>
      <c r="C276" s="12">
        <v>1</v>
      </c>
      <c r="D276" s="15">
        <v>299.9339069101668</v>
      </c>
      <c r="E276" s="15">
        <v>220.11153744823645</v>
      </c>
      <c r="F276" s="15">
        <v>79.82236946193035</v>
      </c>
      <c r="G276" s="15">
        <v>0.98468427792224167</v>
      </c>
      <c r="H276" s="15">
        <v>11.169810359121277</v>
      </c>
      <c r="I276" s="15">
        <v>201.65819623190743</v>
      </c>
      <c r="J276" s="15">
        <v>238.56487866456547</v>
      </c>
      <c r="K276" s="15">
        <v>81.829848510147841</v>
      </c>
      <c r="L276" s="15">
        <v>84.922660673334292</v>
      </c>
      <c r="M276" s="15">
        <v>355.3004142231386</v>
      </c>
    </row>
    <row r="277" spans="2:13" x14ac:dyDescent="0.35">
      <c r="B277" s="6" t="s">
        <v>264</v>
      </c>
      <c r="C277" s="12">
        <v>1</v>
      </c>
      <c r="D277" s="15">
        <v>244.48261981110159</v>
      </c>
      <c r="E277" s="15">
        <v>236.39927699995314</v>
      </c>
      <c r="F277" s="15">
        <v>8.0833428111484409</v>
      </c>
      <c r="G277" s="15">
        <v>9.971566407822291E-2</v>
      </c>
      <c r="H277" s="15">
        <v>8.7932898878935113</v>
      </c>
      <c r="I277" s="15">
        <v>221.87212089806926</v>
      </c>
      <c r="J277" s="15">
        <v>250.92643310183703</v>
      </c>
      <c r="K277" s="15">
        <v>81.539446838861636</v>
      </c>
      <c r="L277" s="15">
        <v>101.69016496211839</v>
      </c>
      <c r="M277" s="15">
        <v>371.1083890377879</v>
      </c>
    </row>
    <row r="278" spans="2:13" x14ac:dyDescent="0.35">
      <c r="B278" s="6" t="s">
        <v>265</v>
      </c>
      <c r="C278" s="12">
        <v>1</v>
      </c>
      <c r="D278" s="15">
        <v>440.97002195203333</v>
      </c>
      <c r="E278" s="15">
        <v>344.18047948956445</v>
      </c>
      <c r="F278" s="15">
        <v>96.789542462468887</v>
      </c>
      <c r="G278" s="15">
        <v>1.1939903735322606</v>
      </c>
      <c r="H278" s="15">
        <v>33.141061324027341</v>
      </c>
      <c r="I278" s="15">
        <v>289.42902953462777</v>
      </c>
      <c r="J278" s="15">
        <v>398.93192944450112</v>
      </c>
      <c r="K278" s="15">
        <v>87.576762839339708</v>
      </c>
      <c r="L278" s="15">
        <v>199.4972811775927</v>
      </c>
      <c r="M278" s="15">
        <v>488.8636778015362</v>
      </c>
    </row>
    <row r="279" spans="2:13" x14ac:dyDescent="0.35">
      <c r="B279" s="6" t="s">
        <v>266</v>
      </c>
      <c r="C279" s="12">
        <v>1</v>
      </c>
      <c r="D279" s="15">
        <v>269.93480159233297</v>
      </c>
      <c r="E279" s="15">
        <v>309.23701717306761</v>
      </c>
      <c r="F279" s="15">
        <v>-39.302215580734639</v>
      </c>
      <c r="G279" s="15">
        <v>-0.48482992963917554</v>
      </c>
      <c r="H279" s="15">
        <v>18.64105951253223</v>
      </c>
      <c r="I279" s="15">
        <v>278.44062755148815</v>
      </c>
      <c r="J279" s="15">
        <v>340.03340679464708</v>
      </c>
      <c r="K279" s="15">
        <v>83.179616153747546</v>
      </c>
      <c r="L279" s="15">
        <v>171.81822582582305</v>
      </c>
      <c r="M279" s="15">
        <v>446.65580852031218</v>
      </c>
    </row>
    <row r="280" spans="2:13" x14ac:dyDescent="0.35">
      <c r="B280" s="6" t="s">
        <v>267</v>
      </c>
      <c r="C280" s="12">
        <v>1</v>
      </c>
      <c r="D280" s="15">
        <v>334.96321778716339</v>
      </c>
      <c r="E280" s="15">
        <v>300.58641772226696</v>
      </c>
      <c r="F280" s="15">
        <v>34.376800064896429</v>
      </c>
      <c r="G280" s="15">
        <v>0.42407027976442141</v>
      </c>
      <c r="H280" s="15">
        <v>18.756787062931316</v>
      </c>
      <c r="I280" s="15">
        <v>269.59883774857013</v>
      </c>
      <c r="J280" s="15">
        <v>331.57399769596378</v>
      </c>
      <c r="K280" s="15">
        <v>83.205627842467237</v>
      </c>
      <c r="L280" s="15">
        <v>163.12465316848397</v>
      </c>
      <c r="M280" s="15">
        <v>438.04818227604994</v>
      </c>
    </row>
    <row r="281" spans="2:13" x14ac:dyDescent="0.35">
      <c r="B281" s="6" t="s">
        <v>268</v>
      </c>
      <c r="C281" s="12">
        <v>1</v>
      </c>
      <c r="D281" s="15">
        <v>357.7484603303962</v>
      </c>
      <c r="E281" s="15">
        <v>300.58641772226696</v>
      </c>
      <c r="F281" s="15">
        <v>57.162042608129241</v>
      </c>
      <c r="G281" s="15">
        <v>0.70514775531677099</v>
      </c>
      <c r="H281" s="15">
        <v>18.756787062931316</v>
      </c>
      <c r="I281" s="15">
        <v>269.59883774857013</v>
      </c>
      <c r="J281" s="15">
        <v>331.57399769596378</v>
      </c>
      <c r="K281" s="15">
        <v>83.205627842467237</v>
      </c>
      <c r="L281" s="15">
        <v>163.12465316848397</v>
      </c>
      <c r="M281" s="15">
        <v>438.04818227604994</v>
      </c>
    </row>
    <row r="282" spans="2:13" x14ac:dyDescent="0.35">
      <c r="B282" s="6" t="s">
        <v>269</v>
      </c>
      <c r="C282" s="12">
        <v>1</v>
      </c>
      <c r="D282" s="15">
        <v>230.50294470959292</v>
      </c>
      <c r="E282" s="15">
        <v>260.37379851791735</v>
      </c>
      <c r="F282" s="15">
        <v>-29.870853808324426</v>
      </c>
      <c r="G282" s="15">
        <v>-0.36848517917272405</v>
      </c>
      <c r="H282" s="15">
        <v>27.103602264177653</v>
      </c>
      <c r="I282" s="15">
        <v>215.59667118163148</v>
      </c>
      <c r="J282" s="15">
        <v>305.15092585420319</v>
      </c>
      <c r="K282" s="15">
        <v>85.474936089065011</v>
      </c>
      <c r="L282" s="15">
        <v>119.16297126269811</v>
      </c>
      <c r="M282" s="15">
        <v>401.58462577313662</v>
      </c>
    </row>
    <row r="283" spans="2:13" x14ac:dyDescent="0.35">
      <c r="B283" s="6" t="s">
        <v>270</v>
      </c>
      <c r="C283" s="12">
        <v>1</v>
      </c>
      <c r="D283" s="15">
        <v>363.78535420602554</v>
      </c>
      <c r="E283" s="15">
        <v>229.16028164363462</v>
      </c>
      <c r="F283" s="15">
        <v>134.62507256239093</v>
      </c>
      <c r="G283" s="15">
        <v>1.6607273532458919</v>
      </c>
      <c r="H283" s="15">
        <v>9.290716118348179</v>
      </c>
      <c r="I283" s="15">
        <v>213.81134113669711</v>
      </c>
      <c r="J283" s="15">
        <v>244.50922215057213</v>
      </c>
      <c r="K283" s="15">
        <v>81.594588360544762</v>
      </c>
      <c r="L283" s="15">
        <v>94.360071791057152</v>
      </c>
      <c r="M283" s="15">
        <v>363.96049149621206</v>
      </c>
    </row>
    <row r="284" spans="2:13" x14ac:dyDescent="0.35">
      <c r="B284" s="6" t="s">
        <v>271</v>
      </c>
      <c r="C284" s="12">
        <v>1</v>
      </c>
      <c r="D284" s="15">
        <v>268.40864887242094</v>
      </c>
      <c r="E284" s="15">
        <v>214.68229093099751</v>
      </c>
      <c r="F284" s="15">
        <v>53.72635794142343</v>
      </c>
      <c r="G284" s="15">
        <v>0.66276534174012047</v>
      </c>
      <c r="H284" s="15">
        <v>12.741320547541191</v>
      </c>
      <c r="I284" s="15">
        <v>193.632700288807</v>
      </c>
      <c r="J284" s="15">
        <v>235.73188157318802</v>
      </c>
      <c r="K284" s="15">
        <v>82.059129248549837</v>
      </c>
      <c r="L284" s="15">
        <v>79.114625657093768</v>
      </c>
      <c r="M284" s="15">
        <v>350.24995620490125</v>
      </c>
    </row>
    <row r="285" spans="2:13" x14ac:dyDescent="0.35">
      <c r="B285" s="6" t="s">
        <v>272</v>
      </c>
      <c r="C285" s="12">
        <v>1</v>
      </c>
      <c r="D285" s="15">
        <v>211.23872621363978</v>
      </c>
      <c r="E285" s="15">
        <v>229.16028164363462</v>
      </c>
      <c r="F285" s="15">
        <v>-17.921555429994839</v>
      </c>
      <c r="G285" s="15">
        <v>-0.22107930379396104</v>
      </c>
      <c r="H285" s="15">
        <v>9.290716118348179</v>
      </c>
      <c r="I285" s="15">
        <v>213.81134113669711</v>
      </c>
      <c r="J285" s="15">
        <v>244.50922215057213</v>
      </c>
      <c r="K285" s="15">
        <v>81.594588360544762</v>
      </c>
      <c r="L285" s="15">
        <v>94.360071791057152</v>
      </c>
      <c r="M285" s="15">
        <v>363.96049149621206</v>
      </c>
    </row>
    <row r="286" spans="2:13" x14ac:dyDescent="0.35">
      <c r="B286" s="6" t="s">
        <v>273</v>
      </c>
      <c r="C286" s="12">
        <v>1</v>
      </c>
      <c r="D286" s="15">
        <v>223.0831529572697</v>
      </c>
      <c r="E286" s="15">
        <v>214.68229093099751</v>
      </c>
      <c r="F286" s="15">
        <v>8.4008620262721934</v>
      </c>
      <c r="G286" s="15">
        <v>0.10363256332812157</v>
      </c>
      <c r="H286" s="15">
        <v>12.741320547541191</v>
      </c>
      <c r="I286" s="15">
        <v>193.632700288807</v>
      </c>
      <c r="J286" s="15">
        <v>235.73188157318802</v>
      </c>
      <c r="K286" s="15">
        <v>82.059129248549837</v>
      </c>
      <c r="L286" s="15">
        <v>79.114625657093768</v>
      </c>
      <c r="M286" s="15">
        <v>350.24995620490125</v>
      </c>
    </row>
    <row r="287" spans="2:13" x14ac:dyDescent="0.35">
      <c r="B287" s="6" t="s">
        <v>274</v>
      </c>
      <c r="C287" s="12">
        <v>1</v>
      </c>
      <c r="D287" s="15">
        <v>351.97074735656679</v>
      </c>
      <c r="E287" s="15">
        <v>196.58480254020111</v>
      </c>
      <c r="F287" s="15">
        <v>155.38594481636568</v>
      </c>
      <c r="G287" s="15">
        <v>1.9168323103179925</v>
      </c>
      <c r="H287" s="15">
        <v>19.135903129888924</v>
      </c>
      <c r="I287" s="15">
        <v>164.97089517873013</v>
      </c>
      <c r="J287" s="15">
        <v>228.19870990167209</v>
      </c>
      <c r="K287" s="15">
        <v>83.291909765183703</v>
      </c>
      <c r="L287" s="15">
        <v>58.980493958408942</v>
      </c>
      <c r="M287" s="15">
        <v>334.18911112199328</v>
      </c>
    </row>
    <row r="288" spans="2:13" x14ac:dyDescent="0.35">
      <c r="B288" s="6" t="s">
        <v>275</v>
      </c>
      <c r="C288" s="12">
        <v>1</v>
      </c>
      <c r="D288" s="15">
        <v>168.5650474293837</v>
      </c>
      <c r="E288" s="15">
        <v>177.03951507814102</v>
      </c>
      <c r="F288" s="15">
        <v>-8.4744676487573258</v>
      </c>
      <c r="G288" s="15">
        <v>-0.10454055816360884</v>
      </c>
      <c r="H288" s="15">
        <v>26.872452372950882</v>
      </c>
      <c r="I288" s="15">
        <v>132.64426421762198</v>
      </c>
      <c r="J288" s="15">
        <v>221.43476593866006</v>
      </c>
      <c r="K288" s="15">
        <v>85.401921174359572</v>
      </c>
      <c r="L288" s="15">
        <v>35.949313786265947</v>
      </c>
      <c r="M288" s="15">
        <v>318.12971637001613</v>
      </c>
    </row>
    <row r="289" spans="2:13" x14ac:dyDescent="0.35">
      <c r="B289" s="6" t="s">
        <v>276</v>
      </c>
      <c r="C289" s="12">
        <v>1</v>
      </c>
      <c r="D289" s="15">
        <v>241.95493277686541</v>
      </c>
      <c r="E289" s="15">
        <v>164.0093234367676</v>
      </c>
      <c r="F289" s="15">
        <v>77.945609340097803</v>
      </c>
      <c r="G289" s="15">
        <v>0.96153267019802702</v>
      </c>
      <c r="H289" s="15">
        <v>32.214444241991011</v>
      </c>
      <c r="I289" s="15">
        <v>110.78871247031317</v>
      </c>
      <c r="J289" s="15">
        <v>217.22993440322205</v>
      </c>
      <c r="K289" s="15">
        <v>87.230326501483191</v>
      </c>
      <c r="L289" s="15">
        <v>19.898463217087738</v>
      </c>
      <c r="M289" s="15">
        <v>308.12018365644747</v>
      </c>
    </row>
    <row r="290" spans="2:13" x14ac:dyDescent="0.35">
      <c r="B290" s="6" t="s">
        <v>277</v>
      </c>
      <c r="C290" s="12">
        <v>1</v>
      </c>
      <c r="D290" s="15">
        <v>184.85808826771864</v>
      </c>
      <c r="E290" s="15">
        <v>185.72630950572329</v>
      </c>
      <c r="F290" s="15">
        <v>-0.86822123800465079</v>
      </c>
      <c r="G290" s="15">
        <v>-1.0710328553064348E-2</v>
      </c>
      <c r="H290" s="15">
        <v>23.377780852816684</v>
      </c>
      <c r="I290" s="15">
        <v>147.10451082806628</v>
      </c>
      <c r="J290" s="15">
        <v>224.3481081833803</v>
      </c>
      <c r="K290" s="15">
        <v>84.367529780937261</v>
      </c>
      <c r="L290" s="15">
        <v>46.344998223647593</v>
      </c>
      <c r="M290" s="15">
        <v>325.10762078779896</v>
      </c>
    </row>
    <row r="291" spans="2:13" x14ac:dyDescent="0.35">
      <c r="B291" s="6" t="s">
        <v>278</v>
      </c>
      <c r="C291" s="12">
        <v>1</v>
      </c>
      <c r="D291" s="15">
        <v>200.07702230282163</v>
      </c>
      <c r="E291" s="15">
        <v>220.74494954191431</v>
      </c>
      <c r="F291" s="15">
        <v>-20.667927239092677</v>
      </c>
      <c r="G291" s="15">
        <v>-0.25495839257542435</v>
      </c>
      <c r="H291" s="15">
        <v>11.004068156695356</v>
      </c>
      <c r="I291" s="15">
        <v>202.56542652992155</v>
      </c>
      <c r="J291" s="15">
        <v>238.92447255390707</v>
      </c>
      <c r="K291" s="15">
        <v>81.807389395654283</v>
      </c>
      <c r="L291" s="15">
        <v>85.593176861875122</v>
      </c>
      <c r="M291" s="15">
        <v>355.8967222219535</v>
      </c>
    </row>
    <row r="292" spans="2:13" x14ac:dyDescent="0.35">
      <c r="B292" s="6" t="s">
        <v>279</v>
      </c>
      <c r="C292" s="12">
        <v>1</v>
      </c>
      <c r="D292" s="15">
        <v>181.75129023351653</v>
      </c>
      <c r="E292" s="15">
        <v>220.74494954191431</v>
      </c>
      <c r="F292" s="15">
        <v>-38.993659308397781</v>
      </c>
      <c r="G292" s="15">
        <v>-0.48102359674937945</v>
      </c>
      <c r="H292" s="15">
        <v>11.004068156695356</v>
      </c>
      <c r="I292" s="15">
        <v>202.56542652992155</v>
      </c>
      <c r="J292" s="15">
        <v>238.92447255390707</v>
      </c>
      <c r="K292" s="15">
        <v>81.807389395654283</v>
      </c>
      <c r="L292" s="15">
        <v>85.593176861875122</v>
      </c>
      <c r="M292" s="15">
        <v>355.8967222219535</v>
      </c>
    </row>
    <row r="293" spans="2:13" x14ac:dyDescent="0.35">
      <c r="B293" s="6" t="s">
        <v>280</v>
      </c>
      <c r="C293" s="12">
        <v>1</v>
      </c>
      <c r="D293" s="15">
        <v>154.70125058617577</v>
      </c>
      <c r="E293" s="15">
        <v>216.75057531334636</v>
      </c>
      <c r="F293" s="15">
        <v>-62.049324727170585</v>
      </c>
      <c r="G293" s="15">
        <v>-0.7654369937449248</v>
      </c>
      <c r="H293" s="15">
        <v>12.113765666443838</v>
      </c>
      <c r="I293" s="15">
        <v>196.7377510960581</v>
      </c>
      <c r="J293" s="15">
        <v>236.76339953063462</v>
      </c>
      <c r="K293" s="15">
        <v>81.964033346075198</v>
      </c>
      <c r="L293" s="15">
        <v>81.340015404728092</v>
      </c>
      <c r="M293" s="15">
        <v>352.16113522196463</v>
      </c>
    </row>
    <row r="294" spans="2:13" x14ac:dyDescent="0.35">
      <c r="B294" s="6" t="s">
        <v>281</v>
      </c>
      <c r="C294" s="12">
        <v>1</v>
      </c>
      <c r="D294" s="15">
        <v>120.08165652683778</v>
      </c>
      <c r="E294" s="15">
        <v>242.19047328500801</v>
      </c>
      <c r="F294" s="15">
        <v>-122.10881675817024</v>
      </c>
      <c r="G294" s="15">
        <v>-1.5063275228230795</v>
      </c>
      <c r="H294" s="15">
        <v>9.1680686081191123</v>
      </c>
      <c r="I294" s="15">
        <v>227.04415540843073</v>
      </c>
      <c r="J294" s="15">
        <v>257.33679116158532</v>
      </c>
      <c r="K294" s="15">
        <v>81.580714177666962</v>
      </c>
      <c r="L294" s="15">
        <v>107.41318459425071</v>
      </c>
      <c r="M294" s="15">
        <v>376.96776197576531</v>
      </c>
    </row>
    <row r="295" spans="2:13" x14ac:dyDescent="0.35">
      <c r="B295" s="6" t="s">
        <v>282</v>
      </c>
      <c r="C295" s="12">
        <v>1</v>
      </c>
      <c r="D295" s="15">
        <v>284.8292030196755</v>
      </c>
      <c r="E295" s="15">
        <v>255.35228303693083</v>
      </c>
      <c r="F295" s="15">
        <v>29.476919982744676</v>
      </c>
      <c r="G295" s="15">
        <v>0.36362563356909289</v>
      </c>
      <c r="H295" s="15">
        <v>12.057988088526706</v>
      </c>
      <c r="I295" s="15">
        <v>235.43160744566509</v>
      </c>
      <c r="J295" s="15">
        <v>275.27295862819653</v>
      </c>
      <c r="K295" s="15">
        <v>81.95580833887287</v>
      </c>
      <c r="L295" s="15">
        <v>119.95531143997869</v>
      </c>
      <c r="M295" s="15">
        <v>390.74925463388297</v>
      </c>
    </row>
    <row r="296" spans="2:13" x14ac:dyDescent="0.35">
      <c r="B296" s="6" t="s">
        <v>283</v>
      </c>
      <c r="C296" s="12">
        <v>1</v>
      </c>
      <c r="D296" s="15">
        <v>248.17471444662888</v>
      </c>
      <c r="E296" s="15">
        <v>255.35228303693083</v>
      </c>
      <c r="F296" s="15">
        <v>-7.1775685903019451</v>
      </c>
      <c r="G296" s="15">
        <v>-8.8542084032591881E-2</v>
      </c>
      <c r="H296" s="15">
        <v>12.057988088526706</v>
      </c>
      <c r="I296" s="15">
        <v>235.43160744566509</v>
      </c>
      <c r="J296" s="15">
        <v>275.27295862819653</v>
      </c>
      <c r="K296" s="15">
        <v>81.95580833887287</v>
      </c>
      <c r="L296" s="15">
        <v>119.95531143997869</v>
      </c>
      <c r="M296" s="15">
        <v>390.74925463388297</v>
      </c>
    </row>
    <row r="297" spans="2:13" x14ac:dyDescent="0.35">
      <c r="B297" s="6" t="s">
        <v>284</v>
      </c>
      <c r="C297" s="12">
        <v>1</v>
      </c>
      <c r="D297" s="15">
        <v>278.14696766500168</v>
      </c>
      <c r="E297" s="15">
        <v>250.7324878054639</v>
      </c>
      <c r="F297" s="15">
        <v>27.414479859537778</v>
      </c>
      <c r="G297" s="15">
        <v>0.33818348774997614</v>
      </c>
      <c r="H297" s="15">
        <v>10.797245816220967</v>
      </c>
      <c r="I297" s="15">
        <v>232.89465038142896</v>
      </c>
      <c r="J297" s="15">
        <v>268.57032522949885</v>
      </c>
      <c r="K297" s="15">
        <v>81.779826124484472</v>
      </c>
      <c r="L297" s="15">
        <v>115.62625165931217</v>
      </c>
      <c r="M297" s="15">
        <v>385.83872395161563</v>
      </c>
    </row>
    <row r="298" spans="2:13" x14ac:dyDescent="0.35">
      <c r="B298" s="6" t="s">
        <v>285</v>
      </c>
      <c r="C298" s="12">
        <v>1</v>
      </c>
      <c r="D298" s="15">
        <v>275.66126852782827</v>
      </c>
      <c r="E298" s="15">
        <v>242.19047328500801</v>
      </c>
      <c r="F298" s="15">
        <v>33.470795242820259</v>
      </c>
      <c r="G298" s="15">
        <v>0.41289385503493969</v>
      </c>
      <c r="H298" s="15">
        <v>9.1680686081191123</v>
      </c>
      <c r="I298" s="15">
        <v>227.04415540843073</v>
      </c>
      <c r="J298" s="15">
        <v>257.33679116158532</v>
      </c>
      <c r="K298" s="15">
        <v>81.580714177666962</v>
      </c>
      <c r="L298" s="15">
        <v>107.41318459425071</v>
      </c>
      <c r="M298" s="15">
        <v>376.96776197576531</v>
      </c>
    </row>
    <row r="299" spans="2:13" x14ac:dyDescent="0.35">
      <c r="B299" s="6" t="s">
        <v>286</v>
      </c>
      <c r="C299" s="12">
        <v>1</v>
      </c>
      <c r="D299" s="15">
        <v>325.03973275525487</v>
      </c>
      <c r="E299" s="15">
        <v>364.44966648725642</v>
      </c>
      <c r="F299" s="15">
        <v>-39.409933732001548</v>
      </c>
      <c r="G299" s="15">
        <v>-0.48615873471868348</v>
      </c>
      <c r="H299" s="15">
        <v>33.81536404122722</v>
      </c>
      <c r="I299" s="15">
        <v>308.58421927332188</v>
      </c>
      <c r="J299" s="15">
        <v>420.31511370119097</v>
      </c>
      <c r="K299" s="15">
        <v>87.83415217884064</v>
      </c>
      <c r="L299" s="15">
        <v>219.34124221758722</v>
      </c>
      <c r="M299" s="15">
        <v>509.55809075692559</v>
      </c>
    </row>
    <row r="300" spans="2:13" x14ac:dyDescent="0.35">
      <c r="B300" s="6" t="s">
        <v>287</v>
      </c>
      <c r="C300" s="12">
        <v>1</v>
      </c>
      <c r="D300" s="15">
        <v>336.94447229060336</v>
      </c>
      <c r="E300" s="15">
        <v>305.97946926272425</v>
      </c>
      <c r="F300" s="15">
        <v>30.965003027879106</v>
      </c>
      <c r="G300" s="15">
        <v>0.38198254264938986</v>
      </c>
      <c r="H300" s="15">
        <v>18.597749493314932</v>
      </c>
      <c r="I300" s="15">
        <v>275.25463095106028</v>
      </c>
      <c r="J300" s="15">
        <v>336.70430757438822</v>
      </c>
      <c r="K300" s="15">
        <v>83.169920824485018</v>
      </c>
      <c r="L300" s="15">
        <v>168.57669530640521</v>
      </c>
      <c r="M300" s="15">
        <v>443.38224321904329</v>
      </c>
    </row>
    <row r="301" spans="2:13" x14ac:dyDescent="0.35">
      <c r="B301" s="6" t="s">
        <v>288</v>
      </c>
      <c r="C301" s="12">
        <v>1</v>
      </c>
      <c r="D301" s="15">
        <v>304.84372440863598</v>
      </c>
      <c r="E301" s="15">
        <v>299.383940168344</v>
      </c>
      <c r="F301" s="15">
        <v>5.459784240291981</v>
      </c>
      <c r="G301" s="15">
        <v>6.7351592523536841E-2</v>
      </c>
      <c r="H301" s="15">
        <v>18.83097187931503</v>
      </c>
      <c r="I301" s="15">
        <v>268.27380146842125</v>
      </c>
      <c r="J301" s="15">
        <v>330.49407886826674</v>
      </c>
      <c r="K301" s="15">
        <v>83.222382480042981</v>
      </c>
      <c r="L301" s="15">
        <v>161.89449573153698</v>
      </c>
      <c r="M301" s="15">
        <v>436.87338460515105</v>
      </c>
    </row>
    <row r="302" spans="2:13" x14ac:dyDescent="0.35">
      <c r="B302" s="6" t="s">
        <v>289</v>
      </c>
      <c r="C302" s="12">
        <v>1</v>
      </c>
      <c r="D302" s="15">
        <v>257.52693757002027</v>
      </c>
      <c r="E302" s="15">
        <v>306.34141903054024</v>
      </c>
      <c r="F302" s="15">
        <v>-48.814481460519971</v>
      </c>
      <c r="G302" s="15">
        <v>-0.60217270864184591</v>
      </c>
      <c r="H302" s="15">
        <v>18.597366604847231</v>
      </c>
      <c r="I302" s="15">
        <v>275.61721327854514</v>
      </c>
      <c r="J302" s="15">
        <v>337.06562478253534</v>
      </c>
      <c r="K302" s="15">
        <v>83.1698352070635</v>
      </c>
      <c r="L302" s="15">
        <v>168.93878652044478</v>
      </c>
      <c r="M302" s="15">
        <v>443.74405154063572</v>
      </c>
    </row>
    <row r="303" spans="2:13" x14ac:dyDescent="0.35">
      <c r="B303" s="6" t="s">
        <v>290</v>
      </c>
      <c r="C303" s="12">
        <v>1</v>
      </c>
      <c r="D303" s="15">
        <v>280.49607322898152</v>
      </c>
      <c r="E303" s="15">
        <v>242.68815421575491</v>
      </c>
      <c r="F303" s="15">
        <v>37.807919013226609</v>
      </c>
      <c r="G303" s="15">
        <v>0.46639637089496799</v>
      </c>
      <c r="H303" s="15">
        <v>9.2309077458599145</v>
      </c>
      <c r="I303" s="15">
        <v>227.43802150139715</v>
      </c>
      <c r="J303" s="15">
        <v>257.93828693011267</v>
      </c>
      <c r="K303" s="15">
        <v>81.587799955309421</v>
      </c>
      <c r="L303" s="15">
        <v>107.89915930363705</v>
      </c>
      <c r="M303" s="15">
        <v>377.47714912787274</v>
      </c>
    </row>
    <row r="304" spans="2:13" x14ac:dyDescent="0.35">
      <c r="B304" s="6" t="s">
        <v>291</v>
      </c>
      <c r="C304" s="12">
        <v>1</v>
      </c>
      <c r="D304" s="15">
        <v>234.36817392164625</v>
      </c>
      <c r="E304" s="15">
        <v>235.88220591341471</v>
      </c>
      <c r="F304" s="15">
        <v>-1.5140319917684621</v>
      </c>
      <c r="G304" s="15">
        <v>-1.8677013832278291E-2</v>
      </c>
      <c r="H304" s="15">
        <v>8.7933474512710248</v>
      </c>
      <c r="I304" s="15">
        <v>221.35495471263363</v>
      </c>
      <c r="J304" s="15">
        <v>250.40945711419579</v>
      </c>
      <c r="K304" s="15">
        <v>81.53945304656996</v>
      </c>
      <c r="L304" s="15">
        <v>101.17308361999312</v>
      </c>
      <c r="M304" s="15">
        <v>370.59132820683629</v>
      </c>
    </row>
    <row r="305" spans="2:13" x14ac:dyDescent="0.35">
      <c r="B305" s="6" t="s">
        <v>292</v>
      </c>
      <c r="C305" s="12">
        <v>1</v>
      </c>
      <c r="D305" s="15">
        <v>240.35825174778387</v>
      </c>
      <c r="E305" s="15">
        <v>236.70090179440146</v>
      </c>
      <c r="F305" s="15">
        <v>3.6573499533824076</v>
      </c>
      <c r="G305" s="15">
        <v>4.5116864135095407E-2</v>
      </c>
      <c r="H305" s="15">
        <v>8.7958475783706316</v>
      </c>
      <c r="I305" s="15">
        <v>222.16952020134246</v>
      </c>
      <c r="J305" s="15">
        <v>251.23228338746046</v>
      </c>
      <c r="K305" s="15">
        <v>81.539722702232325</v>
      </c>
      <c r="L305" s="15">
        <v>101.99133401016235</v>
      </c>
      <c r="M305" s="15">
        <v>371.41046957864057</v>
      </c>
    </row>
    <row r="306" spans="2:13" x14ac:dyDescent="0.35">
      <c r="B306" s="6" t="s">
        <v>293</v>
      </c>
      <c r="C306" s="12">
        <v>1</v>
      </c>
      <c r="D306" s="15">
        <v>212.82588288712984</v>
      </c>
      <c r="E306" s="15">
        <v>246.01679941226067</v>
      </c>
      <c r="F306" s="15">
        <v>-33.190916525130831</v>
      </c>
      <c r="G306" s="15">
        <v>-0.40944128685271786</v>
      </c>
      <c r="H306" s="15">
        <v>9.7618299674346023</v>
      </c>
      <c r="I306" s="15">
        <v>229.88954447298985</v>
      </c>
      <c r="J306" s="15">
        <v>262.14405435153145</v>
      </c>
      <c r="K306" s="15">
        <v>81.649572981419297</v>
      </c>
      <c r="L306" s="15">
        <v>111.12575095651752</v>
      </c>
      <c r="M306" s="15">
        <v>380.90784786800384</v>
      </c>
    </row>
    <row r="307" spans="2:13" x14ac:dyDescent="0.35">
      <c r="B307" s="6" t="s">
        <v>294</v>
      </c>
      <c r="C307" s="12">
        <v>1</v>
      </c>
      <c r="D307" s="15">
        <v>213.59333551683733</v>
      </c>
      <c r="E307" s="15">
        <v>247.46459848352438</v>
      </c>
      <c r="F307" s="15">
        <v>-33.871262966687055</v>
      </c>
      <c r="G307" s="15">
        <v>-0.41783400244180174</v>
      </c>
      <c r="H307" s="15">
        <v>10.047666826525854</v>
      </c>
      <c r="I307" s="15">
        <v>230.86512020979853</v>
      </c>
      <c r="J307" s="15">
        <v>264.06407675725023</v>
      </c>
      <c r="K307" s="15">
        <v>81.684239926633836</v>
      </c>
      <c r="L307" s="15">
        <v>112.51627770637165</v>
      </c>
      <c r="M307" s="15">
        <v>382.41291926067709</v>
      </c>
    </row>
    <row r="308" spans="2:13" x14ac:dyDescent="0.35">
      <c r="B308" s="6" t="s">
        <v>295</v>
      </c>
      <c r="C308" s="12">
        <v>1</v>
      </c>
      <c r="D308" s="15">
        <v>202.78247809055952</v>
      </c>
      <c r="E308" s="15">
        <v>262.67683014338951</v>
      </c>
      <c r="F308" s="15">
        <v>-59.894352052829987</v>
      </c>
      <c r="G308" s="15">
        <v>-0.73885337155882491</v>
      </c>
      <c r="H308" s="15">
        <v>14.395393713184825</v>
      </c>
      <c r="I308" s="15">
        <v>238.89459001646802</v>
      </c>
      <c r="J308" s="15">
        <v>286.45907027031097</v>
      </c>
      <c r="K308" s="15">
        <v>82.332173564728706</v>
      </c>
      <c r="L308" s="15">
        <v>126.65807574875478</v>
      </c>
      <c r="M308" s="15">
        <v>398.69558453802426</v>
      </c>
    </row>
    <row r="309" spans="2:13" x14ac:dyDescent="0.35">
      <c r="B309" s="6" t="s">
        <v>296</v>
      </c>
      <c r="C309" s="12">
        <v>1</v>
      </c>
      <c r="D309" s="15">
        <v>172.89299098579787</v>
      </c>
      <c r="E309" s="15">
        <v>255.58261469419733</v>
      </c>
      <c r="F309" s="15">
        <v>-82.689623708399466</v>
      </c>
      <c r="G309" s="15">
        <v>-1.0200545656791149</v>
      </c>
      <c r="H309" s="15">
        <v>12.125918221971505</v>
      </c>
      <c r="I309" s="15">
        <v>235.54971356901248</v>
      </c>
      <c r="J309" s="15">
        <v>275.61551581938215</v>
      </c>
      <c r="K309" s="15">
        <v>81.965830298124558</v>
      </c>
      <c r="L309" s="15">
        <v>120.1690860897597</v>
      </c>
      <c r="M309" s="15">
        <v>390.99614329863493</v>
      </c>
    </row>
    <row r="310" spans="2:13" x14ac:dyDescent="0.35">
      <c r="B310" s="6" t="s">
        <v>297</v>
      </c>
      <c r="C310" s="12">
        <v>1</v>
      </c>
      <c r="D310" s="15">
        <v>270.36572840572046</v>
      </c>
      <c r="E310" s="15">
        <v>256.9097638549207</v>
      </c>
      <c r="F310" s="15">
        <v>13.455964550799763</v>
      </c>
      <c r="G310" s="15">
        <v>0.16599202487682108</v>
      </c>
      <c r="H310" s="15">
        <v>12.525380446968956</v>
      </c>
      <c r="I310" s="15">
        <v>236.21692200523711</v>
      </c>
      <c r="J310" s="15">
        <v>277.60260570460429</v>
      </c>
      <c r="K310" s="15">
        <v>82.025877618446273</v>
      </c>
      <c r="L310" s="15">
        <v>121.39703269865836</v>
      </c>
      <c r="M310" s="15">
        <v>392.42249501118306</v>
      </c>
    </row>
    <row r="311" spans="2:13" x14ac:dyDescent="0.35">
      <c r="B311" s="6" t="s">
        <v>298</v>
      </c>
      <c r="C311" s="12">
        <v>1</v>
      </c>
      <c r="D311" s="15">
        <v>280.23676981467042</v>
      </c>
      <c r="E311" s="15">
        <v>244.72412165971951</v>
      </c>
      <c r="F311" s="15">
        <v>35.512648154950909</v>
      </c>
      <c r="G311" s="15">
        <v>0.43808203817154406</v>
      </c>
      <c r="H311" s="15">
        <v>9.5337070767191676</v>
      </c>
      <c r="I311" s="15">
        <v>228.97374237064179</v>
      </c>
      <c r="J311" s="15">
        <v>260.47450094879724</v>
      </c>
      <c r="K311" s="15">
        <v>81.622613376194323</v>
      </c>
      <c r="L311" s="15">
        <v>109.87761243770362</v>
      </c>
      <c r="M311" s="15">
        <v>379.57063088173538</v>
      </c>
    </row>
    <row r="312" spans="2:13" x14ac:dyDescent="0.35">
      <c r="B312" s="6" t="s">
        <v>299</v>
      </c>
      <c r="C312" s="12">
        <v>1</v>
      </c>
      <c r="D312" s="15">
        <v>350.55099080856598</v>
      </c>
      <c r="E312" s="15">
        <v>364.48586146403801</v>
      </c>
      <c r="F312" s="15">
        <v>-13.934870655472025</v>
      </c>
      <c r="G312" s="15">
        <v>-0.1718997837550722</v>
      </c>
      <c r="H312" s="15">
        <v>33.81856177070263</v>
      </c>
      <c r="I312" s="15">
        <v>308.61513136783151</v>
      </c>
      <c r="J312" s="15">
        <v>420.35659156024451</v>
      </c>
      <c r="K312" s="15">
        <v>87.835383325706744</v>
      </c>
      <c r="L312" s="15">
        <v>219.37540324997073</v>
      </c>
      <c r="M312" s="15">
        <v>509.59631967810526</v>
      </c>
    </row>
    <row r="313" spans="2:13" x14ac:dyDescent="0.35">
      <c r="B313" s="6" t="s">
        <v>300</v>
      </c>
      <c r="C313" s="12">
        <v>1</v>
      </c>
      <c r="D313" s="15">
        <v>351.30307609863956</v>
      </c>
      <c r="E313" s="15">
        <v>343.07932046385685</v>
      </c>
      <c r="F313" s="15">
        <v>8.2237556347827194</v>
      </c>
      <c r="G313" s="15">
        <v>0.10144778880445374</v>
      </c>
      <c r="H313" s="15">
        <v>24.412767372501911</v>
      </c>
      <c r="I313" s="15">
        <v>302.7476485844175</v>
      </c>
      <c r="J313" s="15">
        <v>383.41099234329619</v>
      </c>
      <c r="K313" s="15">
        <v>84.660159783211526</v>
      </c>
      <c r="L313" s="15">
        <v>203.21456307943146</v>
      </c>
      <c r="M313" s="15">
        <v>482.94407784828223</v>
      </c>
    </row>
    <row r="314" spans="2:13" x14ac:dyDescent="0.35">
      <c r="B314" s="6" t="s">
        <v>301</v>
      </c>
      <c r="C314" s="12">
        <v>1</v>
      </c>
      <c r="D314" s="15">
        <v>313.2871856579099</v>
      </c>
      <c r="E314" s="15">
        <v>338.12060864477866</v>
      </c>
      <c r="F314" s="15">
        <v>-24.833422986868754</v>
      </c>
      <c r="G314" s="15">
        <v>-0.30634371476312611</v>
      </c>
      <c r="H314" s="15">
        <v>23.089768196288528</v>
      </c>
      <c r="I314" s="15">
        <v>299.97462787760168</v>
      </c>
      <c r="J314" s="15">
        <v>376.26658941195564</v>
      </c>
      <c r="K314" s="15">
        <v>84.288177338778354</v>
      </c>
      <c r="L314" s="15">
        <v>198.87039338353301</v>
      </c>
      <c r="M314" s="15">
        <v>477.37082390602427</v>
      </c>
    </row>
    <row r="315" spans="2:13" x14ac:dyDescent="0.35">
      <c r="B315" s="6" t="s">
        <v>302</v>
      </c>
      <c r="C315" s="12">
        <v>1</v>
      </c>
      <c r="D315" s="15">
        <v>206.85485160026474</v>
      </c>
      <c r="E315" s="15">
        <v>216.75057531334636</v>
      </c>
      <c r="F315" s="15">
        <v>-9.8957237130816225</v>
      </c>
      <c r="G315" s="15">
        <v>-0.12207309335237237</v>
      </c>
      <c r="H315" s="15">
        <v>12.113765666443838</v>
      </c>
      <c r="I315" s="15">
        <v>196.7377510960581</v>
      </c>
      <c r="J315" s="15">
        <v>236.76339953063462</v>
      </c>
      <c r="K315" s="15">
        <v>81.964033346075198</v>
      </c>
      <c r="L315" s="15">
        <v>81.340015404728092</v>
      </c>
      <c r="M315" s="15">
        <v>352.16113522196463</v>
      </c>
    </row>
    <row r="316" spans="2:13" x14ac:dyDescent="0.35">
      <c r="B316" s="6" t="s">
        <v>303</v>
      </c>
      <c r="C316" s="12">
        <v>1</v>
      </c>
      <c r="D316" s="15">
        <v>142.74466259605006</v>
      </c>
      <c r="E316" s="15">
        <v>237.43341920922509</v>
      </c>
      <c r="F316" s="15">
        <v>-94.68875661317503</v>
      </c>
      <c r="G316" s="15">
        <v>-1.1680751969843159</v>
      </c>
      <c r="H316" s="15">
        <v>8.8099948194995807</v>
      </c>
      <c r="I316" s="15">
        <v>222.87866534220362</v>
      </c>
      <c r="J316" s="15">
        <v>251.98817307624657</v>
      </c>
      <c r="K316" s="15">
        <v>81.541250005470374</v>
      </c>
      <c r="L316" s="15">
        <v>102.72132820866571</v>
      </c>
      <c r="M316" s="15">
        <v>372.14551020978445</v>
      </c>
    </row>
    <row r="317" spans="2:13" x14ac:dyDescent="0.35">
      <c r="B317" s="6" t="s">
        <v>304</v>
      </c>
      <c r="C317" s="12">
        <v>1</v>
      </c>
      <c r="D317" s="15">
        <v>227.90986270015858</v>
      </c>
      <c r="E317" s="15">
        <v>247.56801270807108</v>
      </c>
      <c r="F317" s="15">
        <v>-19.658150007912496</v>
      </c>
      <c r="G317" s="15">
        <v>-0.24250183722071023</v>
      </c>
      <c r="H317" s="15">
        <v>10.069243576147509</v>
      </c>
      <c r="I317" s="15">
        <v>230.93288807059275</v>
      </c>
      <c r="J317" s="15">
        <v>264.20313734554941</v>
      </c>
      <c r="K317" s="15">
        <v>81.686896806836771</v>
      </c>
      <c r="L317" s="15">
        <v>112.61530257108328</v>
      </c>
      <c r="M317" s="15">
        <v>382.52072284505891</v>
      </c>
    </row>
    <row r="318" spans="2:13" x14ac:dyDescent="0.35">
      <c r="B318" s="6" t="s">
        <v>305</v>
      </c>
      <c r="C318" s="12">
        <v>1</v>
      </c>
      <c r="D318" s="15">
        <v>223.9126389906113</v>
      </c>
      <c r="E318" s="15">
        <v>238.02805095512485</v>
      </c>
      <c r="F318" s="15">
        <v>-14.115411964513555</v>
      </c>
      <c r="G318" s="15">
        <v>-0.17412693122923334</v>
      </c>
      <c r="H318" s="15">
        <v>8.8297143953200798</v>
      </c>
      <c r="I318" s="15">
        <v>223.44071891089558</v>
      </c>
      <c r="J318" s="15">
        <v>252.61538299935413</v>
      </c>
      <c r="K318" s="15">
        <v>81.543382932264564</v>
      </c>
      <c r="L318" s="15">
        <v>103.31243620396836</v>
      </c>
      <c r="M318" s="15">
        <v>372.74366570628138</v>
      </c>
    </row>
    <row r="319" spans="2:13" x14ac:dyDescent="0.35">
      <c r="B319" s="6" t="s">
        <v>306</v>
      </c>
      <c r="C319" s="12">
        <v>1</v>
      </c>
      <c r="D319" s="15">
        <v>220.86505026355866</v>
      </c>
      <c r="E319" s="15">
        <v>247.56801270807108</v>
      </c>
      <c r="F319" s="15">
        <v>-26.702962444512423</v>
      </c>
      <c r="G319" s="15">
        <v>-0.32940624877841834</v>
      </c>
      <c r="H319" s="15">
        <v>10.069243576147509</v>
      </c>
      <c r="I319" s="15">
        <v>230.93288807059275</v>
      </c>
      <c r="J319" s="15">
        <v>264.20313734554941</v>
      </c>
      <c r="K319" s="15">
        <v>81.686896806836771</v>
      </c>
      <c r="L319" s="15">
        <v>112.61530257108328</v>
      </c>
      <c r="M319" s="15">
        <v>382.52072284505891</v>
      </c>
    </row>
    <row r="320" spans="2:13" x14ac:dyDescent="0.35">
      <c r="B320" s="6" t="s">
        <v>307</v>
      </c>
      <c r="C320" s="12">
        <v>1</v>
      </c>
      <c r="D320" s="15">
        <v>229.21950133471654</v>
      </c>
      <c r="E320" s="15">
        <v>236.39927699995314</v>
      </c>
      <c r="F320" s="15">
        <v>-7.1797756652366047</v>
      </c>
      <c r="G320" s="15">
        <v>-8.8569310385342437E-2</v>
      </c>
      <c r="H320" s="15">
        <v>8.7932898878935113</v>
      </c>
      <c r="I320" s="15">
        <v>221.87212089806926</v>
      </c>
      <c r="J320" s="15">
        <v>250.92643310183703</v>
      </c>
      <c r="K320" s="15">
        <v>81.539446838861636</v>
      </c>
      <c r="L320" s="15">
        <v>101.69016496211839</v>
      </c>
      <c r="M320" s="15">
        <v>371.1083890377879</v>
      </c>
    </row>
    <row r="321" spans="2:13" x14ac:dyDescent="0.35">
      <c r="B321" s="6" t="s">
        <v>308</v>
      </c>
      <c r="C321" s="12">
        <v>1</v>
      </c>
      <c r="D321" s="15">
        <v>224.88853710671569</v>
      </c>
      <c r="E321" s="15">
        <v>237.43341920922509</v>
      </c>
      <c r="F321" s="15">
        <v>-12.544882102509405</v>
      </c>
      <c r="G321" s="15">
        <v>-0.15475296283481685</v>
      </c>
      <c r="H321" s="15">
        <v>8.8099948194995807</v>
      </c>
      <c r="I321" s="15">
        <v>222.87866534220362</v>
      </c>
      <c r="J321" s="15">
        <v>251.98817307624657</v>
      </c>
      <c r="K321" s="15">
        <v>81.541250005470374</v>
      </c>
      <c r="L321" s="15">
        <v>102.72132820866571</v>
      </c>
      <c r="M321" s="15">
        <v>372.14551020978445</v>
      </c>
    </row>
    <row r="322" spans="2:13" x14ac:dyDescent="0.35">
      <c r="B322" s="6" t="s">
        <v>309</v>
      </c>
      <c r="C322" s="12">
        <v>1</v>
      </c>
      <c r="D322" s="15">
        <v>241.56974188162042</v>
      </c>
      <c r="E322" s="15">
        <v>237.43341920922509</v>
      </c>
      <c r="F322" s="15">
        <v>4.1363226723953233</v>
      </c>
      <c r="G322" s="15">
        <v>5.1025444764120999E-2</v>
      </c>
      <c r="H322" s="15">
        <v>8.8099948194995807</v>
      </c>
      <c r="I322" s="15">
        <v>222.87866534220362</v>
      </c>
      <c r="J322" s="15">
        <v>251.98817307624657</v>
      </c>
      <c r="K322" s="15">
        <v>81.541250005470374</v>
      </c>
      <c r="L322" s="15">
        <v>102.72132820866571</v>
      </c>
      <c r="M322" s="15">
        <v>372.14551020978445</v>
      </c>
    </row>
    <row r="323" spans="2:13" x14ac:dyDescent="0.35">
      <c r="B323" s="6" t="s">
        <v>310</v>
      </c>
      <c r="C323" s="12">
        <v>1</v>
      </c>
      <c r="D323" s="15">
        <v>230.10048123327263</v>
      </c>
      <c r="E323" s="15">
        <v>237.43341920922509</v>
      </c>
      <c r="F323" s="15">
        <v>-7.3329379759524613</v>
      </c>
      <c r="G323" s="15">
        <v>-9.0458712069967626E-2</v>
      </c>
      <c r="H323" s="15">
        <v>8.8099948194995807</v>
      </c>
      <c r="I323" s="15">
        <v>222.87866534220362</v>
      </c>
      <c r="J323" s="15">
        <v>251.98817307624657</v>
      </c>
      <c r="K323" s="15">
        <v>81.541250005470374</v>
      </c>
      <c r="L323" s="15">
        <v>102.72132820866571</v>
      </c>
      <c r="M323" s="15">
        <v>372.14551020978445</v>
      </c>
    </row>
    <row r="324" spans="2:13" x14ac:dyDescent="0.35">
      <c r="B324" s="6" t="s">
        <v>311</v>
      </c>
      <c r="C324" s="12">
        <v>1</v>
      </c>
      <c r="D324" s="15">
        <v>308.24658556892086</v>
      </c>
      <c r="E324" s="15">
        <v>252.50604166776196</v>
      </c>
      <c r="F324" s="15">
        <v>55.740543901158901</v>
      </c>
      <c r="G324" s="15">
        <v>0.68761222690191903</v>
      </c>
      <c r="H324" s="15">
        <v>11.256589299753429</v>
      </c>
      <c r="I324" s="15">
        <v>233.90933531358445</v>
      </c>
      <c r="J324" s="15">
        <v>271.10274802193948</v>
      </c>
      <c r="K324" s="15">
        <v>81.841739023546751</v>
      </c>
      <c r="L324" s="15">
        <v>117.29752089766805</v>
      </c>
      <c r="M324" s="15">
        <v>387.71456243785588</v>
      </c>
    </row>
    <row r="325" spans="2:13" x14ac:dyDescent="0.35">
      <c r="B325" s="6" t="s">
        <v>312</v>
      </c>
      <c r="C325" s="12">
        <v>1</v>
      </c>
      <c r="D325" s="15">
        <v>326.65294605776489</v>
      </c>
      <c r="E325" s="15">
        <v>252.50604166776196</v>
      </c>
      <c r="F325" s="15">
        <v>74.146904390002931</v>
      </c>
      <c r="G325" s="15">
        <v>0.9146720587423901</v>
      </c>
      <c r="H325" s="15">
        <v>11.256589299753429</v>
      </c>
      <c r="I325" s="15">
        <v>233.90933531358445</v>
      </c>
      <c r="J325" s="15">
        <v>271.10274802193948</v>
      </c>
      <c r="K325" s="15">
        <v>81.841739023546751</v>
      </c>
      <c r="L325" s="15">
        <v>117.29752089766805</v>
      </c>
      <c r="M325" s="15">
        <v>387.71456243785588</v>
      </c>
    </row>
    <row r="326" spans="2:13" x14ac:dyDescent="0.35">
      <c r="B326" s="6" t="s">
        <v>313</v>
      </c>
      <c r="C326" s="12">
        <v>1</v>
      </c>
      <c r="D326" s="15">
        <v>120.51899294525484</v>
      </c>
      <c r="E326" s="15">
        <v>237.43341920922509</v>
      </c>
      <c r="F326" s="15">
        <v>-116.91442626397026</v>
      </c>
      <c r="G326" s="15">
        <v>-1.442249812683607</v>
      </c>
      <c r="H326" s="15">
        <v>8.8099948194995807</v>
      </c>
      <c r="I326" s="15">
        <v>222.87866534220362</v>
      </c>
      <c r="J326" s="15">
        <v>251.98817307624657</v>
      </c>
      <c r="K326" s="15">
        <v>81.541250005470374</v>
      </c>
      <c r="L326" s="15">
        <v>102.72132820866571</v>
      </c>
      <c r="M326" s="15">
        <v>372.14551020978445</v>
      </c>
    </row>
    <row r="327" spans="2:13" x14ac:dyDescent="0.35">
      <c r="B327" s="6" t="s">
        <v>314</v>
      </c>
      <c r="C327" s="12">
        <v>1</v>
      </c>
      <c r="D327" s="15">
        <v>199.31599103370235</v>
      </c>
      <c r="E327" s="15">
        <v>238.62268270102459</v>
      </c>
      <c r="F327" s="15">
        <v>-39.306691667322241</v>
      </c>
      <c r="G327" s="15">
        <v>-0.48488514639256358</v>
      </c>
      <c r="H327" s="15">
        <v>8.8567617453506635</v>
      </c>
      <c r="I327" s="15">
        <v>223.99066646225086</v>
      </c>
      <c r="J327" s="15">
        <v>253.25469893979832</v>
      </c>
      <c r="K327" s="15">
        <v>81.546316117583871</v>
      </c>
      <c r="L327" s="15">
        <v>103.90222211383258</v>
      </c>
      <c r="M327" s="15">
        <v>373.3431432882166</v>
      </c>
    </row>
    <row r="328" spans="2:13" x14ac:dyDescent="0.35">
      <c r="B328" s="6" t="s">
        <v>315</v>
      </c>
      <c r="C328" s="12">
        <v>1</v>
      </c>
      <c r="D328" s="15">
        <v>265.2078074172141</v>
      </c>
      <c r="E328" s="15">
        <v>247.56801270807108</v>
      </c>
      <c r="F328" s="15">
        <v>17.639794709143018</v>
      </c>
      <c r="G328" s="15">
        <v>0.21760351932616034</v>
      </c>
      <c r="H328" s="15">
        <v>10.069243576147509</v>
      </c>
      <c r="I328" s="15">
        <v>230.93288807059275</v>
      </c>
      <c r="J328" s="15">
        <v>264.20313734554941</v>
      </c>
      <c r="K328" s="15">
        <v>81.686896806836771</v>
      </c>
      <c r="L328" s="15">
        <v>112.61530257108328</v>
      </c>
      <c r="M328" s="15">
        <v>382.52072284505891</v>
      </c>
    </row>
    <row r="329" spans="2:13" x14ac:dyDescent="0.35">
      <c r="B329" s="6" t="s">
        <v>316</v>
      </c>
      <c r="C329" s="12">
        <v>1</v>
      </c>
      <c r="D329" s="15">
        <v>292.62008799438132</v>
      </c>
      <c r="E329" s="15">
        <v>247.56801270807108</v>
      </c>
      <c r="F329" s="15">
        <v>45.052075286310242</v>
      </c>
      <c r="G329" s="15">
        <v>0.55575987685202022</v>
      </c>
      <c r="H329" s="15">
        <v>10.069243576147509</v>
      </c>
      <c r="I329" s="15">
        <v>230.93288807059275</v>
      </c>
      <c r="J329" s="15">
        <v>264.20313734554941</v>
      </c>
      <c r="K329" s="15">
        <v>81.686896806836771</v>
      </c>
      <c r="L329" s="15">
        <v>112.61530257108328</v>
      </c>
      <c r="M329" s="15">
        <v>382.52072284505891</v>
      </c>
    </row>
    <row r="330" spans="2:13" x14ac:dyDescent="0.35">
      <c r="B330" s="6" t="s">
        <v>317</v>
      </c>
      <c r="C330" s="12">
        <v>1</v>
      </c>
      <c r="D330" s="15">
        <v>296.42927521325447</v>
      </c>
      <c r="E330" s="15">
        <v>247.56801270807108</v>
      </c>
      <c r="F330" s="15">
        <v>48.86126250518339</v>
      </c>
      <c r="G330" s="15">
        <v>0.60274979698807463</v>
      </c>
      <c r="H330" s="15">
        <v>10.069243576147509</v>
      </c>
      <c r="I330" s="15">
        <v>230.93288807059275</v>
      </c>
      <c r="J330" s="15">
        <v>264.20313734554941</v>
      </c>
      <c r="K330" s="15">
        <v>81.686896806836771</v>
      </c>
      <c r="L330" s="15">
        <v>112.61530257108328</v>
      </c>
      <c r="M330" s="15">
        <v>382.52072284505891</v>
      </c>
    </row>
    <row r="331" spans="2:13" x14ac:dyDescent="0.35">
      <c r="B331" s="6" t="s">
        <v>318</v>
      </c>
      <c r="C331" s="12">
        <v>1</v>
      </c>
      <c r="D331" s="15">
        <v>349.29649762786892</v>
      </c>
      <c r="E331" s="15">
        <v>346.50729941518262</v>
      </c>
      <c r="F331" s="15">
        <v>2.7891982126863013</v>
      </c>
      <c r="G331" s="15">
        <v>3.440739289693593E-2</v>
      </c>
      <c r="H331" s="15">
        <v>33.102978834380167</v>
      </c>
      <c r="I331" s="15">
        <v>291.81876451011988</v>
      </c>
      <c r="J331" s="15">
        <v>401.19583432024535</v>
      </c>
      <c r="K331" s="15">
        <v>87.562358644821998</v>
      </c>
      <c r="L331" s="15">
        <v>201.84789788290863</v>
      </c>
      <c r="M331" s="15">
        <v>491.1667009474566</v>
      </c>
    </row>
    <row r="332" spans="2:13" x14ac:dyDescent="0.35">
      <c r="B332" s="6" t="s">
        <v>319</v>
      </c>
      <c r="C332" s="12">
        <v>1</v>
      </c>
      <c r="D332" s="15">
        <v>284.12361474754738</v>
      </c>
      <c r="E332" s="15">
        <v>301.22241518694136</v>
      </c>
      <c r="F332" s="15">
        <v>-17.098800439393983</v>
      </c>
      <c r="G332" s="15">
        <v>-0.21092984432178749</v>
      </c>
      <c r="H332" s="15">
        <v>18.72319556349278</v>
      </c>
      <c r="I332" s="15">
        <v>270.29033081981061</v>
      </c>
      <c r="J332" s="15">
        <v>332.15449955407212</v>
      </c>
      <c r="K332" s="15">
        <v>83.198061851486713</v>
      </c>
      <c r="L332" s="15">
        <v>163.77315020197059</v>
      </c>
      <c r="M332" s="15">
        <v>438.67168017191216</v>
      </c>
    </row>
    <row r="333" spans="2:13" x14ac:dyDescent="0.35">
      <c r="B333" s="6" t="s">
        <v>320</v>
      </c>
      <c r="C333" s="12">
        <v>1</v>
      </c>
      <c r="D333" s="15">
        <v>302.02682443031557</v>
      </c>
      <c r="E333" s="15">
        <v>301.22241518694136</v>
      </c>
      <c r="F333" s="15">
        <v>0.80440924337420938</v>
      </c>
      <c r="G333" s="15">
        <v>9.9231473621398929E-3</v>
      </c>
      <c r="H333" s="15">
        <v>18.72319556349278</v>
      </c>
      <c r="I333" s="15">
        <v>270.29033081981061</v>
      </c>
      <c r="J333" s="15">
        <v>332.15449955407212</v>
      </c>
      <c r="K333" s="15">
        <v>83.198061851486713</v>
      </c>
      <c r="L333" s="15">
        <v>163.77315020197059</v>
      </c>
      <c r="M333" s="15">
        <v>438.67168017191216</v>
      </c>
    </row>
    <row r="334" spans="2:13" x14ac:dyDescent="0.35">
      <c r="B334" s="6" t="s">
        <v>321</v>
      </c>
      <c r="C334" s="12">
        <v>1</v>
      </c>
      <c r="D334" s="15">
        <v>262.65703595214245</v>
      </c>
      <c r="E334" s="15">
        <v>301.22241518694136</v>
      </c>
      <c r="F334" s="15">
        <v>-38.565379234798911</v>
      </c>
      <c r="G334" s="15">
        <v>-0.47574035775430906</v>
      </c>
      <c r="H334" s="15">
        <v>18.72319556349278</v>
      </c>
      <c r="I334" s="15">
        <v>270.29033081981061</v>
      </c>
      <c r="J334" s="15">
        <v>332.15449955407212</v>
      </c>
      <c r="K334" s="15">
        <v>83.198061851486713</v>
      </c>
      <c r="L334" s="15">
        <v>163.77315020197059</v>
      </c>
      <c r="M334" s="15">
        <v>438.67168017191216</v>
      </c>
    </row>
    <row r="335" spans="2:13" x14ac:dyDescent="0.35">
      <c r="B335" s="6" t="s">
        <v>322</v>
      </c>
      <c r="C335" s="12">
        <v>1</v>
      </c>
      <c r="D335" s="15">
        <v>377.139476472588</v>
      </c>
      <c r="E335" s="15">
        <v>249.55011855186689</v>
      </c>
      <c r="F335" s="15">
        <v>127.58935792072111</v>
      </c>
      <c r="G335" s="15">
        <v>1.5739351715767704</v>
      </c>
      <c r="H335" s="15">
        <v>10.510569560116156</v>
      </c>
      <c r="I335" s="15">
        <v>232.18589120736226</v>
      </c>
      <c r="J335" s="15">
        <v>266.91434589637151</v>
      </c>
      <c r="K335" s="15">
        <v>81.742470700444656</v>
      </c>
      <c r="L335" s="15">
        <v>114.50559629018809</v>
      </c>
      <c r="M335" s="15">
        <v>384.59464081354565</v>
      </c>
    </row>
    <row r="336" spans="2:13" ht="15" thickBot="1" x14ac:dyDescent="0.4">
      <c r="B336" s="10" t="s">
        <v>323</v>
      </c>
      <c r="C336" s="13">
        <v>1</v>
      </c>
      <c r="D336" s="16">
        <v>327.86669151320319</v>
      </c>
      <c r="E336" s="16">
        <v>260.70161853779621</v>
      </c>
      <c r="F336" s="16">
        <v>67.165072975406986</v>
      </c>
      <c r="G336" s="16">
        <v>0.8285445775438387</v>
      </c>
      <c r="H336" s="16">
        <v>13.733274765104706</v>
      </c>
      <c r="I336" s="16">
        <v>238.01324719484577</v>
      </c>
      <c r="J336" s="16">
        <v>283.38998988074667</v>
      </c>
      <c r="K336" s="16">
        <v>82.21898977431475</v>
      </c>
      <c r="L336" s="16">
        <v>124.86985201829228</v>
      </c>
      <c r="M336" s="16">
        <v>396.53338505730017</v>
      </c>
    </row>
    <row r="356" spans="7:7" x14ac:dyDescent="0.35">
      <c r="G356" t="s">
        <v>83</v>
      </c>
    </row>
    <row r="376" spans="7:7" x14ac:dyDescent="0.35">
      <c r="G376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D901116">
              <controlPr defaultSize="0" autoFill="0" autoPict="0" macro="[0]!GoToResultsNew1120202119092298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3</xdr:col>
                    <xdr:colOff>184150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8FED-472A-434E-AE5A-25E29A5D33D6}">
  <sheetPr codeName="XLSTAT_20211120_183713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155.990261915663+(A1-1)*4.0781561136404</f>
        <v>155.99026191566301</v>
      </c>
      <c r="D1">
        <f t="shared" ref="D1:D32" si="1">0+1*C1-92.3156800333876*(1.00909090909091+(C1-254.374301544676)^2/167921.065273215)^0.5</f>
        <v>60.644046953001819</v>
      </c>
      <c r="E1">
        <v>1</v>
      </c>
      <c r="G1">
        <f t="shared" ref="G1:G32" si="2">131.207458749404+(E1-1)*4.43732717402097</f>
        <v>131.207458749404</v>
      </c>
      <c r="H1">
        <f t="shared" ref="H1:H32" si="3">0+1*G1+92.3156800333876*(1.00909090909091+(G1-254.374301544676)^2/167921.065273215)^0.5</f>
        <v>228.00393352097319</v>
      </c>
    </row>
    <row r="2" spans="1:8" x14ac:dyDescent="0.35">
      <c r="A2">
        <v>2</v>
      </c>
      <c r="C2">
        <f t="shared" si="0"/>
        <v>160.06841802930342</v>
      </c>
      <c r="D2">
        <f t="shared" si="1"/>
        <v>64.931572006797794</v>
      </c>
      <c r="E2">
        <v>2</v>
      </c>
      <c r="G2">
        <f t="shared" si="2"/>
        <v>135.64478592342496</v>
      </c>
      <c r="H2">
        <f t="shared" si="3"/>
        <v>232.15946156876012</v>
      </c>
    </row>
    <row r="3" spans="1:8" x14ac:dyDescent="0.35">
      <c r="A3">
        <v>3</v>
      </c>
      <c r="C3">
        <f t="shared" si="0"/>
        <v>164.14657414294382</v>
      </c>
      <c r="D3">
        <f t="shared" si="1"/>
        <v>69.210667579321196</v>
      </c>
      <c r="E3">
        <v>3</v>
      </c>
      <c r="G3">
        <f t="shared" si="2"/>
        <v>140.08211309744593</v>
      </c>
      <c r="H3">
        <f t="shared" si="3"/>
        <v>236.32454796078918</v>
      </c>
    </row>
    <row r="4" spans="1:8" x14ac:dyDescent="0.35">
      <c r="A4">
        <v>4</v>
      </c>
      <c r="C4">
        <f t="shared" si="0"/>
        <v>168.22473025658422</v>
      </c>
      <c r="D4">
        <f t="shared" si="1"/>
        <v>73.481280036810119</v>
      </c>
      <c r="E4">
        <v>4</v>
      </c>
      <c r="G4">
        <f t="shared" si="2"/>
        <v>144.51944027146692</v>
      </c>
      <c r="H4">
        <f t="shared" si="3"/>
        <v>240.4992740320277</v>
      </c>
    </row>
    <row r="5" spans="1:8" x14ac:dyDescent="0.35">
      <c r="A5">
        <v>5</v>
      </c>
      <c r="C5">
        <f t="shared" si="0"/>
        <v>172.3028863702246</v>
      </c>
      <c r="D5">
        <f t="shared" si="1"/>
        <v>77.743357582377229</v>
      </c>
      <c r="E5">
        <v>5</v>
      </c>
      <c r="G5">
        <f t="shared" si="2"/>
        <v>148.95676744548788</v>
      </c>
      <c r="H5">
        <f t="shared" si="3"/>
        <v>244.68371911409736</v>
      </c>
    </row>
    <row r="6" spans="1:8" x14ac:dyDescent="0.35">
      <c r="A6">
        <v>6</v>
      </c>
      <c r="C6">
        <f t="shared" si="0"/>
        <v>176.381042483865</v>
      </c>
      <c r="D6">
        <f t="shared" si="1"/>
        <v>81.996850321429008</v>
      </c>
      <c r="E6">
        <v>6</v>
      </c>
      <c r="G6">
        <f t="shared" si="2"/>
        <v>153.39409461950885</v>
      </c>
      <c r="H6">
        <f t="shared" si="3"/>
        <v>248.87796042731486</v>
      </c>
    </row>
    <row r="7" spans="1:8" x14ac:dyDescent="0.35">
      <c r="A7">
        <v>7</v>
      </c>
      <c r="C7">
        <f t="shared" si="0"/>
        <v>180.45919859750541</v>
      </c>
      <c r="D7">
        <f t="shared" si="1"/>
        <v>86.241710325557975</v>
      </c>
      <c r="E7">
        <v>7</v>
      </c>
      <c r="G7">
        <f t="shared" si="2"/>
        <v>157.83142179352981</v>
      </c>
      <c r="H7">
        <f t="shared" si="3"/>
        <v>253.08207297356802</v>
      </c>
    </row>
    <row r="8" spans="1:8" x14ac:dyDescent="0.35">
      <c r="A8">
        <v>8</v>
      </c>
      <c r="C8">
        <f t="shared" si="0"/>
        <v>184.53735471114581</v>
      </c>
      <c r="D8">
        <f t="shared" si="1"/>
        <v>90.47789169473026</v>
      </c>
      <c r="E8">
        <v>8</v>
      </c>
      <c r="G8">
        <f t="shared" si="2"/>
        <v>162.26874896755078</v>
      </c>
      <c r="H8">
        <f t="shared" si="3"/>
        <v>257.29612943033595</v>
      </c>
    </row>
    <row r="9" spans="1:8" x14ac:dyDescent="0.35">
      <c r="A9">
        <v>9</v>
      </c>
      <c r="C9">
        <f t="shared" si="0"/>
        <v>188.61551082478621</v>
      </c>
      <c r="D9">
        <f t="shared" si="1"/>
        <v>94.705350617589602</v>
      </c>
      <c r="E9">
        <v>9</v>
      </c>
      <c r="G9">
        <f t="shared" si="2"/>
        <v>166.70607614157177</v>
      </c>
      <c r="H9">
        <f t="shared" si="3"/>
        <v>261.52020004616696</v>
      </c>
    </row>
    <row r="10" spans="1:8" x14ac:dyDescent="0.35">
      <c r="A10">
        <v>10</v>
      </c>
      <c r="C10">
        <f t="shared" si="0"/>
        <v>192.69366693842662</v>
      </c>
      <c r="D10">
        <f t="shared" si="1"/>
        <v>98.924045429703398</v>
      </c>
      <c r="E10">
        <v>10</v>
      </c>
      <c r="G10">
        <f t="shared" si="2"/>
        <v>171.14340331559274</v>
      </c>
      <c r="H10">
        <f t="shared" si="3"/>
        <v>265.75435253793347</v>
      </c>
    </row>
    <row r="11" spans="1:8" x14ac:dyDescent="0.35">
      <c r="A11">
        <v>11</v>
      </c>
      <c r="C11">
        <f t="shared" si="0"/>
        <v>196.77182305206702</v>
      </c>
      <c r="D11">
        <f t="shared" si="1"/>
        <v>103.13393666957718</v>
      </c>
      <c r="E11">
        <v>11</v>
      </c>
      <c r="G11">
        <f t="shared" si="2"/>
        <v>175.5807304896137</v>
      </c>
      <c r="H11">
        <f t="shared" si="3"/>
        <v>269.99865199018552</v>
      </c>
    </row>
    <row r="12" spans="1:8" x14ac:dyDescent="0.35">
      <c r="A12">
        <v>12</v>
      </c>
      <c r="C12">
        <f t="shared" si="0"/>
        <v>200.8499791657074</v>
      </c>
      <c r="D12">
        <f t="shared" si="1"/>
        <v>107.33498713226959</v>
      </c>
      <c r="E12">
        <v>12</v>
      </c>
      <c r="G12">
        <f t="shared" si="2"/>
        <v>180.01805766363466</v>
      </c>
      <c r="H12">
        <f t="shared" si="3"/>
        <v>274.25316075692649</v>
      </c>
    </row>
    <row r="13" spans="1:8" x14ac:dyDescent="0.35">
      <c r="A13">
        <v>13</v>
      </c>
      <c r="C13">
        <f t="shared" si="0"/>
        <v>204.92813527934783</v>
      </c>
      <c r="D13">
        <f t="shared" si="1"/>
        <v>111.52716192044332</v>
      </c>
      <c r="E13">
        <v>13</v>
      </c>
      <c r="G13">
        <f t="shared" si="2"/>
        <v>184.45538483765563</v>
      </c>
      <c r="H13">
        <f t="shared" si="3"/>
        <v>278.51793836613444</v>
      </c>
    </row>
    <row r="14" spans="1:8" x14ac:dyDescent="0.35">
      <c r="A14">
        <v>14</v>
      </c>
      <c r="C14">
        <f t="shared" si="0"/>
        <v>209.0062913929882</v>
      </c>
      <c r="D14">
        <f t="shared" si="1"/>
        <v>115.71042849269324</v>
      </c>
      <c r="E14">
        <v>14</v>
      </c>
      <c r="G14">
        <f t="shared" si="2"/>
        <v>188.89271201167662</v>
      </c>
      <c r="H14">
        <f t="shared" si="3"/>
        <v>282.79304142734986</v>
      </c>
    </row>
    <row r="15" spans="1:8" x14ac:dyDescent="0.35">
      <c r="A15">
        <v>15</v>
      </c>
      <c r="C15">
        <f t="shared" si="0"/>
        <v>213.08444750662861</v>
      </c>
      <c r="D15">
        <f t="shared" si="1"/>
        <v>119.8847567090006</v>
      </c>
      <c r="E15">
        <v>15</v>
      </c>
      <c r="G15">
        <f t="shared" si="2"/>
        <v>193.33003918569756</v>
      </c>
      <c r="H15">
        <f t="shared" si="3"/>
        <v>287.07852354264782</v>
      </c>
    </row>
    <row r="16" spans="1:8" x14ac:dyDescent="0.35">
      <c r="A16">
        <v>16</v>
      </c>
      <c r="C16">
        <f t="shared" si="0"/>
        <v>217.16260362026901</v>
      </c>
      <c r="D16">
        <f t="shared" si="1"/>
        <v>124.05011887316705</v>
      </c>
      <c r="E16">
        <v>16</v>
      </c>
      <c r="G16">
        <f t="shared" si="2"/>
        <v>197.76736635971855</v>
      </c>
      <c r="H16">
        <f t="shared" si="3"/>
        <v>291.3744352213069</v>
      </c>
    </row>
    <row r="17" spans="1:8" x14ac:dyDescent="0.35">
      <c r="A17">
        <v>17</v>
      </c>
      <c r="C17">
        <f t="shared" si="0"/>
        <v>221.24075973390941</v>
      </c>
      <c r="D17">
        <f t="shared" si="1"/>
        <v>128.20648977209314</v>
      </c>
      <c r="E17">
        <v>17</v>
      </c>
      <c r="G17">
        <f t="shared" si="2"/>
        <v>202.20469353373952</v>
      </c>
      <c r="H17">
        <f t="shared" si="3"/>
        <v>295.68082379847789</v>
      </c>
    </row>
    <row r="18" spans="1:8" x14ac:dyDescent="0.35">
      <c r="A18">
        <v>18</v>
      </c>
      <c r="C18">
        <f t="shared" si="0"/>
        <v>225.31891584754982</v>
      </c>
      <c r="D18">
        <f t="shared" si="1"/>
        <v>132.35384671177218</v>
      </c>
      <c r="E18">
        <v>18</v>
      </c>
      <c r="G18">
        <f t="shared" si="2"/>
        <v>206.64202070776048</v>
      </c>
      <c r="H18">
        <f t="shared" si="3"/>
        <v>299.99773335814911</v>
      </c>
    </row>
    <row r="19" spans="1:8" x14ac:dyDescent="0.35">
      <c r="A19">
        <v>19</v>
      </c>
      <c r="C19">
        <f t="shared" si="0"/>
        <v>229.39707196119022</v>
      </c>
      <c r="D19">
        <f t="shared" si="1"/>
        <v>136.49216954988191</v>
      </c>
      <c r="E19">
        <v>19</v>
      </c>
      <c r="G19">
        <f t="shared" si="2"/>
        <v>211.07934788178147</v>
      </c>
      <c r="H19">
        <f t="shared" si="3"/>
        <v>304.3252046606911</v>
      </c>
    </row>
    <row r="20" spans="1:8" x14ac:dyDescent="0.35">
      <c r="A20">
        <v>20</v>
      </c>
      <c r="C20">
        <f t="shared" si="0"/>
        <v>233.47522807483062</v>
      </c>
      <c r="D20">
        <f t="shared" si="1"/>
        <v>140.62144072486569</v>
      </c>
      <c r="E20">
        <v>20</v>
      </c>
      <c r="G20">
        <f t="shared" si="2"/>
        <v>215.51667505580241</v>
      </c>
      <c r="H20">
        <f t="shared" si="3"/>
        <v>308.66327507525193</v>
      </c>
    </row>
    <row r="21" spans="1:8" x14ac:dyDescent="0.35">
      <c r="A21">
        <v>21</v>
      </c>
      <c r="C21">
        <f t="shared" si="0"/>
        <v>237.553384188471</v>
      </c>
      <c r="D21">
        <f t="shared" si="1"/>
        <v>144.74164528140551</v>
      </c>
      <c r="E21">
        <v>21</v>
      </c>
      <c r="G21">
        <f t="shared" si="2"/>
        <v>219.9540022298234</v>
      </c>
      <c r="H21">
        <f t="shared" si="3"/>
        <v>313.01197851725999</v>
      </c>
    </row>
    <row r="22" spans="1:8" x14ac:dyDescent="0.35">
      <c r="A22">
        <v>22</v>
      </c>
      <c r="C22">
        <f t="shared" si="0"/>
        <v>241.63154030211143</v>
      </c>
      <c r="D22">
        <f t="shared" si="1"/>
        <v>148.85277089220241</v>
      </c>
      <c r="E22">
        <v>22</v>
      </c>
      <c r="G22">
        <f t="shared" si="2"/>
        <v>224.39132940384437</v>
      </c>
      <c r="H22">
        <f t="shared" si="3"/>
        <v>317.37134539127197</v>
      </c>
    </row>
    <row r="23" spans="1:8" x14ac:dyDescent="0.35">
      <c r="A23">
        <v>23</v>
      </c>
      <c r="C23">
        <f t="shared" si="0"/>
        <v>245.70969641575181</v>
      </c>
      <c r="D23">
        <f t="shared" si="1"/>
        <v>152.95480787598893</v>
      </c>
      <c r="E23">
        <v>23</v>
      </c>
      <c r="G23">
        <f t="shared" si="2"/>
        <v>228.82865657786533</v>
      </c>
      <c r="H23">
        <f t="shared" si="3"/>
        <v>321.74140253939038</v>
      </c>
    </row>
    <row r="24" spans="1:8" x14ac:dyDescent="0.35">
      <c r="A24">
        <v>24</v>
      </c>
      <c r="C24">
        <f t="shared" si="0"/>
        <v>249.78785252939221</v>
      </c>
      <c r="D24">
        <f t="shared" si="1"/>
        <v>157.04774921171418</v>
      </c>
      <c r="E24">
        <v>24</v>
      </c>
      <c r="G24">
        <f t="shared" si="2"/>
        <v>233.26598375188632</v>
      </c>
      <c r="H24">
        <f t="shared" si="3"/>
        <v>326.12217319544936</v>
      </c>
    </row>
    <row r="25" spans="1:8" x14ac:dyDescent="0.35">
      <c r="A25">
        <v>25</v>
      </c>
      <c r="C25">
        <f t="shared" si="0"/>
        <v>253.86600864303261</v>
      </c>
      <c r="D25">
        <f t="shared" si="1"/>
        <v>161.13159054885176</v>
      </c>
      <c r="E25">
        <v>25</v>
      </c>
      <c r="G25">
        <f t="shared" si="2"/>
        <v>237.70331092590726</v>
      </c>
      <c r="H25">
        <f t="shared" si="3"/>
        <v>330.51367694515238</v>
      </c>
    </row>
    <row r="26" spans="1:8" x14ac:dyDescent="0.35">
      <c r="A26">
        <v>26</v>
      </c>
      <c r="C26">
        <f t="shared" si="0"/>
        <v>257.94416475667299</v>
      </c>
      <c r="D26">
        <f t="shared" si="1"/>
        <v>165.20633021379572</v>
      </c>
      <c r="E26">
        <v>26</v>
      </c>
      <c r="G26">
        <f t="shared" si="2"/>
        <v>242.14063809992825</v>
      </c>
      <c r="H26">
        <f t="shared" si="3"/>
        <v>334.91592969231851</v>
      </c>
    </row>
    <row r="27" spans="1:8" x14ac:dyDescent="0.35">
      <c r="A27">
        <v>27</v>
      </c>
      <c r="C27">
        <f t="shared" si="0"/>
        <v>262.02232087031342</v>
      </c>
      <c r="D27">
        <f t="shared" si="1"/>
        <v>169.27196921232343</v>
      </c>
      <c r="E27">
        <v>27</v>
      </c>
      <c r="G27">
        <f t="shared" si="2"/>
        <v>246.57796527394922</v>
      </c>
      <c r="H27">
        <f t="shared" si="3"/>
        <v>339.32894363137257</v>
      </c>
    </row>
    <row r="28" spans="1:8" x14ac:dyDescent="0.35">
      <c r="A28">
        <v>28</v>
      </c>
      <c r="C28">
        <f t="shared" si="0"/>
        <v>266.1004769839538</v>
      </c>
      <c r="D28">
        <f t="shared" si="1"/>
        <v>173.32851122811496</v>
      </c>
      <c r="E28">
        <v>28</v>
      </c>
      <c r="G28">
        <f t="shared" si="2"/>
        <v>251.01529244797018</v>
      </c>
      <c r="H28">
        <f t="shared" si="3"/>
        <v>343.75272722619121</v>
      </c>
    </row>
    <row r="29" spans="1:8" x14ac:dyDescent="0.35">
      <c r="A29">
        <v>29</v>
      </c>
      <c r="C29">
        <f t="shared" si="0"/>
        <v>270.17863309759423</v>
      </c>
      <c r="D29">
        <f t="shared" si="1"/>
        <v>177.37596261733677</v>
      </c>
      <c r="E29">
        <v>29</v>
      </c>
      <c r="G29">
        <f t="shared" si="2"/>
        <v>255.45261962199115</v>
      </c>
      <c r="H29">
        <f t="shared" si="3"/>
        <v>348.18728519538814</v>
      </c>
    </row>
    <row r="30" spans="1:8" x14ac:dyDescent="0.35">
      <c r="A30">
        <v>30</v>
      </c>
      <c r="C30">
        <f t="shared" si="0"/>
        <v>274.2567892112346</v>
      </c>
      <c r="D30">
        <f t="shared" si="1"/>
        <v>181.41433239930532</v>
      </c>
      <c r="E30">
        <v>30</v>
      </c>
      <c r="G30">
        <f t="shared" si="2"/>
        <v>259.88994679601211</v>
      </c>
      <c r="H30">
        <f t="shared" si="3"/>
        <v>352.63261850409992</v>
      </c>
    </row>
    <row r="31" spans="1:8" x14ac:dyDescent="0.35">
      <c r="A31">
        <v>31</v>
      </c>
      <c r="C31">
        <f t="shared" si="0"/>
        <v>278.33494532487498</v>
      </c>
      <c r="D31">
        <f t="shared" si="1"/>
        <v>185.4436322432652</v>
      </c>
      <c r="E31">
        <v>31</v>
      </c>
      <c r="G31">
        <f t="shared" si="2"/>
        <v>264.3272739700331</v>
      </c>
      <c r="H31">
        <f t="shared" si="3"/>
        <v>357.08872436230507</v>
      </c>
    </row>
    <row r="32" spans="1:8" x14ac:dyDescent="0.35">
      <c r="A32">
        <v>32</v>
      </c>
      <c r="C32">
        <f t="shared" si="0"/>
        <v>282.41310143851541</v>
      </c>
      <c r="D32">
        <f t="shared" si="1"/>
        <v>189.46387645132501</v>
      </c>
      <c r="E32">
        <v>32</v>
      </c>
      <c r="G32">
        <f t="shared" si="2"/>
        <v>268.76460114405404</v>
      </c>
      <c r="H32">
        <f t="shared" si="3"/>
        <v>361.55559622968241</v>
      </c>
    </row>
    <row r="33" spans="1:8" x14ac:dyDescent="0.35">
      <c r="A33">
        <v>33</v>
      </c>
      <c r="C33">
        <f t="shared" ref="C33:C64" si="4">155.990261915663+(A33-1)*4.0781561136404</f>
        <v>286.49125755215584</v>
      </c>
      <c r="D33">
        <f t="shared" ref="D33:D64" si="5">0+1*C33-92.3156800333876*(1.00909090909091+(C33-254.374301544676)^2/167921.065273215)^0.5</f>
        <v>193.47508193761007</v>
      </c>
      <c r="E33">
        <v>33</v>
      </c>
      <c r="G33">
        <f t="shared" ref="G33:G64" si="6">131.207458749404+(E33-1)*4.43732717402097</f>
        <v>273.20192831807503</v>
      </c>
      <c r="H33">
        <f t="shared" ref="H33:H64" si="7">0+1*G33+92.3156800333876*(1.00909090909091+(G33-254.374301544676)^2/167921.065273215)^0.5</f>
        <v>366.03322382699105</v>
      </c>
    </row>
    <row r="34" spans="1:8" x14ac:dyDescent="0.35">
      <c r="A34">
        <v>34</v>
      </c>
      <c r="C34">
        <f t="shared" si="4"/>
        <v>290.56941366579622</v>
      </c>
      <c r="D34">
        <f t="shared" si="5"/>
        <v>197.47726820370212</v>
      </c>
      <c r="E34">
        <v>34</v>
      </c>
      <c r="G34">
        <f t="shared" si="6"/>
        <v>277.63925549209603</v>
      </c>
      <c r="H34">
        <f t="shared" si="7"/>
        <v>370.52159315392305</v>
      </c>
    </row>
    <row r="35" spans="1:8" x14ac:dyDescent="0.35">
      <c r="A35">
        <v>35</v>
      </c>
      <c r="C35">
        <f t="shared" si="4"/>
        <v>294.64756977943659</v>
      </c>
      <c r="D35">
        <f t="shared" si="5"/>
        <v>201.47045731044904</v>
      </c>
      <c r="E35">
        <v>35</v>
      </c>
      <c r="G35">
        <f t="shared" si="6"/>
        <v>282.07658266611696</v>
      </c>
      <c r="H35">
        <f t="shared" si="7"/>
        <v>375.02068651335958</v>
      </c>
    </row>
    <row r="36" spans="1:8" x14ac:dyDescent="0.35">
      <c r="A36">
        <v>36</v>
      </c>
      <c r="C36">
        <f t="shared" si="4"/>
        <v>298.72572589307703</v>
      </c>
      <c r="D36">
        <f t="shared" si="5"/>
        <v>205.45467384623879</v>
      </c>
      <c r="E36">
        <v>36</v>
      </c>
      <c r="G36">
        <f t="shared" si="6"/>
        <v>286.51390984013796</v>
      </c>
      <c r="H36">
        <f t="shared" si="7"/>
        <v>379.53048254193016</v>
      </c>
    </row>
    <row r="37" spans="1:8" x14ac:dyDescent="0.35">
      <c r="A37">
        <v>37</v>
      </c>
      <c r="C37">
        <f t="shared" si="4"/>
        <v>302.80388200671746</v>
      </c>
      <c r="D37">
        <f t="shared" si="5"/>
        <v>209.42994489184235</v>
      </c>
      <c r="E37">
        <v>37</v>
      </c>
      <c r="G37">
        <f t="shared" si="6"/>
        <v>290.95123701415889</v>
      </c>
      <c r="H37">
        <f t="shared" si="7"/>
        <v>384.05095624675357</v>
      </c>
    </row>
    <row r="38" spans="1:8" x14ac:dyDescent="0.35">
      <c r="A38">
        <v>38</v>
      </c>
      <c r="C38">
        <f t="shared" si="4"/>
        <v>306.88203812035783</v>
      </c>
      <c r="D38">
        <f t="shared" si="5"/>
        <v>213.39629998194289</v>
      </c>
      <c r="E38">
        <v>38</v>
      </c>
      <c r="G38">
        <f t="shared" si="6"/>
        <v>295.38856418817988</v>
      </c>
      <c r="H38">
        <f t="shared" si="7"/>
        <v>388.58207904821472</v>
      </c>
    </row>
    <row r="39" spans="1:8" x14ac:dyDescent="0.35">
      <c r="A39">
        <v>39</v>
      </c>
      <c r="C39">
        <f t="shared" si="4"/>
        <v>310.96019423399821</v>
      </c>
      <c r="D39">
        <f t="shared" si="5"/>
        <v>217.35377106347579</v>
      </c>
      <c r="E39">
        <v>39</v>
      </c>
      <c r="G39">
        <f t="shared" si="6"/>
        <v>299.82589136220088</v>
      </c>
      <c r="H39">
        <f t="shared" si="7"/>
        <v>393.12381882860547</v>
      </c>
    </row>
    <row r="40" spans="1:8" x14ac:dyDescent="0.35">
      <c r="A40">
        <v>40</v>
      </c>
      <c r="C40">
        <f t="shared" si="4"/>
        <v>315.03835034763858</v>
      </c>
      <c r="D40">
        <f t="shared" si="5"/>
        <v>221.30239245091394</v>
      </c>
      <c r="E40">
        <v>40</v>
      </c>
      <c r="G40">
        <f t="shared" si="6"/>
        <v>304.26321853622181</v>
      </c>
      <c r="H40">
        <f t="shared" si="7"/>
        <v>397.67613998644117</v>
      </c>
    </row>
    <row r="41" spans="1:8" x14ac:dyDescent="0.35">
      <c r="A41">
        <v>41</v>
      </c>
      <c r="C41">
        <f t="shared" si="4"/>
        <v>319.11650646127902</v>
      </c>
      <c r="D41">
        <f t="shared" si="5"/>
        <v>225.24220077864214</v>
      </c>
      <c r="E41">
        <v>41</v>
      </c>
      <c r="G41">
        <f t="shared" si="6"/>
        <v>308.70054571024281</v>
      </c>
      <c r="H41">
        <f t="shared" si="7"/>
        <v>402.23900349623915</v>
      </c>
    </row>
    <row r="42" spans="1:8" x14ac:dyDescent="0.35">
      <c r="A42">
        <v>42</v>
      </c>
      <c r="C42">
        <f t="shared" si="4"/>
        <v>323.19466257491945</v>
      </c>
      <c r="D42">
        <f t="shared" si="5"/>
        <v>229.17323495057019</v>
      </c>
      <c r="E42">
        <v>42</v>
      </c>
      <c r="G42">
        <f t="shared" si="6"/>
        <v>313.13787288426374</v>
      </c>
      <c r="H42">
        <f t="shared" si="7"/>
        <v>406.81236697352892</v>
      </c>
    </row>
    <row r="43" spans="1:8" x14ac:dyDescent="0.35">
      <c r="A43">
        <v>43</v>
      </c>
      <c r="C43">
        <f t="shared" si="4"/>
        <v>327.27281868855982</v>
      </c>
      <c r="D43">
        <f t="shared" si="5"/>
        <v>233.09553608714185</v>
      </c>
      <c r="E43">
        <v>43</v>
      </c>
      <c r="G43">
        <f t="shared" si="6"/>
        <v>317.57520005828474</v>
      </c>
      <c r="H43">
        <f t="shared" si="7"/>
        <v>411.39618474484803</v>
      </c>
    </row>
    <row r="44" spans="1:8" x14ac:dyDescent="0.35">
      <c r="A44">
        <v>44</v>
      </c>
      <c r="C44">
        <f t="shared" si="4"/>
        <v>331.3509748022002</v>
      </c>
      <c r="D44">
        <f t="shared" si="5"/>
        <v>237.00914746990327</v>
      </c>
      <c r="E44">
        <v>44</v>
      </c>
      <c r="G44">
        <f t="shared" si="6"/>
        <v>322.01252723230573</v>
      </c>
      <c r="H44">
        <f t="shared" si="7"/>
        <v>415.99040792245694</v>
      </c>
    </row>
    <row r="45" spans="1:8" x14ac:dyDescent="0.35">
      <c r="A45">
        <v>45</v>
      </c>
      <c r="C45">
        <f t="shared" si="4"/>
        <v>335.42913091584057</v>
      </c>
      <c r="D45">
        <f t="shared" si="5"/>
        <v>240.91411448379682</v>
      </c>
      <c r="E45">
        <v>45</v>
      </c>
      <c r="G45">
        <f t="shared" si="6"/>
        <v>326.44985440632666</v>
      </c>
      <c r="H45">
        <f t="shared" si="7"/>
        <v>420.59498448349876</v>
      </c>
    </row>
    <row r="46" spans="1:8" x14ac:dyDescent="0.35">
      <c r="A46">
        <v>46</v>
      </c>
      <c r="C46">
        <f t="shared" si="4"/>
        <v>339.50728702948101</v>
      </c>
      <c r="D46">
        <f t="shared" si="5"/>
        <v>244.81048455735385</v>
      </c>
      <c r="E46">
        <v>46</v>
      </c>
      <c r="G46">
        <f t="shared" si="6"/>
        <v>330.8871815803476</v>
      </c>
      <c r="H46">
        <f t="shared" si="7"/>
        <v>425.20985935331169</v>
      </c>
    </row>
    <row r="47" spans="1:8" x14ac:dyDescent="0.35">
      <c r="A47">
        <v>47</v>
      </c>
      <c r="C47">
        <f t="shared" si="4"/>
        <v>343.58544314312144</v>
      </c>
      <c r="D47">
        <f t="shared" si="5"/>
        <v>248.69830710096011</v>
      </c>
      <c r="E47">
        <v>47</v>
      </c>
      <c r="G47">
        <f t="shared" si="6"/>
        <v>335.32450875436859</v>
      </c>
      <c r="H47">
        <f t="shared" si="7"/>
        <v>429.83497449259551</v>
      </c>
    </row>
    <row r="48" spans="1:8" x14ac:dyDescent="0.35">
      <c r="A48">
        <v>48</v>
      </c>
      <c r="C48">
        <f t="shared" si="4"/>
        <v>347.66359925676181</v>
      </c>
      <c r="D48">
        <f t="shared" si="5"/>
        <v>252.57763344337178</v>
      </c>
      <c r="E48">
        <v>48</v>
      </c>
      <c r="G48">
        <f t="shared" si="6"/>
        <v>339.76183592838959</v>
      </c>
      <c r="H48">
        <f t="shared" si="7"/>
        <v>434.47026898812362</v>
      </c>
    </row>
    <row r="49" spans="1:8" x14ac:dyDescent="0.35">
      <c r="A49">
        <v>49</v>
      </c>
      <c r="C49">
        <f t="shared" si="4"/>
        <v>351.74175537040219</v>
      </c>
      <c r="D49">
        <f t="shared" si="5"/>
        <v>256.44851676666008</v>
      </c>
      <c r="E49">
        <v>49</v>
      </c>
      <c r="G49">
        <f t="shared" si="6"/>
        <v>344.19916310241058</v>
      </c>
      <c r="H49">
        <f t="shared" si="7"/>
        <v>439.11567914668535</v>
      </c>
    </row>
    <row r="50" spans="1:8" x14ac:dyDescent="0.35">
      <c r="A50">
        <v>50</v>
      </c>
      <c r="C50">
        <f t="shared" si="4"/>
        <v>355.81991148404262</v>
      </c>
      <c r="D50">
        <f t="shared" si="5"/>
        <v>260.31101203976436</v>
      </c>
      <c r="E50">
        <v>50</v>
      </c>
      <c r="G50">
        <f t="shared" si="6"/>
        <v>348.63649027643152</v>
      </c>
      <c r="H50">
        <f t="shared" si="7"/>
        <v>443.77113859193969</v>
      </c>
    </row>
    <row r="51" spans="1:8" x14ac:dyDescent="0.35">
      <c r="A51">
        <v>51</v>
      </c>
      <c r="C51">
        <f t="shared" si="4"/>
        <v>359.89806759768305</v>
      </c>
      <c r="D51">
        <f t="shared" si="5"/>
        <v>264.16517595083172</v>
      </c>
      <c r="E51">
        <v>51</v>
      </c>
      <c r="G51">
        <f t="shared" si="6"/>
        <v>353.07381745045245</v>
      </c>
      <c r="H51">
        <f t="shared" si="7"/>
        <v>448.43657836385705</v>
      </c>
    </row>
    <row r="52" spans="1:8" x14ac:dyDescent="0.35">
      <c r="A52">
        <v>52</v>
      </c>
      <c r="C52">
        <f t="shared" si="4"/>
        <v>363.97622371132343</v>
      </c>
      <c r="D52">
        <f t="shared" si="5"/>
        <v>268.01106683852248</v>
      </c>
      <c r="E52">
        <v>52</v>
      </c>
      <c r="G52">
        <f t="shared" si="6"/>
        <v>357.51114462447345</v>
      </c>
      <c r="H52">
        <f t="shared" si="7"/>
        <v>453.11192702042621</v>
      </c>
    </row>
    <row r="53" spans="1:8" x14ac:dyDescent="0.35">
      <c r="A53">
        <v>53</v>
      </c>
      <c r="C53">
        <f t="shared" si="4"/>
        <v>368.0543798249638</v>
      </c>
      <c r="D53">
        <f t="shared" si="5"/>
        <v>271.84874462245705</v>
      </c>
      <c r="E53">
        <v>53</v>
      </c>
      <c r="G53">
        <f t="shared" si="6"/>
        <v>361.94847179849444</v>
      </c>
      <c r="H53">
        <f t="shared" si="7"/>
        <v>457.7971107413029</v>
      </c>
    </row>
    <row r="54" spans="1:8" x14ac:dyDescent="0.35">
      <c r="A54">
        <v>54</v>
      </c>
      <c r="C54">
        <f t="shared" si="4"/>
        <v>372.13253593860418</v>
      </c>
      <c r="D54">
        <f t="shared" si="5"/>
        <v>275.67827073297786</v>
      </c>
      <c r="E54">
        <v>54</v>
      </c>
      <c r="G54">
        <f t="shared" si="6"/>
        <v>366.38579897251543</v>
      </c>
      <c r="H54">
        <f t="shared" si="7"/>
        <v>462.49205343308006</v>
      </c>
    </row>
    <row r="55" spans="1:8" x14ac:dyDescent="0.35">
      <c r="A55">
        <v>55</v>
      </c>
      <c r="C55">
        <f t="shared" si="4"/>
        <v>376.21069205224461</v>
      </c>
      <c r="D55">
        <f t="shared" si="5"/>
        <v>279.49970804039731</v>
      </c>
      <c r="E55">
        <v>55</v>
      </c>
      <c r="G55">
        <f t="shared" si="6"/>
        <v>370.82312614653637</v>
      </c>
      <c r="H55">
        <f t="shared" si="7"/>
        <v>467.19667683586266</v>
      </c>
    </row>
    <row r="56" spans="1:8" x14ac:dyDescent="0.35">
      <c r="A56">
        <v>56</v>
      </c>
      <c r="C56">
        <f t="shared" si="4"/>
        <v>380.28884816588504</v>
      </c>
      <c r="D56">
        <f t="shared" si="5"/>
        <v>283.31312078389902</v>
      </c>
      <c r="E56">
        <v>56</v>
      </c>
      <c r="G56">
        <f t="shared" si="6"/>
        <v>375.2604533205573</v>
      </c>
      <c r="H56">
        <f t="shared" si="7"/>
        <v>471.91090063083561</v>
      </c>
    </row>
    <row r="57" spans="1:8" x14ac:dyDescent="0.35">
      <c r="A57">
        <v>57</v>
      </c>
      <c r="C57">
        <f t="shared" si="4"/>
        <v>384.36700427952542</v>
      </c>
      <c r="D57">
        <f t="shared" si="5"/>
        <v>287.11857450025468</v>
      </c>
      <c r="E57">
        <v>57</v>
      </c>
      <c r="G57">
        <f t="shared" si="6"/>
        <v>379.6977804945783</v>
      </c>
      <c r="H57">
        <f t="shared" si="7"/>
        <v>476.6346425485205</v>
      </c>
    </row>
    <row r="58" spans="1:8" x14ac:dyDescent="0.35">
      <c r="A58">
        <v>58</v>
      </c>
      <c r="C58">
        <f t="shared" si="4"/>
        <v>388.44516039316579</v>
      </c>
      <c r="D58">
        <f t="shared" si="5"/>
        <v>290.9161359525142</v>
      </c>
      <c r="E58">
        <v>58</v>
      </c>
      <c r="G58">
        <f t="shared" si="6"/>
        <v>384.13510766859929</v>
      </c>
      <c r="H58">
        <f t="shared" si="7"/>
        <v>481.36781847742412</v>
      </c>
    </row>
    <row r="59" spans="1:8" x14ac:dyDescent="0.35">
      <c r="A59">
        <v>59</v>
      </c>
      <c r="C59">
        <f t="shared" si="4"/>
        <v>392.52331650680622</v>
      </c>
      <c r="D59">
        <f t="shared" si="5"/>
        <v>294.70587305882162</v>
      </c>
      <c r="E59">
        <v>59</v>
      </c>
      <c r="G59">
        <f t="shared" si="6"/>
        <v>388.57243484262023</v>
      </c>
      <c r="H59">
        <f t="shared" si="7"/>
        <v>486.11034257279198</v>
      </c>
    </row>
    <row r="60" spans="1:8" x14ac:dyDescent="0.35">
      <c r="A60">
        <v>60</v>
      </c>
      <c r="C60">
        <f t="shared" si="4"/>
        <v>396.60147262044666</v>
      </c>
      <c r="D60">
        <f t="shared" si="5"/>
        <v>298.48785482150339</v>
      </c>
      <c r="E60">
        <v>60</v>
      </c>
      <c r="G60">
        <f t="shared" si="6"/>
        <v>393.00976201664122</v>
      </c>
      <c r="H60">
        <f t="shared" si="7"/>
        <v>490.86212736518985</v>
      </c>
    </row>
    <row r="61" spans="1:8" x14ac:dyDescent="0.35">
      <c r="A61">
        <v>61</v>
      </c>
      <c r="C61">
        <f t="shared" si="4"/>
        <v>400.67962873408703</v>
      </c>
      <c r="D61">
        <f t="shared" si="5"/>
        <v>302.26215125657006</v>
      </c>
      <c r="E61">
        <v>61</v>
      </c>
      <c r="G61">
        <f t="shared" si="6"/>
        <v>397.44708919066221</v>
      </c>
      <c r="H61">
        <f t="shared" si="7"/>
        <v>495.62308386864635</v>
      </c>
    </row>
    <row r="62" spans="1:8" x14ac:dyDescent="0.35">
      <c r="A62">
        <v>62</v>
      </c>
      <c r="C62">
        <f t="shared" si="4"/>
        <v>404.75778484772741</v>
      </c>
      <c r="D62">
        <f t="shared" si="5"/>
        <v>306.02883332376467</v>
      </c>
      <c r="E62">
        <v>62</v>
      </c>
      <c r="G62">
        <f t="shared" si="6"/>
        <v>401.88441636468315</v>
      </c>
      <c r="H62">
        <f t="shared" si="7"/>
        <v>500.39312168810471</v>
      </c>
    </row>
    <row r="63" spans="1:8" x14ac:dyDescent="0.35">
      <c r="A63">
        <v>63</v>
      </c>
      <c r="C63">
        <f t="shared" si="4"/>
        <v>408.83594096136778</v>
      </c>
      <c r="D63">
        <f t="shared" si="5"/>
        <v>309.78797285728501</v>
      </c>
      <c r="E63">
        <v>63</v>
      </c>
      <c r="G63">
        <f t="shared" si="6"/>
        <v>406.32174353870414</v>
      </c>
      <c r="H63">
        <f t="shared" si="7"/>
        <v>505.17214912594102</v>
      </c>
    </row>
    <row r="64" spans="1:8" x14ac:dyDescent="0.35">
      <c r="A64">
        <v>64</v>
      </c>
      <c r="C64">
        <f t="shared" si="4"/>
        <v>412.91409707500827</v>
      </c>
      <c r="D64">
        <f t="shared" si="5"/>
        <v>313.53964249730097</v>
      </c>
      <c r="E64">
        <v>64</v>
      </c>
      <c r="G64">
        <f t="shared" si="6"/>
        <v>410.75907071272508</v>
      </c>
      <c r="H64">
        <f t="shared" si="7"/>
        <v>509.9600732873219</v>
      </c>
    </row>
    <row r="65" spans="1:8" x14ac:dyDescent="0.35">
      <c r="A65">
        <v>65</v>
      </c>
      <c r="C65">
        <f t="shared" ref="C65:C70" si="8">155.990261915663+(A65-1)*4.0781561136404</f>
        <v>416.99225318864865</v>
      </c>
      <c r="D65">
        <f t="shared" ref="D65:D70" si="9">0+1*C65-92.3156800333876*(1.00909090909091+(C65-254.374301544676)^2/167921.065273215)^0.5</f>
        <v>317.2839156223788</v>
      </c>
      <c r="E65">
        <v>65</v>
      </c>
      <c r="G65">
        <f t="shared" ref="G65:G70" si="10">131.207458749404+(E65-1)*4.43732717402097</f>
        <v>415.19639788674607</v>
      </c>
      <c r="H65">
        <f t="shared" ref="H65:H70" si="11">0+1*G65+92.3156800333876*(1.00909090909091+(G65-254.374301544676)^2/167921.065273215)^0.5</f>
        <v>514.75680018418802</v>
      </c>
    </row>
    <row r="66" spans="1:8" x14ac:dyDescent="0.35">
      <c r="A66">
        <v>66</v>
      </c>
      <c r="C66">
        <f t="shared" si="8"/>
        <v>421.07040930228902</v>
      </c>
      <c r="D66">
        <f t="shared" si="9"/>
        <v>321.02086628291977</v>
      </c>
      <c r="E66">
        <v>66</v>
      </c>
      <c r="G66">
        <f t="shared" si="10"/>
        <v>419.63372506076706</v>
      </c>
      <c r="H66">
        <f t="shared" si="11"/>
        <v>519.56223483766314</v>
      </c>
    </row>
    <row r="67" spans="1:8" x14ac:dyDescent="0.35">
      <c r="A67">
        <v>67</v>
      </c>
      <c r="C67">
        <f t="shared" si="8"/>
        <v>425.1485654159294</v>
      </c>
      <c r="D67">
        <f t="shared" si="9"/>
        <v>324.75056913570972</v>
      </c>
      <c r="E67">
        <v>67</v>
      </c>
      <c r="G67">
        <f t="shared" si="10"/>
        <v>424.071052234788</v>
      </c>
      <c r="H67">
        <f t="shared" si="11"/>
        <v>524.3762813787032</v>
      </c>
    </row>
    <row r="68" spans="1:8" x14ac:dyDescent="0.35">
      <c r="A68">
        <v>68</v>
      </c>
      <c r="C68">
        <f t="shared" si="8"/>
        <v>429.22672152956977</v>
      </c>
      <c r="D68">
        <f t="shared" si="9"/>
        <v>328.47309937967196</v>
      </c>
      <c r="E68">
        <v>68</v>
      </c>
      <c r="G68">
        <f t="shared" si="10"/>
        <v>428.50837940880899</v>
      </c>
      <c r="H68">
        <f t="shared" si="11"/>
        <v>529.19884314681588</v>
      </c>
    </row>
    <row r="69" spans="1:8" x14ac:dyDescent="0.35">
      <c r="A69">
        <v>69</v>
      </c>
      <c r="C69">
        <f t="shared" si="8"/>
        <v>433.30487764321026</v>
      </c>
      <c r="D69">
        <f t="shared" si="9"/>
        <v>332.18853269290685</v>
      </c>
      <c r="E69">
        <v>69</v>
      </c>
      <c r="G69">
        <f t="shared" si="10"/>
        <v>432.94570658282993</v>
      </c>
      <c r="H69">
        <f t="shared" si="11"/>
        <v>534.02982278669151</v>
      </c>
    </row>
    <row r="70" spans="1:8" x14ac:dyDescent="0.35">
      <c r="A70">
        <v>70</v>
      </c>
      <c r="C70">
        <f t="shared" si="8"/>
        <v>437.38303375685064</v>
      </c>
      <c r="D70">
        <f t="shared" si="9"/>
        <v>335.89694517109365</v>
      </c>
      <c r="E70">
        <v>70</v>
      </c>
      <c r="G70">
        <f t="shared" si="10"/>
        <v>437.38303375685092</v>
      </c>
      <c r="H70">
        <f t="shared" si="11"/>
        <v>538.86912234260785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5A2B-764E-4BA5-AF6E-74120AAA1518}">
  <sheetPr codeName="XLSTAT_20211128_221011_1">
    <tabColor rgb="FF007800"/>
  </sheetPr>
  <dimension ref="B1:M228"/>
  <sheetViews>
    <sheetView zoomScaleNormal="100" workbookViewId="0">
      <selection activeCell="J21" sqref="J21"/>
    </sheetView>
  </sheetViews>
  <sheetFormatPr defaultRowHeight="14.5" x14ac:dyDescent="0.35"/>
  <cols>
    <col min="1" max="1" width="4.6328125" customWidth="1"/>
    <col min="4" max="4" width="10.36328125" bestFit="1" customWidth="1"/>
    <col min="5" max="5" width="9.36328125" bestFit="1" customWidth="1"/>
  </cols>
  <sheetData>
    <row r="1" spans="2:9" x14ac:dyDescent="0.35">
      <c r="B1" t="s">
        <v>365</v>
      </c>
    </row>
    <row r="2" spans="2:9" x14ac:dyDescent="0.35">
      <c r="B2" t="s">
        <v>354</v>
      </c>
    </row>
    <row r="3" spans="2:9" x14ac:dyDescent="0.35">
      <c r="B3" t="s">
        <v>355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8" customHeight="1" x14ac:dyDescent="0.35"/>
    <row r="7" spans="2:9" ht="16" customHeight="1" x14ac:dyDescent="0.35">
      <c r="B7" s="36"/>
    </row>
    <row r="10" spans="2:9" x14ac:dyDescent="0.35">
      <c r="B10" s="5" t="s">
        <v>38</v>
      </c>
    </row>
    <row r="11" spans="2:9" ht="15" thickBot="1" x14ac:dyDescent="0.4"/>
    <row r="12" spans="2:9" ht="29" customHeight="1" x14ac:dyDescent="0.3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9" x14ac:dyDescent="0.35">
      <c r="B13" s="9" t="s">
        <v>346</v>
      </c>
      <c r="C13" s="11">
        <v>80</v>
      </c>
      <c r="D13" s="11">
        <v>0</v>
      </c>
      <c r="E13" s="11">
        <v>80</v>
      </c>
      <c r="F13" s="14">
        <v>297.78403469250554</v>
      </c>
      <c r="G13" s="14">
        <v>473.24731722803728</v>
      </c>
      <c r="H13" s="14">
        <v>356.71248219754295</v>
      </c>
      <c r="I13" s="14">
        <v>37.743041218586662</v>
      </c>
    </row>
    <row r="14" spans="2:9" x14ac:dyDescent="0.35">
      <c r="B14" s="6" t="s">
        <v>4</v>
      </c>
      <c r="C14" s="12">
        <v>80</v>
      </c>
      <c r="D14" s="12">
        <v>0</v>
      </c>
      <c r="E14" s="12">
        <v>80</v>
      </c>
      <c r="F14" s="15">
        <v>3.1419999999999999</v>
      </c>
      <c r="G14" s="15">
        <v>4.6806666669999997</v>
      </c>
      <c r="H14" s="15">
        <v>3.9354252935499998</v>
      </c>
      <c r="I14" s="15">
        <v>0.4692393160851398</v>
      </c>
    </row>
    <row r="15" spans="2:9" x14ac:dyDescent="0.35">
      <c r="B15" s="6" t="s">
        <v>5</v>
      </c>
      <c r="C15" s="12">
        <v>80</v>
      </c>
      <c r="D15" s="12">
        <v>0</v>
      </c>
      <c r="E15" s="12">
        <v>80</v>
      </c>
      <c r="F15" s="15">
        <v>0</v>
      </c>
      <c r="G15" s="15">
        <v>1</v>
      </c>
      <c r="H15" s="15">
        <v>0.24999999999999992</v>
      </c>
      <c r="I15" s="15">
        <v>0.43574467033059511</v>
      </c>
    </row>
    <row r="16" spans="2:9" x14ac:dyDescent="0.35">
      <c r="B16" s="6" t="s">
        <v>6</v>
      </c>
      <c r="C16" s="12">
        <v>80</v>
      </c>
      <c r="D16" s="12">
        <v>0</v>
      </c>
      <c r="E16" s="12">
        <v>80</v>
      </c>
      <c r="F16" s="15">
        <v>0</v>
      </c>
      <c r="G16" s="15">
        <v>1</v>
      </c>
      <c r="H16" s="15">
        <v>0.78749999999999998</v>
      </c>
      <c r="I16" s="15">
        <v>0.41165765548141531</v>
      </c>
    </row>
    <row r="17" spans="2:9" x14ac:dyDescent="0.35">
      <c r="B17" s="6" t="s">
        <v>325</v>
      </c>
      <c r="C17" s="12">
        <v>80</v>
      </c>
      <c r="D17" s="12">
        <v>0</v>
      </c>
      <c r="E17" s="12">
        <v>80</v>
      </c>
      <c r="F17" s="15">
        <v>0</v>
      </c>
      <c r="G17" s="15">
        <v>1</v>
      </c>
      <c r="H17" s="15">
        <v>0.49999999999999983</v>
      </c>
      <c r="I17" s="15">
        <v>0.50315460542662771</v>
      </c>
    </row>
    <row r="18" spans="2:9" ht="15" thickBot="1" x14ac:dyDescent="0.4">
      <c r="B18" s="10" t="s">
        <v>328</v>
      </c>
      <c r="C18" s="13">
        <v>80</v>
      </c>
      <c r="D18" s="13">
        <v>0</v>
      </c>
      <c r="E18" s="13">
        <v>80</v>
      </c>
      <c r="F18" s="16">
        <v>0</v>
      </c>
      <c r="G18" s="16">
        <v>4.6806666669999997</v>
      </c>
      <c r="H18" s="16">
        <v>2.0833092220999991</v>
      </c>
      <c r="I18" s="16">
        <v>2.1100911809719713</v>
      </c>
    </row>
    <row r="21" spans="2:9" x14ac:dyDescent="0.35">
      <c r="B21" s="5" t="s">
        <v>47</v>
      </c>
    </row>
    <row r="22" spans="2:9" ht="15" thickBot="1" x14ac:dyDescent="0.4"/>
    <row r="23" spans="2:9" ht="43.5" x14ac:dyDescent="0.35">
      <c r="B23" s="7"/>
      <c r="C23" s="8" t="s">
        <v>4</v>
      </c>
      <c r="D23" s="8" t="s">
        <v>5</v>
      </c>
      <c r="E23" s="8" t="s">
        <v>6</v>
      </c>
      <c r="F23" s="8" t="s">
        <v>325</v>
      </c>
      <c r="G23" s="8" t="s">
        <v>328</v>
      </c>
      <c r="H23" s="17" t="s">
        <v>346</v>
      </c>
    </row>
    <row r="24" spans="2:9" x14ac:dyDescent="0.35">
      <c r="B24" s="18" t="s">
        <v>4</v>
      </c>
      <c r="C24" s="24">
        <v>1</v>
      </c>
      <c r="D24" s="20">
        <v>-3.9005201640721429E-16</v>
      </c>
      <c r="E24" s="20">
        <v>2.4034281036655631E-2</v>
      </c>
      <c r="F24" s="20">
        <v>0.49580627413382872</v>
      </c>
      <c r="G24" s="20">
        <v>0.55054172602844398</v>
      </c>
      <c r="H24" s="21">
        <v>-0.26763551935933849</v>
      </c>
    </row>
    <row r="25" spans="2:9" x14ac:dyDescent="0.35">
      <c r="B25" s="6" t="s">
        <v>5</v>
      </c>
      <c r="C25" s="15">
        <v>-3.9005201640721429E-16</v>
      </c>
      <c r="D25" s="25">
        <v>1</v>
      </c>
      <c r="E25" s="15">
        <v>-0.89973541084243625</v>
      </c>
      <c r="F25" s="15">
        <v>-4.8074067159589095E-17</v>
      </c>
      <c r="G25" s="15">
        <v>7.3365362819763542E-17</v>
      </c>
      <c r="H25" s="22">
        <v>0.65436062750357549</v>
      </c>
    </row>
    <row r="26" spans="2:9" x14ac:dyDescent="0.35">
      <c r="B26" s="6" t="s">
        <v>6</v>
      </c>
      <c r="C26" s="15">
        <v>2.4034281036655631E-2</v>
      </c>
      <c r="D26" s="15">
        <v>-0.89973541084243625</v>
      </c>
      <c r="E26" s="25">
        <v>1</v>
      </c>
      <c r="F26" s="15">
        <v>3.055661656760697E-2</v>
      </c>
      <c r="G26" s="15">
        <v>4.0527916854032557E-2</v>
      </c>
      <c r="H26" s="22">
        <v>-0.44054547507834441</v>
      </c>
    </row>
    <row r="27" spans="2:9" x14ac:dyDescent="0.35">
      <c r="B27" s="6" t="s">
        <v>325</v>
      </c>
      <c r="C27" s="15">
        <v>0.49580627413382872</v>
      </c>
      <c r="D27" s="15">
        <v>-4.8074067159589095E-17</v>
      </c>
      <c r="E27" s="15">
        <v>3.055661656760697E-2</v>
      </c>
      <c r="F27" s="25">
        <v>1</v>
      </c>
      <c r="G27" s="15">
        <v>0.99353680929042576</v>
      </c>
      <c r="H27" s="22">
        <v>0.37863586941016242</v>
      </c>
    </row>
    <row r="28" spans="2:9" x14ac:dyDescent="0.35">
      <c r="B28" s="6" t="s">
        <v>328</v>
      </c>
      <c r="C28" s="15">
        <v>0.55054172602844398</v>
      </c>
      <c r="D28" s="15">
        <v>7.3365362819763542E-17</v>
      </c>
      <c r="E28" s="15">
        <v>4.0527916854032557E-2</v>
      </c>
      <c r="F28" s="15">
        <v>0.99353680929042576</v>
      </c>
      <c r="G28" s="25">
        <v>1</v>
      </c>
      <c r="H28" s="22">
        <v>0.32896346627465078</v>
      </c>
    </row>
    <row r="29" spans="2:9" ht="15" thickBot="1" x14ac:dyDescent="0.4">
      <c r="B29" s="19" t="s">
        <v>346</v>
      </c>
      <c r="C29" s="23">
        <v>-0.26763551935933849</v>
      </c>
      <c r="D29" s="23">
        <v>0.65436062750357549</v>
      </c>
      <c r="E29" s="23">
        <v>-0.44054547507834441</v>
      </c>
      <c r="F29" s="23">
        <v>0.37863586941016242</v>
      </c>
      <c r="G29" s="23">
        <v>0.32896346627465078</v>
      </c>
      <c r="H29" s="26">
        <v>1</v>
      </c>
    </row>
    <row r="32" spans="2:9" x14ac:dyDescent="0.35">
      <c r="B32" s="4" t="s">
        <v>356</v>
      </c>
    </row>
    <row r="34" spans="2:3" x14ac:dyDescent="0.35">
      <c r="B34" s="5" t="s">
        <v>357</v>
      </c>
    </row>
    <row r="35" spans="2:3" ht="15" thickBot="1" x14ac:dyDescent="0.4"/>
    <row r="36" spans="2:3" x14ac:dyDescent="0.35">
      <c r="B36" s="27" t="s">
        <v>40</v>
      </c>
      <c r="C36" s="28">
        <v>80</v>
      </c>
    </row>
    <row r="37" spans="2:3" x14ac:dyDescent="0.35">
      <c r="B37" s="6" t="s">
        <v>50</v>
      </c>
      <c r="C37" s="12">
        <v>80</v>
      </c>
    </row>
    <row r="38" spans="2:3" x14ac:dyDescent="0.35">
      <c r="B38" s="6" t="s">
        <v>51</v>
      </c>
      <c r="C38" s="12">
        <v>74</v>
      </c>
    </row>
    <row r="39" spans="2:3" x14ac:dyDescent="0.35">
      <c r="B39" s="6" t="s">
        <v>52</v>
      </c>
      <c r="C39" s="15">
        <v>1</v>
      </c>
    </row>
    <row r="40" spans="2:3" x14ac:dyDescent="0.35">
      <c r="B40" s="6" t="s">
        <v>53</v>
      </c>
      <c r="C40" s="15">
        <v>1</v>
      </c>
    </row>
    <row r="41" spans="2:3" x14ac:dyDescent="0.35">
      <c r="B41" s="6" t="s">
        <v>54</v>
      </c>
      <c r="C41" s="15">
        <v>0</v>
      </c>
    </row>
    <row r="42" spans="2:3" x14ac:dyDescent="0.35">
      <c r="B42" s="6" t="s">
        <v>55</v>
      </c>
      <c r="C42" s="15">
        <v>0</v>
      </c>
    </row>
    <row r="43" spans="2:3" x14ac:dyDescent="0.35">
      <c r="B43" s="6" t="s">
        <v>56</v>
      </c>
      <c r="C43" s="15">
        <v>4.7313086994485777E-13</v>
      </c>
    </row>
    <row r="44" spans="2:3" x14ac:dyDescent="0.35">
      <c r="B44" s="6" t="s">
        <v>57</v>
      </c>
      <c r="C44" s="15"/>
    </row>
    <row r="45" spans="2:3" x14ac:dyDescent="0.35">
      <c r="B45" s="6" t="s">
        <v>58</v>
      </c>
      <c r="C45" s="15"/>
    </row>
    <row r="46" spans="2:3" x14ac:dyDescent="0.35">
      <c r="B46" s="6" t="s">
        <v>59</v>
      </c>
      <c r="C46" s="15"/>
    </row>
    <row r="47" spans="2:3" x14ac:dyDescent="0.35">
      <c r="B47" s="6" t="s">
        <v>60</v>
      </c>
      <c r="C47" s="15"/>
    </row>
    <row r="48" spans="2:3" ht="15" thickBot="1" x14ac:dyDescent="0.4">
      <c r="B48" s="10" t="s">
        <v>61</v>
      </c>
      <c r="C48" s="16">
        <v>0</v>
      </c>
    </row>
    <row r="51" spans="2:8" x14ac:dyDescent="0.35">
      <c r="B51" s="5" t="s">
        <v>358</v>
      </c>
    </row>
    <row r="52" spans="2:8" ht="15" thickBot="1" x14ac:dyDescent="0.4"/>
    <row r="53" spans="2:8" ht="29" x14ac:dyDescent="0.35">
      <c r="B53" s="7" t="s">
        <v>63</v>
      </c>
      <c r="C53" s="8" t="s">
        <v>51</v>
      </c>
      <c r="D53" s="8" t="s">
        <v>64</v>
      </c>
      <c r="E53" s="8" t="s">
        <v>65</v>
      </c>
      <c r="F53" s="8" t="s">
        <v>66</v>
      </c>
      <c r="G53" s="8" t="s">
        <v>67</v>
      </c>
    </row>
    <row r="54" spans="2:8" x14ac:dyDescent="0.35">
      <c r="B54" s="18" t="s">
        <v>68</v>
      </c>
      <c r="C54" s="29">
        <v>5</v>
      </c>
      <c r="D54" s="20">
        <v>112538.4356738066</v>
      </c>
      <c r="E54" s="20">
        <v>22507.68713476132</v>
      </c>
      <c r="F54" s="20"/>
      <c r="G54" s="32"/>
    </row>
    <row r="55" spans="2:8" x14ac:dyDescent="0.35">
      <c r="B55" s="6" t="s">
        <v>69</v>
      </c>
      <c r="C55" s="12">
        <v>74</v>
      </c>
      <c r="D55" s="15">
        <v>0</v>
      </c>
      <c r="E55" s="15">
        <v>0</v>
      </c>
      <c r="F55" s="15"/>
      <c r="G55" s="33"/>
    </row>
    <row r="56" spans="2:8" ht="15" thickBot="1" x14ac:dyDescent="0.4">
      <c r="B56" s="10" t="s">
        <v>70</v>
      </c>
      <c r="C56" s="13">
        <v>79</v>
      </c>
      <c r="D56" s="16">
        <v>112538.4356738066</v>
      </c>
      <c r="E56" s="16"/>
      <c r="F56" s="16"/>
      <c r="G56" s="34"/>
    </row>
    <row r="57" spans="2:8" x14ac:dyDescent="0.35">
      <c r="B57" s="35" t="s">
        <v>71</v>
      </c>
    </row>
    <row r="60" spans="2:8" x14ac:dyDescent="0.35">
      <c r="B60" s="5" t="s">
        <v>359</v>
      </c>
    </row>
    <row r="61" spans="2:8" ht="15" thickBot="1" x14ac:dyDescent="0.4"/>
    <row r="62" spans="2:8" ht="43.5" x14ac:dyDescent="0.35">
      <c r="B62" s="7" t="s">
        <v>63</v>
      </c>
      <c r="C62" s="8" t="s">
        <v>73</v>
      </c>
      <c r="D62" s="8" t="s">
        <v>74</v>
      </c>
      <c r="E62" s="8" t="s">
        <v>75</v>
      </c>
      <c r="F62" s="8" t="s">
        <v>76</v>
      </c>
      <c r="G62" s="8" t="s">
        <v>77</v>
      </c>
      <c r="H62" s="8" t="s">
        <v>78</v>
      </c>
    </row>
    <row r="63" spans="2:8" x14ac:dyDescent="0.35">
      <c r="B63" s="18" t="s">
        <v>79</v>
      </c>
      <c r="C63" s="20">
        <v>376.74432485046941</v>
      </c>
      <c r="D63" s="20">
        <v>0</v>
      </c>
      <c r="E63" s="20"/>
      <c r="F63" s="32"/>
      <c r="G63" s="20">
        <v>376.74432485046941</v>
      </c>
      <c r="H63" s="20">
        <v>376.74432485046941</v>
      </c>
    </row>
    <row r="64" spans="2:8" x14ac:dyDescent="0.35">
      <c r="B64" s="6" t="s">
        <v>4</v>
      </c>
      <c r="C64" s="15">
        <v>-34.364777001520487</v>
      </c>
      <c r="D64" s="15">
        <v>0</v>
      </c>
      <c r="E64" s="15"/>
      <c r="F64" s="33"/>
      <c r="G64" s="15">
        <v>-34.364777001520487</v>
      </c>
      <c r="H64" s="15">
        <v>-34.364777001520487</v>
      </c>
    </row>
    <row r="65" spans="2:8" x14ac:dyDescent="0.35">
      <c r="B65" s="6" t="s">
        <v>5</v>
      </c>
      <c r="C65" s="15">
        <v>124.58623018478205</v>
      </c>
      <c r="D65" s="15">
        <v>0</v>
      </c>
      <c r="E65" s="15"/>
      <c r="F65" s="33"/>
      <c r="G65" s="15">
        <v>124.58623018478205</v>
      </c>
      <c r="H65" s="15">
        <v>124.58623018478205</v>
      </c>
    </row>
    <row r="66" spans="2:8" x14ac:dyDescent="0.35">
      <c r="B66" s="6" t="s">
        <v>6</v>
      </c>
      <c r="C66" s="15">
        <v>79.890891531561223</v>
      </c>
      <c r="D66" s="15">
        <v>0</v>
      </c>
      <c r="E66" s="15"/>
      <c r="F66" s="33"/>
      <c r="G66" s="15">
        <v>79.890891531561223</v>
      </c>
      <c r="H66" s="15">
        <v>79.890891531561223</v>
      </c>
    </row>
    <row r="67" spans="2:8" x14ac:dyDescent="0.35">
      <c r="B67" s="6" t="s">
        <v>325</v>
      </c>
      <c r="C67" s="15">
        <v>223.52566016016223</v>
      </c>
      <c r="D67" s="15">
        <v>0</v>
      </c>
      <c r="E67" s="15"/>
      <c r="F67" s="33"/>
      <c r="G67" s="15">
        <v>223.52566016016223</v>
      </c>
      <c r="H67" s="15">
        <v>223.52566016016223</v>
      </c>
    </row>
    <row r="68" spans="2:8" ht="15" thickBot="1" x14ac:dyDescent="0.4">
      <c r="B68" s="10" t="s">
        <v>328</v>
      </c>
      <c r="C68" s="16">
        <v>-43.495844870295912</v>
      </c>
      <c r="D68" s="16">
        <v>0</v>
      </c>
      <c r="E68" s="16"/>
      <c r="F68" s="34"/>
      <c r="G68" s="16">
        <v>-43.495844870295912</v>
      </c>
      <c r="H68" s="16">
        <v>-43.495844870295912</v>
      </c>
    </row>
    <row r="71" spans="2:8" x14ac:dyDescent="0.35">
      <c r="B71" s="5" t="s">
        <v>360</v>
      </c>
    </row>
    <row r="73" spans="2:8" x14ac:dyDescent="0.35">
      <c r="B73" t="s">
        <v>361</v>
      </c>
    </row>
    <row r="76" spans="2:8" x14ac:dyDescent="0.35">
      <c r="B76" s="5" t="s">
        <v>362</v>
      </c>
    </row>
    <row r="77" spans="2:8" ht="15" thickBot="1" x14ac:dyDescent="0.4"/>
    <row r="78" spans="2:8" ht="43.5" x14ac:dyDescent="0.35">
      <c r="B78" s="7" t="s">
        <v>63</v>
      </c>
      <c r="C78" s="8" t="s">
        <v>73</v>
      </c>
      <c r="D78" s="8" t="s">
        <v>74</v>
      </c>
      <c r="E78" s="8" t="s">
        <v>75</v>
      </c>
      <c r="F78" s="8" t="s">
        <v>76</v>
      </c>
      <c r="G78" s="8" t="s">
        <v>77</v>
      </c>
      <c r="H78" s="8" t="s">
        <v>78</v>
      </c>
    </row>
    <row r="79" spans="2:8" x14ac:dyDescent="0.35">
      <c r="B79" s="18" t="s">
        <v>4</v>
      </c>
      <c r="C79" s="20">
        <v>-0.42723913963962351</v>
      </c>
      <c r="D79" s="20">
        <v>0</v>
      </c>
      <c r="E79" s="20"/>
      <c r="F79" s="32"/>
      <c r="G79" s="20">
        <v>-0.42723913963962351</v>
      </c>
      <c r="H79" s="20">
        <v>-0.42723913963962351</v>
      </c>
    </row>
    <row r="80" spans="2:8" x14ac:dyDescent="0.35">
      <c r="B80" s="6" t="s">
        <v>5</v>
      </c>
      <c r="C80" s="15">
        <v>1.4383521848489869</v>
      </c>
      <c r="D80" s="15">
        <v>0</v>
      </c>
      <c r="E80" s="15"/>
      <c r="F80" s="33"/>
      <c r="G80" s="15">
        <v>1.4383521848489869</v>
      </c>
      <c r="H80" s="15">
        <v>1.4383521848489869</v>
      </c>
    </row>
    <row r="81" spans="2:8" x14ac:dyDescent="0.35">
      <c r="B81" s="6" t="s">
        <v>6</v>
      </c>
      <c r="C81" s="15">
        <v>0.87135789910874784</v>
      </c>
      <c r="D81" s="15">
        <v>0</v>
      </c>
      <c r="E81" s="15"/>
      <c r="F81" s="33"/>
      <c r="G81" s="15">
        <v>0.87135789910874784</v>
      </c>
      <c r="H81" s="15">
        <v>0.87135789910874784</v>
      </c>
    </row>
    <row r="82" spans="2:8" x14ac:dyDescent="0.35">
      <c r="B82" s="6" t="s">
        <v>325</v>
      </c>
      <c r="C82" s="15">
        <v>2.9798331482951026</v>
      </c>
      <c r="D82" s="15">
        <v>0</v>
      </c>
      <c r="E82" s="15"/>
      <c r="F82" s="33"/>
      <c r="G82" s="15">
        <v>2.9798331482951026</v>
      </c>
      <c r="H82" s="15">
        <v>2.9798331482951026</v>
      </c>
    </row>
    <row r="83" spans="2:8" ht="15" thickBot="1" x14ac:dyDescent="0.4">
      <c r="B83" s="10" t="s">
        <v>328</v>
      </c>
      <c r="C83" s="16">
        <v>-2.4317117992213872</v>
      </c>
      <c r="D83" s="16">
        <v>0</v>
      </c>
      <c r="E83" s="16"/>
      <c r="F83" s="34"/>
      <c r="G83" s="16">
        <v>-2.4317117992213872</v>
      </c>
      <c r="H83" s="16">
        <v>-2.4317117992213872</v>
      </c>
    </row>
    <row r="103" spans="2:13" x14ac:dyDescent="0.35">
      <c r="G103" t="s">
        <v>83</v>
      </c>
    </row>
    <row r="106" spans="2:13" x14ac:dyDescent="0.35">
      <c r="B106" s="5" t="s">
        <v>363</v>
      </c>
    </row>
    <row r="107" spans="2:13" ht="15" thickBot="1" x14ac:dyDescent="0.4"/>
    <row r="108" spans="2:13" ht="72.5" x14ac:dyDescent="0.35">
      <c r="B108" s="7" t="s">
        <v>85</v>
      </c>
      <c r="C108" s="8" t="s">
        <v>86</v>
      </c>
      <c r="D108" s="8" t="s">
        <v>346</v>
      </c>
      <c r="E108" s="8" t="s">
        <v>364</v>
      </c>
      <c r="F108" s="8" t="s">
        <v>198</v>
      </c>
      <c r="G108" s="8" t="s">
        <v>199</v>
      </c>
      <c r="H108" s="8" t="s">
        <v>200</v>
      </c>
      <c r="I108" s="8" t="s">
        <v>201</v>
      </c>
      <c r="J108" s="8" t="s">
        <v>202</v>
      </c>
      <c r="K108" s="8" t="s">
        <v>203</v>
      </c>
      <c r="L108" s="8" t="s">
        <v>204</v>
      </c>
      <c r="M108" s="8" t="s">
        <v>205</v>
      </c>
    </row>
    <row r="109" spans="2:13" x14ac:dyDescent="0.35">
      <c r="B109" s="18" t="s">
        <v>87</v>
      </c>
      <c r="C109" s="29">
        <v>1</v>
      </c>
      <c r="D109" s="20">
        <v>447.91197246998331</v>
      </c>
      <c r="E109" s="20">
        <v>447.91197246997899</v>
      </c>
      <c r="F109" s="20">
        <v>4.3200998334214091E-12</v>
      </c>
      <c r="G109" s="20">
        <v>0</v>
      </c>
      <c r="H109" s="20">
        <v>0</v>
      </c>
      <c r="I109" s="20"/>
      <c r="J109" s="20"/>
      <c r="K109" s="20">
        <v>0</v>
      </c>
      <c r="L109" s="20"/>
      <c r="M109" s="20"/>
    </row>
    <row r="110" spans="2:13" x14ac:dyDescent="0.35">
      <c r="B110" s="6" t="s">
        <v>88</v>
      </c>
      <c r="C110" s="12">
        <v>1</v>
      </c>
      <c r="D110" s="15">
        <v>425.4821240982817</v>
      </c>
      <c r="E110" s="15">
        <v>425.48212409827966</v>
      </c>
      <c r="F110" s="15">
        <v>2.0463630789890885E-12</v>
      </c>
      <c r="G110" s="15">
        <v>0</v>
      </c>
      <c r="H110" s="15">
        <v>0</v>
      </c>
      <c r="I110" s="15"/>
      <c r="J110" s="15"/>
      <c r="K110" s="15">
        <v>0</v>
      </c>
      <c r="L110" s="15"/>
      <c r="M110" s="15"/>
    </row>
    <row r="111" spans="2:13" x14ac:dyDescent="0.35">
      <c r="B111" s="6" t="s">
        <v>89</v>
      </c>
      <c r="C111" s="12">
        <v>1</v>
      </c>
      <c r="D111" s="15">
        <v>360.41659772810732</v>
      </c>
      <c r="E111" s="15">
        <v>360.41659772811158</v>
      </c>
      <c r="F111" s="15">
        <v>-4.2632564145606011E-12</v>
      </c>
      <c r="G111" s="15">
        <v>0</v>
      </c>
      <c r="H111" s="15">
        <v>0</v>
      </c>
      <c r="I111" s="15"/>
      <c r="J111" s="15"/>
      <c r="K111" s="15">
        <v>0</v>
      </c>
      <c r="L111" s="15"/>
      <c r="M111" s="15"/>
    </row>
    <row r="112" spans="2:13" x14ac:dyDescent="0.35">
      <c r="B112" s="6" t="s">
        <v>90</v>
      </c>
      <c r="C112" s="12">
        <v>1</v>
      </c>
      <c r="D112" s="15">
        <v>450.91924320824069</v>
      </c>
      <c r="E112" s="15">
        <v>450.91924320823932</v>
      </c>
      <c r="F112" s="15">
        <v>1.3642420526593924E-12</v>
      </c>
      <c r="G112" s="15">
        <v>0</v>
      </c>
      <c r="H112" s="15">
        <v>0</v>
      </c>
      <c r="I112" s="15"/>
      <c r="J112" s="15"/>
      <c r="K112" s="15">
        <v>0</v>
      </c>
      <c r="L112" s="15"/>
      <c r="M112" s="15"/>
    </row>
    <row r="113" spans="2:13" x14ac:dyDescent="0.35">
      <c r="B113" s="6" t="s">
        <v>91</v>
      </c>
      <c r="C113" s="12">
        <v>1</v>
      </c>
      <c r="D113" s="15">
        <v>388.91358533319487</v>
      </c>
      <c r="E113" s="15">
        <v>388.91358533319629</v>
      </c>
      <c r="F113" s="15">
        <v>-1.4210854715202004E-12</v>
      </c>
      <c r="G113" s="15">
        <v>0</v>
      </c>
      <c r="H113" s="15">
        <v>0</v>
      </c>
      <c r="I113" s="15"/>
      <c r="J113" s="15"/>
      <c r="K113" s="15">
        <v>0</v>
      </c>
      <c r="L113" s="15"/>
      <c r="M113" s="15"/>
    </row>
    <row r="114" spans="2:13" x14ac:dyDescent="0.35">
      <c r="B114" s="6" t="s">
        <v>92</v>
      </c>
      <c r="C114" s="12">
        <v>1</v>
      </c>
      <c r="D114" s="15">
        <v>427.92411630140327</v>
      </c>
      <c r="E114" s="15">
        <v>427.92411630140089</v>
      </c>
      <c r="F114" s="15">
        <v>2.3874235921539366E-12</v>
      </c>
      <c r="G114" s="15">
        <v>0</v>
      </c>
      <c r="H114" s="15">
        <v>0</v>
      </c>
      <c r="I114" s="15"/>
      <c r="J114" s="15"/>
      <c r="K114" s="15">
        <v>0</v>
      </c>
      <c r="L114" s="15"/>
      <c r="M114" s="15"/>
    </row>
    <row r="115" spans="2:13" x14ac:dyDescent="0.35">
      <c r="B115" s="6" t="s">
        <v>93</v>
      </c>
      <c r="C115" s="12">
        <v>1</v>
      </c>
      <c r="D115" s="15">
        <v>401.8903556711191</v>
      </c>
      <c r="E115" s="15">
        <v>401.89035567111932</v>
      </c>
      <c r="F115" s="15">
        <v>-2.2737367544323206E-13</v>
      </c>
      <c r="G115" s="15">
        <v>0</v>
      </c>
      <c r="H115" s="15">
        <v>0</v>
      </c>
      <c r="I115" s="15"/>
      <c r="J115" s="15"/>
      <c r="K115" s="15">
        <v>0</v>
      </c>
      <c r="L115" s="15"/>
      <c r="M115" s="15"/>
    </row>
    <row r="116" spans="2:13" x14ac:dyDescent="0.35">
      <c r="B116" s="6" t="s">
        <v>94</v>
      </c>
      <c r="C116" s="12">
        <v>1</v>
      </c>
      <c r="D116" s="15">
        <v>402.65922931210338</v>
      </c>
      <c r="E116" s="15">
        <v>402.65922931210349</v>
      </c>
      <c r="F116" s="15">
        <v>-1.1368683772161603E-13</v>
      </c>
      <c r="G116" s="15">
        <v>0</v>
      </c>
      <c r="H116" s="15">
        <v>0</v>
      </c>
      <c r="I116" s="15"/>
      <c r="J116" s="15"/>
      <c r="K116" s="15">
        <v>0</v>
      </c>
      <c r="L116" s="15"/>
      <c r="M116" s="15"/>
    </row>
    <row r="117" spans="2:13" x14ac:dyDescent="0.35">
      <c r="B117" s="6" t="s">
        <v>95</v>
      </c>
      <c r="C117" s="12">
        <v>1</v>
      </c>
      <c r="D117" s="15">
        <v>402.65922931210338</v>
      </c>
      <c r="E117" s="15">
        <v>402.65922931210349</v>
      </c>
      <c r="F117" s="15">
        <v>-1.1368683772161603E-13</v>
      </c>
      <c r="G117" s="15">
        <v>0</v>
      </c>
      <c r="H117" s="15">
        <v>0</v>
      </c>
      <c r="I117" s="15"/>
      <c r="J117" s="15"/>
      <c r="K117" s="15">
        <v>0</v>
      </c>
      <c r="L117" s="15"/>
      <c r="M117" s="15"/>
    </row>
    <row r="118" spans="2:13" x14ac:dyDescent="0.35">
      <c r="B118" s="6" t="s">
        <v>96</v>
      </c>
      <c r="C118" s="12">
        <v>1</v>
      </c>
      <c r="D118" s="15">
        <v>455.41244990280694</v>
      </c>
      <c r="E118" s="15">
        <v>455.41244990280512</v>
      </c>
      <c r="F118" s="15">
        <v>1.8189894035458565E-12</v>
      </c>
      <c r="G118" s="15">
        <v>0</v>
      </c>
      <c r="H118" s="15">
        <v>0</v>
      </c>
      <c r="I118" s="15"/>
      <c r="J118" s="15"/>
      <c r="K118" s="15">
        <v>0</v>
      </c>
      <c r="L118" s="15"/>
      <c r="M118" s="15"/>
    </row>
    <row r="119" spans="2:13" x14ac:dyDescent="0.35">
      <c r="B119" s="6" t="s">
        <v>97</v>
      </c>
      <c r="C119" s="12">
        <v>1</v>
      </c>
      <c r="D119" s="15">
        <v>393.18460181146395</v>
      </c>
      <c r="E119" s="15">
        <v>393.18460181146645</v>
      </c>
      <c r="F119" s="15">
        <v>-2.5011104298755527E-12</v>
      </c>
      <c r="G119" s="15">
        <v>0</v>
      </c>
      <c r="H119" s="15">
        <v>0</v>
      </c>
      <c r="I119" s="15"/>
      <c r="J119" s="15"/>
      <c r="K119" s="15">
        <v>0</v>
      </c>
      <c r="L119" s="15"/>
      <c r="M119" s="15"/>
    </row>
    <row r="120" spans="2:13" x14ac:dyDescent="0.35">
      <c r="B120" s="6" t="s">
        <v>98</v>
      </c>
      <c r="C120" s="12">
        <v>1</v>
      </c>
      <c r="D120" s="15">
        <v>372.6344651645569</v>
      </c>
      <c r="E120" s="15">
        <v>372.63446516455724</v>
      </c>
      <c r="F120" s="15">
        <v>-3.4106051316484809E-13</v>
      </c>
      <c r="G120" s="15">
        <v>0</v>
      </c>
      <c r="H120" s="15">
        <v>0</v>
      </c>
      <c r="I120" s="15"/>
      <c r="J120" s="15"/>
      <c r="K120" s="15">
        <v>0</v>
      </c>
      <c r="L120" s="15"/>
      <c r="M120" s="15"/>
    </row>
    <row r="121" spans="2:13" x14ac:dyDescent="0.35">
      <c r="B121" s="6" t="s">
        <v>99</v>
      </c>
      <c r="C121" s="12">
        <v>1</v>
      </c>
      <c r="D121" s="15">
        <v>393.18460181146395</v>
      </c>
      <c r="E121" s="15">
        <v>393.18460181146645</v>
      </c>
      <c r="F121" s="15">
        <v>-2.5011104298755527E-12</v>
      </c>
      <c r="G121" s="15">
        <v>0</v>
      </c>
      <c r="H121" s="15">
        <v>0</v>
      </c>
      <c r="I121" s="15"/>
      <c r="J121" s="15"/>
      <c r="K121" s="15">
        <v>0</v>
      </c>
      <c r="L121" s="15"/>
      <c r="M121" s="15"/>
    </row>
    <row r="122" spans="2:13" x14ac:dyDescent="0.35">
      <c r="B122" s="6" t="s">
        <v>100</v>
      </c>
      <c r="C122" s="12">
        <v>1</v>
      </c>
      <c r="D122" s="15">
        <v>371.43169796950383</v>
      </c>
      <c r="E122" s="15">
        <v>371.43169796950406</v>
      </c>
      <c r="F122" s="15">
        <v>-2.2737367544323206E-13</v>
      </c>
      <c r="G122" s="15">
        <v>0</v>
      </c>
      <c r="H122" s="15">
        <v>0</v>
      </c>
      <c r="I122" s="15"/>
      <c r="J122" s="15"/>
      <c r="K122" s="15">
        <v>0</v>
      </c>
      <c r="L122" s="15"/>
      <c r="M122" s="15"/>
    </row>
    <row r="123" spans="2:13" x14ac:dyDescent="0.35">
      <c r="B123" s="6" t="s">
        <v>101</v>
      </c>
      <c r="C123" s="12">
        <v>1</v>
      </c>
      <c r="D123" s="15">
        <v>357.72015194589864</v>
      </c>
      <c r="E123" s="15">
        <v>357.72015194589733</v>
      </c>
      <c r="F123" s="15">
        <v>1.3073986337985843E-12</v>
      </c>
      <c r="G123" s="15">
        <v>0</v>
      </c>
      <c r="H123" s="15">
        <v>0</v>
      </c>
      <c r="I123" s="15"/>
      <c r="J123" s="15"/>
      <c r="K123" s="15">
        <v>0</v>
      </c>
      <c r="L123" s="15"/>
      <c r="M123" s="15"/>
    </row>
    <row r="124" spans="2:13" x14ac:dyDescent="0.35">
      <c r="B124" s="6" t="s">
        <v>102</v>
      </c>
      <c r="C124" s="12">
        <v>1</v>
      </c>
      <c r="D124" s="15">
        <v>342.479373345726</v>
      </c>
      <c r="E124" s="15">
        <v>342.47937334572305</v>
      </c>
      <c r="F124" s="15">
        <v>2.9558577807620168E-12</v>
      </c>
      <c r="G124" s="15">
        <v>0</v>
      </c>
      <c r="H124" s="15">
        <v>0</v>
      </c>
      <c r="I124" s="15"/>
      <c r="J124" s="15"/>
      <c r="K124" s="15">
        <v>0</v>
      </c>
      <c r="L124" s="15"/>
      <c r="M124" s="15"/>
    </row>
    <row r="125" spans="2:13" x14ac:dyDescent="0.35">
      <c r="B125" s="6" t="s">
        <v>103</v>
      </c>
      <c r="C125" s="12">
        <v>1</v>
      </c>
      <c r="D125" s="15">
        <v>363.31301940289552</v>
      </c>
      <c r="E125" s="15">
        <v>363.31301940289478</v>
      </c>
      <c r="F125" s="15">
        <v>7.3896444519050419E-13</v>
      </c>
      <c r="G125" s="15">
        <v>0</v>
      </c>
      <c r="H125" s="15">
        <v>0</v>
      </c>
      <c r="I125" s="15"/>
      <c r="J125" s="15"/>
      <c r="K125" s="15">
        <v>0</v>
      </c>
      <c r="L125" s="15"/>
      <c r="M125" s="15"/>
    </row>
    <row r="126" spans="2:13" x14ac:dyDescent="0.35">
      <c r="B126" s="6" t="s">
        <v>104</v>
      </c>
      <c r="C126" s="12">
        <v>1</v>
      </c>
      <c r="D126" s="15">
        <v>473.24731722803728</v>
      </c>
      <c r="E126" s="15">
        <v>473.24731722803529</v>
      </c>
      <c r="F126" s="15">
        <v>1.9895196601282805E-12</v>
      </c>
      <c r="G126" s="15">
        <v>0</v>
      </c>
      <c r="H126" s="15">
        <v>0</v>
      </c>
      <c r="I126" s="15"/>
      <c r="J126" s="15"/>
      <c r="K126" s="15">
        <v>0</v>
      </c>
      <c r="L126" s="15"/>
      <c r="M126" s="15"/>
    </row>
    <row r="127" spans="2:13" x14ac:dyDescent="0.35">
      <c r="B127" s="6" t="s">
        <v>105</v>
      </c>
      <c r="C127" s="12">
        <v>1</v>
      </c>
      <c r="D127" s="15">
        <v>372.6344651645569</v>
      </c>
      <c r="E127" s="15">
        <v>372.63446516455724</v>
      </c>
      <c r="F127" s="15">
        <v>-3.4106051316484809E-13</v>
      </c>
      <c r="G127" s="15">
        <v>0</v>
      </c>
      <c r="H127" s="15">
        <v>0</v>
      </c>
      <c r="I127" s="15"/>
      <c r="J127" s="15"/>
      <c r="K127" s="15">
        <v>0</v>
      </c>
      <c r="L127" s="15"/>
      <c r="M127" s="15"/>
    </row>
    <row r="128" spans="2:13" x14ac:dyDescent="0.35">
      <c r="B128" s="6" t="s">
        <v>106</v>
      </c>
      <c r="C128" s="12">
        <v>1</v>
      </c>
      <c r="D128" s="15">
        <v>380.41563251374401</v>
      </c>
      <c r="E128" s="15">
        <v>380.41563251374515</v>
      </c>
      <c r="F128" s="15">
        <v>-1.1368683772161603E-12</v>
      </c>
      <c r="G128" s="15">
        <v>0</v>
      </c>
      <c r="H128" s="15">
        <v>0</v>
      </c>
      <c r="I128" s="15"/>
      <c r="J128" s="15"/>
      <c r="K128" s="15">
        <v>0</v>
      </c>
      <c r="L128" s="15"/>
      <c r="M128" s="15"/>
    </row>
    <row r="129" spans="2:13" x14ac:dyDescent="0.35">
      <c r="B129" s="6" t="s">
        <v>107</v>
      </c>
      <c r="C129" s="12">
        <v>1</v>
      </c>
      <c r="D129" s="15">
        <v>403.21663381676285</v>
      </c>
      <c r="E129" s="15">
        <v>403.21663381675819</v>
      </c>
      <c r="F129" s="15">
        <v>4.6611603465862572E-12</v>
      </c>
      <c r="G129" s="15">
        <v>0</v>
      </c>
      <c r="H129" s="15">
        <v>0</v>
      </c>
      <c r="I129" s="15"/>
      <c r="J129" s="15"/>
      <c r="K129" s="15">
        <v>0</v>
      </c>
      <c r="L129" s="15"/>
      <c r="M129" s="15"/>
    </row>
    <row r="130" spans="2:13" x14ac:dyDescent="0.35">
      <c r="B130" s="6" t="s">
        <v>108</v>
      </c>
      <c r="C130" s="12">
        <v>1</v>
      </c>
      <c r="D130" s="15">
        <v>380.7867854450613</v>
      </c>
      <c r="E130" s="15">
        <v>380.78678544505885</v>
      </c>
      <c r="F130" s="15">
        <v>2.4442670110147446E-12</v>
      </c>
      <c r="G130" s="15">
        <v>0</v>
      </c>
      <c r="H130" s="15">
        <v>0</v>
      </c>
      <c r="I130" s="15"/>
      <c r="J130" s="15"/>
      <c r="K130" s="15">
        <v>0</v>
      </c>
      <c r="L130" s="15"/>
      <c r="M130" s="15"/>
    </row>
    <row r="131" spans="2:13" x14ac:dyDescent="0.35">
      <c r="B131" s="6" t="s">
        <v>109</v>
      </c>
      <c r="C131" s="12">
        <v>1</v>
      </c>
      <c r="D131" s="15">
        <v>315.72125907488692</v>
      </c>
      <c r="E131" s="15">
        <v>315.72125907489067</v>
      </c>
      <c r="F131" s="15">
        <v>-3.751665644813329E-12</v>
      </c>
      <c r="G131" s="15">
        <v>0</v>
      </c>
      <c r="H131" s="15">
        <v>0</v>
      </c>
      <c r="I131" s="15"/>
      <c r="J131" s="15"/>
      <c r="K131" s="15">
        <v>0</v>
      </c>
      <c r="L131" s="15"/>
      <c r="M131" s="15"/>
    </row>
    <row r="132" spans="2:13" x14ac:dyDescent="0.35">
      <c r="B132" s="6" t="s">
        <v>110</v>
      </c>
      <c r="C132" s="12">
        <v>1</v>
      </c>
      <c r="D132" s="15">
        <v>326.33301302345444</v>
      </c>
      <c r="E132" s="15">
        <v>326.33301302345717</v>
      </c>
      <c r="F132" s="15">
        <v>-2.7284841053187847E-12</v>
      </c>
      <c r="G132" s="15">
        <v>0</v>
      </c>
      <c r="H132" s="15">
        <v>0</v>
      </c>
      <c r="I132" s="15"/>
      <c r="J132" s="15"/>
      <c r="K132" s="15">
        <v>0</v>
      </c>
      <c r="L132" s="15"/>
      <c r="M132" s="15"/>
    </row>
    <row r="133" spans="2:13" x14ac:dyDescent="0.35">
      <c r="B133" s="6" t="s">
        <v>111</v>
      </c>
      <c r="C133" s="12">
        <v>1</v>
      </c>
      <c r="D133" s="15">
        <v>344.21824667997441</v>
      </c>
      <c r="E133" s="15">
        <v>344.21824667997549</v>
      </c>
      <c r="F133" s="15">
        <v>-1.0800249583553523E-12</v>
      </c>
      <c r="G133" s="15">
        <v>0</v>
      </c>
      <c r="H133" s="15">
        <v>0</v>
      </c>
      <c r="I133" s="15"/>
      <c r="J133" s="15"/>
      <c r="K133" s="15">
        <v>0</v>
      </c>
      <c r="L133" s="15"/>
      <c r="M133" s="15"/>
    </row>
    <row r="134" spans="2:13" x14ac:dyDescent="0.35">
      <c r="B134" s="6" t="s">
        <v>112</v>
      </c>
      <c r="C134" s="12">
        <v>1</v>
      </c>
      <c r="D134" s="15">
        <v>383.22877764818281</v>
      </c>
      <c r="E134" s="15">
        <v>383.22877764818008</v>
      </c>
      <c r="F134" s="15">
        <v>2.7284841053187847E-12</v>
      </c>
      <c r="G134" s="15">
        <v>0</v>
      </c>
      <c r="H134" s="15">
        <v>0</v>
      </c>
      <c r="I134" s="15"/>
      <c r="J134" s="15"/>
      <c r="K134" s="15">
        <v>0</v>
      </c>
      <c r="L134" s="15"/>
      <c r="M134" s="15"/>
    </row>
    <row r="135" spans="2:13" x14ac:dyDescent="0.35">
      <c r="B135" s="6" t="s">
        <v>113</v>
      </c>
      <c r="C135" s="12">
        <v>1</v>
      </c>
      <c r="D135" s="15">
        <v>357.19501701789864</v>
      </c>
      <c r="E135" s="15">
        <v>357.19501701789852</v>
      </c>
      <c r="F135" s="15">
        <v>1.1368683772161603E-13</v>
      </c>
      <c r="G135" s="15">
        <v>0</v>
      </c>
      <c r="H135" s="15">
        <v>0</v>
      </c>
      <c r="I135" s="15"/>
      <c r="J135" s="15"/>
      <c r="K135" s="15">
        <v>0</v>
      </c>
      <c r="L135" s="15"/>
      <c r="M135" s="15"/>
    </row>
    <row r="136" spans="2:13" x14ac:dyDescent="0.35">
      <c r="B136" s="6" t="s">
        <v>114</v>
      </c>
      <c r="C136" s="12">
        <v>1</v>
      </c>
      <c r="D136" s="15">
        <v>357.96389065888297</v>
      </c>
      <c r="E136" s="15">
        <v>357.96389065888269</v>
      </c>
      <c r="F136" s="15">
        <v>2.8421709430404007E-13</v>
      </c>
      <c r="G136" s="15">
        <v>0</v>
      </c>
      <c r="H136" s="15">
        <v>0</v>
      </c>
      <c r="I136" s="15"/>
      <c r="J136" s="15"/>
      <c r="K136" s="15">
        <v>0</v>
      </c>
      <c r="L136" s="15"/>
      <c r="M136" s="15"/>
    </row>
    <row r="137" spans="2:13" x14ac:dyDescent="0.35">
      <c r="B137" s="6" t="s">
        <v>115</v>
      </c>
      <c r="C137" s="12">
        <v>1</v>
      </c>
      <c r="D137" s="15">
        <v>357.96389065888297</v>
      </c>
      <c r="E137" s="15">
        <v>357.96389065888269</v>
      </c>
      <c r="F137" s="15">
        <v>2.8421709430404007E-13</v>
      </c>
      <c r="G137" s="15">
        <v>0</v>
      </c>
      <c r="H137" s="15">
        <v>0</v>
      </c>
      <c r="I137" s="15"/>
      <c r="J137" s="15"/>
      <c r="K137" s="15">
        <v>0</v>
      </c>
      <c r="L137" s="15"/>
      <c r="M137" s="15"/>
    </row>
    <row r="138" spans="2:13" x14ac:dyDescent="0.35">
      <c r="B138" s="6" t="s">
        <v>116</v>
      </c>
      <c r="C138" s="12">
        <v>1</v>
      </c>
      <c r="D138" s="15">
        <v>330.82621971802075</v>
      </c>
      <c r="E138" s="15">
        <v>330.82621971802308</v>
      </c>
      <c r="F138" s="15">
        <v>-2.3305801732931286E-12</v>
      </c>
      <c r="G138" s="15">
        <v>0</v>
      </c>
      <c r="H138" s="15">
        <v>0</v>
      </c>
      <c r="I138" s="15"/>
      <c r="J138" s="15"/>
      <c r="K138" s="15">
        <v>0</v>
      </c>
      <c r="L138" s="15"/>
      <c r="M138" s="15"/>
    </row>
    <row r="139" spans="2:13" x14ac:dyDescent="0.35">
      <c r="B139" s="6" t="s">
        <v>117</v>
      </c>
      <c r="C139" s="12">
        <v>1</v>
      </c>
      <c r="D139" s="15">
        <v>348.48926315824355</v>
      </c>
      <c r="E139" s="15">
        <v>348.48926315824565</v>
      </c>
      <c r="F139" s="15">
        <v>-2.1032064978498966E-12</v>
      </c>
      <c r="G139" s="15">
        <v>0</v>
      </c>
      <c r="H139" s="15">
        <v>0</v>
      </c>
      <c r="I139" s="15"/>
      <c r="J139" s="15"/>
      <c r="K139" s="15">
        <v>0</v>
      </c>
      <c r="L139" s="15"/>
      <c r="M139" s="15"/>
    </row>
    <row r="140" spans="2:13" x14ac:dyDescent="0.35">
      <c r="B140" s="6" t="s">
        <v>118</v>
      </c>
      <c r="C140" s="12">
        <v>1</v>
      </c>
      <c r="D140" s="15">
        <v>327.9391265113365</v>
      </c>
      <c r="E140" s="15">
        <v>327.93912651133638</v>
      </c>
      <c r="F140" s="15">
        <v>1.1368683772161603E-13</v>
      </c>
      <c r="G140" s="15">
        <v>0</v>
      </c>
      <c r="H140" s="15">
        <v>0</v>
      </c>
      <c r="I140" s="15"/>
      <c r="J140" s="15"/>
      <c r="K140" s="15">
        <v>0</v>
      </c>
      <c r="L140" s="15"/>
      <c r="M140" s="15"/>
    </row>
    <row r="141" spans="2:13" x14ac:dyDescent="0.35">
      <c r="B141" s="6" t="s">
        <v>119</v>
      </c>
      <c r="C141" s="12">
        <v>1</v>
      </c>
      <c r="D141" s="15">
        <v>348.48926315824355</v>
      </c>
      <c r="E141" s="15">
        <v>348.48926315824565</v>
      </c>
      <c r="F141" s="15">
        <v>-2.1032064978498966E-12</v>
      </c>
      <c r="G141" s="15">
        <v>0</v>
      </c>
      <c r="H141" s="15">
        <v>0</v>
      </c>
      <c r="I141" s="15"/>
      <c r="J141" s="15"/>
      <c r="K141" s="15">
        <v>0</v>
      </c>
      <c r="L141" s="15"/>
      <c r="M141" s="15"/>
    </row>
    <row r="142" spans="2:13" x14ac:dyDescent="0.35">
      <c r="B142" s="6" t="s">
        <v>120</v>
      </c>
      <c r="C142" s="12">
        <v>1</v>
      </c>
      <c r="D142" s="15">
        <v>326.73635931628343</v>
      </c>
      <c r="E142" s="15">
        <v>326.7363593162832</v>
      </c>
      <c r="F142" s="15">
        <v>2.2737367544323206E-13</v>
      </c>
      <c r="G142" s="15">
        <v>0</v>
      </c>
      <c r="H142" s="15">
        <v>0</v>
      </c>
      <c r="I142" s="15"/>
      <c r="J142" s="15"/>
      <c r="K142" s="15">
        <v>0</v>
      </c>
      <c r="L142" s="15"/>
      <c r="M142" s="15"/>
    </row>
    <row r="143" spans="2:13" x14ac:dyDescent="0.35">
      <c r="B143" s="6" t="s">
        <v>121</v>
      </c>
      <c r="C143" s="12">
        <v>1</v>
      </c>
      <c r="D143" s="15">
        <v>313.02481329267823</v>
      </c>
      <c r="E143" s="15">
        <v>313.02481329267653</v>
      </c>
      <c r="F143" s="15">
        <v>1.7053025658242404E-12</v>
      </c>
      <c r="G143" s="15">
        <v>0</v>
      </c>
      <c r="H143" s="15">
        <v>0</v>
      </c>
      <c r="I143" s="15"/>
      <c r="J143" s="15"/>
      <c r="K143" s="15">
        <v>0</v>
      </c>
      <c r="L143" s="15"/>
      <c r="M143" s="15"/>
    </row>
    <row r="144" spans="2:13" x14ac:dyDescent="0.35">
      <c r="B144" s="6" t="s">
        <v>122</v>
      </c>
      <c r="C144" s="12">
        <v>1</v>
      </c>
      <c r="D144" s="15">
        <v>297.78403469250554</v>
      </c>
      <c r="E144" s="15">
        <v>297.78403469250219</v>
      </c>
      <c r="F144" s="15">
        <v>3.3537617127876729E-12</v>
      </c>
      <c r="G144" s="15">
        <v>0</v>
      </c>
      <c r="H144" s="15">
        <v>0</v>
      </c>
      <c r="I144" s="15"/>
      <c r="J144" s="15"/>
      <c r="K144" s="15">
        <v>0</v>
      </c>
      <c r="L144" s="15"/>
      <c r="M144" s="15"/>
    </row>
    <row r="145" spans="2:13" x14ac:dyDescent="0.35">
      <c r="B145" s="6" t="s">
        <v>123</v>
      </c>
      <c r="C145" s="12">
        <v>1</v>
      </c>
      <c r="D145" s="15">
        <v>318.61768074967506</v>
      </c>
      <c r="E145" s="15">
        <v>318.61768074967398</v>
      </c>
      <c r="F145" s="15">
        <v>1.0800249583553523E-12</v>
      </c>
      <c r="G145" s="15">
        <v>0</v>
      </c>
      <c r="H145" s="15">
        <v>0</v>
      </c>
      <c r="I145" s="15"/>
      <c r="J145" s="15"/>
      <c r="K145" s="15">
        <v>0</v>
      </c>
      <c r="L145" s="15"/>
      <c r="M145" s="15"/>
    </row>
    <row r="146" spans="2:13" x14ac:dyDescent="0.35">
      <c r="B146" s="6" t="s">
        <v>124</v>
      </c>
      <c r="C146" s="12">
        <v>1</v>
      </c>
      <c r="D146" s="15">
        <v>348.66108704325109</v>
      </c>
      <c r="E146" s="15">
        <v>348.66108704325325</v>
      </c>
      <c r="F146" s="15">
        <v>-2.1600499167107046E-12</v>
      </c>
      <c r="G146" s="15">
        <v>0</v>
      </c>
      <c r="H146" s="15">
        <v>0</v>
      </c>
      <c r="I146" s="15"/>
      <c r="J146" s="15"/>
      <c r="K146" s="15">
        <v>0</v>
      </c>
      <c r="L146" s="15"/>
      <c r="M146" s="15"/>
    </row>
    <row r="147" spans="2:13" x14ac:dyDescent="0.35">
      <c r="B147" s="6" t="s">
        <v>125</v>
      </c>
      <c r="C147" s="12">
        <v>1</v>
      </c>
      <c r="D147" s="15">
        <v>327.9391265113365</v>
      </c>
      <c r="E147" s="15">
        <v>327.93912651133638</v>
      </c>
      <c r="F147" s="15">
        <v>1.1368683772161603E-13</v>
      </c>
      <c r="G147" s="15">
        <v>0</v>
      </c>
      <c r="H147" s="15">
        <v>0</v>
      </c>
      <c r="I147" s="15"/>
      <c r="J147" s="15"/>
      <c r="K147" s="15">
        <v>0</v>
      </c>
      <c r="L147" s="15"/>
      <c r="M147" s="15"/>
    </row>
    <row r="148" spans="2:13" x14ac:dyDescent="0.35">
      <c r="B148" s="6" t="s">
        <v>126</v>
      </c>
      <c r="C148" s="12">
        <v>1</v>
      </c>
      <c r="D148" s="15">
        <v>335.72029386052361</v>
      </c>
      <c r="E148" s="15">
        <v>335.72029386052435</v>
      </c>
      <c r="F148" s="15">
        <v>-7.3896444519050419E-13</v>
      </c>
      <c r="G148" s="15">
        <v>0</v>
      </c>
      <c r="H148" s="15">
        <v>0</v>
      </c>
      <c r="I148" s="15"/>
      <c r="J148" s="15"/>
      <c r="K148" s="15">
        <v>0</v>
      </c>
      <c r="L148" s="15"/>
      <c r="M148" s="15"/>
    </row>
    <row r="149" spans="2:13" x14ac:dyDescent="0.35">
      <c r="B149" s="6" t="s">
        <v>127</v>
      </c>
      <c r="C149" s="12">
        <v>1</v>
      </c>
      <c r="D149" s="15">
        <v>403.21663381676285</v>
      </c>
      <c r="E149" s="15">
        <v>403.21663381675819</v>
      </c>
      <c r="F149" s="15">
        <v>4.6611603465862572E-12</v>
      </c>
      <c r="G149" s="15">
        <v>0</v>
      </c>
      <c r="H149" s="15">
        <v>0</v>
      </c>
      <c r="I149" s="15"/>
      <c r="J149" s="15"/>
      <c r="K149" s="15">
        <v>0</v>
      </c>
      <c r="L149" s="15"/>
      <c r="M149" s="15"/>
    </row>
    <row r="150" spans="2:13" x14ac:dyDescent="0.35">
      <c r="B150" s="6" t="s">
        <v>128</v>
      </c>
      <c r="C150" s="12">
        <v>1</v>
      </c>
      <c r="D150" s="15">
        <v>380.7867854450613</v>
      </c>
      <c r="E150" s="15">
        <v>380.78678544505885</v>
      </c>
      <c r="F150" s="15">
        <v>2.4442670110147446E-12</v>
      </c>
      <c r="G150" s="15">
        <v>0</v>
      </c>
      <c r="H150" s="15">
        <v>0</v>
      </c>
      <c r="I150" s="15"/>
      <c r="J150" s="15"/>
      <c r="K150" s="15">
        <v>0</v>
      </c>
      <c r="L150" s="15"/>
      <c r="M150" s="15"/>
    </row>
    <row r="151" spans="2:13" x14ac:dyDescent="0.35">
      <c r="B151" s="6" t="s">
        <v>129</v>
      </c>
      <c r="C151" s="12">
        <v>1</v>
      </c>
      <c r="D151" s="15">
        <v>315.72125907488692</v>
      </c>
      <c r="E151" s="15">
        <v>315.72125907489067</v>
      </c>
      <c r="F151" s="15">
        <v>-3.751665644813329E-12</v>
      </c>
      <c r="G151" s="15">
        <v>0</v>
      </c>
      <c r="H151" s="15">
        <v>0</v>
      </c>
      <c r="I151" s="15"/>
      <c r="J151" s="15"/>
      <c r="K151" s="15">
        <v>0</v>
      </c>
      <c r="L151" s="15"/>
      <c r="M151" s="15"/>
    </row>
    <row r="152" spans="2:13" x14ac:dyDescent="0.35">
      <c r="B152" s="6" t="s">
        <v>130</v>
      </c>
      <c r="C152" s="12">
        <v>1</v>
      </c>
      <c r="D152" s="15">
        <v>326.33301302345444</v>
      </c>
      <c r="E152" s="15">
        <v>326.33301302345717</v>
      </c>
      <c r="F152" s="15">
        <v>-2.7284841053187847E-12</v>
      </c>
      <c r="G152" s="15">
        <v>0</v>
      </c>
      <c r="H152" s="15">
        <v>0</v>
      </c>
      <c r="I152" s="15"/>
      <c r="J152" s="15"/>
      <c r="K152" s="15">
        <v>0</v>
      </c>
      <c r="L152" s="15"/>
      <c r="M152" s="15"/>
    </row>
    <row r="153" spans="2:13" x14ac:dyDescent="0.35">
      <c r="B153" s="6" t="s">
        <v>131</v>
      </c>
      <c r="C153" s="12">
        <v>1</v>
      </c>
      <c r="D153" s="15">
        <v>344.21824667997441</v>
      </c>
      <c r="E153" s="15">
        <v>344.21824667997549</v>
      </c>
      <c r="F153" s="15">
        <v>-1.0800249583553523E-12</v>
      </c>
      <c r="G153" s="15">
        <v>0</v>
      </c>
      <c r="H153" s="15">
        <v>0</v>
      </c>
      <c r="I153" s="15"/>
      <c r="J153" s="15"/>
      <c r="K153" s="15">
        <v>0</v>
      </c>
      <c r="L153" s="15"/>
      <c r="M153" s="15"/>
    </row>
    <row r="154" spans="2:13" x14ac:dyDescent="0.35">
      <c r="B154" s="6" t="s">
        <v>132</v>
      </c>
      <c r="C154" s="12">
        <v>1</v>
      </c>
      <c r="D154" s="15">
        <v>383.22877764818281</v>
      </c>
      <c r="E154" s="15">
        <v>383.22877764818008</v>
      </c>
      <c r="F154" s="15">
        <v>2.7284841053187847E-12</v>
      </c>
      <c r="G154" s="15">
        <v>0</v>
      </c>
      <c r="H154" s="15">
        <v>0</v>
      </c>
      <c r="I154" s="15"/>
      <c r="J154" s="15"/>
      <c r="K154" s="15">
        <v>0</v>
      </c>
      <c r="L154" s="15"/>
      <c r="M154" s="15"/>
    </row>
    <row r="155" spans="2:13" x14ac:dyDescent="0.35">
      <c r="B155" s="6" t="s">
        <v>133</v>
      </c>
      <c r="C155" s="12">
        <v>1</v>
      </c>
      <c r="D155" s="15">
        <v>357.19501701789864</v>
      </c>
      <c r="E155" s="15">
        <v>357.19501701789852</v>
      </c>
      <c r="F155" s="15">
        <v>1.1368683772161603E-13</v>
      </c>
      <c r="G155" s="15">
        <v>0</v>
      </c>
      <c r="H155" s="15">
        <v>0</v>
      </c>
      <c r="I155" s="15"/>
      <c r="J155" s="15"/>
      <c r="K155" s="15">
        <v>0</v>
      </c>
      <c r="L155" s="15"/>
      <c r="M155" s="15"/>
    </row>
    <row r="156" spans="2:13" x14ac:dyDescent="0.35">
      <c r="B156" s="6" t="s">
        <v>134</v>
      </c>
      <c r="C156" s="12">
        <v>1</v>
      </c>
      <c r="D156" s="15">
        <v>357.96389065888297</v>
      </c>
      <c r="E156" s="15">
        <v>357.96389065888269</v>
      </c>
      <c r="F156" s="15">
        <v>2.8421709430404007E-13</v>
      </c>
      <c r="G156" s="15">
        <v>0</v>
      </c>
      <c r="H156" s="15">
        <v>0</v>
      </c>
      <c r="I156" s="15"/>
      <c r="J156" s="15"/>
      <c r="K156" s="15">
        <v>0</v>
      </c>
      <c r="L156" s="15"/>
      <c r="M156" s="15"/>
    </row>
    <row r="157" spans="2:13" x14ac:dyDescent="0.35">
      <c r="B157" s="6" t="s">
        <v>135</v>
      </c>
      <c r="C157" s="12">
        <v>1</v>
      </c>
      <c r="D157" s="15">
        <v>357.96389065888297</v>
      </c>
      <c r="E157" s="15">
        <v>357.96389065888269</v>
      </c>
      <c r="F157" s="15">
        <v>2.8421709430404007E-13</v>
      </c>
      <c r="G157" s="15">
        <v>0</v>
      </c>
      <c r="H157" s="15">
        <v>0</v>
      </c>
      <c r="I157" s="15"/>
      <c r="J157" s="15"/>
      <c r="K157" s="15">
        <v>0</v>
      </c>
      <c r="L157" s="15"/>
      <c r="M157" s="15"/>
    </row>
    <row r="158" spans="2:13" x14ac:dyDescent="0.35">
      <c r="B158" s="6" t="s">
        <v>136</v>
      </c>
      <c r="C158" s="12">
        <v>1</v>
      </c>
      <c r="D158" s="15">
        <v>330.82621971802075</v>
      </c>
      <c r="E158" s="15">
        <v>330.82621971802308</v>
      </c>
      <c r="F158" s="15">
        <v>-2.3305801732931286E-12</v>
      </c>
      <c r="G158" s="15">
        <v>0</v>
      </c>
      <c r="H158" s="15">
        <v>0</v>
      </c>
      <c r="I158" s="15"/>
      <c r="J158" s="15"/>
      <c r="K158" s="15">
        <v>0</v>
      </c>
      <c r="L158" s="15"/>
      <c r="M158" s="15"/>
    </row>
    <row r="159" spans="2:13" x14ac:dyDescent="0.35">
      <c r="B159" s="6" t="s">
        <v>137</v>
      </c>
      <c r="C159" s="12">
        <v>1</v>
      </c>
      <c r="D159" s="15">
        <v>348.48926315824355</v>
      </c>
      <c r="E159" s="15">
        <v>348.48926315824565</v>
      </c>
      <c r="F159" s="15">
        <v>-2.1032064978498966E-12</v>
      </c>
      <c r="G159" s="15">
        <v>0</v>
      </c>
      <c r="H159" s="15">
        <v>0</v>
      </c>
      <c r="I159" s="15"/>
      <c r="J159" s="15"/>
      <c r="K159" s="15">
        <v>0</v>
      </c>
      <c r="L159" s="15"/>
      <c r="M159" s="15"/>
    </row>
    <row r="160" spans="2:13" x14ac:dyDescent="0.35">
      <c r="B160" s="6" t="s">
        <v>138</v>
      </c>
      <c r="C160" s="12">
        <v>1</v>
      </c>
      <c r="D160" s="15">
        <v>327.9391265113365</v>
      </c>
      <c r="E160" s="15">
        <v>327.93912651133638</v>
      </c>
      <c r="F160" s="15">
        <v>1.1368683772161603E-13</v>
      </c>
      <c r="G160" s="15">
        <v>0</v>
      </c>
      <c r="H160" s="15">
        <v>0</v>
      </c>
      <c r="I160" s="15"/>
      <c r="J160" s="15"/>
      <c r="K160" s="15">
        <v>0</v>
      </c>
      <c r="L160" s="15"/>
      <c r="M160" s="15"/>
    </row>
    <row r="161" spans="2:13" x14ac:dyDescent="0.35">
      <c r="B161" s="6" t="s">
        <v>139</v>
      </c>
      <c r="C161" s="12">
        <v>1</v>
      </c>
      <c r="D161" s="15">
        <v>348.48926315824355</v>
      </c>
      <c r="E161" s="15">
        <v>348.48926315824565</v>
      </c>
      <c r="F161" s="15">
        <v>-2.1032064978498966E-12</v>
      </c>
      <c r="G161" s="15">
        <v>0</v>
      </c>
      <c r="H161" s="15">
        <v>0</v>
      </c>
      <c r="I161" s="15"/>
      <c r="J161" s="15"/>
      <c r="K161" s="15">
        <v>0</v>
      </c>
      <c r="L161" s="15"/>
      <c r="M161" s="15"/>
    </row>
    <row r="162" spans="2:13" x14ac:dyDescent="0.35">
      <c r="B162" s="6" t="s">
        <v>140</v>
      </c>
      <c r="C162" s="12">
        <v>1</v>
      </c>
      <c r="D162" s="15">
        <v>326.73635931628343</v>
      </c>
      <c r="E162" s="15">
        <v>326.7363593162832</v>
      </c>
      <c r="F162" s="15">
        <v>2.2737367544323206E-13</v>
      </c>
      <c r="G162" s="15">
        <v>0</v>
      </c>
      <c r="H162" s="15">
        <v>0</v>
      </c>
      <c r="I162" s="15"/>
      <c r="J162" s="15"/>
      <c r="K162" s="15">
        <v>0</v>
      </c>
      <c r="L162" s="15"/>
      <c r="M162" s="15"/>
    </row>
    <row r="163" spans="2:13" x14ac:dyDescent="0.35">
      <c r="B163" s="6" t="s">
        <v>141</v>
      </c>
      <c r="C163" s="12">
        <v>1</v>
      </c>
      <c r="D163" s="15">
        <v>313.02481329267823</v>
      </c>
      <c r="E163" s="15">
        <v>313.02481329267653</v>
      </c>
      <c r="F163" s="15">
        <v>1.7053025658242404E-12</v>
      </c>
      <c r="G163" s="15">
        <v>0</v>
      </c>
      <c r="H163" s="15">
        <v>0</v>
      </c>
      <c r="I163" s="15"/>
      <c r="J163" s="15"/>
      <c r="K163" s="15">
        <v>0</v>
      </c>
      <c r="L163" s="15"/>
      <c r="M163" s="15"/>
    </row>
    <row r="164" spans="2:13" x14ac:dyDescent="0.35">
      <c r="B164" s="6" t="s">
        <v>142</v>
      </c>
      <c r="C164" s="12">
        <v>1</v>
      </c>
      <c r="D164" s="15">
        <v>297.78403469250554</v>
      </c>
      <c r="E164" s="15">
        <v>297.78403469250219</v>
      </c>
      <c r="F164" s="15">
        <v>3.3537617127876729E-12</v>
      </c>
      <c r="G164" s="15">
        <v>0</v>
      </c>
      <c r="H164" s="15">
        <v>0</v>
      </c>
      <c r="I164" s="15"/>
      <c r="J164" s="15"/>
      <c r="K164" s="15">
        <v>0</v>
      </c>
      <c r="L164" s="15"/>
      <c r="M164" s="15"/>
    </row>
    <row r="165" spans="2:13" x14ac:dyDescent="0.35">
      <c r="B165" s="6" t="s">
        <v>143</v>
      </c>
      <c r="C165" s="12">
        <v>1</v>
      </c>
      <c r="D165" s="15">
        <v>318.61768074967506</v>
      </c>
      <c r="E165" s="15">
        <v>318.61768074967398</v>
      </c>
      <c r="F165" s="15">
        <v>1.0800249583553523E-12</v>
      </c>
      <c r="G165" s="15">
        <v>0</v>
      </c>
      <c r="H165" s="15">
        <v>0</v>
      </c>
      <c r="I165" s="15"/>
      <c r="J165" s="15"/>
      <c r="K165" s="15">
        <v>0</v>
      </c>
      <c r="L165" s="15"/>
      <c r="M165" s="15"/>
    </row>
    <row r="166" spans="2:13" x14ac:dyDescent="0.35">
      <c r="B166" s="6" t="s">
        <v>144</v>
      </c>
      <c r="C166" s="12">
        <v>1</v>
      </c>
      <c r="D166" s="15">
        <v>348.66108704325109</v>
      </c>
      <c r="E166" s="15">
        <v>348.66108704325325</v>
      </c>
      <c r="F166" s="15">
        <v>-2.1600499167107046E-12</v>
      </c>
      <c r="G166" s="15">
        <v>0</v>
      </c>
      <c r="H166" s="15">
        <v>0</v>
      </c>
      <c r="I166" s="15"/>
      <c r="J166" s="15"/>
      <c r="K166" s="15">
        <v>0</v>
      </c>
      <c r="L166" s="15"/>
      <c r="M166" s="15"/>
    </row>
    <row r="167" spans="2:13" x14ac:dyDescent="0.35">
      <c r="B167" s="6" t="s">
        <v>145</v>
      </c>
      <c r="C167" s="12">
        <v>1</v>
      </c>
      <c r="D167" s="15">
        <v>327.9391265113365</v>
      </c>
      <c r="E167" s="15">
        <v>327.93912651133638</v>
      </c>
      <c r="F167" s="15">
        <v>1.1368683772161603E-13</v>
      </c>
      <c r="G167" s="15">
        <v>0</v>
      </c>
      <c r="H167" s="15">
        <v>0</v>
      </c>
      <c r="I167" s="15"/>
      <c r="J167" s="15"/>
      <c r="K167" s="15">
        <v>0</v>
      </c>
      <c r="L167" s="15"/>
      <c r="M167" s="15"/>
    </row>
    <row r="168" spans="2:13" x14ac:dyDescent="0.35">
      <c r="B168" s="6" t="s">
        <v>146</v>
      </c>
      <c r="C168" s="12">
        <v>1</v>
      </c>
      <c r="D168" s="15">
        <v>335.72029386052361</v>
      </c>
      <c r="E168" s="15">
        <v>335.72029386052435</v>
      </c>
      <c r="F168" s="15">
        <v>-7.3896444519050419E-13</v>
      </c>
      <c r="G168" s="15">
        <v>0</v>
      </c>
      <c r="H168" s="15">
        <v>0</v>
      </c>
      <c r="I168" s="15"/>
      <c r="J168" s="15"/>
      <c r="K168" s="15">
        <v>0</v>
      </c>
      <c r="L168" s="15"/>
      <c r="M168" s="15"/>
    </row>
    <row r="169" spans="2:13" x14ac:dyDescent="0.35">
      <c r="B169" s="6" t="s">
        <v>147</v>
      </c>
      <c r="C169" s="12">
        <v>1</v>
      </c>
      <c r="D169" s="15">
        <v>403.21663381676285</v>
      </c>
      <c r="E169" s="15">
        <v>403.21663381675819</v>
      </c>
      <c r="F169" s="15">
        <v>4.6611603465862572E-12</v>
      </c>
      <c r="G169" s="15">
        <v>0</v>
      </c>
      <c r="H169" s="15">
        <v>0</v>
      </c>
      <c r="I169" s="15"/>
      <c r="J169" s="15"/>
      <c r="K169" s="15">
        <v>0</v>
      </c>
      <c r="L169" s="15"/>
      <c r="M169" s="15"/>
    </row>
    <row r="170" spans="2:13" x14ac:dyDescent="0.35">
      <c r="B170" s="6" t="s">
        <v>148</v>
      </c>
      <c r="C170" s="12">
        <v>1</v>
      </c>
      <c r="D170" s="15">
        <v>380.7867854450613</v>
      </c>
      <c r="E170" s="15">
        <v>380.78678544505885</v>
      </c>
      <c r="F170" s="15">
        <v>2.4442670110147446E-12</v>
      </c>
      <c r="G170" s="15">
        <v>0</v>
      </c>
      <c r="H170" s="15">
        <v>0</v>
      </c>
      <c r="I170" s="15"/>
      <c r="J170" s="15"/>
      <c r="K170" s="15">
        <v>0</v>
      </c>
      <c r="L170" s="15"/>
      <c r="M170" s="15"/>
    </row>
    <row r="171" spans="2:13" x14ac:dyDescent="0.35">
      <c r="B171" s="6" t="s">
        <v>149</v>
      </c>
      <c r="C171" s="12">
        <v>1</v>
      </c>
      <c r="D171" s="15">
        <v>315.72125907488692</v>
      </c>
      <c r="E171" s="15">
        <v>315.72125907489067</v>
      </c>
      <c r="F171" s="15">
        <v>-3.751665644813329E-12</v>
      </c>
      <c r="G171" s="15">
        <v>0</v>
      </c>
      <c r="H171" s="15">
        <v>0</v>
      </c>
      <c r="I171" s="15"/>
      <c r="J171" s="15"/>
      <c r="K171" s="15">
        <v>0</v>
      </c>
      <c r="L171" s="15"/>
      <c r="M171" s="15"/>
    </row>
    <row r="172" spans="2:13" x14ac:dyDescent="0.35">
      <c r="B172" s="6" t="s">
        <v>150</v>
      </c>
      <c r="C172" s="12">
        <v>1</v>
      </c>
      <c r="D172" s="15">
        <v>326.33301302345444</v>
      </c>
      <c r="E172" s="15">
        <v>326.33301302345717</v>
      </c>
      <c r="F172" s="15">
        <v>-2.7284841053187847E-12</v>
      </c>
      <c r="G172" s="15">
        <v>0</v>
      </c>
      <c r="H172" s="15">
        <v>0</v>
      </c>
      <c r="I172" s="15"/>
      <c r="J172" s="15"/>
      <c r="K172" s="15">
        <v>0</v>
      </c>
      <c r="L172" s="15"/>
      <c r="M172" s="15"/>
    </row>
    <row r="173" spans="2:13" x14ac:dyDescent="0.35">
      <c r="B173" s="6" t="s">
        <v>151</v>
      </c>
      <c r="C173" s="12">
        <v>1</v>
      </c>
      <c r="D173" s="15">
        <v>344.21824667997441</v>
      </c>
      <c r="E173" s="15">
        <v>344.21824667997549</v>
      </c>
      <c r="F173" s="15">
        <v>-1.0800249583553523E-12</v>
      </c>
      <c r="G173" s="15">
        <v>0</v>
      </c>
      <c r="H173" s="15">
        <v>0</v>
      </c>
      <c r="I173" s="15"/>
      <c r="J173" s="15"/>
      <c r="K173" s="15">
        <v>0</v>
      </c>
      <c r="L173" s="15"/>
      <c r="M173" s="15"/>
    </row>
    <row r="174" spans="2:13" x14ac:dyDescent="0.35">
      <c r="B174" s="6" t="s">
        <v>152</v>
      </c>
      <c r="C174" s="12">
        <v>1</v>
      </c>
      <c r="D174" s="15">
        <v>383.22877764818281</v>
      </c>
      <c r="E174" s="15">
        <v>383.22877764818008</v>
      </c>
      <c r="F174" s="15">
        <v>2.7284841053187847E-12</v>
      </c>
      <c r="G174" s="15">
        <v>0</v>
      </c>
      <c r="H174" s="15">
        <v>0</v>
      </c>
      <c r="I174" s="15"/>
      <c r="J174" s="15"/>
      <c r="K174" s="15">
        <v>0</v>
      </c>
      <c r="L174" s="15"/>
      <c r="M174" s="15"/>
    </row>
    <row r="175" spans="2:13" x14ac:dyDescent="0.35">
      <c r="B175" s="6" t="s">
        <v>153</v>
      </c>
      <c r="C175" s="12">
        <v>1</v>
      </c>
      <c r="D175" s="15">
        <v>357.19501701789864</v>
      </c>
      <c r="E175" s="15">
        <v>357.19501701789852</v>
      </c>
      <c r="F175" s="15">
        <v>1.1368683772161603E-13</v>
      </c>
      <c r="G175" s="15">
        <v>0</v>
      </c>
      <c r="H175" s="15">
        <v>0</v>
      </c>
      <c r="I175" s="15"/>
      <c r="J175" s="15"/>
      <c r="K175" s="15">
        <v>0</v>
      </c>
      <c r="L175" s="15"/>
      <c r="M175" s="15"/>
    </row>
    <row r="176" spans="2:13" x14ac:dyDescent="0.35">
      <c r="B176" s="6" t="s">
        <v>154</v>
      </c>
      <c r="C176" s="12">
        <v>1</v>
      </c>
      <c r="D176" s="15">
        <v>357.96389065888297</v>
      </c>
      <c r="E176" s="15">
        <v>357.96389065888269</v>
      </c>
      <c r="F176" s="15">
        <v>2.8421709430404007E-13</v>
      </c>
      <c r="G176" s="15">
        <v>0</v>
      </c>
      <c r="H176" s="15">
        <v>0</v>
      </c>
      <c r="I176" s="15"/>
      <c r="J176" s="15"/>
      <c r="K176" s="15">
        <v>0</v>
      </c>
      <c r="L176" s="15"/>
      <c r="M176" s="15"/>
    </row>
    <row r="177" spans="2:13" x14ac:dyDescent="0.35">
      <c r="B177" s="6" t="s">
        <v>155</v>
      </c>
      <c r="C177" s="12">
        <v>1</v>
      </c>
      <c r="D177" s="15">
        <v>357.96389065888297</v>
      </c>
      <c r="E177" s="15">
        <v>357.96389065888269</v>
      </c>
      <c r="F177" s="15">
        <v>2.8421709430404007E-13</v>
      </c>
      <c r="G177" s="15">
        <v>0</v>
      </c>
      <c r="H177" s="15">
        <v>0</v>
      </c>
      <c r="I177" s="15"/>
      <c r="J177" s="15"/>
      <c r="K177" s="15">
        <v>0</v>
      </c>
      <c r="L177" s="15"/>
      <c r="M177" s="15"/>
    </row>
    <row r="178" spans="2:13" x14ac:dyDescent="0.35">
      <c r="B178" s="6" t="s">
        <v>156</v>
      </c>
      <c r="C178" s="12">
        <v>1</v>
      </c>
      <c r="D178" s="15">
        <v>330.82621971802075</v>
      </c>
      <c r="E178" s="15">
        <v>330.82621971802308</v>
      </c>
      <c r="F178" s="15">
        <v>-2.3305801732931286E-12</v>
      </c>
      <c r="G178" s="15">
        <v>0</v>
      </c>
      <c r="H178" s="15">
        <v>0</v>
      </c>
      <c r="I178" s="15"/>
      <c r="J178" s="15"/>
      <c r="K178" s="15">
        <v>0</v>
      </c>
      <c r="L178" s="15"/>
      <c r="M178" s="15"/>
    </row>
    <row r="179" spans="2:13" x14ac:dyDescent="0.35">
      <c r="B179" s="6" t="s">
        <v>157</v>
      </c>
      <c r="C179" s="12">
        <v>1</v>
      </c>
      <c r="D179" s="15">
        <v>348.48926315824355</v>
      </c>
      <c r="E179" s="15">
        <v>348.48926315824565</v>
      </c>
      <c r="F179" s="15">
        <v>-2.1032064978498966E-12</v>
      </c>
      <c r="G179" s="15">
        <v>0</v>
      </c>
      <c r="H179" s="15">
        <v>0</v>
      </c>
      <c r="I179" s="15"/>
      <c r="J179" s="15"/>
      <c r="K179" s="15">
        <v>0</v>
      </c>
      <c r="L179" s="15"/>
      <c r="M179" s="15"/>
    </row>
    <row r="180" spans="2:13" x14ac:dyDescent="0.35">
      <c r="B180" s="6" t="s">
        <v>158</v>
      </c>
      <c r="C180" s="12">
        <v>1</v>
      </c>
      <c r="D180" s="15">
        <v>327.9391265113365</v>
      </c>
      <c r="E180" s="15">
        <v>327.93912651133638</v>
      </c>
      <c r="F180" s="15">
        <v>1.1368683772161603E-13</v>
      </c>
      <c r="G180" s="15">
        <v>0</v>
      </c>
      <c r="H180" s="15">
        <v>0</v>
      </c>
      <c r="I180" s="15"/>
      <c r="J180" s="15"/>
      <c r="K180" s="15">
        <v>0</v>
      </c>
      <c r="L180" s="15"/>
      <c r="M180" s="15"/>
    </row>
    <row r="181" spans="2:13" x14ac:dyDescent="0.35">
      <c r="B181" s="6" t="s">
        <v>159</v>
      </c>
      <c r="C181" s="12">
        <v>1</v>
      </c>
      <c r="D181" s="15">
        <v>348.48926315824355</v>
      </c>
      <c r="E181" s="15">
        <v>348.48926315824565</v>
      </c>
      <c r="F181" s="15">
        <v>-2.1032064978498966E-12</v>
      </c>
      <c r="G181" s="15">
        <v>0</v>
      </c>
      <c r="H181" s="15">
        <v>0</v>
      </c>
      <c r="I181" s="15"/>
      <c r="J181" s="15"/>
      <c r="K181" s="15">
        <v>0</v>
      </c>
      <c r="L181" s="15"/>
      <c r="M181" s="15"/>
    </row>
    <row r="182" spans="2:13" x14ac:dyDescent="0.35">
      <c r="B182" s="6" t="s">
        <v>160</v>
      </c>
      <c r="C182" s="12">
        <v>1</v>
      </c>
      <c r="D182" s="15">
        <v>326.73635931628343</v>
      </c>
      <c r="E182" s="15">
        <v>326.7363593162832</v>
      </c>
      <c r="F182" s="15">
        <v>2.2737367544323206E-13</v>
      </c>
      <c r="G182" s="15">
        <v>0</v>
      </c>
      <c r="H182" s="15">
        <v>0</v>
      </c>
      <c r="I182" s="15"/>
      <c r="J182" s="15"/>
      <c r="K182" s="15">
        <v>0</v>
      </c>
      <c r="L182" s="15"/>
      <c r="M182" s="15"/>
    </row>
    <row r="183" spans="2:13" x14ac:dyDescent="0.35">
      <c r="B183" s="6" t="s">
        <v>161</v>
      </c>
      <c r="C183" s="12">
        <v>1</v>
      </c>
      <c r="D183" s="15">
        <v>313.02481329267823</v>
      </c>
      <c r="E183" s="15">
        <v>313.02481329267653</v>
      </c>
      <c r="F183" s="15">
        <v>1.7053025658242404E-12</v>
      </c>
      <c r="G183" s="15">
        <v>0</v>
      </c>
      <c r="H183" s="15">
        <v>0</v>
      </c>
      <c r="I183" s="15"/>
      <c r="J183" s="15"/>
      <c r="K183" s="15">
        <v>0</v>
      </c>
      <c r="L183" s="15"/>
      <c r="M183" s="15"/>
    </row>
    <row r="184" spans="2:13" x14ac:dyDescent="0.35">
      <c r="B184" s="6" t="s">
        <v>162</v>
      </c>
      <c r="C184" s="12">
        <v>1</v>
      </c>
      <c r="D184" s="15">
        <v>297.78403469250554</v>
      </c>
      <c r="E184" s="15">
        <v>297.78403469250219</v>
      </c>
      <c r="F184" s="15">
        <v>3.3537617127876729E-12</v>
      </c>
      <c r="G184" s="15">
        <v>0</v>
      </c>
      <c r="H184" s="15">
        <v>0</v>
      </c>
      <c r="I184" s="15"/>
      <c r="J184" s="15"/>
      <c r="K184" s="15">
        <v>0</v>
      </c>
      <c r="L184" s="15"/>
      <c r="M184" s="15"/>
    </row>
    <row r="185" spans="2:13" x14ac:dyDescent="0.35">
      <c r="B185" s="6" t="s">
        <v>163</v>
      </c>
      <c r="C185" s="12">
        <v>1</v>
      </c>
      <c r="D185" s="15">
        <v>318.61768074967506</v>
      </c>
      <c r="E185" s="15">
        <v>318.61768074967398</v>
      </c>
      <c r="F185" s="15">
        <v>1.0800249583553523E-12</v>
      </c>
      <c r="G185" s="15">
        <v>0</v>
      </c>
      <c r="H185" s="15">
        <v>0</v>
      </c>
      <c r="I185" s="15"/>
      <c r="J185" s="15"/>
      <c r="K185" s="15">
        <v>0</v>
      </c>
      <c r="L185" s="15"/>
      <c r="M185" s="15"/>
    </row>
    <row r="186" spans="2:13" x14ac:dyDescent="0.35">
      <c r="B186" s="6" t="s">
        <v>164</v>
      </c>
      <c r="C186" s="12">
        <v>1</v>
      </c>
      <c r="D186" s="15">
        <v>348.66108704325109</v>
      </c>
      <c r="E186" s="15">
        <v>348.66108704325325</v>
      </c>
      <c r="F186" s="15">
        <v>-2.1600499167107046E-12</v>
      </c>
      <c r="G186" s="15">
        <v>0</v>
      </c>
      <c r="H186" s="15">
        <v>0</v>
      </c>
      <c r="I186" s="15"/>
      <c r="J186" s="15"/>
      <c r="K186" s="15">
        <v>0</v>
      </c>
      <c r="L186" s="15"/>
      <c r="M186" s="15"/>
    </row>
    <row r="187" spans="2:13" x14ac:dyDescent="0.35">
      <c r="B187" s="6" t="s">
        <v>165</v>
      </c>
      <c r="C187" s="12">
        <v>1</v>
      </c>
      <c r="D187" s="15">
        <v>327.9391265113365</v>
      </c>
      <c r="E187" s="15">
        <v>327.93912651133638</v>
      </c>
      <c r="F187" s="15">
        <v>1.1368683772161603E-13</v>
      </c>
      <c r="G187" s="15">
        <v>0</v>
      </c>
      <c r="H187" s="15">
        <v>0</v>
      </c>
      <c r="I187" s="15"/>
      <c r="J187" s="15"/>
      <c r="K187" s="15">
        <v>0</v>
      </c>
      <c r="L187" s="15"/>
      <c r="M187" s="15"/>
    </row>
    <row r="188" spans="2:13" ht="15" thickBot="1" x14ac:dyDescent="0.4">
      <c r="B188" s="10" t="s">
        <v>166</v>
      </c>
      <c r="C188" s="13">
        <v>1</v>
      </c>
      <c r="D188" s="16">
        <v>335.72029386052361</v>
      </c>
      <c r="E188" s="16">
        <v>335.72029386052435</v>
      </c>
      <c r="F188" s="16">
        <v>-7.3896444519050419E-13</v>
      </c>
      <c r="G188" s="16">
        <v>0</v>
      </c>
      <c r="H188" s="16">
        <v>0</v>
      </c>
      <c r="I188" s="16"/>
      <c r="J188" s="16"/>
      <c r="K188" s="16">
        <v>0</v>
      </c>
      <c r="L188" s="16"/>
      <c r="M188" s="16"/>
    </row>
    <row r="208" spans="7:7" x14ac:dyDescent="0.35">
      <c r="G208" t="s">
        <v>83</v>
      </c>
    </row>
    <row r="228" spans="7:7" x14ac:dyDescent="0.35">
      <c r="G228" t="s">
        <v>83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D339424">
              <controlPr defaultSize="0" autoFill="0" autoPict="0" macro="[0]!GoToResultsNew112820212211090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4</xdr:col>
                    <xdr:colOff>6350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2DB4-47D9-4216-BC1D-531256457611}">
  <sheetPr codeName="XLSTAT_20211128_221011_1_HID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290.765503391081+(A1-1)*4.01639532293567</f>
        <v>290.76550339108098</v>
      </c>
      <c r="D1">
        <f t="shared" ref="D1:D32" si="1">0+1*C1-0*(1.0125+(C1-356.712482197543)^2/112538.435673802)^0.5</f>
        <v>290.76550339108098</v>
      </c>
      <c r="E1">
        <v>1</v>
      </c>
      <c r="G1">
        <f t="shared" ref="G1:G32" si="2">238.227227754002+(E1-1)*4.77781960753102</f>
        <v>238.227227754002</v>
      </c>
      <c r="H1">
        <f t="shared" ref="H1:H32" si="3">0+1*G1+0*(1.0125+(G1-356.712482197543)^2/112538.435673802)^0.5</f>
        <v>238.227227754002</v>
      </c>
    </row>
    <row r="2" spans="1:8" x14ac:dyDescent="0.35">
      <c r="A2">
        <v>2</v>
      </c>
      <c r="C2">
        <f t="shared" si="0"/>
        <v>294.78189871401668</v>
      </c>
      <c r="D2">
        <f t="shared" si="1"/>
        <v>294.78189871401668</v>
      </c>
      <c r="E2">
        <v>2</v>
      </c>
      <c r="G2">
        <f t="shared" si="2"/>
        <v>243.00504736153303</v>
      </c>
      <c r="H2">
        <f t="shared" si="3"/>
        <v>243.00504736153303</v>
      </c>
    </row>
    <row r="3" spans="1:8" x14ac:dyDescent="0.35">
      <c r="A3">
        <v>3</v>
      </c>
      <c r="C3">
        <f t="shared" si="0"/>
        <v>298.79829403695231</v>
      </c>
      <c r="D3">
        <f t="shared" si="1"/>
        <v>298.79829403695231</v>
      </c>
      <c r="E3">
        <v>3</v>
      </c>
      <c r="G3">
        <f t="shared" si="2"/>
        <v>247.78286696906403</v>
      </c>
      <c r="H3">
        <f t="shared" si="3"/>
        <v>247.78286696906403</v>
      </c>
    </row>
    <row r="4" spans="1:8" x14ac:dyDescent="0.35">
      <c r="A4">
        <v>4</v>
      </c>
      <c r="C4">
        <f t="shared" si="0"/>
        <v>302.81468935988801</v>
      </c>
      <c r="D4">
        <f t="shared" si="1"/>
        <v>302.81468935988801</v>
      </c>
      <c r="E4">
        <v>4</v>
      </c>
      <c r="G4">
        <f t="shared" si="2"/>
        <v>252.56068657659506</v>
      </c>
      <c r="H4">
        <f t="shared" si="3"/>
        <v>252.56068657659506</v>
      </c>
    </row>
    <row r="5" spans="1:8" x14ac:dyDescent="0.35">
      <c r="A5">
        <v>5</v>
      </c>
      <c r="C5">
        <f t="shared" si="0"/>
        <v>306.83108468282364</v>
      </c>
      <c r="D5">
        <f t="shared" si="1"/>
        <v>306.83108468282364</v>
      </c>
      <c r="E5">
        <v>5</v>
      </c>
      <c r="G5">
        <f t="shared" si="2"/>
        <v>257.33850618412606</v>
      </c>
      <c r="H5">
        <f t="shared" si="3"/>
        <v>257.33850618412606</v>
      </c>
    </row>
    <row r="6" spans="1:8" x14ac:dyDescent="0.35">
      <c r="A6">
        <v>6</v>
      </c>
      <c r="C6">
        <f t="shared" si="0"/>
        <v>310.84748000575934</v>
      </c>
      <c r="D6">
        <f t="shared" si="1"/>
        <v>310.84748000575934</v>
      </c>
      <c r="E6">
        <v>6</v>
      </c>
      <c r="G6">
        <f t="shared" si="2"/>
        <v>262.11632579165712</v>
      </c>
      <c r="H6">
        <f t="shared" si="3"/>
        <v>262.11632579165712</v>
      </c>
    </row>
    <row r="7" spans="1:8" x14ac:dyDescent="0.35">
      <c r="A7">
        <v>7</v>
      </c>
      <c r="C7">
        <f t="shared" si="0"/>
        <v>314.86387532869503</v>
      </c>
      <c r="D7">
        <f t="shared" si="1"/>
        <v>314.86387532869503</v>
      </c>
      <c r="E7">
        <v>7</v>
      </c>
      <c r="G7">
        <f t="shared" si="2"/>
        <v>266.89414539918812</v>
      </c>
      <c r="H7">
        <f t="shared" si="3"/>
        <v>266.89414539918812</v>
      </c>
    </row>
    <row r="8" spans="1:8" x14ac:dyDescent="0.35">
      <c r="A8">
        <v>8</v>
      </c>
      <c r="C8">
        <f t="shared" si="0"/>
        <v>318.88027065163067</v>
      </c>
      <c r="D8">
        <f t="shared" si="1"/>
        <v>318.88027065163067</v>
      </c>
      <c r="E8">
        <v>8</v>
      </c>
      <c r="G8">
        <f t="shared" si="2"/>
        <v>271.67196500671912</v>
      </c>
      <c r="H8">
        <f t="shared" si="3"/>
        <v>271.67196500671912</v>
      </c>
    </row>
    <row r="9" spans="1:8" x14ac:dyDescent="0.35">
      <c r="A9">
        <v>9</v>
      </c>
      <c r="C9">
        <f t="shared" si="0"/>
        <v>322.89666597456636</v>
      </c>
      <c r="D9">
        <f t="shared" si="1"/>
        <v>322.89666597456636</v>
      </c>
      <c r="E9">
        <v>9</v>
      </c>
      <c r="G9">
        <f t="shared" si="2"/>
        <v>276.44978461425018</v>
      </c>
      <c r="H9">
        <f t="shared" si="3"/>
        <v>276.44978461425018</v>
      </c>
    </row>
    <row r="10" spans="1:8" x14ac:dyDescent="0.35">
      <c r="A10">
        <v>10</v>
      </c>
      <c r="C10">
        <f t="shared" si="0"/>
        <v>326.913061297502</v>
      </c>
      <c r="D10">
        <f t="shared" si="1"/>
        <v>326.913061297502</v>
      </c>
      <c r="E10">
        <v>10</v>
      </c>
      <c r="G10">
        <f t="shared" si="2"/>
        <v>281.22760422178118</v>
      </c>
      <c r="H10">
        <f t="shared" si="3"/>
        <v>281.22760422178118</v>
      </c>
    </row>
    <row r="11" spans="1:8" x14ac:dyDescent="0.35">
      <c r="A11">
        <v>11</v>
      </c>
      <c r="C11">
        <f t="shared" si="0"/>
        <v>330.92945662043769</v>
      </c>
      <c r="D11">
        <f t="shared" si="1"/>
        <v>330.92945662043769</v>
      </c>
      <c r="E11">
        <v>11</v>
      </c>
      <c r="G11">
        <f t="shared" si="2"/>
        <v>286.00542382931224</v>
      </c>
      <c r="H11">
        <f t="shared" si="3"/>
        <v>286.00542382931224</v>
      </c>
    </row>
    <row r="12" spans="1:8" x14ac:dyDescent="0.35">
      <c r="A12">
        <v>12</v>
      </c>
      <c r="C12">
        <f t="shared" si="0"/>
        <v>334.94585194337333</v>
      </c>
      <c r="D12">
        <f t="shared" si="1"/>
        <v>334.94585194337333</v>
      </c>
      <c r="E12">
        <v>12</v>
      </c>
      <c r="G12">
        <f t="shared" si="2"/>
        <v>290.78324343684324</v>
      </c>
      <c r="H12">
        <f t="shared" si="3"/>
        <v>290.78324343684324</v>
      </c>
    </row>
    <row r="13" spans="1:8" x14ac:dyDescent="0.35">
      <c r="A13">
        <v>13</v>
      </c>
      <c r="C13">
        <f t="shared" si="0"/>
        <v>338.96224726630902</v>
      </c>
      <c r="D13">
        <f t="shared" si="1"/>
        <v>338.96224726630902</v>
      </c>
      <c r="E13">
        <v>13</v>
      </c>
      <c r="G13">
        <f t="shared" si="2"/>
        <v>295.56106304437424</v>
      </c>
      <c r="H13">
        <f t="shared" si="3"/>
        <v>295.56106304437424</v>
      </c>
    </row>
    <row r="14" spans="1:8" x14ac:dyDescent="0.35">
      <c r="A14">
        <v>14</v>
      </c>
      <c r="C14">
        <f t="shared" si="0"/>
        <v>342.97864258924471</v>
      </c>
      <c r="D14">
        <f t="shared" si="1"/>
        <v>342.97864258924471</v>
      </c>
      <c r="E14">
        <v>14</v>
      </c>
      <c r="G14">
        <f t="shared" si="2"/>
        <v>300.33888265190524</v>
      </c>
      <c r="H14">
        <f t="shared" si="3"/>
        <v>300.33888265190524</v>
      </c>
    </row>
    <row r="15" spans="1:8" x14ac:dyDescent="0.35">
      <c r="A15">
        <v>15</v>
      </c>
      <c r="C15">
        <f t="shared" si="0"/>
        <v>346.99503791218035</v>
      </c>
      <c r="D15">
        <f t="shared" si="1"/>
        <v>346.99503791218035</v>
      </c>
      <c r="E15">
        <v>15</v>
      </c>
      <c r="G15">
        <f t="shared" si="2"/>
        <v>305.11670225943629</v>
      </c>
      <c r="H15">
        <f t="shared" si="3"/>
        <v>305.11670225943629</v>
      </c>
    </row>
    <row r="16" spans="1:8" x14ac:dyDescent="0.35">
      <c r="A16">
        <v>16</v>
      </c>
      <c r="C16">
        <f t="shared" si="0"/>
        <v>351.01143323511604</v>
      </c>
      <c r="D16">
        <f t="shared" si="1"/>
        <v>351.01143323511604</v>
      </c>
      <c r="E16">
        <v>16</v>
      </c>
      <c r="G16">
        <f t="shared" si="2"/>
        <v>309.8945218669673</v>
      </c>
      <c r="H16">
        <f t="shared" si="3"/>
        <v>309.8945218669673</v>
      </c>
    </row>
    <row r="17" spans="1:8" x14ac:dyDescent="0.35">
      <c r="A17">
        <v>17</v>
      </c>
      <c r="C17">
        <f t="shared" si="0"/>
        <v>355.02782855805174</v>
      </c>
      <c r="D17">
        <f t="shared" si="1"/>
        <v>355.02782855805174</v>
      </c>
      <c r="E17">
        <v>17</v>
      </c>
      <c r="G17">
        <f t="shared" si="2"/>
        <v>314.67234147449835</v>
      </c>
      <c r="H17">
        <f t="shared" si="3"/>
        <v>314.67234147449835</v>
      </c>
    </row>
    <row r="18" spans="1:8" x14ac:dyDescent="0.35">
      <c r="A18">
        <v>18</v>
      </c>
      <c r="C18">
        <f t="shared" si="0"/>
        <v>359.04422388098737</v>
      </c>
      <c r="D18">
        <f t="shared" si="1"/>
        <v>359.04422388098737</v>
      </c>
      <c r="E18">
        <v>18</v>
      </c>
      <c r="G18">
        <f t="shared" si="2"/>
        <v>319.45016108202935</v>
      </c>
      <c r="H18">
        <f t="shared" si="3"/>
        <v>319.45016108202935</v>
      </c>
    </row>
    <row r="19" spans="1:8" x14ac:dyDescent="0.35">
      <c r="A19">
        <v>19</v>
      </c>
      <c r="C19">
        <f t="shared" si="0"/>
        <v>363.06061920392307</v>
      </c>
      <c r="D19">
        <f t="shared" si="1"/>
        <v>363.06061920392307</v>
      </c>
      <c r="E19">
        <v>19</v>
      </c>
      <c r="G19">
        <f t="shared" si="2"/>
        <v>324.22798068956035</v>
      </c>
      <c r="H19">
        <f t="shared" si="3"/>
        <v>324.22798068956035</v>
      </c>
    </row>
    <row r="20" spans="1:8" x14ac:dyDescent="0.35">
      <c r="A20">
        <v>20</v>
      </c>
      <c r="C20">
        <f t="shared" si="0"/>
        <v>367.0770145268587</v>
      </c>
      <c r="D20">
        <f t="shared" si="1"/>
        <v>367.0770145268587</v>
      </c>
      <c r="E20">
        <v>20</v>
      </c>
      <c r="G20">
        <f t="shared" si="2"/>
        <v>329.00580029709135</v>
      </c>
      <c r="H20">
        <f t="shared" si="3"/>
        <v>329.00580029709135</v>
      </c>
    </row>
    <row r="21" spans="1:8" x14ac:dyDescent="0.35">
      <c r="A21">
        <v>21</v>
      </c>
      <c r="C21">
        <f t="shared" si="0"/>
        <v>371.0934098497944</v>
      </c>
      <c r="D21">
        <f t="shared" si="1"/>
        <v>371.0934098497944</v>
      </c>
      <c r="E21">
        <v>21</v>
      </c>
      <c r="G21">
        <f t="shared" si="2"/>
        <v>333.78361990462241</v>
      </c>
      <c r="H21">
        <f t="shared" si="3"/>
        <v>333.78361990462241</v>
      </c>
    </row>
    <row r="22" spans="1:8" x14ac:dyDescent="0.35">
      <c r="A22">
        <v>22</v>
      </c>
      <c r="C22">
        <f t="shared" si="0"/>
        <v>375.10980517273003</v>
      </c>
      <c r="D22">
        <f t="shared" si="1"/>
        <v>375.10980517273003</v>
      </c>
      <c r="E22">
        <v>22</v>
      </c>
      <c r="G22">
        <f t="shared" si="2"/>
        <v>338.56143951215341</v>
      </c>
      <c r="H22">
        <f t="shared" si="3"/>
        <v>338.56143951215341</v>
      </c>
    </row>
    <row r="23" spans="1:8" x14ac:dyDescent="0.35">
      <c r="A23">
        <v>23</v>
      </c>
      <c r="C23">
        <f t="shared" si="0"/>
        <v>379.12620049566573</v>
      </c>
      <c r="D23">
        <f t="shared" si="1"/>
        <v>379.12620049566573</v>
      </c>
      <c r="E23">
        <v>23</v>
      </c>
      <c r="G23">
        <f t="shared" si="2"/>
        <v>343.33925911968447</v>
      </c>
      <c r="H23">
        <f t="shared" si="3"/>
        <v>343.33925911968447</v>
      </c>
    </row>
    <row r="24" spans="1:8" x14ac:dyDescent="0.35">
      <c r="A24">
        <v>24</v>
      </c>
      <c r="C24">
        <f t="shared" si="0"/>
        <v>383.14259581860142</v>
      </c>
      <c r="D24">
        <f t="shared" si="1"/>
        <v>383.14259581860142</v>
      </c>
      <c r="E24">
        <v>24</v>
      </c>
      <c r="G24">
        <f t="shared" si="2"/>
        <v>348.11707872721547</v>
      </c>
      <c r="H24">
        <f t="shared" si="3"/>
        <v>348.11707872721547</v>
      </c>
    </row>
    <row r="25" spans="1:8" x14ac:dyDescent="0.35">
      <c r="A25">
        <v>25</v>
      </c>
      <c r="C25">
        <f t="shared" si="0"/>
        <v>387.15899114153706</v>
      </c>
      <c r="D25">
        <f t="shared" si="1"/>
        <v>387.15899114153706</v>
      </c>
      <c r="E25">
        <v>25</v>
      </c>
      <c r="G25">
        <f t="shared" si="2"/>
        <v>352.89489833474647</v>
      </c>
      <c r="H25">
        <f t="shared" si="3"/>
        <v>352.89489833474647</v>
      </c>
    </row>
    <row r="26" spans="1:8" x14ac:dyDescent="0.35">
      <c r="A26">
        <v>26</v>
      </c>
      <c r="C26">
        <f t="shared" si="0"/>
        <v>391.17538646447275</v>
      </c>
      <c r="D26">
        <f t="shared" si="1"/>
        <v>391.17538646447275</v>
      </c>
      <c r="E26">
        <v>26</v>
      </c>
      <c r="G26">
        <f t="shared" si="2"/>
        <v>357.67271794227747</v>
      </c>
      <c r="H26">
        <f t="shared" si="3"/>
        <v>357.67271794227747</v>
      </c>
    </row>
    <row r="27" spans="1:8" x14ac:dyDescent="0.35">
      <c r="A27">
        <v>27</v>
      </c>
      <c r="C27">
        <f t="shared" si="0"/>
        <v>395.19178178740844</v>
      </c>
      <c r="D27">
        <f t="shared" si="1"/>
        <v>395.19178178740844</v>
      </c>
      <c r="E27">
        <v>27</v>
      </c>
      <c r="G27">
        <f t="shared" si="2"/>
        <v>362.45053754980853</v>
      </c>
      <c r="H27">
        <f t="shared" si="3"/>
        <v>362.45053754980853</v>
      </c>
    </row>
    <row r="28" spans="1:8" x14ac:dyDescent="0.35">
      <c r="A28">
        <v>28</v>
      </c>
      <c r="C28">
        <f t="shared" si="0"/>
        <v>399.20817711034408</v>
      </c>
      <c r="D28">
        <f t="shared" si="1"/>
        <v>399.20817711034408</v>
      </c>
      <c r="E28">
        <v>28</v>
      </c>
      <c r="G28">
        <f t="shared" si="2"/>
        <v>367.22835715733959</v>
      </c>
      <c r="H28">
        <f t="shared" si="3"/>
        <v>367.22835715733959</v>
      </c>
    </row>
    <row r="29" spans="1:8" x14ac:dyDescent="0.35">
      <c r="A29">
        <v>29</v>
      </c>
      <c r="C29">
        <f t="shared" si="0"/>
        <v>403.22457243327972</v>
      </c>
      <c r="D29">
        <f t="shared" si="1"/>
        <v>403.22457243327972</v>
      </c>
      <c r="E29">
        <v>29</v>
      </c>
      <c r="G29">
        <f t="shared" si="2"/>
        <v>372.00617676487059</v>
      </c>
      <c r="H29">
        <f t="shared" si="3"/>
        <v>372.00617676487059</v>
      </c>
    </row>
    <row r="30" spans="1:8" x14ac:dyDescent="0.35">
      <c r="A30">
        <v>30</v>
      </c>
      <c r="C30">
        <f t="shared" si="0"/>
        <v>407.24096775621541</v>
      </c>
      <c r="D30">
        <f t="shared" si="1"/>
        <v>407.24096775621541</v>
      </c>
      <c r="E30">
        <v>30</v>
      </c>
      <c r="G30">
        <f t="shared" si="2"/>
        <v>376.78399637240159</v>
      </c>
      <c r="H30">
        <f t="shared" si="3"/>
        <v>376.78399637240159</v>
      </c>
    </row>
    <row r="31" spans="1:8" x14ac:dyDescent="0.35">
      <c r="A31">
        <v>31</v>
      </c>
      <c r="C31">
        <f t="shared" si="0"/>
        <v>411.25736307915111</v>
      </c>
      <c r="D31">
        <f t="shared" si="1"/>
        <v>411.25736307915111</v>
      </c>
      <c r="E31">
        <v>31</v>
      </c>
      <c r="G31">
        <f t="shared" si="2"/>
        <v>381.56181597993259</v>
      </c>
      <c r="H31">
        <f t="shared" si="3"/>
        <v>381.56181597993259</v>
      </c>
    </row>
    <row r="32" spans="1:8" x14ac:dyDescent="0.35">
      <c r="A32">
        <v>32</v>
      </c>
      <c r="C32">
        <f t="shared" si="0"/>
        <v>415.27375840208674</v>
      </c>
      <c r="D32">
        <f t="shared" si="1"/>
        <v>415.27375840208674</v>
      </c>
      <c r="E32">
        <v>32</v>
      </c>
      <c r="G32">
        <f t="shared" si="2"/>
        <v>386.33963558746359</v>
      </c>
      <c r="H32">
        <f t="shared" si="3"/>
        <v>386.33963558746359</v>
      </c>
    </row>
    <row r="33" spans="1:8" x14ac:dyDescent="0.35">
      <c r="A33">
        <v>33</v>
      </c>
      <c r="C33">
        <f t="shared" ref="C33:C64" si="4">290.765503391081+(A33-1)*4.01639532293567</f>
        <v>419.29015372502244</v>
      </c>
      <c r="D33">
        <f t="shared" ref="D33:D64" si="5">0+1*C33-0*(1.0125+(C33-356.712482197543)^2/112538.435673802)^0.5</f>
        <v>419.29015372502244</v>
      </c>
      <c r="E33">
        <v>33</v>
      </c>
      <c r="G33">
        <f t="shared" ref="G33:G64" si="6">238.227227754002+(E33-1)*4.77781960753102</f>
        <v>391.11745519499465</v>
      </c>
      <c r="H33">
        <f t="shared" ref="H33:H64" si="7">0+1*G33+0*(1.0125+(G33-356.712482197543)^2/112538.435673802)^0.5</f>
        <v>391.11745519499465</v>
      </c>
    </row>
    <row r="34" spans="1:8" x14ac:dyDescent="0.35">
      <c r="A34">
        <v>34</v>
      </c>
      <c r="C34">
        <f t="shared" si="4"/>
        <v>423.30654904795813</v>
      </c>
      <c r="D34">
        <f t="shared" si="5"/>
        <v>423.30654904795813</v>
      </c>
      <c r="E34">
        <v>34</v>
      </c>
      <c r="G34">
        <f t="shared" si="6"/>
        <v>395.89527480252571</v>
      </c>
      <c r="H34">
        <f t="shared" si="7"/>
        <v>395.89527480252571</v>
      </c>
    </row>
    <row r="35" spans="1:8" x14ac:dyDescent="0.35">
      <c r="A35">
        <v>35</v>
      </c>
      <c r="C35">
        <f t="shared" si="4"/>
        <v>427.32294437089377</v>
      </c>
      <c r="D35">
        <f t="shared" si="5"/>
        <v>427.32294437089377</v>
      </c>
      <c r="E35">
        <v>35</v>
      </c>
      <c r="G35">
        <f t="shared" si="6"/>
        <v>400.67309441005671</v>
      </c>
      <c r="H35">
        <f t="shared" si="7"/>
        <v>400.67309441005671</v>
      </c>
    </row>
    <row r="36" spans="1:8" x14ac:dyDescent="0.35">
      <c r="A36">
        <v>36</v>
      </c>
      <c r="C36">
        <f t="shared" si="4"/>
        <v>431.33933969382946</v>
      </c>
      <c r="D36">
        <f t="shared" si="5"/>
        <v>431.33933969382946</v>
      </c>
      <c r="E36">
        <v>36</v>
      </c>
      <c r="G36">
        <f t="shared" si="6"/>
        <v>405.45091401758771</v>
      </c>
      <c r="H36">
        <f t="shared" si="7"/>
        <v>405.45091401758771</v>
      </c>
    </row>
    <row r="37" spans="1:8" x14ac:dyDescent="0.35">
      <c r="A37">
        <v>37</v>
      </c>
      <c r="C37">
        <f t="shared" si="4"/>
        <v>435.35573501676515</v>
      </c>
      <c r="D37">
        <f t="shared" si="5"/>
        <v>435.35573501676515</v>
      </c>
      <c r="E37">
        <v>37</v>
      </c>
      <c r="G37">
        <f t="shared" si="6"/>
        <v>410.22873362511871</v>
      </c>
      <c r="H37">
        <f t="shared" si="7"/>
        <v>410.22873362511871</v>
      </c>
    </row>
    <row r="38" spans="1:8" x14ac:dyDescent="0.35">
      <c r="A38">
        <v>38</v>
      </c>
      <c r="C38">
        <f t="shared" si="4"/>
        <v>439.37213033970079</v>
      </c>
      <c r="D38">
        <f t="shared" si="5"/>
        <v>439.37213033970079</v>
      </c>
      <c r="E38">
        <v>38</v>
      </c>
      <c r="G38">
        <f t="shared" si="6"/>
        <v>415.00655323264971</v>
      </c>
      <c r="H38">
        <f t="shared" si="7"/>
        <v>415.00655323264971</v>
      </c>
    </row>
    <row r="39" spans="1:8" x14ac:dyDescent="0.35">
      <c r="A39">
        <v>39</v>
      </c>
      <c r="C39">
        <f t="shared" si="4"/>
        <v>443.38852566263643</v>
      </c>
      <c r="D39">
        <f t="shared" si="5"/>
        <v>443.38852566263643</v>
      </c>
      <c r="E39">
        <v>39</v>
      </c>
      <c r="G39">
        <f t="shared" si="6"/>
        <v>419.78437284018077</v>
      </c>
      <c r="H39">
        <f t="shared" si="7"/>
        <v>419.78437284018077</v>
      </c>
    </row>
    <row r="40" spans="1:8" x14ac:dyDescent="0.35">
      <c r="A40">
        <v>40</v>
      </c>
      <c r="C40">
        <f t="shared" si="4"/>
        <v>447.40492098557212</v>
      </c>
      <c r="D40">
        <f t="shared" si="5"/>
        <v>447.40492098557212</v>
      </c>
      <c r="E40">
        <v>40</v>
      </c>
      <c r="G40">
        <f t="shared" si="6"/>
        <v>424.56219244771182</v>
      </c>
      <c r="H40">
        <f t="shared" si="7"/>
        <v>424.56219244771182</v>
      </c>
    </row>
    <row r="41" spans="1:8" x14ac:dyDescent="0.35">
      <c r="A41">
        <v>41</v>
      </c>
      <c r="C41">
        <f t="shared" si="4"/>
        <v>451.42131630850781</v>
      </c>
      <c r="D41">
        <f t="shared" si="5"/>
        <v>451.42131630850781</v>
      </c>
      <c r="E41">
        <v>41</v>
      </c>
      <c r="G41">
        <f t="shared" si="6"/>
        <v>429.34001205524282</v>
      </c>
      <c r="H41">
        <f t="shared" si="7"/>
        <v>429.34001205524282</v>
      </c>
    </row>
    <row r="42" spans="1:8" x14ac:dyDescent="0.35">
      <c r="A42">
        <v>42</v>
      </c>
      <c r="C42">
        <f t="shared" si="4"/>
        <v>455.43771163144345</v>
      </c>
      <c r="D42">
        <f t="shared" si="5"/>
        <v>455.43771163144345</v>
      </c>
      <c r="E42">
        <v>42</v>
      </c>
      <c r="G42">
        <f t="shared" si="6"/>
        <v>434.11783166277382</v>
      </c>
      <c r="H42">
        <f t="shared" si="7"/>
        <v>434.11783166277382</v>
      </c>
    </row>
    <row r="43" spans="1:8" x14ac:dyDescent="0.35">
      <c r="A43">
        <v>43</v>
      </c>
      <c r="C43">
        <f t="shared" si="4"/>
        <v>459.45410695437914</v>
      </c>
      <c r="D43">
        <f t="shared" si="5"/>
        <v>459.45410695437914</v>
      </c>
      <c r="E43">
        <v>43</v>
      </c>
      <c r="G43">
        <f t="shared" si="6"/>
        <v>438.89565127030482</v>
      </c>
      <c r="H43">
        <f t="shared" si="7"/>
        <v>438.89565127030482</v>
      </c>
    </row>
    <row r="44" spans="1:8" x14ac:dyDescent="0.35">
      <c r="A44">
        <v>44</v>
      </c>
      <c r="C44">
        <f t="shared" si="4"/>
        <v>463.47050227731484</v>
      </c>
      <c r="D44">
        <f t="shared" si="5"/>
        <v>463.47050227731484</v>
      </c>
      <c r="E44">
        <v>44</v>
      </c>
      <c r="G44">
        <f t="shared" si="6"/>
        <v>443.67347087783588</v>
      </c>
      <c r="H44">
        <f t="shared" si="7"/>
        <v>443.67347087783588</v>
      </c>
    </row>
    <row r="45" spans="1:8" x14ac:dyDescent="0.35">
      <c r="A45">
        <v>45</v>
      </c>
      <c r="C45">
        <f t="shared" si="4"/>
        <v>467.48689760025047</v>
      </c>
      <c r="D45">
        <f t="shared" si="5"/>
        <v>467.48689760025047</v>
      </c>
      <c r="E45">
        <v>45</v>
      </c>
      <c r="G45">
        <f t="shared" si="6"/>
        <v>448.45129048536688</v>
      </c>
      <c r="H45">
        <f t="shared" si="7"/>
        <v>448.45129048536688</v>
      </c>
    </row>
    <row r="46" spans="1:8" x14ac:dyDescent="0.35">
      <c r="A46">
        <v>46</v>
      </c>
      <c r="C46">
        <f t="shared" si="4"/>
        <v>471.50329292318611</v>
      </c>
      <c r="D46">
        <f t="shared" si="5"/>
        <v>471.50329292318611</v>
      </c>
      <c r="E46">
        <v>46</v>
      </c>
      <c r="G46">
        <f t="shared" si="6"/>
        <v>453.22911009289794</v>
      </c>
      <c r="H46">
        <f t="shared" si="7"/>
        <v>453.22911009289794</v>
      </c>
    </row>
    <row r="47" spans="1:8" x14ac:dyDescent="0.35">
      <c r="A47">
        <v>47</v>
      </c>
      <c r="C47">
        <f t="shared" si="4"/>
        <v>475.51968824612186</v>
      </c>
      <c r="D47">
        <f t="shared" si="5"/>
        <v>475.51968824612186</v>
      </c>
      <c r="E47">
        <v>47</v>
      </c>
      <c r="G47">
        <f t="shared" si="6"/>
        <v>458.00692970042894</v>
      </c>
      <c r="H47">
        <f t="shared" si="7"/>
        <v>458.00692970042894</v>
      </c>
    </row>
    <row r="48" spans="1:8" x14ac:dyDescent="0.35">
      <c r="A48">
        <v>48</v>
      </c>
      <c r="C48">
        <f t="shared" si="4"/>
        <v>479.5360835690575</v>
      </c>
      <c r="D48">
        <f t="shared" si="5"/>
        <v>479.5360835690575</v>
      </c>
      <c r="E48">
        <v>48</v>
      </c>
      <c r="G48">
        <f t="shared" si="6"/>
        <v>462.78474930795994</v>
      </c>
      <c r="H48">
        <f t="shared" si="7"/>
        <v>462.78474930795994</v>
      </c>
    </row>
    <row r="49" spans="1:8" x14ac:dyDescent="0.35">
      <c r="A49">
        <v>49</v>
      </c>
      <c r="C49">
        <f t="shared" si="4"/>
        <v>483.55247889199313</v>
      </c>
      <c r="D49">
        <f t="shared" si="5"/>
        <v>483.55247889199313</v>
      </c>
      <c r="E49">
        <v>49</v>
      </c>
      <c r="G49">
        <f t="shared" si="6"/>
        <v>467.56256891549094</v>
      </c>
      <c r="H49">
        <f t="shared" si="7"/>
        <v>467.56256891549094</v>
      </c>
    </row>
    <row r="50" spans="1:8" x14ac:dyDescent="0.35">
      <c r="A50">
        <v>50</v>
      </c>
      <c r="C50">
        <f t="shared" si="4"/>
        <v>487.56887421492883</v>
      </c>
      <c r="D50">
        <f t="shared" si="5"/>
        <v>487.56887421492883</v>
      </c>
      <c r="E50">
        <v>50</v>
      </c>
      <c r="G50">
        <f t="shared" si="6"/>
        <v>472.340388523022</v>
      </c>
      <c r="H50">
        <f t="shared" si="7"/>
        <v>472.340388523022</v>
      </c>
    </row>
    <row r="51" spans="1:8" x14ac:dyDescent="0.35">
      <c r="A51">
        <v>51</v>
      </c>
      <c r="C51">
        <f t="shared" si="4"/>
        <v>491.58526953786452</v>
      </c>
      <c r="D51">
        <f t="shared" si="5"/>
        <v>491.58526953786452</v>
      </c>
      <c r="E51">
        <v>51</v>
      </c>
      <c r="G51">
        <f t="shared" si="6"/>
        <v>477.118208130553</v>
      </c>
      <c r="H51">
        <f t="shared" si="7"/>
        <v>477.118208130553</v>
      </c>
    </row>
    <row r="52" spans="1:8" x14ac:dyDescent="0.35">
      <c r="A52">
        <v>52</v>
      </c>
      <c r="C52">
        <f t="shared" si="4"/>
        <v>495.60166486080016</v>
      </c>
      <c r="D52">
        <f t="shared" si="5"/>
        <v>495.60166486080016</v>
      </c>
      <c r="E52">
        <v>52</v>
      </c>
      <c r="G52">
        <f t="shared" si="6"/>
        <v>481.89602773808406</v>
      </c>
      <c r="H52">
        <f t="shared" si="7"/>
        <v>481.89602773808406</v>
      </c>
    </row>
    <row r="53" spans="1:8" x14ac:dyDescent="0.35">
      <c r="A53">
        <v>53</v>
      </c>
      <c r="C53">
        <f t="shared" si="4"/>
        <v>499.61806018373585</v>
      </c>
      <c r="D53">
        <f t="shared" si="5"/>
        <v>499.61806018373585</v>
      </c>
      <c r="E53">
        <v>53</v>
      </c>
      <c r="G53">
        <f t="shared" si="6"/>
        <v>486.67384734561506</v>
      </c>
      <c r="H53">
        <f t="shared" si="7"/>
        <v>486.67384734561506</v>
      </c>
    </row>
    <row r="54" spans="1:8" x14ac:dyDescent="0.35">
      <c r="A54">
        <v>54</v>
      </c>
      <c r="C54">
        <f t="shared" si="4"/>
        <v>503.63445550667154</v>
      </c>
      <c r="D54">
        <f t="shared" si="5"/>
        <v>503.63445550667154</v>
      </c>
      <c r="E54">
        <v>54</v>
      </c>
      <c r="G54">
        <f t="shared" si="6"/>
        <v>491.45166695314606</v>
      </c>
      <c r="H54">
        <f t="shared" si="7"/>
        <v>491.45166695314606</v>
      </c>
    </row>
    <row r="55" spans="1:8" x14ac:dyDescent="0.35">
      <c r="A55">
        <v>55</v>
      </c>
      <c r="C55">
        <f t="shared" si="4"/>
        <v>507.65085082960718</v>
      </c>
      <c r="D55">
        <f t="shared" si="5"/>
        <v>507.65085082960718</v>
      </c>
      <c r="E55">
        <v>55</v>
      </c>
      <c r="G55">
        <f t="shared" si="6"/>
        <v>496.22948656067712</v>
      </c>
      <c r="H55">
        <f t="shared" si="7"/>
        <v>496.22948656067712</v>
      </c>
    </row>
    <row r="56" spans="1:8" x14ac:dyDescent="0.35">
      <c r="A56">
        <v>56</v>
      </c>
      <c r="C56">
        <f t="shared" si="4"/>
        <v>511.66724615254282</v>
      </c>
      <c r="D56">
        <f t="shared" si="5"/>
        <v>511.66724615254282</v>
      </c>
      <c r="E56">
        <v>56</v>
      </c>
      <c r="G56">
        <f t="shared" si="6"/>
        <v>501.00730616820812</v>
      </c>
      <c r="H56">
        <f t="shared" si="7"/>
        <v>501.00730616820812</v>
      </c>
    </row>
    <row r="57" spans="1:8" x14ac:dyDescent="0.35">
      <c r="A57">
        <v>57</v>
      </c>
      <c r="C57">
        <f t="shared" si="4"/>
        <v>515.68364147547845</v>
      </c>
      <c r="D57">
        <f t="shared" si="5"/>
        <v>515.68364147547845</v>
      </c>
      <c r="E57">
        <v>57</v>
      </c>
      <c r="G57">
        <f t="shared" si="6"/>
        <v>505.78512577573912</v>
      </c>
      <c r="H57">
        <f t="shared" si="7"/>
        <v>505.78512577573912</v>
      </c>
    </row>
    <row r="58" spans="1:8" x14ac:dyDescent="0.35">
      <c r="A58">
        <v>58</v>
      </c>
      <c r="C58">
        <f t="shared" si="4"/>
        <v>519.7000367984142</v>
      </c>
      <c r="D58">
        <f t="shared" si="5"/>
        <v>519.7000367984142</v>
      </c>
      <c r="E58">
        <v>58</v>
      </c>
      <c r="G58">
        <f t="shared" si="6"/>
        <v>510.56294538327018</v>
      </c>
      <c r="H58">
        <f t="shared" si="7"/>
        <v>510.56294538327018</v>
      </c>
    </row>
    <row r="59" spans="1:8" x14ac:dyDescent="0.35">
      <c r="A59">
        <v>59</v>
      </c>
      <c r="C59">
        <f t="shared" si="4"/>
        <v>523.71643212134984</v>
      </c>
      <c r="D59">
        <f t="shared" si="5"/>
        <v>523.71643212134984</v>
      </c>
      <c r="E59">
        <v>59</v>
      </c>
      <c r="G59">
        <f t="shared" si="6"/>
        <v>515.34076499080118</v>
      </c>
      <c r="H59">
        <f t="shared" si="7"/>
        <v>515.34076499080118</v>
      </c>
    </row>
    <row r="60" spans="1:8" x14ac:dyDescent="0.35">
      <c r="A60">
        <v>60</v>
      </c>
      <c r="C60">
        <f t="shared" si="4"/>
        <v>527.73282744428548</v>
      </c>
      <c r="D60">
        <f t="shared" si="5"/>
        <v>527.73282744428548</v>
      </c>
      <c r="E60">
        <v>60</v>
      </c>
      <c r="G60">
        <f t="shared" si="6"/>
        <v>520.11858459833218</v>
      </c>
      <c r="H60">
        <f t="shared" si="7"/>
        <v>520.11858459833218</v>
      </c>
    </row>
    <row r="61" spans="1:8" x14ac:dyDescent="0.35">
      <c r="A61">
        <v>61</v>
      </c>
      <c r="C61">
        <f t="shared" si="4"/>
        <v>531.74922276722123</v>
      </c>
      <c r="D61">
        <f t="shared" si="5"/>
        <v>531.74922276722123</v>
      </c>
      <c r="E61">
        <v>61</v>
      </c>
      <c r="G61">
        <f t="shared" si="6"/>
        <v>524.89640420586329</v>
      </c>
      <c r="H61">
        <f t="shared" si="7"/>
        <v>524.89640420586329</v>
      </c>
    </row>
    <row r="62" spans="1:8" x14ac:dyDescent="0.35">
      <c r="A62">
        <v>62</v>
      </c>
      <c r="C62">
        <f t="shared" si="4"/>
        <v>535.76561809015686</v>
      </c>
      <c r="D62">
        <f t="shared" si="5"/>
        <v>535.76561809015686</v>
      </c>
      <c r="E62">
        <v>62</v>
      </c>
      <c r="G62">
        <f t="shared" si="6"/>
        <v>529.67422381339429</v>
      </c>
      <c r="H62">
        <f t="shared" si="7"/>
        <v>529.67422381339429</v>
      </c>
    </row>
    <row r="63" spans="1:8" x14ac:dyDescent="0.35">
      <c r="A63">
        <v>63</v>
      </c>
      <c r="C63">
        <f t="shared" si="4"/>
        <v>539.7820134130925</v>
      </c>
      <c r="D63">
        <f t="shared" si="5"/>
        <v>539.7820134130925</v>
      </c>
      <c r="E63">
        <v>63</v>
      </c>
      <c r="G63">
        <f t="shared" si="6"/>
        <v>534.45204342092529</v>
      </c>
      <c r="H63">
        <f t="shared" si="7"/>
        <v>534.45204342092529</v>
      </c>
    </row>
    <row r="64" spans="1:8" x14ac:dyDescent="0.35">
      <c r="A64">
        <v>64</v>
      </c>
      <c r="C64">
        <f t="shared" si="4"/>
        <v>543.79840873602825</v>
      </c>
      <c r="D64">
        <f t="shared" si="5"/>
        <v>543.79840873602825</v>
      </c>
      <c r="E64">
        <v>64</v>
      </c>
      <c r="G64">
        <f t="shared" si="6"/>
        <v>539.22986302845629</v>
      </c>
      <c r="H64">
        <f t="shared" si="7"/>
        <v>539.22986302845629</v>
      </c>
    </row>
    <row r="65" spans="1:8" x14ac:dyDescent="0.35">
      <c r="A65">
        <v>65</v>
      </c>
      <c r="C65">
        <f t="shared" ref="C65:C70" si="8">290.765503391081+(A65-1)*4.01639532293567</f>
        <v>547.81480405896389</v>
      </c>
      <c r="D65">
        <f t="shared" ref="D65:D70" si="9">0+1*C65-0*(1.0125+(C65-356.712482197543)^2/112538.435673802)^0.5</f>
        <v>547.81480405896389</v>
      </c>
      <c r="E65">
        <v>65</v>
      </c>
      <c r="G65">
        <f t="shared" ref="G65:G70" si="10">238.227227754002+(E65-1)*4.77781960753102</f>
        <v>544.00768263598729</v>
      </c>
      <c r="H65">
        <f t="shared" ref="H65:H70" si="11">0+1*G65+0*(1.0125+(G65-356.712482197543)^2/112538.435673802)^0.5</f>
        <v>544.00768263598729</v>
      </c>
    </row>
    <row r="66" spans="1:8" x14ac:dyDescent="0.35">
      <c r="A66">
        <v>66</v>
      </c>
      <c r="C66">
        <f t="shared" si="8"/>
        <v>551.83119938189952</v>
      </c>
      <c r="D66">
        <f t="shared" si="9"/>
        <v>551.83119938189952</v>
      </c>
      <c r="E66">
        <v>66</v>
      </c>
      <c r="G66">
        <f t="shared" si="10"/>
        <v>548.78550224351829</v>
      </c>
      <c r="H66">
        <f t="shared" si="11"/>
        <v>548.78550224351829</v>
      </c>
    </row>
    <row r="67" spans="1:8" x14ac:dyDescent="0.35">
      <c r="A67">
        <v>67</v>
      </c>
      <c r="C67">
        <f t="shared" si="8"/>
        <v>555.84759470483527</v>
      </c>
      <c r="D67">
        <f t="shared" si="9"/>
        <v>555.84759470483527</v>
      </c>
      <c r="E67">
        <v>67</v>
      </c>
      <c r="G67">
        <f t="shared" si="10"/>
        <v>553.5633218510493</v>
      </c>
      <c r="H67">
        <f t="shared" si="11"/>
        <v>553.5633218510493</v>
      </c>
    </row>
    <row r="68" spans="1:8" x14ac:dyDescent="0.35">
      <c r="A68">
        <v>68</v>
      </c>
      <c r="C68">
        <f t="shared" si="8"/>
        <v>559.86399002777091</v>
      </c>
      <c r="D68">
        <f t="shared" si="9"/>
        <v>559.86399002777091</v>
      </c>
      <c r="E68">
        <v>68</v>
      </c>
      <c r="G68">
        <f t="shared" si="10"/>
        <v>558.3411414585803</v>
      </c>
      <c r="H68">
        <f t="shared" si="11"/>
        <v>558.3411414585803</v>
      </c>
    </row>
    <row r="69" spans="1:8" x14ac:dyDescent="0.35">
      <c r="A69">
        <v>69</v>
      </c>
      <c r="C69">
        <f t="shared" si="8"/>
        <v>563.88038535070655</v>
      </c>
      <c r="D69">
        <f t="shared" si="9"/>
        <v>563.88038535070655</v>
      </c>
      <c r="E69">
        <v>69</v>
      </c>
      <c r="G69">
        <f t="shared" si="10"/>
        <v>563.1189610661113</v>
      </c>
      <c r="H69">
        <f t="shared" si="11"/>
        <v>563.1189610661113</v>
      </c>
    </row>
    <row r="70" spans="1:8" x14ac:dyDescent="0.35">
      <c r="A70">
        <v>70</v>
      </c>
      <c r="C70">
        <f t="shared" si="8"/>
        <v>567.8967806736423</v>
      </c>
      <c r="D70">
        <f t="shared" si="9"/>
        <v>567.8967806736423</v>
      </c>
      <c r="E70">
        <v>70</v>
      </c>
      <c r="G70">
        <f t="shared" si="10"/>
        <v>567.89678067364241</v>
      </c>
      <c r="H70">
        <f t="shared" si="11"/>
        <v>567.89678067364241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73E4-B3FA-4B7B-A625-8B18E6A3ED1E}">
  <sheetPr codeName="XLSTAT_20211120_190650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97.8316724622808+(A1-1)*7.37801608731553</f>
        <v>97.831672462280807</v>
      </c>
      <c r="D1">
        <f t="shared" ref="D1:D32" si="1">0+1*C1-133.658687734313*(1.00454545454545+(C1-278.382191825989)^2/952415.502136809)^0.5</f>
        <v>-38.393523533143735</v>
      </c>
      <c r="E1">
        <v>1</v>
      </c>
      <c r="G1">
        <f t="shared" ref="G1:G32" si="2">90.8170501629609+(E1-1)*7.47967728005929</f>
        <v>90.817050162960896</v>
      </c>
      <c r="H1">
        <f t="shared" ref="H1:H32" si="3">0+1*G1+133.658687734313*(1.00454545454545+(G1-278.382191825989)^2/952415.502136809)^0.5</f>
        <v>227.2199046530751</v>
      </c>
    </row>
    <row r="2" spans="1:8" x14ac:dyDescent="0.35">
      <c r="A2">
        <v>2</v>
      </c>
      <c r="C2">
        <f t="shared" si="0"/>
        <v>105.20968854959634</v>
      </c>
      <c r="D2">
        <f t="shared" si="1"/>
        <v>-30.835715552058247</v>
      </c>
      <c r="E2">
        <v>2</v>
      </c>
      <c r="G2">
        <f t="shared" si="2"/>
        <v>98.296727443020188</v>
      </c>
      <c r="H2">
        <f t="shared" si="3"/>
        <v>234.51037635623726</v>
      </c>
    </row>
    <row r="3" spans="1:8" x14ac:dyDescent="0.35">
      <c r="A3">
        <v>3</v>
      </c>
      <c r="C3">
        <f t="shared" si="0"/>
        <v>112.58770463691187</v>
      </c>
      <c r="D3">
        <f t="shared" si="1"/>
        <v>-23.285184604906163</v>
      </c>
      <c r="E3">
        <v>3</v>
      </c>
      <c r="G3">
        <f t="shared" si="2"/>
        <v>105.77640472307948</v>
      </c>
      <c r="H3">
        <f t="shared" si="3"/>
        <v>241.80829933477528</v>
      </c>
    </row>
    <row r="4" spans="1:8" x14ac:dyDescent="0.35">
      <c r="A4">
        <v>4</v>
      </c>
      <c r="C4">
        <f t="shared" si="0"/>
        <v>119.9657207242274</v>
      </c>
      <c r="D4">
        <f t="shared" si="1"/>
        <v>-15.741958443911017</v>
      </c>
      <c r="E4">
        <v>4</v>
      </c>
      <c r="G4">
        <f t="shared" si="2"/>
        <v>113.25608200313877</v>
      </c>
      <c r="H4">
        <f t="shared" si="3"/>
        <v>249.11370349429524</v>
      </c>
    </row>
    <row r="5" spans="1:8" x14ac:dyDescent="0.35">
      <c r="A5">
        <v>5</v>
      </c>
      <c r="C5">
        <f t="shared" si="0"/>
        <v>127.34373681154293</v>
      </c>
      <c r="D5">
        <f t="shared" si="1"/>
        <v>-8.2060637786151744</v>
      </c>
      <c r="E5">
        <v>5</v>
      </c>
      <c r="G5">
        <f t="shared" si="2"/>
        <v>120.73575928319806</v>
      </c>
      <c r="H5">
        <f t="shared" si="3"/>
        <v>256.42661765992739</v>
      </c>
    </row>
    <row r="6" spans="1:8" x14ac:dyDescent="0.35">
      <c r="A6">
        <v>6</v>
      </c>
      <c r="C6">
        <f t="shared" si="0"/>
        <v>134.72175289885845</v>
      </c>
      <c r="D6">
        <f t="shared" si="1"/>
        <v>-0.67752625508327924</v>
      </c>
      <c r="E6">
        <v>6</v>
      </c>
      <c r="G6">
        <f t="shared" si="2"/>
        <v>128.21543656325736</v>
      </c>
      <c r="H6">
        <f t="shared" si="3"/>
        <v>263.7470695534393</v>
      </c>
    </row>
    <row r="7" spans="1:8" x14ac:dyDescent="0.35">
      <c r="A7">
        <v>7</v>
      </c>
      <c r="C7">
        <f t="shared" si="0"/>
        <v>142.09976898617398</v>
      </c>
      <c r="D7">
        <f t="shared" si="1"/>
        <v>6.8436295642288769</v>
      </c>
      <c r="E7">
        <v>7</v>
      </c>
      <c r="G7">
        <f t="shared" si="2"/>
        <v>135.69511384331662</v>
      </c>
      <c r="H7">
        <f t="shared" si="3"/>
        <v>271.0750857710342</v>
      </c>
    </row>
    <row r="8" spans="1:8" x14ac:dyDescent="0.35">
      <c r="A8">
        <v>8</v>
      </c>
      <c r="C8">
        <f t="shared" si="0"/>
        <v>149.47778507348951</v>
      </c>
      <c r="D8">
        <f t="shared" si="1"/>
        <v>14.357380219905508</v>
      </c>
      <c r="E8">
        <v>8</v>
      </c>
      <c r="G8">
        <f t="shared" si="2"/>
        <v>143.17479112337594</v>
      </c>
      <c r="H8">
        <f t="shared" si="3"/>
        <v>278.41069176187602</v>
      </c>
    </row>
    <row r="9" spans="1:8" x14ac:dyDescent="0.35">
      <c r="A9">
        <v>9</v>
      </c>
      <c r="C9">
        <f t="shared" si="0"/>
        <v>156.85580116080504</v>
      </c>
      <c r="D9">
        <f t="shared" si="1"/>
        <v>21.86370337426635</v>
      </c>
      <c r="E9">
        <v>9</v>
      </c>
      <c r="G9">
        <f t="shared" si="2"/>
        <v>150.6544684034352</v>
      </c>
      <c r="H9">
        <f t="shared" si="3"/>
        <v>285.75391180737904</v>
      </c>
    </row>
    <row r="10" spans="1:8" x14ac:dyDescent="0.35">
      <c r="A10">
        <v>10</v>
      </c>
      <c r="C10">
        <f t="shared" si="0"/>
        <v>164.23381724812057</v>
      </c>
      <c r="D10">
        <f t="shared" si="1"/>
        <v>29.362577829293429</v>
      </c>
      <c r="E10">
        <v>10</v>
      </c>
      <c r="G10">
        <f t="shared" si="2"/>
        <v>158.13414568349452</v>
      </c>
      <c r="H10">
        <f t="shared" si="3"/>
        <v>293.10476900130038</v>
      </c>
    </row>
    <row r="11" spans="1:8" x14ac:dyDescent="0.35">
      <c r="A11">
        <v>11</v>
      </c>
      <c r="C11">
        <f t="shared" si="0"/>
        <v>171.6118333354361</v>
      </c>
      <c r="D11">
        <f t="shared" si="1"/>
        <v>36.853983543756243</v>
      </c>
      <c r="E11">
        <v>11</v>
      </c>
      <c r="G11">
        <f t="shared" si="2"/>
        <v>165.61382296355379</v>
      </c>
      <c r="H11">
        <f t="shared" si="3"/>
        <v>300.46328523067257</v>
      </c>
    </row>
    <row r="12" spans="1:8" x14ac:dyDescent="0.35">
      <c r="A12">
        <v>12</v>
      </c>
      <c r="C12">
        <f t="shared" si="0"/>
        <v>178.98984942275163</v>
      </c>
      <c r="D12">
        <f t="shared" si="1"/>
        <v>44.337901649503635</v>
      </c>
      <c r="E12">
        <v>12</v>
      </c>
      <c r="G12">
        <f t="shared" si="2"/>
        <v>173.09350024361311</v>
      </c>
      <c r="H12">
        <f t="shared" si="3"/>
        <v>307.82948115761258</v>
      </c>
    </row>
    <row r="13" spans="1:8" x14ac:dyDescent="0.35">
      <c r="A13">
        <v>13</v>
      </c>
      <c r="C13">
        <f t="shared" si="0"/>
        <v>186.36786551006716</v>
      </c>
      <c r="D13">
        <f t="shared" si="1"/>
        <v>51.814314466892426</v>
      </c>
      <c r="E13">
        <v>13</v>
      </c>
      <c r="G13">
        <f t="shared" si="2"/>
        <v>180.57317752367237</v>
      </c>
      <c r="H13">
        <f t="shared" si="3"/>
        <v>315.20337620203964</v>
      </c>
    </row>
    <row r="14" spans="1:8" x14ac:dyDescent="0.35">
      <c r="A14">
        <v>14</v>
      </c>
      <c r="C14">
        <f t="shared" si="0"/>
        <v>193.74588159738269</v>
      </c>
      <c r="D14">
        <f t="shared" si="1"/>
        <v>59.283205519323189</v>
      </c>
      <c r="E14">
        <v>14</v>
      </c>
      <c r="G14">
        <f t="shared" si="2"/>
        <v>188.05285480373166</v>
      </c>
      <c r="H14">
        <f t="shared" si="3"/>
        <v>322.58498852533785</v>
      </c>
    </row>
    <row r="15" spans="1:8" x14ac:dyDescent="0.35">
      <c r="A15">
        <v>15</v>
      </c>
      <c r="C15">
        <f t="shared" si="0"/>
        <v>201.12389768469822</v>
      </c>
      <c r="D15">
        <f t="shared" si="1"/>
        <v>66.744559546857005</v>
      </c>
      <c r="E15">
        <v>15</v>
      </c>
      <c r="G15">
        <f t="shared" si="2"/>
        <v>195.53253208379095</v>
      </c>
      <c r="H15">
        <f t="shared" si="3"/>
        <v>329.97433501499256</v>
      </c>
    </row>
    <row r="16" spans="1:8" x14ac:dyDescent="0.35">
      <c r="A16">
        <v>16</v>
      </c>
      <c r="C16">
        <f t="shared" si="0"/>
        <v>208.50191377201375</v>
      </c>
      <c r="D16">
        <f t="shared" si="1"/>
        <v>74.19836251888583</v>
      </c>
      <c r="E16">
        <v>16</v>
      </c>
      <c r="G16">
        <f t="shared" si="2"/>
        <v>203.01220936385025</v>
      </c>
      <c r="H16">
        <f t="shared" si="3"/>
        <v>337.37143127023245</v>
      </c>
    </row>
    <row r="17" spans="1:8" x14ac:dyDescent="0.35">
      <c r="A17">
        <v>17</v>
      </c>
      <c r="C17">
        <f t="shared" si="0"/>
        <v>215.87992985932928</v>
      </c>
      <c r="D17">
        <f t="shared" si="1"/>
        <v>81.644601645833092</v>
      </c>
      <c r="E17">
        <v>17</v>
      </c>
      <c r="G17">
        <f t="shared" si="2"/>
        <v>210.49188664390954</v>
      </c>
      <c r="H17">
        <f t="shared" si="3"/>
        <v>344.7762915887032</v>
      </c>
    </row>
    <row r="18" spans="1:8" x14ac:dyDescent="0.35">
      <c r="A18">
        <v>18</v>
      </c>
      <c r="C18">
        <f t="shared" si="0"/>
        <v>223.25794594664481</v>
      </c>
      <c r="D18">
        <f t="shared" si="1"/>
        <v>89.083265389861992</v>
      </c>
      <c r="E18">
        <v>18</v>
      </c>
      <c r="G18">
        <f t="shared" si="2"/>
        <v>217.97156392396883</v>
      </c>
      <c r="H18">
        <f t="shared" si="3"/>
        <v>352.18892895420123</v>
      </c>
    </row>
    <row r="19" spans="1:8" x14ac:dyDescent="0.35">
      <c r="A19">
        <v>19</v>
      </c>
      <c r="C19">
        <f t="shared" si="0"/>
        <v>230.63596203396034</v>
      </c>
      <c r="D19">
        <f t="shared" si="1"/>
        <v>96.514343474570069</v>
      </c>
      <c r="E19">
        <v>19</v>
      </c>
      <c r="G19">
        <f t="shared" si="2"/>
        <v>225.45124120402812</v>
      </c>
      <c r="H19">
        <f t="shared" si="3"/>
        <v>359.60935502549046</v>
      </c>
    </row>
    <row r="20" spans="1:8" x14ac:dyDescent="0.35">
      <c r="A20">
        <v>20</v>
      </c>
      <c r="C20">
        <f t="shared" si="0"/>
        <v>238.01397812127587</v>
      </c>
      <c r="D20">
        <f t="shared" si="1"/>
        <v>103.93782689365216</v>
      </c>
      <c r="E20">
        <v>20</v>
      </c>
      <c r="G20">
        <f t="shared" si="2"/>
        <v>232.93091848408741</v>
      </c>
      <c r="H20">
        <f t="shared" si="3"/>
        <v>367.03758012622473</v>
      </c>
    </row>
    <row r="21" spans="1:8" x14ac:dyDescent="0.35">
      <c r="A21">
        <v>21</v>
      </c>
      <c r="C21">
        <f t="shared" si="0"/>
        <v>245.3919942085914</v>
      </c>
      <c r="D21">
        <f t="shared" si="1"/>
        <v>111.35370791851358</v>
      </c>
      <c r="E21">
        <v>21</v>
      </c>
      <c r="G21">
        <f t="shared" si="2"/>
        <v>240.41059576414671</v>
      </c>
      <c r="H21">
        <f t="shared" si="3"/>
        <v>374.47361323599625</v>
      </c>
    </row>
    <row r="22" spans="1:8" x14ac:dyDescent="0.35">
      <c r="A22">
        <v>22</v>
      </c>
      <c r="C22">
        <f t="shared" si="0"/>
        <v>252.77001029590693</v>
      </c>
      <c r="D22">
        <f t="shared" si="1"/>
        <v>118.76198010481994</v>
      </c>
      <c r="E22">
        <v>22</v>
      </c>
      <c r="G22">
        <f t="shared" si="2"/>
        <v>247.890273044206</v>
      </c>
      <c r="H22">
        <f t="shared" si="3"/>
        <v>381.91746198252781</v>
      </c>
    </row>
    <row r="23" spans="1:8" x14ac:dyDescent="0.35">
      <c r="A23">
        <v>23</v>
      </c>
      <c r="C23">
        <f t="shared" si="0"/>
        <v>260.14802638322249</v>
      </c>
      <c r="D23">
        <f t="shared" si="1"/>
        <v>126.16263829796932</v>
      </c>
      <c r="E23">
        <v>23</v>
      </c>
      <c r="G23">
        <f t="shared" si="2"/>
        <v>255.36995032426529</v>
      </c>
      <c r="H23">
        <f t="shared" si="3"/>
        <v>389.36913263502521</v>
      </c>
    </row>
    <row r="24" spans="1:8" x14ac:dyDescent="0.35">
      <c r="A24">
        <v>24</v>
      </c>
      <c r="C24">
        <f t="shared" si="0"/>
        <v>267.52604247053796</v>
      </c>
      <c r="D24">
        <f t="shared" si="1"/>
        <v>133.55567863747711</v>
      </c>
      <c r="E24">
        <v>24</v>
      </c>
      <c r="G24">
        <f t="shared" si="2"/>
        <v>262.84962760432461</v>
      </c>
      <c r="H24">
        <f t="shared" si="3"/>
        <v>396.82863009870209</v>
      </c>
    </row>
    <row r="25" spans="1:8" x14ac:dyDescent="0.35">
      <c r="A25">
        <v>25</v>
      </c>
      <c r="C25">
        <f t="shared" si="0"/>
        <v>274.90405855785355</v>
      </c>
      <c r="D25">
        <f t="shared" si="1"/>
        <v>140.94109856026435</v>
      </c>
      <c r="E25">
        <v>25</v>
      </c>
      <c r="G25">
        <f t="shared" si="2"/>
        <v>270.32930488438387</v>
      </c>
      <c r="H25">
        <f t="shared" si="3"/>
        <v>404.29595791048951</v>
      </c>
    </row>
    <row r="26" spans="1:8" x14ac:dyDescent="0.35">
      <c r="A26">
        <v>26</v>
      </c>
      <c r="C26">
        <f t="shared" si="0"/>
        <v>282.28207464516902</v>
      </c>
      <c r="D26">
        <f t="shared" si="1"/>
        <v>148.31889680284229</v>
      </c>
      <c r="E26">
        <v>26</v>
      </c>
      <c r="G26">
        <f t="shared" si="2"/>
        <v>277.80898216444314</v>
      </c>
      <c r="H26">
        <f t="shared" si="3"/>
        <v>411.77111823593918</v>
      </c>
    </row>
    <row r="27" spans="1:8" x14ac:dyDescent="0.35">
      <c r="A27">
        <v>27</v>
      </c>
      <c r="C27">
        <f t="shared" si="0"/>
        <v>289.6600907324846</v>
      </c>
      <c r="D27">
        <f t="shared" si="1"/>
        <v>155.68907340239107</v>
      </c>
      <c r="E27">
        <v>27</v>
      </c>
      <c r="G27">
        <f t="shared" si="2"/>
        <v>285.2886594445024</v>
      </c>
      <c r="H27">
        <f t="shared" si="3"/>
        <v>419.25411186732504</v>
      </c>
    </row>
    <row r="28" spans="1:8" x14ac:dyDescent="0.35">
      <c r="A28">
        <v>28</v>
      </c>
      <c r="C28">
        <f t="shared" si="0"/>
        <v>297.03810681980008</v>
      </c>
      <c r="D28">
        <f t="shared" si="1"/>
        <v>163.05162969672705</v>
      </c>
      <c r="E28">
        <v>28</v>
      </c>
      <c r="G28">
        <f t="shared" si="2"/>
        <v>292.76833672456172</v>
      </c>
      <c r="H28">
        <f t="shared" si="3"/>
        <v>426.74493822294846</v>
      </c>
    </row>
    <row r="29" spans="1:8" x14ac:dyDescent="0.35">
      <c r="A29">
        <v>29</v>
      </c>
      <c r="C29">
        <f t="shared" si="0"/>
        <v>304.41612290711566</v>
      </c>
      <c r="D29">
        <f t="shared" si="1"/>
        <v>170.40656832316253</v>
      </c>
      <c r="E29">
        <v>29</v>
      </c>
      <c r="G29">
        <f t="shared" si="2"/>
        <v>300.24801400462104</v>
      </c>
      <c r="H29">
        <f t="shared" si="3"/>
        <v>434.24359534764881</v>
      </c>
    </row>
    <row r="30" spans="1:8" x14ac:dyDescent="0.35">
      <c r="A30">
        <v>30</v>
      </c>
      <c r="C30">
        <f t="shared" si="0"/>
        <v>311.79413899443114</v>
      </c>
      <c r="D30">
        <f t="shared" si="1"/>
        <v>177.75389321625659</v>
      </c>
      <c r="E30">
        <v>30</v>
      </c>
      <c r="G30">
        <f t="shared" si="2"/>
        <v>307.7276912846803</v>
      </c>
      <c r="H30">
        <f t="shared" si="3"/>
        <v>441.75007991451662</v>
      </c>
    </row>
    <row r="31" spans="1:8" x14ac:dyDescent="0.35">
      <c r="A31">
        <v>31</v>
      </c>
      <c r="C31">
        <f t="shared" si="0"/>
        <v>319.17215508174672</v>
      </c>
      <c r="D31">
        <f t="shared" si="1"/>
        <v>185.09360960446483</v>
      </c>
      <c r="E31">
        <v>31</v>
      </c>
      <c r="G31">
        <f t="shared" si="2"/>
        <v>315.20736856473957</v>
      </c>
      <c r="H31">
        <f t="shared" si="3"/>
        <v>449.2643872278079</v>
      </c>
    </row>
    <row r="32" spans="1:8" x14ac:dyDescent="0.35">
      <c r="A32">
        <v>32</v>
      </c>
      <c r="C32">
        <f t="shared" si="0"/>
        <v>326.5501711690622</v>
      </c>
      <c r="D32">
        <f t="shared" si="1"/>
        <v>192.42572400569134</v>
      </c>
      <c r="E32">
        <v>32</v>
      </c>
      <c r="G32">
        <f t="shared" si="2"/>
        <v>322.68704584479889</v>
      </c>
      <c r="H32">
        <f t="shared" si="3"/>
        <v>456.78651122705196</v>
      </c>
    </row>
    <row r="33" spans="1:8" x14ac:dyDescent="0.35">
      <c r="A33">
        <v>33</v>
      </c>
      <c r="C33">
        <f t="shared" ref="C33:C64" si="4">97.8316724622808+(A33-1)*7.37801608731553</f>
        <v>333.92818725637778</v>
      </c>
      <c r="D33">
        <f t="shared" ref="D33:D64" si="5">0+1*C33-133.658687734313*(1.00454545454545+(C33-278.382191825989)^2/952415.502136809)^0.5</f>
        <v>199.75024422175551</v>
      </c>
      <c r="E33">
        <v>33</v>
      </c>
      <c r="G33">
        <f t="shared" ref="G33:G64" si="6">90.8170501629609+(E33-1)*7.47967728005929</f>
        <v>330.16672312485821</v>
      </c>
      <c r="H33">
        <f t="shared" ref="H33:H64" si="7">0+1*G33+133.658687734313*(1.00454545454545+(G33-278.382191825989)^2/952415.502136809)^0.5</f>
        <v>464.31644449234523</v>
      </c>
    </row>
    <row r="34" spans="1:8" x14ac:dyDescent="0.35">
      <c r="A34">
        <v>34</v>
      </c>
      <c r="C34">
        <f t="shared" si="4"/>
        <v>341.30620334369326</v>
      </c>
      <c r="D34">
        <f t="shared" si="5"/>
        <v>207.06717933178001</v>
      </c>
      <c r="E34">
        <v>34</v>
      </c>
      <c r="G34">
        <f t="shared" si="6"/>
        <v>337.64640040491747</v>
      </c>
      <c r="H34">
        <f t="shared" si="7"/>
        <v>471.85417825082015</v>
      </c>
    </row>
    <row r="35" spans="1:8" x14ac:dyDescent="0.35">
      <c r="A35">
        <v>35</v>
      </c>
      <c r="C35">
        <f t="shared" si="4"/>
        <v>348.68421943100884</v>
      </c>
      <c r="D35">
        <f t="shared" si="5"/>
        <v>214.37653968451821</v>
      </c>
      <c r="E35">
        <v>35</v>
      </c>
      <c r="G35">
        <f t="shared" si="6"/>
        <v>345.12607768497674</v>
      </c>
      <c r="H35">
        <f t="shared" si="7"/>
        <v>479.39970238427645</v>
      </c>
    </row>
    <row r="36" spans="1:8" x14ac:dyDescent="0.35">
      <c r="A36">
        <v>36</v>
      </c>
      <c r="C36">
        <f t="shared" si="4"/>
        <v>356.06223551832431</v>
      </c>
      <c r="D36">
        <f t="shared" si="5"/>
        <v>221.67833688963094</v>
      </c>
      <c r="E36">
        <v>36</v>
      </c>
      <c r="G36">
        <f t="shared" si="6"/>
        <v>352.605754965036</v>
      </c>
      <c r="H36">
        <f t="shared" si="7"/>
        <v>486.95300543795821</v>
      </c>
    </row>
    <row r="37" spans="1:8" x14ac:dyDescent="0.35">
      <c r="A37">
        <v>37</v>
      </c>
      <c r="C37">
        <f t="shared" si="4"/>
        <v>363.4402516056399</v>
      </c>
      <c r="D37">
        <f t="shared" si="5"/>
        <v>228.97258380793406</v>
      </c>
      <c r="E37">
        <v>37</v>
      </c>
      <c r="G37">
        <f t="shared" si="6"/>
        <v>360.08543224509538</v>
      </c>
      <c r="H37">
        <f t="shared" si="7"/>
        <v>494.51407463046007</v>
      </c>
    </row>
    <row r="38" spans="1:8" x14ac:dyDescent="0.35">
      <c r="A38">
        <v>38</v>
      </c>
      <c r="C38">
        <f t="shared" si="4"/>
        <v>370.81826769295537</v>
      </c>
      <c r="D38">
        <f t="shared" si="5"/>
        <v>236.25929454063228</v>
      </c>
      <c r="E38">
        <v>38</v>
      </c>
      <c r="G38">
        <f t="shared" si="6"/>
        <v>367.56510952515464</v>
      </c>
      <c r="H38">
        <f t="shared" si="7"/>
        <v>502.08289586474206</v>
      </c>
    </row>
    <row r="39" spans="1:8" x14ac:dyDescent="0.35">
      <c r="A39">
        <v>39</v>
      </c>
      <c r="C39">
        <f t="shared" si="4"/>
        <v>378.19628378027096</v>
      </c>
      <c r="D39">
        <f t="shared" si="5"/>
        <v>243.53848441756332</v>
      </c>
      <c r="E39">
        <v>39</v>
      </c>
      <c r="G39">
        <f t="shared" si="6"/>
        <v>375.0447868052139</v>
      </c>
      <c r="H39">
        <f t="shared" si="7"/>
        <v>509.65945374023249</v>
      </c>
    </row>
    <row r="40" spans="1:8" x14ac:dyDescent="0.35">
      <c r="A40">
        <v>40</v>
      </c>
      <c r="C40">
        <f t="shared" si="4"/>
        <v>385.57429986758643</v>
      </c>
      <c r="D40">
        <f t="shared" si="5"/>
        <v>250.81016998447163</v>
      </c>
      <c r="E40">
        <v>40</v>
      </c>
      <c r="G40">
        <f t="shared" si="6"/>
        <v>382.52446408527317</v>
      </c>
      <c r="H40">
        <f t="shared" si="7"/>
        <v>517.24373156599222</v>
      </c>
    </row>
    <row r="41" spans="1:8" x14ac:dyDescent="0.35">
      <c r="A41">
        <v>41</v>
      </c>
      <c r="C41">
        <f t="shared" si="4"/>
        <v>392.95231595490202</v>
      </c>
      <c r="D41">
        <f t="shared" si="5"/>
        <v>258.07436898933975</v>
      </c>
      <c r="E41">
        <v>41</v>
      </c>
      <c r="G41">
        <f t="shared" si="6"/>
        <v>390.00414136533254</v>
      </c>
      <c r="H41">
        <f t="shared" si="7"/>
        <v>524.83571137491731</v>
      </c>
    </row>
    <row r="42" spans="1:8" x14ac:dyDescent="0.35">
      <c r="A42">
        <v>42</v>
      </c>
      <c r="C42">
        <f t="shared" si="4"/>
        <v>400.33033204221749</v>
      </c>
      <c r="D42">
        <f t="shared" si="5"/>
        <v>265.33110036779942</v>
      </c>
      <c r="E42">
        <v>42</v>
      </c>
      <c r="G42">
        <f t="shared" si="6"/>
        <v>397.48381864539181</v>
      </c>
      <c r="H42">
        <f t="shared" si="7"/>
        <v>532.43537393894917</v>
      </c>
    </row>
    <row r="43" spans="1:8" x14ac:dyDescent="0.35">
      <c r="A43">
        <v>43</v>
      </c>
      <c r="C43">
        <f t="shared" si="4"/>
        <v>407.70834812953308</v>
      </c>
      <c r="D43">
        <f t="shared" si="5"/>
        <v>272.58038422765389</v>
      </c>
      <c r="E43">
        <v>43</v>
      </c>
      <c r="G43">
        <f t="shared" si="6"/>
        <v>404.96349592545107</v>
      </c>
      <c r="H43">
        <f t="shared" si="7"/>
        <v>540.04269878526588</v>
      </c>
    </row>
    <row r="44" spans="1:8" x14ac:dyDescent="0.35">
      <c r="A44">
        <v>44</v>
      </c>
      <c r="C44">
        <f t="shared" si="4"/>
        <v>415.08636421684855</v>
      </c>
      <c r="D44">
        <f t="shared" si="5"/>
        <v>279.82224183253658</v>
      </c>
      <c r="E44">
        <v>44</v>
      </c>
      <c r="G44">
        <f t="shared" si="6"/>
        <v>412.44317320551033</v>
      </c>
      <c r="H44">
        <f t="shared" si="7"/>
        <v>547.6576642134213</v>
      </c>
    </row>
    <row r="45" spans="1:8" x14ac:dyDescent="0.35">
      <c r="A45">
        <v>45</v>
      </c>
      <c r="C45">
        <f t="shared" si="4"/>
        <v>422.46438030416414</v>
      </c>
      <c r="D45">
        <f t="shared" si="5"/>
        <v>287.05669558474034</v>
      </c>
      <c r="E45">
        <v>45</v>
      </c>
      <c r="G45">
        <f t="shared" si="6"/>
        <v>419.92285048556971</v>
      </c>
      <c r="H45">
        <f t="shared" si="7"/>
        <v>555.28024731339849</v>
      </c>
    </row>
    <row r="46" spans="1:8" x14ac:dyDescent="0.35">
      <c r="A46">
        <v>46</v>
      </c>
      <c r="C46">
        <f t="shared" si="4"/>
        <v>429.84239639147961</v>
      </c>
      <c r="D46">
        <f t="shared" si="5"/>
        <v>294.28376900724481</v>
      </c>
      <c r="E46">
        <v>46</v>
      </c>
      <c r="G46">
        <f t="shared" si="6"/>
        <v>427.40252776562897</v>
      </c>
      <c r="H46">
        <f t="shared" si="7"/>
        <v>562.91042398454556</v>
      </c>
    </row>
    <row r="47" spans="1:8" x14ac:dyDescent="0.35">
      <c r="A47">
        <v>47</v>
      </c>
      <c r="C47">
        <f t="shared" si="4"/>
        <v>437.2204124787952</v>
      </c>
      <c r="D47">
        <f t="shared" si="5"/>
        <v>301.50348672497876</v>
      </c>
      <c r="E47">
        <v>47</v>
      </c>
      <c r="G47">
        <f t="shared" si="6"/>
        <v>434.88220504568824</v>
      </c>
      <c r="H47">
        <f t="shared" si="7"/>
        <v>570.54816895535669</v>
      </c>
    </row>
    <row r="48" spans="1:8" x14ac:dyDescent="0.35">
      <c r="A48">
        <v>48</v>
      </c>
      <c r="C48">
        <f t="shared" si="4"/>
        <v>444.59842856611067</v>
      </c>
      <c r="D48">
        <f t="shared" si="5"/>
        <v>308.71587444534714</v>
      </c>
      <c r="E48">
        <v>48</v>
      </c>
      <c r="G48">
        <f t="shared" si="6"/>
        <v>442.3618823257475</v>
      </c>
      <c r="H48">
        <f t="shared" si="7"/>
        <v>578.19345580406207</v>
      </c>
    </row>
    <row r="49" spans="1:8" x14ac:dyDescent="0.35">
      <c r="A49">
        <v>49</v>
      </c>
      <c r="C49">
        <f t="shared" si="4"/>
        <v>451.97644465342626</v>
      </c>
      <c r="D49">
        <f t="shared" si="5"/>
        <v>315.92095893806186</v>
      </c>
      <c r="E49">
        <v>49</v>
      </c>
      <c r="G49">
        <f t="shared" si="6"/>
        <v>449.84155960580676</v>
      </c>
      <c r="H49">
        <f t="shared" si="7"/>
        <v>585.84625697998752</v>
      </c>
    </row>
    <row r="50" spans="1:8" x14ac:dyDescent="0.35">
      <c r="A50">
        <v>50</v>
      </c>
      <c r="C50">
        <f t="shared" si="4"/>
        <v>459.35446074074173</v>
      </c>
      <c r="D50">
        <f t="shared" si="5"/>
        <v>323.11876801430748</v>
      </c>
      <c r="E50">
        <v>50</v>
      </c>
      <c r="G50">
        <f t="shared" si="6"/>
        <v>457.32123688586614</v>
      </c>
      <c r="H50">
        <f t="shared" si="7"/>
        <v>593.50654382564835</v>
      </c>
    </row>
    <row r="51" spans="1:8" x14ac:dyDescent="0.35">
      <c r="A51">
        <v>51</v>
      </c>
      <c r="C51">
        <f t="shared" si="4"/>
        <v>466.73247682805732</v>
      </c>
      <c r="D51">
        <f t="shared" si="5"/>
        <v>330.30933050528233</v>
      </c>
      <c r="E51">
        <v>51</v>
      </c>
      <c r="G51">
        <f t="shared" si="6"/>
        <v>464.80091416592541</v>
      </c>
      <c r="H51">
        <f t="shared" si="7"/>
        <v>601.17428659953271</v>
      </c>
    </row>
    <row r="52" spans="1:8" x14ac:dyDescent="0.35">
      <c r="A52">
        <v>52</v>
      </c>
      <c r="C52">
        <f t="shared" si="4"/>
        <v>474.11049291537279</v>
      </c>
      <c r="D52">
        <f t="shared" si="5"/>
        <v>337.49267624014794</v>
      </c>
      <c r="E52">
        <v>52</v>
      </c>
      <c r="G52">
        <f t="shared" si="6"/>
        <v>472.28059144598467</v>
      </c>
      <c r="H52">
        <f t="shared" si="7"/>
        <v>608.84945449953921</v>
      </c>
    </row>
    <row r="53" spans="1:8" x14ac:dyDescent="0.35">
      <c r="A53">
        <v>53</v>
      </c>
      <c r="C53">
        <f t="shared" si="4"/>
        <v>481.48850900268837</v>
      </c>
      <c r="D53">
        <f t="shared" si="5"/>
        <v>344.66883602342864</v>
      </c>
      <c r="E53">
        <v>53</v>
      </c>
      <c r="G53">
        <f t="shared" si="6"/>
        <v>479.76026872604393</v>
      </c>
      <c r="H53">
        <f t="shared" si="7"/>
        <v>616.53201568702309</v>
      </c>
    </row>
    <row r="54" spans="1:8" x14ac:dyDescent="0.35">
      <c r="A54">
        <v>54</v>
      </c>
      <c r="C54">
        <f t="shared" si="4"/>
        <v>488.86652509000385</v>
      </c>
      <c r="D54">
        <f t="shared" si="5"/>
        <v>351.83784161189396</v>
      </c>
      <c r="E54">
        <v>54</v>
      </c>
      <c r="G54">
        <f t="shared" si="6"/>
        <v>487.23994600610331</v>
      </c>
      <c r="H54">
        <f t="shared" si="7"/>
        <v>624.22193731141385</v>
      </c>
    </row>
    <row r="55" spans="1:8" x14ac:dyDescent="0.35">
      <c r="A55">
        <v>55</v>
      </c>
      <c r="C55">
        <f t="shared" si="4"/>
        <v>496.24454117731943</v>
      </c>
      <c r="D55">
        <f t="shared" si="5"/>
        <v>358.99972569096803</v>
      </c>
      <c r="E55">
        <v>55</v>
      </c>
      <c r="G55">
        <f t="shared" si="6"/>
        <v>494.71962328616257</v>
      </c>
      <c r="H55">
        <f t="shared" si="7"/>
        <v>631.91918553535754</v>
      </c>
    </row>
    <row r="56" spans="1:8" x14ac:dyDescent="0.35">
      <c r="A56">
        <v>56</v>
      </c>
      <c r="C56">
        <f t="shared" si="4"/>
        <v>503.62255726463491</v>
      </c>
      <c r="D56">
        <f t="shared" si="5"/>
        <v>366.15452185069785</v>
      </c>
      <c r="E56">
        <v>56</v>
      </c>
      <c r="G56">
        <f t="shared" si="6"/>
        <v>502.19930056622184</v>
      </c>
      <c r="H56">
        <f t="shared" si="7"/>
        <v>639.6237255603462</v>
      </c>
    </row>
    <row r="57" spans="1:8" x14ac:dyDescent="0.35">
      <c r="A57">
        <v>57</v>
      </c>
      <c r="C57">
        <f t="shared" si="4"/>
        <v>511.00057335195049</v>
      </c>
      <c r="D57">
        <f t="shared" si="5"/>
        <v>373.30226456132505</v>
      </c>
      <c r="E57">
        <v>57</v>
      </c>
      <c r="G57">
        <f t="shared" si="6"/>
        <v>509.6789778462811</v>
      </c>
      <c r="H57">
        <f t="shared" si="7"/>
        <v>647.33552165278957</v>
      </c>
    </row>
    <row r="58" spans="1:8" x14ac:dyDescent="0.35">
      <c r="A58">
        <v>58</v>
      </c>
      <c r="C58">
        <f t="shared" si="4"/>
        <v>518.37858943926597</v>
      </c>
      <c r="D58">
        <f t="shared" si="5"/>
        <v>380.44298914849389</v>
      </c>
      <c r="E58">
        <v>58</v>
      </c>
      <c r="G58">
        <f t="shared" si="6"/>
        <v>517.15865512634048</v>
      </c>
      <c r="H58">
        <f t="shared" si="7"/>
        <v>655.05453717048681</v>
      </c>
    </row>
    <row r="59" spans="1:8" x14ac:dyDescent="0.35">
      <c r="A59">
        <v>59</v>
      </c>
      <c r="C59">
        <f t="shared" si="4"/>
        <v>525.75660552658155</v>
      </c>
      <c r="D59">
        <f t="shared" si="5"/>
        <v>387.57673176813944</v>
      </c>
      <c r="E59">
        <v>59</v>
      </c>
      <c r="G59">
        <f t="shared" si="6"/>
        <v>524.63833240639974</v>
      </c>
      <c r="H59">
        <f t="shared" si="7"/>
        <v>662.78073458945687</v>
      </c>
    </row>
    <row r="60" spans="1:8" x14ac:dyDescent="0.35">
      <c r="A60">
        <v>60</v>
      </c>
      <c r="C60">
        <f t="shared" si="4"/>
        <v>533.13462161389702</v>
      </c>
      <c r="D60">
        <f t="shared" si="5"/>
        <v>394.70352938108772</v>
      </c>
      <c r="E60">
        <v>60</v>
      </c>
      <c r="G60">
        <f t="shared" si="6"/>
        <v>532.118009686459</v>
      </c>
      <c r="H60">
        <f t="shared" si="7"/>
        <v>670.51407553108606</v>
      </c>
    </row>
    <row r="61" spans="1:8" x14ac:dyDescent="0.35">
      <c r="A61">
        <v>61</v>
      </c>
      <c r="C61">
        <f t="shared" si="4"/>
        <v>540.51263770121261</v>
      </c>
      <c r="D61">
        <f t="shared" si="5"/>
        <v>401.82341972741222</v>
      </c>
      <c r="E61">
        <v>61</v>
      </c>
      <c r="G61">
        <f t="shared" si="6"/>
        <v>539.59768696651827</v>
      </c>
      <c r="H61">
        <f t="shared" si="7"/>
        <v>678.25452078954936</v>
      </c>
    </row>
    <row r="62" spans="1:8" x14ac:dyDescent="0.35">
      <c r="A62">
        <v>62</v>
      </c>
      <c r="C62">
        <f t="shared" si="4"/>
        <v>547.89065378852808</v>
      </c>
      <c r="D62">
        <f t="shared" si="5"/>
        <v>408.93644130057851</v>
      </c>
      <c r="E62">
        <v>62</v>
      </c>
      <c r="G62">
        <f t="shared" si="6"/>
        <v>547.07736424657764</v>
      </c>
      <c r="H62">
        <f t="shared" si="7"/>
        <v>686.00203035946583</v>
      </c>
    </row>
    <row r="63" spans="1:8" x14ac:dyDescent="0.35">
      <c r="A63">
        <v>63</v>
      </c>
      <c r="C63">
        <f t="shared" si="4"/>
        <v>555.26866987584367</v>
      </c>
      <c r="D63">
        <f t="shared" si="5"/>
        <v>416.04263332141761</v>
      </c>
      <c r="E63">
        <v>63</v>
      </c>
      <c r="G63">
        <f t="shared" si="6"/>
        <v>554.55704152663691</v>
      </c>
      <c r="H63">
        <f t="shared" si="7"/>
        <v>693.75656346374603</v>
      </c>
    </row>
    <row r="64" spans="1:8" x14ac:dyDescent="0.35">
      <c r="A64">
        <v>64</v>
      </c>
      <c r="C64">
        <f t="shared" si="4"/>
        <v>562.64668596315914</v>
      </c>
      <c r="D64">
        <f t="shared" si="5"/>
        <v>423.14203571196254</v>
      </c>
      <c r="E64">
        <v>64</v>
      </c>
      <c r="G64">
        <f t="shared" si="6"/>
        <v>562.03671880669617</v>
      </c>
      <c r="H64">
        <f t="shared" si="7"/>
        <v>701.51807858159384</v>
      </c>
    </row>
    <row r="65" spans="1:8" x14ac:dyDescent="0.35">
      <c r="A65">
        <v>65</v>
      </c>
      <c r="C65">
        <f t="shared" ref="C65:C70" si="8">97.8316724622808+(A65-1)*7.37801608731553</f>
        <v>570.02470205047473</v>
      </c>
      <c r="D65">
        <f t="shared" ref="D65:D70" si="9">0+1*C65-133.658687734313*(1.00454545454545+(C65-278.382191825989)^2/952415.502136809)^0.5</f>
        <v>430.23468906918492</v>
      </c>
      <c r="E65">
        <v>65</v>
      </c>
      <c r="G65">
        <f t="shared" ref="G65:G70" si="10">90.8170501629609+(E65-1)*7.47967728005929</f>
        <v>569.51639608675544</v>
      </c>
      <c r="H65">
        <f t="shared" ref="H65:H70" si="11">0+1*G65+133.658687734313*(1.00454545454545+(G65-278.382191825989)^2/952415.502136809)^0.5</f>
        <v>709.28653347661998</v>
      </c>
    </row>
    <row r="66" spans="1:8" x14ac:dyDescent="0.35">
      <c r="A66">
        <v>66</v>
      </c>
      <c r="C66">
        <f t="shared" si="8"/>
        <v>577.4027181377902</v>
      </c>
      <c r="D66">
        <f t="shared" si="9"/>
        <v>437.32063463866507</v>
      </c>
      <c r="E66">
        <v>66</v>
      </c>
      <c r="G66">
        <f t="shared" si="10"/>
        <v>576.9960733668147</v>
      </c>
      <c r="H66">
        <f t="shared" si="11"/>
        <v>717.06188522503112</v>
      </c>
    </row>
    <row r="67" spans="1:8" x14ac:dyDescent="0.35">
      <c r="A67">
        <v>67</v>
      </c>
      <c r="C67">
        <f t="shared" si="8"/>
        <v>584.78073422510579</v>
      </c>
      <c r="D67">
        <f t="shared" si="9"/>
        <v>444.39991428823282</v>
      </c>
      <c r="E67">
        <v>67</v>
      </c>
      <c r="G67">
        <f t="shared" si="10"/>
        <v>584.47575064687408</v>
      </c>
      <c r="H67">
        <f t="shared" si="11"/>
        <v>724.84409024385502</v>
      </c>
    </row>
    <row r="68" spans="1:8" x14ac:dyDescent="0.35">
      <c r="A68">
        <v>68</v>
      </c>
      <c r="C68">
        <f t="shared" si="8"/>
        <v>592.15875031242126</v>
      </c>
      <c r="D68">
        <f t="shared" si="9"/>
        <v>451.47257048160839</v>
      </c>
      <c r="E68">
        <v>68</v>
      </c>
      <c r="G68">
        <f t="shared" si="10"/>
        <v>591.95542792693334</v>
      </c>
      <c r="H68">
        <f t="shared" si="11"/>
        <v>732.6331043191667</v>
      </c>
    </row>
    <row r="69" spans="1:8" x14ac:dyDescent="0.35">
      <c r="A69">
        <v>69</v>
      </c>
      <c r="C69">
        <f t="shared" si="8"/>
        <v>599.53676639973685</v>
      </c>
      <c r="D69">
        <f t="shared" si="9"/>
        <v>458.53864625208007</v>
      </c>
      <c r="E69">
        <v>69</v>
      </c>
      <c r="G69">
        <f t="shared" si="10"/>
        <v>599.4351052069926</v>
      </c>
      <c r="H69">
        <f t="shared" si="11"/>
        <v>740.42888263427835</v>
      </c>
    </row>
    <row r="70" spans="1:8" x14ac:dyDescent="0.35">
      <c r="A70">
        <v>70</v>
      </c>
      <c r="C70">
        <f t="shared" si="8"/>
        <v>606.91478248705232</v>
      </c>
      <c r="D70">
        <f t="shared" si="9"/>
        <v>465.59818517624626</v>
      </c>
      <c r="E70">
        <v>70</v>
      </c>
      <c r="G70">
        <f t="shared" si="10"/>
        <v>606.91478248705187</v>
      </c>
      <c r="H70">
        <f t="shared" si="11"/>
        <v>748.23137979785793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9FC5-15A4-4220-B103-5611DB3EF2E3}">
  <sheetPr codeName="XLSTAT_20211120_183600_1_HID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94.8076232280946+(A1-1)*7.61382911387265</f>
        <v>94.807623228094599</v>
      </c>
      <c r="D1">
        <f t="shared" ref="D1:D32" si="1">0+1*C1-166.330388484234*(1.00909090909091+(C1-302.390082107303)^2/665392.669129531)^0.5</f>
        <v>-77.555156512511218</v>
      </c>
      <c r="E1">
        <v>1</v>
      </c>
      <c r="G1">
        <f t="shared" ref="G1:G32" si="2">88.8305263827729+(E1-1)*7.70045370583383</f>
        <v>88.830526382772902</v>
      </c>
      <c r="H1">
        <f t="shared" ref="H1:H32" si="3">0+1*G1+166.330388484234*(1.00909090909091+(G1-302.390082107303)^2/665392.669129531)^0.5</f>
        <v>261.49664535544036</v>
      </c>
    </row>
    <row r="2" spans="1:8" x14ac:dyDescent="0.35">
      <c r="A2">
        <v>2</v>
      </c>
      <c r="C2">
        <f t="shared" si="0"/>
        <v>102.42145234196725</v>
      </c>
      <c r="D2">
        <f t="shared" si="1"/>
        <v>-69.566657186823548</v>
      </c>
      <c r="E2">
        <v>2</v>
      </c>
      <c r="G2">
        <f t="shared" si="2"/>
        <v>96.530980088606725</v>
      </c>
      <c r="H2">
        <f t="shared" si="3"/>
        <v>268.80780122352894</v>
      </c>
    </row>
    <row r="3" spans="1:8" x14ac:dyDescent="0.35">
      <c r="A3">
        <v>3</v>
      </c>
      <c r="C3">
        <f t="shared" si="0"/>
        <v>110.03528145583989</v>
      </c>
      <c r="D3">
        <f t="shared" si="1"/>
        <v>-61.591384311627124</v>
      </c>
      <c r="E3">
        <v>3</v>
      </c>
      <c r="G3">
        <f t="shared" si="2"/>
        <v>104.23143379444056</v>
      </c>
      <c r="H3">
        <f t="shared" si="3"/>
        <v>276.13241831178158</v>
      </c>
    </row>
    <row r="4" spans="1:8" x14ac:dyDescent="0.35">
      <c r="A4">
        <v>4</v>
      </c>
      <c r="C4">
        <f t="shared" si="0"/>
        <v>117.64911056971255</v>
      </c>
      <c r="D4">
        <f t="shared" si="1"/>
        <v>-53.629421621044003</v>
      </c>
      <c r="E4">
        <v>4</v>
      </c>
      <c r="G4">
        <f t="shared" si="2"/>
        <v>111.9318875002744</v>
      </c>
      <c r="H4">
        <f t="shared" si="3"/>
        <v>283.47058509972209</v>
      </c>
    </row>
    <row r="5" spans="1:8" x14ac:dyDescent="0.35">
      <c r="A5">
        <v>5</v>
      </c>
      <c r="C5">
        <f t="shared" si="0"/>
        <v>125.2629396835852</v>
      </c>
      <c r="D5">
        <f t="shared" si="1"/>
        <v>-45.68085043519612</v>
      </c>
      <c r="E5">
        <v>5</v>
      </c>
      <c r="G5">
        <f t="shared" si="2"/>
        <v>119.63234120610822</v>
      </c>
      <c r="H5">
        <f t="shared" si="3"/>
        <v>290.82238761244838</v>
      </c>
    </row>
    <row r="6" spans="1:8" x14ac:dyDescent="0.35">
      <c r="A6">
        <v>6</v>
      </c>
      <c r="C6">
        <f t="shared" si="0"/>
        <v>132.87676879745786</v>
      </c>
      <c r="D6">
        <f t="shared" si="1"/>
        <v>-37.745749571951961</v>
      </c>
      <c r="E6">
        <v>6</v>
      </c>
      <c r="G6">
        <f t="shared" si="2"/>
        <v>127.33279491194205</v>
      </c>
      <c r="H6">
        <f t="shared" si="3"/>
        <v>298.1879093261777</v>
      </c>
    </row>
    <row r="7" spans="1:8" x14ac:dyDescent="0.35">
      <c r="A7">
        <v>7</v>
      </c>
      <c r="C7">
        <f t="shared" si="0"/>
        <v>140.4905979113305</v>
      </c>
      <c r="D7">
        <f t="shared" si="1"/>
        <v>-29.824195260187565</v>
      </c>
      <c r="E7">
        <v>7</v>
      </c>
      <c r="G7">
        <f t="shared" si="2"/>
        <v>135.03324861777588</v>
      </c>
      <c r="H7">
        <f t="shared" si="3"/>
        <v>305.56723107524601</v>
      </c>
    </row>
    <row r="8" spans="1:8" x14ac:dyDescent="0.35">
      <c r="A8">
        <v>8</v>
      </c>
      <c r="C8">
        <f t="shared" si="0"/>
        <v>148.10442702520317</v>
      </c>
      <c r="D8">
        <f t="shared" si="1"/>
        <v>-21.916261054765727</v>
      </c>
      <c r="E8">
        <v>8</v>
      </c>
      <c r="G8">
        <f t="shared" si="2"/>
        <v>142.73370232360972</v>
      </c>
      <c r="H8">
        <f t="shared" si="3"/>
        <v>312.96043096078461</v>
      </c>
    </row>
    <row r="9" spans="1:8" x14ac:dyDescent="0.35">
      <c r="A9">
        <v>9</v>
      </c>
      <c r="C9">
        <f t="shared" si="0"/>
        <v>155.71825613907581</v>
      </c>
      <c r="D9">
        <f t="shared" si="1"/>
        <v>-14.022017753441759</v>
      </c>
      <c r="E9">
        <v>9</v>
      </c>
      <c r="G9">
        <f t="shared" si="2"/>
        <v>150.43415602944356</v>
      </c>
      <c r="H9">
        <f t="shared" si="3"/>
        <v>320.36758426129722</v>
      </c>
    </row>
    <row r="10" spans="1:8" x14ac:dyDescent="0.35">
      <c r="A10">
        <v>10</v>
      </c>
      <c r="C10">
        <f t="shared" si="0"/>
        <v>163.33208525294845</v>
      </c>
      <c r="D10">
        <f t="shared" si="1"/>
        <v>-6.1415333158996361</v>
      </c>
      <c r="E10">
        <v>10</v>
      </c>
      <c r="G10">
        <f t="shared" si="2"/>
        <v>158.13460973527737</v>
      </c>
      <c r="H10">
        <f t="shared" si="3"/>
        <v>327.7887633453592</v>
      </c>
    </row>
    <row r="11" spans="1:8" x14ac:dyDescent="0.35">
      <c r="A11">
        <v>11</v>
      </c>
      <c r="C11">
        <f t="shared" si="0"/>
        <v>170.94591436682111</v>
      </c>
      <c r="D11">
        <f t="shared" si="1"/>
        <v>1.725127214876693</v>
      </c>
      <c r="E11">
        <v>11</v>
      </c>
      <c r="G11">
        <f t="shared" si="2"/>
        <v>165.8350634411112</v>
      </c>
      <c r="H11">
        <f t="shared" si="3"/>
        <v>335.22403758666309</v>
      </c>
    </row>
    <row r="12" spans="1:8" x14ac:dyDescent="0.35">
      <c r="A12">
        <v>12</v>
      </c>
      <c r="C12">
        <f t="shared" si="0"/>
        <v>178.55974348069375</v>
      </c>
      <c r="D12">
        <f t="shared" si="1"/>
        <v>9.5779017886951863</v>
      </c>
      <c r="E12">
        <v>12</v>
      </c>
      <c r="G12">
        <f t="shared" si="2"/>
        <v>173.53551714694504</v>
      </c>
      <c r="H12">
        <f t="shared" si="3"/>
        <v>342.67347328162862</v>
      </c>
    </row>
    <row r="13" spans="1:8" x14ac:dyDescent="0.35">
      <c r="A13">
        <v>13</v>
      </c>
      <c r="C13">
        <f t="shared" si="0"/>
        <v>186.17357259456639</v>
      </c>
      <c r="D13">
        <f t="shared" si="1"/>
        <v>17.416731421512424</v>
      </c>
      <c r="E13">
        <v>13</v>
      </c>
      <c r="G13">
        <f t="shared" si="2"/>
        <v>181.23597085277885</v>
      </c>
      <c r="H13">
        <f t="shared" si="3"/>
        <v>350.13713356979616</v>
      </c>
    </row>
    <row r="14" spans="1:8" x14ac:dyDescent="0.35">
      <c r="A14">
        <v>14</v>
      </c>
      <c r="C14">
        <f t="shared" si="0"/>
        <v>193.78740170843906</v>
      </c>
      <c r="D14">
        <f t="shared" si="1"/>
        <v>25.241560265860613</v>
      </c>
      <c r="E14">
        <v>14</v>
      </c>
      <c r="G14">
        <f t="shared" si="2"/>
        <v>188.93642455861271</v>
      </c>
      <c r="H14">
        <f t="shared" si="3"/>
        <v>357.61507835721602</v>
      </c>
    </row>
    <row r="15" spans="1:8" x14ac:dyDescent="0.35">
      <c r="A15">
        <v>15</v>
      </c>
      <c r="C15">
        <f t="shared" si="0"/>
        <v>201.4012308223117</v>
      </c>
      <c r="D15">
        <f t="shared" si="1"/>
        <v>33.05233567815597</v>
      </c>
      <c r="E15">
        <v>15</v>
      </c>
      <c r="G15">
        <f t="shared" si="2"/>
        <v>196.63687826444652</v>
      </c>
      <c r="H15">
        <f t="shared" si="3"/>
        <v>365.10736424304253</v>
      </c>
    </row>
    <row r="16" spans="1:8" x14ac:dyDescent="0.35">
      <c r="A16">
        <v>16</v>
      </c>
      <c r="C16">
        <f t="shared" si="0"/>
        <v>209.01505993618434</v>
      </c>
      <c r="D16">
        <f t="shared" si="1"/>
        <v>40.849008282704659</v>
      </c>
      <c r="E16">
        <v>16</v>
      </c>
      <c r="G16">
        <f t="shared" si="2"/>
        <v>204.33733197028033</v>
      </c>
      <c r="H16">
        <f t="shared" si="3"/>
        <v>372.61404444953587</v>
      </c>
    </row>
    <row r="17" spans="1:8" x14ac:dyDescent="0.35">
      <c r="A17">
        <v>17</v>
      </c>
      <c r="C17">
        <f t="shared" si="0"/>
        <v>216.62888905005701</v>
      </c>
      <c r="D17">
        <f t="shared" si="1"/>
        <v>48.631532032229501</v>
      </c>
      <c r="E17">
        <v>17</v>
      </c>
      <c r="G17">
        <f t="shared" si="2"/>
        <v>212.0377856761142</v>
      </c>
      <c r="H17">
        <f t="shared" si="3"/>
        <v>380.13516875566802</v>
      </c>
    </row>
    <row r="18" spans="1:8" x14ac:dyDescent="0.35">
      <c r="A18">
        <v>18</v>
      </c>
      <c r="C18">
        <f t="shared" si="0"/>
        <v>224.24271816392965</v>
      </c>
      <c r="D18">
        <f t="shared" si="1"/>
        <v>56.39986426474897</v>
      </c>
      <c r="E18">
        <v>18</v>
      </c>
      <c r="G18">
        <f t="shared" si="2"/>
        <v>219.73823938194801</v>
      </c>
      <c r="H18">
        <f t="shared" si="3"/>
        <v>387.67078343451999</v>
      </c>
    </row>
    <row r="19" spans="1:8" x14ac:dyDescent="0.35">
      <c r="A19">
        <v>19</v>
      </c>
      <c r="C19">
        <f t="shared" si="0"/>
        <v>231.85654727780229</v>
      </c>
      <c r="D19">
        <f t="shared" si="1"/>
        <v>64.153965756646954</v>
      </c>
      <c r="E19">
        <v>19</v>
      </c>
      <c r="G19">
        <f t="shared" si="2"/>
        <v>227.43869308778187</v>
      </c>
      <c r="H19">
        <f t="shared" si="3"/>
        <v>395.22093119465148</v>
      </c>
    </row>
    <row r="20" spans="1:8" x14ac:dyDescent="0.35">
      <c r="A20">
        <v>20</v>
      </c>
      <c r="C20">
        <f t="shared" si="0"/>
        <v>239.47037639167496</v>
      </c>
      <c r="D20">
        <f t="shared" si="1"/>
        <v>71.893800771782594</v>
      </c>
      <c r="E20">
        <v>20</v>
      </c>
      <c r="G20">
        <f t="shared" si="2"/>
        <v>235.13914679361568</v>
      </c>
      <c r="H20">
        <f t="shared" si="3"/>
        <v>402.78565112561193</v>
      </c>
    </row>
    <row r="21" spans="1:8" x14ac:dyDescent="0.35">
      <c r="A21">
        <v>21</v>
      </c>
      <c r="C21">
        <f t="shared" si="0"/>
        <v>247.0842055055476</v>
      </c>
      <c r="D21">
        <f t="shared" si="1"/>
        <v>79.619337106498023</v>
      </c>
      <c r="E21">
        <v>21</v>
      </c>
      <c r="G21">
        <f t="shared" si="2"/>
        <v>242.83960049944949</v>
      </c>
      <c r="H21">
        <f t="shared" si="3"/>
        <v>410.36497864775367</v>
      </c>
    </row>
    <row r="22" spans="1:8" x14ac:dyDescent="0.35">
      <c r="A22">
        <v>22</v>
      </c>
      <c r="C22">
        <f t="shared" si="0"/>
        <v>254.69803461942024</v>
      </c>
      <c r="D22">
        <f t="shared" si="1"/>
        <v>87.330546130394396</v>
      </c>
      <c r="E22">
        <v>22</v>
      </c>
      <c r="G22">
        <f t="shared" si="2"/>
        <v>250.54005420528335</v>
      </c>
      <c r="H22">
        <f t="shared" si="3"/>
        <v>417.95894546649401</v>
      </c>
    </row>
    <row r="23" spans="1:8" x14ac:dyDescent="0.35">
      <c r="A23">
        <v>23</v>
      </c>
      <c r="C23">
        <f t="shared" si="0"/>
        <v>262.31186373329291</v>
      </c>
      <c r="D23">
        <f t="shared" si="1"/>
        <v>95.027402822755477</v>
      </c>
      <c r="E23">
        <v>23</v>
      </c>
      <c r="G23">
        <f t="shared" si="2"/>
        <v>258.24050791111716</v>
      </c>
      <c r="H23">
        <f t="shared" si="3"/>
        <v>425.56757953116426</v>
      </c>
    </row>
    <row r="24" spans="1:8" x14ac:dyDescent="0.35">
      <c r="A24">
        <v>24</v>
      </c>
      <c r="C24">
        <f t="shared" si="0"/>
        <v>269.92569284716558</v>
      </c>
      <c r="D24">
        <f t="shared" si="1"/>
        <v>102.70988580451254</v>
      </c>
      <c r="E24">
        <v>24</v>
      </c>
      <c r="G24">
        <f t="shared" si="2"/>
        <v>265.94096161695097</v>
      </c>
      <c r="H24">
        <f t="shared" si="3"/>
        <v>433.19090499856821</v>
      </c>
    </row>
    <row r="25" spans="1:8" x14ac:dyDescent="0.35">
      <c r="A25">
        <v>25</v>
      </c>
      <c r="C25">
        <f t="shared" si="0"/>
        <v>277.53952196103819</v>
      </c>
      <c r="D25">
        <f t="shared" si="1"/>
        <v>110.3779773656554</v>
      </c>
      <c r="E25">
        <v>25</v>
      </c>
      <c r="G25">
        <f t="shared" si="2"/>
        <v>273.64141532278484</v>
      </c>
      <c r="H25">
        <f t="shared" si="3"/>
        <v>440.82894220136052</v>
      </c>
    </row>
    <row r="26" spans="1:8" x14ac:dyDescent="0.35">
      <c r="A26">
        <v>26</v>
      </c>
      <c r="C26">
        <f t="shared" si="0"/>
        <v>285.15335107491086</v>
      </c>
      <c r="D26">
        <f t="shared" si="1"/>
        <v>118.03166348800835</v>
      </c>
      <c r="E26">
        <v>26</v>
      </c>
      <c r="G26">
        <f t="shared" si="2"/>
        <v>281.34186902861865</v>
      </c>
      <c r="H26">
        <f t="shared" si="3"/>
        <v>448.481707621341</v>
      </c>
    </row>
    <row r="27" spans="1:8" x14ac:dyDescent="0.35">
      <c r="A27">
        <v>27</v>
      </c>
      <c r="C27">
        <f t="shared" si="0"/>
        <v>292.76718018878353</v>
      </c>
      <c r="D27">
        <f t="shared" si="1"/>
        <v>125.6709338633018</v>
      </c>
      <c r="E27">
        <v>27</v>
      </c>
      <c r="G27">
        <f t="shared" si="2"/>
        <v>289.04232273445251</v>
      </c>
      <c r="H27">
        <f t="shared" si="3"/>
        <v>456.1492138677466</v>
      </c>
    </row>
    <row r="28" spans="1:8" x14ac:dyDescent="0.35">
      <c r="A28">
        <v>28</v>
      </c>
      <c r="C28">
        <f t="shared" si="0"/>
        <v>300.38100930265614</v>
      </c>
      <c r="D28">
        <f t="shared" si="1"/>
        <v>133.29578190648684</v>
      </c>
      <c r="E28">
        <v>28</v>
      </c>
      <c r="G28">
        <f t="shared" si="2"/>
        <v>296.74277644028632</v>
      </c>
      <c r="H28">
        <f t="shared" si="3"/>
        <v>463.83146966060696</v>
      </c>
    </row>
    <row r="29" spans="1:8" x14ac:dyDescent="0.35">
      <c r="A29">
        <v>29</v>
      </c>
      <c r="C29">
        <f t="shared" si="0"/>
        <v>307.99483841652881</v>
      </c>
      <c r="D29">
        <f t="shared" si="1"/>
        <v>140.90620476425173</v>
      </c>
      <c r="E29">
        <v>29</v>
      </c>
      <c r="G29">
        <f t="shared" si="2"/>
        <v>304.44323014612013</v>
      </c>
      <c r="H29">
        <f t="shared" si="3"/>
        <v>471.52847981921593</v>
      </c>
    </row>
    <row r="30" spans="1:8" x14ac:dyDescent="0.35">
      <c r="A30">
        <v>30</v>
      </c>
      <c r="C30">
        <f t="shared" si="0"/>
        <v>315.60866753040148</v>
      </c>
      <c r="D30">
        <f t="shared" si="1"/>
        <v>148.50220331871438</v>
      </c>
      <c r="E30">
        <v>30</v>
      </c>
      <c r="G30">
        <f t="shared" si="2"/>
        <v>312.14368385195399</v>
      </c>
      <c r="H30">
        <f t="shared" si="3"/>
        <v>479.24024525575305</v>
      </c>
    </row>
    <row r="31" spans="1:8" x14ac:dyDescent="0.35">
      <c r="A31">
        <v>31</v>
      </c>
      <c r="C31">
        <f t="shared" si="0"/>
        <v>323.22249664427409</v>
      </c>
      <c r="D31">
        <f t="shared" si="1"/>
        <v>156.08378218628096</v>
      </c>
      <c r="E31">
        <v>31</v>
      </c>
      <c r="G31">
        <f t="shared" si="2"/>
        <v>319.8441375577878</v>
      </c>
      <c r="H31">
        <f t="shared" si="3"/>
        <v>486.96676297407589</v>
      </c>
    </row>
    <row r="32" spans="1:8" x14ac:dyDescent="0.35">
      <c r="A32">
        <v>32</v>
      </c>
      <c r="C32">
        <f t="shared" si="0"/>
        <v>330.83632575814676</v>
      </c>
      <c r="D32">
        <f t="shared" si="1"/>
        <v>163.65094971167258</v>
      </c>
      <c r="E32">
        <v>32</v>
      </c>
      <c r="G32">
        <f t="shared" si="2"/>
        <v>327.54459126362161</v>
      </c>
      <c r="H32">
        <f t="shared" si="3"/>
        <v>494.70802607368648</v>
      </c>
    </row>
    <row r="33" spans="1:8" x14ac:dyDescent="0.35">
      <c r="A33">
        <v>33</v>
      </c>
      <c r="C33">
        <f t="shared" ref="C33:C64" si="4">94.8076232280946+(A33-1)*7.61382911387265</f>
        <v>338.45015487201943</v>
      </c>
      <c r="D33">
        <f t="shared" ref="D33:D64" si="5">0+1*C33-166.330388484234*(1.00909090909091+(C33-302.390082107303)^2/665392.669129531)^0.5</f>
        <v>171.20371795713882</v>
      </c>
      <c r="E33">
        <v>33</v>
      </c>
      <c r="G33">
        <f t="shared" ref="G33:G64" si="6">88.8305263827729+(E33-1)*7.70045370583383</f>
        <v>335.24504496945548</v>
      </c>
      <c r="H33">
        <f t="shared" ref="H33:H64" si="7">0+1*G33+166.330388484234*(1.00909090909091+(G33-302.390082107303)^2/665392.669129531)^0.5</f>
        <v>502.46402375885953</v>
      </c>
    </row>
    <row r="34" spans="1:8" x14ac:dyDescent="0.35">
      <c r="A34">
        <v>34</v>
      </c>
      <c r="C34">
        <f t="shared" si="4"/>
        <v>346.06398398589204</v>
      </c>
      <c r="D34">
        <f t="shared" si="5"/>
        <v>178.74210268689095</v>
      </c>
      <c r="E34">
        <v>34</v>
      </c>
      <c r="G34">
        <f t="shared" si="6"/>
        <v>342.94549867528929</v>
      </c>
      <c r="H34">
        <f t="shared" si="7"/>
        <v>510.23474135290451</v>
      </c>
    </row>
    <row r="35" spans="1:8" x14ac:dyDescent="0.35">
      <c r="A35">
        <v>35</v>
      </c>
      <c r="C35">
        <f t="shared" si="4"/>
        <v>353.67781309976471</v>
      </c>
      <c r="D35">
        <f t="shared" si="5"/>
        <v>186.26612334680092</v>
      </c>
      <c r="E35">
        <v>35</v>
      </c>
      <c r="G35">
        <f t="shared" si="6"/>
        <v>350.64595238112315</v>
      </c>
      <c r="H35">
        <f t="shared" si="7"/>
        <v>518.02016031751759</v>
      </c>
    </row>
    <row r="36" spans="1:8" x14ac:dyDescent="0.35">
      <c r="A36">
        <v>36</v>
      </c>
      <c r="C36">
        <f t="shared" si="4"/>
        <v>361.29164221363737</v>
      </c>
      <c r="D36">
        <f t="shared" si="5"/>
        <v>193.77580303942699</v>
      </c>
      <c r="E36">
        <v>36</v>
      </c>
      <c r="G36">
        <f t="shared" si="6"/>
        <v>358.34640608695696</v>
      </c>
      <c r="H36">
        <f t="shared" si="7"/>
        <v>525.82025827716393</v>
      </c>
    </row>
    <row r="37" spans="1:8" x14ac:dyDescent="0.35">
      <c r="A37">
        <v>37</v>
      </c>
      <c r="C37">
        <f t="shared" si="4"/>
        <v>368.90547132750999</v>
      </c>
      <c r="D37">
        <f t="shared" si="5"/>
        <v>201.27116849444133</v>
      </c>
      <c r="E37">
        <v>37</v>
      </c>
      <c r="G37">
        <f t="shared" si="6"/>
        <v>366.04685979279083</v>
      </c>
      <c r="H37">
        <f t="shared" si="7"/>
        <v>533.63500904841601</v>
      </c>
    </row>
    <row r="38" spans="1:8" x14ac:dyDescent="0.35">
      <c r="A38">
        <v>38</v>
      </c>
      <c r="C38">
        <f t="shared" si="4"/>
        <v>376.51930044138265</v>
      </c>
      <c r="D38">
        <f t="shared" si="5"/>
        <v>208.75225003454702</v>
      </c>
      <c r="E38">
        <v>38</v>
      </c>
      <c r="G38">
        <f t="shared" si="6"/>
        <v>373.74731349862464</v>
      </c>
      <c r="H38">
        <f t="shared" si="7"/>
        <v>541.46438267415783</v>
      </c>
    </row>
    <row r="39" spans="1:8" x14ac:dyDescent="0.35">
      <c r="A39">
        <v>39</v>
      </c>
      <c r="C39">
        <f t="shared" si="4"/>
        <v>384.13312955525532</v>
      </c>
      <c r="D39">
        <f t="shared" si="5"/>
        <v>216.21908153698433</v>
      </c>
      <c r="E39">
        <v>39</v>
      </c>
      <c r="G39">
        <f t="shared" si="6"/>
        <v>381.44776720445844</v>
      </c>
      <c r="H39">
        <f t="shared" si="7"/>
        <v>549.30834546255346</v>
      </c>
    </row>
    <row r="40" spans="1:8" x14ac:dyDescent="0.35">
      <c r="A40">
        <v>40</v>
      </c>
      <c r="C40">
        <f t="shared" si="4"/>
        <v>391.74695866912793</v>
      </c>
      <c r="D40">
        <f t="shared" si="5"/>
        <v>223.67170039074117</v>
      </c>
      <c r="E40">
        <v>40</v>
      </c>
      <c r="G40">
        <f t="shared" si="6"/>
        <v>389.14822091029231</v>
      </c>
      <c r="H40">
        <f t="shared" si="7"/>
        <v>557.16686003065877</v>
      </c>
    </row>
    <row r="41" spans="1:8" x14ac:dyDescent="0.35">
      <c r="A41">
        <v>41</v>
      </c>
      <c r="C41">
        <f t="shared" si="4"/>
        <v>399.3607877830006</v>
      </c>
      <c r="D41">
        <f t="shared" si="5"/>
        <v>231.11014744959101</v>
      </c>
      <c r="E41">
        <v>41</v>
      </c>
      <c r="G41">
        <f t="shared" si="6"/>
        <v>396.84867461612612</v>
      </c>
      <c r="H41">
        <f t="shared" si="7"/>
        <v>565.03988535255064</v>
      </c>
    </row>
    <row r="42" spans="1:8" x14ac:dyDescent="0.35">
      <c r="A42">
        <v>42</v>
      </c>
      <c r="C42">
        <f t="shared" si="4"/>
        <v>406.97461689687327</v>
      </c>
      <c r="D42">
        <f t="shared" si="5"/>
        <v>238.53446698109454</v>
      </c>
      <c r="E42">
        <v>42</v>
      </c>
      <c r="G42">
        <f t="shared" si="6"/>
        <v>404.54912832195993</v>
      </c>
      <c r="H42">
        <f t="shared" si="7"/>
        <v>572.92737681182666</v>
      </c>
    </row>
    <row r="43" spans="1:8" x14ac:dyDescent="0.35">
      <c r="A43">
        <v>43</v>
      </c>
      <c r="C43">
        <f t="shared" si="4"/>
        <v>414.58844601074588</v>
      </c>
      <c r="D43">
        <f t="shared" si="5"/>
        <v>245.94470661171161</v>
      </c>
      <c r="E43">
        <v>43</v>
      </c>
      <c r="G43">
        <f t="shared" si="6"/>
        <v>412.24958202779379</v>
      </c>
      <c r="H43">
        <f t="shared" si="7"/>
        <v>580.82928625832312</v>
      </c>
    </row>
    <row r="44" spans="1:8" x14ac:dyDescent="0.35">
      <c r="A44">
        <v>44</v>
      </c>
      <c r="C44">
        <f t="shared" si="4"/>
        <v>422.20227512461855</v>
      </c>
      <c r="D44">
        <f t="shared" si="5"/>
        <v>253.34091726817917</v>
      </c>
      <c r="E44">
        <v>44</v>
      </c>
      <c r="G44">
        <f t="shared" si="6"/>
        <v>419.9500357336276</v>
      </c>
      <c r="H44">
        <f t="shared" si="7"/>
        <v>588.74556206888531</v>
      </c>
    </row>
    <row r="45" spans="1:8" x14ac:dyDescent="0.35">
      <c r="A45">
        <v>45</v>
      </c>
      <c r="C45">
        <f t="shared" si="4"/>
        <v>429.81610423849122</v>
      </c>
      <c r="D45">
        <f t="shared" si="5"/>
        <v>260.72315311531963</v>
      </c>
      <c r="E45">
        <v>45</v>
      </c>
      <c r="G45">
        <f t="shared" si="6"/>
        <v>427.65048943946141</v>
      </c>
      <c r="H45">
        <f t="shared" si="7"/>
        <v>596.67614921201528</v>
      </c>
    </row>
    <row r="46" spans="1:8" x14ac:dyDescent="0.35">
      <c r="A46">
        <v>46</v>
      </c>
      <c r="C46">
        <f t="shared" si="4"/>
        <v>437.42993335236383</v>
      </c>
      <c r="D46">
        <f t="shared" si="5"/>
        <v>268.09147149045293</v>
      </c>
      <c r="E46">
        <v>46</v>
      </c>
      <c r="G46">
        <f t="shared" si="6"/>
        <v>435.35094314529528</v>
      </c>
      <c r="H46">
        <f t="shared" si="7"/>
        <v>604.62098931621153</v>
      </c>
    </row>
    <row r="47" spans="1:8" x14ac:dyDescent="0.35">
      <c r="A47">
        <v>47</v>
      </c>
      <c r="C47">
        <f t="shared" si="4"/>
        <v>445.0437624662365</v>
      </c>
      <c r="D47">
        <f t="shared" si="5"/>
        <v>275.44593283459261</v>
      </c>
      <c r="E47">
        <v>47</v>
      </c>
      <c r="G47">
        <f t="shared" si="6"/>
        <v>443.05139685112908</v>
      </c>
      <c r="H47">
        <f t="shared" si="7"/>
        <v>612.58002074180888</v>
      </c>
    </row>
    <row r="48" spans="1:8" x14ac:dyDescent="0.35">
      <c r="A48">
        <v>48</v>
      </c>
      <c r="C48">
        <f t="shared" si="4"/>
        <v>452.65759158010917</v>
      </c>
      <c r="D48">
        <f t="shared" si="5"/>
        <v>282.78660062061044</v>
      </c>
      <c r="E48">
        <v>48</v>
      </c>
      <c r="G48">
        <f t="shared" si="6"/>
        <v>450.75185055696295</v>
      </c>
      <c r="H48">
        <f t="shared" si="7"/>
        <v>620.55317865611994</v>
      </c>
    </row>
    <row r="49" spans="1:8" x14ac:dyDescent="0.35">
      <c r="A49">
        <v>49</v>
      </c>
      <c r="C49">
        <f t="shared" si="4"/>
        <v>460.27142069398178</v>
      </c>
      <c r="D49">
        <f t="shared" si="5"/>
        <v>290.11354127856418</v>
      </c>
      <c r="E49">
        <v>49</v>
      </c>
      <c r="G49">
        <f t="shared" si="6"/>
        <v>458.45230426279676</v>
      </c>
      <c r="H49">
        <f t="shared" si="7"/>
        <v>628.54039511166843</v>
      </c>
    </row>
    <row r="50" spans="1:8" x14ac:dyDescent="0.35">
      <c r="A50">
        <v>50</v>
      </c>
      <c r="C50">
        <f t="shared" si="4"/>
        <v>467.88524980785445</v>
      </c>
      <c r="D50">
        <f t="shared" si="5"/>
        <v>297.42682411838246</v>
      </c>
      <c r="E50">
        <v>50</v>
      </c>
      <c r="G50">
        <f t="shared" si="6"/>
        <v>466.15275796863057</v>
      </c>
      <c r="H50">
        <f t="shared" si="7"/>
        <v>636.54159912730813</v>
      </c>
    </row>
    <row r="51" spans="1:8" x14ac:dyDescent="0.35">
      <c r="A51">
        <v>51</v>
      </c>
      <c r="C51">
        <f t="shared" si="4"/>
        <v>475.49907892172712</v>
      </c>
      <c r="D51">
        <f t="shared" si="5"/>
        <v>304.72652125010825</v>
      </c>
      <c r="E51">
        <v>51</v>
      </c>
      <c r="G51">
        <f t="shared" si="6"/>
        <v>473.85321167446443</v>
      </c>
      <c r="H51">
        <f t="shared" si="7"/>
        <v>644.55671677200644</v>
      </c>
    </row>
    <row r="52" spans="1:8" x14ac:dyDescent="0.35">
      <c r="A52">
        <v>52</v>
      </c>
      <c r="C52">
        <f t="shared" si="4"/>
        <v>483.11290803559973</v>
      </c>
      <c r="D52">
        <f t="shared" si="5"/>
        <v>312.01270750190292</v>
      </c>
      <c r="E52">
        <v>52</v>
      </c>
      <c r="G52">
        <f t="shared" si="6"/>
        <v>481.55366538029824</v>
      </c>
      <c r="H52">
        <f t="shared" si="7"/>
        <v>652.58567125107834</v>
      </c>
    </row>
    <row r="53" spans="1:8" x14ac:dyDescent="0.35">
      <c r="A53">
        <v>53</v>
      </c>
      <c r="C53">
        <f t="shared" si="4"/>
        <v>490.7267371494724</v>
      </c>
      <c r="D53">
        <f t="shared" si="5"/>
        <v>319.28546033601691</v>
      </c>
      <c r="E53">
        <v>53</v>
      </c>
      <c r="G53">
        <f t="shared" si="6"/>
        <v>489.25411908613211</v>
      </c>
      <c r="H53">
        <f t="shared" si="7"/>
        <v>660.62838299464624</v>
      </c>
    </row>
    <row r="54" spans="1:8" x14ac:dyDescent="0.35">
      <c r="A54">
        <v>54</v>
      </c>
      <c r="C54">
        <f t="shared" si="4"/>
        <v>498.34056626334507</v>
      </c>
      <c r="D54">
        <f t="shared" si="5"/>
        <v>326.54485976293165</v>
      </c>
      <c r="E54">
        <v>54</v>
      </c>
      <c r="G54">
        <f t="shared" si="6"/>
        <v>496.95457279196592</v>
      </c>
      <c r="H54">
        <f t="shared" si="7"/>
        <v>668.68476974810437</v>
      </c>
    </row>
    <row r="55" spans="1:8" x14ac:dyDescent="0.35">
      <c r="A55">
        <v>55</v>
      </c>
      <c r="C55">
        <f t="shared" si="4"/>
        <v>505.95439537721768</v>
      </c>
      <c r="D55">
        <f t="shared" si="5"/>
        <v>333.79098825387968</v>
      </c>
      <c r="E55">
        <v>55</v>
      </c>
      <c r="G55">
        <f t="shared" si="6"/>
        <v>504.65502649779972</v>
      </c>
      <c r="H55">
        <f t="shared" si="7"/>
        <v>676.75474666436367</v>
      </c>
    </row>
    <row r="56" spans="1:8" x14ac:dyDescent="0.35">
      <c r="A56">
        <v>56</v>
      </c>
      <c r="C56">
        <f t="shared" si="4"/>
        <v>513.5682244910904</v>
      </c>
      <c r="D56">
        <f t="shared" si="5"/>
        <v>341.02393065194894</v>
      </c>
      <c r="E56">
        <v>56</v>
      </c>
      <c r="G56">
        <f t="shared" si="6"/>
        <v>512.35548020363353</v>
      </c>
      <c r="H56">
        <f t="shared" si="7"/>
        <v>684.83822639765629</v>
      </c>
    </row>
    <row r="57" spans="1:8" x14ac:dyDescent="0.35">
      <c r="A57">
        <v>57</v>
      </c>
      <c r="C57">
        <f t="shared" si="4"/>
        <v>521.18205360496302</v>
      </c>
      <c r="D57">
        <f t="shared" si="5"/>
        <v>348.24377408197392</v>
      </c>
      <c r="E57">
        <v>57</v>
      </c>
      <c r="G57">
        <f t="shared" si="6"/>
        <v>520.0559339094674</v>
      </c>
      <c r="H57">
        <f t="shared" si="7"/>
        <v>692.93511919867512</v>
      </c>
    </row>
    <row r="58" spans="1:8" x14ac:dyDescent="0.35">
      <c r="A58">
        <v>58</v>
      </c>
      <c r="C58">
        <f t="shared" si="4"/>
        <v>528.79588271883563</v>
      </c>
      <c r="D58">
        <f t="shared" si="5"/>
        <v>355.45060785941899</v>
      </c>
      <c r="E58">
        <v>58</v>
      </c>
      <c r="G58">
        <f t="shared" si="6"/>
        <v>527.75638761530115</v>
      </c>
      <c r="H58">
        <f t="shared" si="7"/>
        <v>701.045333010832</v>
      </c>
    </row>
    <row r="59" spans="1:8" x14ac:dyDescent="0.35">
      <c r="A59">
        <v>59</v>
      </c>
      <c r="C59">
        <f t="shared" si="4"/>
        <v>536.40971183270835</v>
      </c>
      <c r="D59">
        <f t="shared" si="5"/>
        <v>362.64452339844905</v>
      </c>
      <c r="E59">
        <v>59</v>
      </c>
      <c r="G59">
        <f t="shared" si="6"/>
        <v>535.45684132113502</v>
      </c>
      <c r="H59">
        <f t="shared" si="7"/>
        <v>709.16877356741691</v>
      </c>
    </row>
    <row r="60" spans="1:8" x14ac:dyDescent="0.35">
      <c r="A60">
        <v>60</v>
      </c>
      <c r="C60">
        <f t="shared" si="4"/>
        <v>544.02354094658097</v>
      </c>
      <c r="D60">
        <f t="shared" si="5"/>
        <v>369.82561411938741</v>
      </c>
      <c r="E60">
        <v>60</v>
      </c>
      <c r="G60">
        <f t="shared" si="6"/>
        <v>543.15729502696888</v>
      </c>
      <c r="H60">
        <f t="shared" si="7"/>
        <v>717.30534448944468</v>
      </c>
    </row>
    <row r="61" spans="1:8" x14ac:dyDescent="0.35">
      <c r="A61">
        <v>61</v>
      </c>
      <c r="C61">
        <f t="shared" si="4"/>
        <v>551.63737006045358</v>
      </c>
      <c r="D61">
        <f t="shared" si="5"/>
        <v>376.99397535575065</v>
      </c>
      <c r="E61">
        <v>61</v>
      </c>
      <c r="G61">
        <f t="shared" si="6"/>
        <v>550.85774873280263</v>
      </c>
      <c r="H61">
        <f t="shared" si="7"/>
        <v>725.45494738398224</v>
      </c>
    </row>
    <row r="62" spans="1:8" x14ac:dyDescent="0.35">
      <c r="A62">
        <v>62</v>
      </c>
      <c r="C62">
        <f t="shared" si="4"/>
        <v>559.2511991743263</v>
      </c>
      <c r="D62">
        <f t="shared" si="5"/>
        <v>384.14970426104821</v>
      </c>
      <c r="E62">
        <v>62</v>
      </c>
      <c r="G62">
        <f t="shared" si="6"/>
        <v>558.5582024386365</v>
      </c>
      <c r="H62">
        <f t="shared" si="7"/>
        <v>733.61748194275356</v>
      </c>
    </row>
    <row r="63" spans="1:8" x14ac:dyDescent="0.35">
      <c r="A63">
        <v>63</v>
      </c>
      <c r="C63">
        <f t="shared" si="4"/>
        <v>566.86502828819891</v>
      </c>
      <c r="D63">
        <f t="shared" si="5"/>
        <v>391.29289971552771</v>
      </c>
      <c r="E63">
        <v>63</v>
      </c>
      <c r="G63">
        <f t="shared" si="6"/>
        <v>566.25865614447036</v>
      </c>
      <c r="H63">
        <f t="shared" si="7"/>
        <v>741.79284604082136</v>
      </c>
    </row>
    <row r="64" spans="1:8" x14ac:dyDescent="0.35">
      <c r="A64">
        <v>64</v>
      </c>
      <c r="C64">
        <f t="shared" si="4"/>
        <v>574.47885740207153</v>
      </c>
      <c r="D64">
        <f t="shared" si="5"/>
        <v>398.42366223304469</v>
      </c>
      <c r="E64">
        <v>64</v>
      </c>
      <c r="G64">
        <f t="shared" si="6"/>
        <v>573.95910985030423</v>
      </c>
      <c r="H64">
        <f t="shared" si="7"/>
        <v>749.98093583515845</v>
      </c>
    </row>
    <row r="65" spans="1:8" x14ac:dyDescent="0.35">
      <c r="A65">
        <v>65</v>
      </c>
      <c r="C65">
        <f t="shared" ref="C65:C70" si="8">94.8076232280946+(A65-1)*7.61382911387265</f>
        <v>582.09268651594425</v>
      </c>
      <c r="D65">
        <f t="shared" ref="D65:D70" si="9">0+1*C65-166.330388484234*(1.00909090909091+(C65-302.390082107303)^2/665392.669129531)^0.5</f>
        <v>405.54209386822356</v>
      </c>
      <c r="E65">
        <v>65</v>
      </c>
      <c r="G65">
        <f t="shared" ref="G65:G70" si="10">88.8305263827729+(E65-1)*7.70045370583383</f>
        <v>581.65956355613798</v>
      </c>
      <c r="H65">
        <f t="shared" ref="H65:H70" si="11">0+1*G65+166.330388484234*(1.00909090909091+(G65-302.390082107303)^2/665392.669129531)^0.5</f>
        <v>758.18164586292164</v>
      </c>
    </row>
    <row r="66" spans="1:8" x14ac:dyDescent="0.35">
      <c r="A66">
        <v>66</v>
      </c>
      <c r="C66">
        <f t="shared" si="8"/>
        <v>589.70651562981686</v>
      </c>
      <c r="D66">
        <f t="shared" si="9"/>
        <v>412.64829812407555</v>
      </c>
      <c r="E66">
        <v>66</v>
      </c>
      <c r="G66">
        <f t="shared" si="10"/>
        <v>589.36001726197185</v>
      </c>
      <c r="H66">
        <f t="shared" si="11"/>
        <v>766.39486913925055</v>
      </c>
    </row>
    <row r="67" spans="1:8" x14ac:dyDescent="0.35">
      <c r="A67">
        <v>67</v>
      </c>
      <c r="C67">
        <f t="shared" si="8"/>
        <v>597.32034474368947</v>
      </c>
      <c r="D67">
        <f t="shared" si="9"/>
        <v>419.74237986023013</v>
      </c>
      <c r="E67">
        <v>67</v>
      </c>
      <c r="G67">
        <f t="shared" si="10"/>
        <v>597.06047096780571</v>
      </c>
      <c r="H67">
        <f t="shared" si="11"/>
        <v>774.62049725442137</v>
      </c>
    </row>
    <row r="68" spans="1:8" x14ac:dyDescent="0.35">
      <c r="A68">
        <v>68</v>
      </c>
      <c r="C68">
        <f t="shared" si="8"/>
        <v>604.9341738575622</v>
      </c>
      <c r="D68">
        <f t="shared" si="9"/>
        <v>426.82444520192826</v>
      </c>
      <c r="E68">
        <v>68</v>
      </c>
      <c r="G68">
        <f t="shared" si="10"/>
        <v>604.76092467363947</v>
      </c>
      <c r="H68">
        <f t="shared" si="11"/>
        <v>782.85842047019401</v>
      </c>
    </row>
    <row r="69" spans="1:8" x14ac:dyDescent="0.35">
      <c r="A69">
        <v>69</v>
      </c>
      <c r="C69">
        <f t="shared" si="8"/>
        <v>612.54800297143481</v>
      </c>
      <c r="D69">
        <f t="shared" si="9"/>
        <v>433.89460144991972</v>
      </c>
      <c r="E69">
        <v>69</v>
      </c>
      <c r="G69">
        <f t="shared" si="10"/>
        <v>612.46137837947333</v>
      </c>
      <c r="H69">
        <f t="shared" si="11"/>
        <v>791.10852781519873</v>
      </c>
    </row>
    <row r="70" spans="1:8" x14ac:dyDescent="0.35">
      <c r="A70">
        <v>70</v>
      </c>
      <c r="C70">
        <f t="shared" si="8"/>
        <v>620.16183208530742</v>
      </c>
      <c r="D70">
        <f t="shared" si="9"/>
        <v>440.95295699140036</v>
      </c>
      <c r="E70">
        <v>70</v>
      </c>
      <c r="G70">
        <f t="shared" si="10"/>
        <v>620.16183208530708</v>
      </c>
      <c r="H70">
        <f t="shared" si="11"/>
        <v>799.37070717921415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2530-CE32-4DDE-ABC2-394028CA02FF}">
  <sheetPr codeName="XLSTAT_20211120_183600_1">
    <tabColor rgb="FF007800"/>
  </sheetPr>
  <dimension ref="B1:Q250"/>
  <sheetViews>
    <sheetView topLeftCell="A52" zoomScaleNormal="100" workbookViewId="0">
      <selection activeCell="K9" sqref="K9"/>
    </sheetView>
  </sheetViews>
  <sheetFormatPr defaultRowHeight="14.5" x14ac:dyDescent="0.35"/>
  <cols>
    <col min="1" max="1" width="4.6328125" customWidth="1"/>
    <col min="2" max="2" width="15" customWidth="1"/>
    <col min="3" max="3" width="9.36328125" bestFit="1" customWidth="1"/>
    <col min="4" max="4" width="11.36328125" bestFit="1" customWidth="1"/>
    <col min="5" max="5" width="10.36328125" bestFit="1" customWidth="1"/>
  </cols>
  <sheetData>
    <row r="1" spans="2:17" x14ac:dyDescent="0.35">
      <c r="B1" t="s">
        <v>206</v>
      </c>
    </row>
    <row r="2" spans="2:17" x14ac:dyDescent="0.35">
      <c r="B2" t="s">
        <v>34</v>
      </c>
    </row>
    <row r="3" spans="2:17" x14ac:dyDescent="0.35">
      <c r="B3" t="s">
        <v>35</v>
      </c>
    </row>
    <row r="4" spans="2:17" x14ac:dyDescent="0.35">
      <c r="B4" t="s">
        <v>36</v>
      </c>
    </row>
    <row r="5" spans="2:17" x14ac:dyDescent="0.35">
      <c r="B5" t="s">
        <v>37</v>
      </c>
    </row>
    <row r="6" spans="2:17" ht="38" customHeight="1" x14ac:dyDescent="0.35"/>
    <row r="7" spans="2:17" ht="16" customHeight="1" x14ac:dyDescent="0.35">
      <c r="B7" s="36"/>
      <c r="L7" s="46"/>
    </row>
    <row r="10" spans="2:17" x14ac:dyDescent="0.35">
      <c r="B10" s="5" t="s">
        <v>38</v>
      </c>
    </row>
    <row r="11" spans="2:17" ht="15" thickBot="1" x14ac:dyDescent="0.4"/>
    <row r="12" spans="2:17" ht="29" customHeight="1" x14ac:dyDescent="0.3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17" x14ac:dyDescent="0.35">
      <c r="B13" s="9" t="s">
        <v>3</v>
      </c>
      <c r="C13" s="11">
        <v>110</v>
      </c>
      <c r="D13" s="11">
        <v>0</v>
      </c>
      <c r="E13" s="11">
        <v>110</v>
      </c>
      <c r="F13" s="14">
        <v>100.09976082913568</v>
      </c>
      <c r="G13" s="14">
        <v>1041.2002563709802</v>
      </c>
      <c r="H13" s="14">
        <v>302.39008210730253</v>
      </c>
      <c r="I13" s="14">
        <v>125.99848766403534</v>
      </c>
      <c r="K13" s="47" t="s">
        <v>368</v>
      </c>
      <c r="L13" s="48"/>
      <c r="M13" s="48"/>
      <c r="N13" s="48"/>
      <c r="O13" s="48"/>
      <c r="P13" s="48"/>
      <c r="Q13" s="49"/>
    </row>
    <row r="14" spans="2:17" x14ac:dyDescent="0.35">
      <c r="B14" s="6" t="s">
        <v>4</v>
      </c>
      <c r="C14" s="12">
        <v>110</v>
      </c>
      <c r="D14" s="12">
        <v>0</v>
      </c>
      <c r="E14" s="12">
        <v>110</v>
      </c>
      <c r="F14" s="15">
        <v>3.1986666669999999</v>
      </c>
      <c r="G14" s="15">
        <v>6.2515384620000001</v>
      </c>
      <c r="H14" s="15">
        <v>4.4036885261090939</v>
      </c>
      <c r="I14" s="15">
        <v>0.53298649790233343</v>
      </c>
      <c r="K14" s="50" t="s">
        <v>370</v>
      </c>
      <c r="L14" s="51"/>
      <c r="M14" s="51"/>
      <c r="N14" s="51"/>
      <c r="O14" s="51"/>
      <c r="P14" s="51"/>
      <c r="Q14" s="52"/>
    </row>
    <row r="15" spans="2:17" x14ac:dyDescent="0.35">
      <c r="B15" s="6" t="s">
        <v>5</v>
      </c>
      <c r="C15" s="12">
        <v>110</v>
      </c>
      <c r="D15" s="12">
        <v>0</v>
      </c>
      <c r="E15" s="12">
        <v>110</v>
      </c>
      <c r="F15" s="15">
        <v>0</v>
      </c>
      <c r="G15" s="15">
        <v>1</v>
      </c>
      <c r="H15" s="15">
        <v>0.14545454545454548</v>
      </c>
      <c r="I15" s="15">
        <v>0.35417208372118514</v>
      </c>
      <c r="K15" s="50" t="s">
        <v>371</v>
      </c>
      <c r="L15" s="51"/>
      <c r="M15" s="51"/>
      <c r="N15" s="51"/>
      <c r="O15" s="51"/>
      <c r="P15" s="51"/>
      <c r="Q15" s="52"/>
    </row>
    <row r="16" spans="2:17" ht="15" thickBot="1" x14ac:dyDescent="0.4">
      <c r="B16" s="10" t="s">
        <v>6</v>
      </c>
      <c r="C16" s="13">
        <v>110</v>
      </c>
      <c r="D16" s="13">
        <v>0</v>
      </c>
      <c r="E16" s="13">
        <v>110</v>
      </c>
      <c r="F16" s="16">
        <v>0</v>
      </c>
      <c r="G16" s="16">
        <v>1</v>
      </c>
      <c r="H16" s="16">
        <v>0.33636363636363625</v>
      </c>
      <c r="I16" s="16">
        <v>0.47462728452546138</v>
      </c>
      <c r="K16" s="53" t="s">
        <v>369</v>
      </c>
      <c r="L16" s="54"/>
      <c r="M16" s="54"/>
      <c r="N16" s="54"/>
      <c r="O16" s="54"/>
      <c r="P16" s="54"/>
      <c r="Q16" s="55"/>
    </row>
    <row r="19" spans="2:6" x14ac:dyDescent="0.35">
      <c r="B19" s="5" t="s">
        <v>47</v>
      </c>
    </row>
    <row r="20" spans="2:6" ht="15" thickBot="1" x14ac:dyDescent="0.4"/>
    <row r="21" spans="2:6" ht="43.5" x14ac:dyDescent="0.35">
      <c r="B21" s="7"/>
      <c r="C21" s="8" t="s">
        <v>4</v>
      </c>
      <c r="D21" s="8" t="s">
        <v>5</v>
      </c>
      <c r="E21" s="8" t="s">
        <v>6</v>
      </c>
      <c r="F21" s="17" t="s">
        <v>3</v>
      </c>
    </row>
    <row r="22" spans="2:6" x14ac:dyDescent="0.35">
      <c r="B22" s="18" t="s">
        <v>4</v>
      </c>
      <c r="C22" s="24">
        <v>1</v>
      </c>
      <c r="D22" s="20">
        <v>-9.3824881112363395E-2</v>
      </c>
      <c r="E22" s="20">
        <v>-5.8149509630056564E-2</v>
      </c>
      <c r="F22" s="21">
        <v>-0.37971579516964959</v>
      </c>
    </row>
    <row r="23" spans="2:6" x14ac:dyDescent="0.35">
      <c r="B23" s="6" t="s">
        <v>5</v>
      </c>
      <c r="C23" s="15">
        <v>-9.3824881112363395E-2</v>
      </c>
      <c r="D23" s="25">
        <v>1</v>
      </c>
      <c r="E23" s="15">
        <v>-2.0838338101883194E-2</v>
      </c>
      <c r="F23" s="22">
        <v>0.3908125630389277</v>
      </c>
    </row>
    <row r="24" spans="2:6" x14ac:dyDescent="0.35">
      <c r="B24" s="6" t="s">
        <v>6</v>
      </c>
      <c r="C24" s="15">
        <v>-5.8149509630056564E-2</v>
      </c>
      <c r="D24" s="15">
        <v>-2.0838338101883194E-2</v>
      </c>
      <c r="E24" s="25">
        <v>1</v>
      </c>
      <c r="F24" s="22">
        <v>0.3482158769694596</v>
      </c>
    </row>
    <row r="25" spans="2:6" ht="15" thickBot="1" x14ac:dyDescent="0.4">
      <c r="B25" s="19" t="s">
        <v>3</v>
      </c>
      <c r="C25" s="23">
        <v>-0.37971579516964959</v>
      </c>
      <c r="D25" s="23">
        <v>0.3908125630389277</v>
      </c>
      <c r="E25" s="23">
        <v>0.3482158769694596</v>
      </c>
      <c r="F25" s="26">
        <v>1</v>
      </c>
    </row>
    <row r="28" spans="2:6" x14ac:dyDescent="0.35">
      <c r="B28" s="4" t="s">
        <v>48</v>
      </c>
    </row>
    <row r="30" spans="2:6" x14ac:dyDescent="0.35">
      <c r="B30" s="5" t="s">
        <v>49</v>
      </c>
    </row>
    <row r="31" spans="2:6" ht="15" thickBot="1" x14ac:dyDescent="0.4"/>
    <row r="32" spans="2:6" x14ac:dyDescent="0.35">
      <c r="B32" s="27" t="s">
        <v>40</v>
      </c>
      <c r="C32" s="28">
        <v>110</v>
      </c>
    </row>
    <row r="33" spans="2:3" x14ac:dyDescent="0.35">
      <c r="B33" s="6" t="s">
        <v>50</v>
      </c>
      <c r="C33" s="12">
        <v>110</v>
      </c>
    </row>
    <row r="34" spans="2:3" x14ac:dyDescent="0.35">
      <c r="B34" s="6" t="s">
        <v>51</v>
      </c>
      <c r="C34" s="12">
        <v>106</v>
      </c>
    </row>
    <row r="35" spans="2:3" x14ac:dyDescent="0.35">
      <c r="B35" s="6" t="s">
        <v>52</v>
      </c>
      <c r="C35" s="15">
        <v>0.38452169588945062</v>
      </c>
    </row>
    <row r="36" spans="2:3" x14ac:dyDescent="0.35">
      <c r="B36" s="6" t="s">
        <v>53</v>
      </c>
      <c r="C36" s="15">
        <v>0.36710249860330302</v>
      </c>
    </row>
    <row r="37" spans="2:3" x14ac:dyDescent="0.35">
      <c r="B37" s="6" t="s">
        <v>54</v>
      </c>
      <c r="C37" s="15">
        <v>10047.639530900866</v>
      </c>
    </row>
    <row r="38" spans="2:3" x14ac:dyDescent="0.35">
      <c r="B38" s="6" t="s">
        <v>55</v>
      </c>
      <c r="C38" s="15">
        <v>100.23791463763034</v>
      </c>
    </row>
    <row r="39" spans="2:3" x14ac:dyDescent="0.35">
      <c r="B39" s="6" t="s">
        <v>56</v>
      </c>
      <c r="C39" s="15">
        <v>20.330612466225247</v>
      </c>
    </row>
    <row r="40" spans="2:3" x14ac:dyDescent="0.35">
      <c r="B40" s="6" t="s">
        <v>57</v>
      </c>
      <c r="C40" s="15">
        <v>1.2784051498883315</v>
      </c>
    </row>
    <row r="41" spans="2:3" x14ac:dyDescent="0.35">
      <c r="B41" s="6" t="s">
        <v>58</v>
      </c>
      <c r="C41" s="15">
        <v>4</v>
      </c>
    </row>
    <row r="42" spans="2:3" x14ac:dyDescent="0.35">
      <c r="B42" s="6" t="s">
        <v>59</v>
      </c>
      <c r="C42" s="15">
        <v>1017.5856915840101</v>
      </c>
    </row>
    <row r="43" spans="2:3" x14ac:dyDescent="0.35">
      <c r="B43" s="6" t="s">
        <v>60</v>
      </c>
      <c r="C43" s="15">
        <v>1028.3876130471797</v>
      </c>
    </row>
    <row r="44" spans="2:3" ht="15" thickBot="1" x14ac:dyDescent="0.4">
      <c r="B44" s="10" t="s">
        <v>61</v>
      </c>
      <c r="C44" s="16">
        <v>0.6619294968736098</v>
      </c>
    </row>
    <row r="47" spans="2:3" x14ac:dyDescent="0.35">
      <c r="B47" s="5" t="s">
        <v>62</v>
      </c>
    </row>
    <row r="48" spans="2:3" ht="15" thickBot="1" x14ac:dyDescent="0.4"/>
    <row r="49" spans="2:8" ht="29" x14ac:dyDescent="0.35">
      <c r="B49" s="7" t="s">
        <v>63</v>
      </c>
      <c r="C49" s="8" t="s">
        <v>51</v>
      </c>
      <c r="D49" s="8" t="s">
        <v>64</v>
      </c>
      <c r="E49" s="8" t="s">
        <v>65</v>
      </c>
      <c r="F49" s="8" t="s">
        <v>66</v>
      </c>
      <c r="G49" s="8" t="s">
        <v>67</v>
      </c>
    </row>
    <row r="50" spans="2:8" x14ac:dyDescent="0.35">
      <c r="B50" s="18" t="s">
        <v>68</v>
      </c>
      <c r="C50" s="29">
        <v>3</v>
      </c>
      <c r="D50" s="20">
        <v>665392.66912953136</v>
      </c>
      <c r="E50" s="20">
        <v>221797.55637651045</v>
      </c>
      <c r="F50" s="20">
        <v>22.074593310636434</v>
      </c>
      <c r="G50" s="32">
        <v>3.504963070796091E-11</v>
      </c>
    </row>
    <row r="51" spans="2:8" x14ac:dyDescent="0.35">
      <c r="B51" s="6" t="s">
        <v>69</v>
      </c>
      <c r="C51" s="12">
        <v>106</v>
      </c>
      <c r="D51" s="15">
        <v>1065049.7902754918</v>
      </c>
      <c r="E51" s="15">
        <v>10047.639530900866</v>
      </c>
      <c r="F51" s="15"/>
      <c r="G51" s="33"/>
    </row>
    <row r="52" spans="2:8" ht="15" thickBot="1" x14ac:dyDescent="0.4">
      <c r="B52" s="10" t="s">
        <v>70</v>
      </c>
      <c r="C52" s="13">
        <v>109</v>
      </c>
      <c r="D52" s="16">
        <v>1730442.4594050231</v>
      </c>
      <c r="E52" s="16"/>
      <c r="F52" s="16"/>
      <c r="G52" s="34"/>
    </row>
    <row r="53" spans="2:8" x14ac:dyDescent="0.35">
      <c r="B53" s="35" t="s">
        <v>71</v>
      </c>
    </row>
    <row r="56" spans="2:8" x14ac:dyDescent="0.35">
      <c r="B56" s="5" t="s">
        <v>72</v>
      </c>
    </row>
    <row r="57" spans="2:8" ht="15" thickBot="1" x14ac:dyDescent="0.4"/>
    <row r="58" spans="2:8" ht="43.5" x14ac:dyDescent="0.35">
      <c r="B58" s="7" t="s">
        <v>63</v>
      </c>
      <c r="C58" s="8" t="s">
        <v>73</v>
      </c>
      <c r="D58" s="8" t="s">
        <v>74</v>
      </c>
      <c r="E58" s="8" t="s">
        <v>75</v>
      </c>
      <c r="F58" s="8" t="s">
        <v>76</v>
      </c>
      <c r="G58" s="8" t="s">
        <v>77</v>
      </c>
      <c r="H58" s="8" t="s">
        <v>78</v>
      </c>
    </row>
    <row r="59" spans="2:8" x14ac:dyDescent="0.35">
      <c r="B59" s="18" t="s">
        <v>79</v>
      </c>
      <c r="C59" s="20">
        <v>592.3262655252089</v>
      </c>
      <c r="D59" s="20">
        <v>81.564378765962502</v>
      </c>
      <c r="E59" s="20">
        <v>7.262070458782083</v>
      </c>
      <c r="F59" s="32">
        <v>6.6829777599016835E-11</v>
      </c>
      <c r="G59" s="20">
        <v>456.98192146475628</v>
      </c>
      <c r="H59" s="20">
        <v>727.67060958566151</v>
      </c>
    </row>
    <row r="60" spans="2:8" x14ac:dyDescent="0.35">
      <c r="B60" s="6" t="s">
        <v>4</v>
      </c>
      <c r="C60" s="15">
        <v>-76.987146519573429</v>
      </c>
      <c r="D60" s="15">
        <v>18.126577768768016</v>
      </c>
      <c r="E60" s="15">
        <v>-4.2471969889551806</v>
      </c>
      <c r="F60" s="33">
        <v>4.6615661556392851E-5</v>
      </c>
      <c r="G60" s="15">
        <v>-107.06559271499133</v>
      </c>
      <c r="H60" s="15">
        <v>-46.908700324155532</v>
      </c>
    </row>
    <row r="61" spans="2:8" x14ac:dyDescent="0.35">
      <c r="B61" s="6" t="s">
        <v>5</v>
      </c>
      <c r="C61" s="15">
        <v>130.66110008862748</v>
      </c>
      <c r="D61" s="15">
        <v>27.238081474097825</v>
      </c>
      <c r="E61" s="15">
        <v>4.7970008538552991</v>
      </c>
      <c r="F61" s="33">
        <v>5.2925262523650929E-6</v>
      </c>
      <c r="G61" s="15">
        <v>85.463425241438529</v>
      </c>
      <c r="H61" s="15">
        <v>175.85877493581643</v>
      </c>
    </row>
    <row r="62" spans="2:8" ht="15" thickBot="1" x14ac:dyDescent="0.4">
      <c r="B62" s="10" t="s">
        <v>6</v>
      </c>
      <c r="C62" s="16">
        <v>89.44480375908168</v>
      </c>
      <c r="D62" s="16">
        <v>20.269993281317976</v>
      </c>
      <c r="E62" s="16">
        <v>4.4126706169912397</v>
      </c>
      <c r="F62" s="34">
        <v>2.4628862193898371E-5</v>
      </c>
      <c r="G62" s="16">
        <v>55.809668099658026</v>
      </c>
      <c r="H62" s="16">
        <v>123.07993941850533</v>
      </c>
    </row>
    <row r="65" spans="2:8" x14ac:dyDescent="0.35">
      <c r="B65" s="5" t="s">
        <v>80</v>
      </c>
    </row>
    <row r="67" spans="2:8" x14ac:dyDescent="0.35">
      <c r="B67" t="s">
        <v>81</v>
      </c>
    </row>
    <row r="70" spans="2:8" x14ac:dyDescent="0.35">
      <c r="B70" s="5" t="s">
        <v>82</v>
      </c>
    </row>
    <row r="71" spans="2:8" ht="15" thickBot="1" x14ac:dyDescent="0.4"/>
    <row r="72" spans="2:8" ht="43.5" x14ac:dyDescent="0.35">
      <c r="B72" s="7" t="s">
        <v>63</v>
      </c>
      <c r="C72" s="8" t="s">
        <v>73</v>
      </c>
      <c r="D72" s="8" t="s">
        <v>74</v>
      </c>
      <c r="E72" s="8" t="s">
        <v>75</v>
      </c>
      <c r="F72" s="8" t="s">
        <v>76</v>
      </c>
      <c r="G72" s="8" t="s">
        <v>77</v>
      </c>
      <c r="H72" s="8" t="s">
        <v>78</v>
      </c>
    </row>
    <row r="73" spans="2:8" x14ac:dyDescent="0.35">
      <c r="B73" s="18" t="s">
        <v>4</v>
      </c>
      <c r="C73" s="20">
        <v>-0.32566350888569939</v>
      </c>
      <c r="D73" s="20">
        <v>7.6677279093149225E-2</v>
      </c>
      <c r="E73" s="20">
        <v>-4.2471969889551806</v>
      </c>
      <c r="F73" s="32">
        <v>4.6615661556392851E-5</v>
      </c>
      <c r="G73" s="20">
        <v>-0.45289841461556801</v>
      </c>
      <c r="H73" s="20">
        <v>-0.19842860315583077</v>
      </c>
    </row>
    <row r="74" spans="2:8" x14ac:dyDescent="0.35">
      <c r="B74" s="6" t="s">
        <v>5</v>
      </c>
      <c r="C74" s="15">
        <v>0.36727832958665396</v>
      </c>
      <c r="D74" s="15">
        <v>7.6564157642681305E-2</v>
      </c>
      <c r="E74" s="15">
        <v>4.7970008538552991</v>
      </c>
      <c r="F74" s="33">
        <v>5.2925262523650929E-6</v>
      </c>
      <c r="G74" s="15">
        <v>0.24023113261818813</v>
      </c>
      <c r="H74" s="15">
        <v>0.4943255265551198</v>
      </c>
    </row>
    <row r="75" spans="2:8" ht="15" thickBot="1" x14ac:dyDescent="0.4">
      <c r="B75" s="10" t="s">
        <v>6</v>
      </c>
      <c r="C75" s="16">
        <v>0.33693217363277417</v>
      </c>
      <c r="D75" s="16">
        <v>7.6355613839700076E-2</v>
      </c>
      <c r="E75" s="16">
        <v>4.4126706169912397</v>
      </c>
      <c r="F75" s="34">
        <v>2.4628862193898371E-5</v>
      </c>
      <c r="G75" s="16">
        <v>0.21023102508212754</v>
      </c>
      <c r="H75" s="16">
        <v>0.46363332218342079</v>
      </c>
    </row>
    <row r="95" spans="7:7" x14ac:dyDescent="0.35">
      <c r="G95" t="s">
        <v>83</v>
      </c>
    </row>
    <row r="98" spans="2:13" x14ac:dyDescent="0.35">
      <c r="B98" s="5" t="s">
        <v>84</v>
      </c>
    </row>
    <row r="99" spans="2:13" ht="15" thickBot="1" x14ac:dyDescent="0.4"/>
    <row r="100" spans="2:13" ht="72.5" x14ac:dyDescent="0.35">
      <c r="B100" s="7" t="s">
        <v>85</v>
      </c>
      <c r="C100" s="8" t="s">
        <v>86</v>
      </c>
      <c r="D100" s="8" t="s">
        <v>3</v>
      </c>
      <c r="E100" s="8" t="s">
        <v>197</v>
      </c>
      <c r="F100" s="8" t="s">
        <v>198</v>
      </c>
      <c r="G100" s="8" t="s">
        <v>199</v>
      </c>
      <c r="H100" s="8" t="s">
        <v>200</v>
      </c>
      <c r="I100" s="8" t="s">
        <v>201</v>
      </c>
      <c r="J100" s="8" t="s">
        <v>202</v>
      </c>
      <c r="K100" s="8" t="s">
        <v>203</v>
      </c>
      <c r="L100" s="8" t="s">
        <v>204</v>
      </c>
      <c r="M100" s="8" t="s">
        <v>205</v>
      </c>
    </row>
    <row r="101" spans="2:13" x14ac:dyDescent="0.35">
      <c r="B101" s="18" t="s">
        <v>87</v>
      </c>
      <c r="C101" s="29">
        <v>1</v>
      </c>
      <c r="D101" s="20">
        <v>270.7488999921228</v>
      </c>
      <c r="E101" s="20">
        <v>262.05140695623891</v>
      </c>
      <c r="F101" s="20">
        <v>8.6974930358838947</v>
      </c>
      <c r="G101" s="20">
        <v>8.6768495407413104E-2</v>
      </c>
      <c r="H101" s="20">
        <v>12.745704692589777</v>
      </c>
      <c r="I101" s="20">
        <v>240.90174496768125</v>
      </c>
      <c r="J101" s="20">
        <v>283.20106894479659</v>
      </c>
      <c r="K101" s="20">
        <v>101.04500244451266</v>
      </c>
      <c r="L101" s="20">
        <v>94.381772449729908</v>
      </c>
      <c r="M101" s="20">
        <v>429.72104146274791</v>
      </c>
    </row>
    <row r="102" spans="2:13" x14ac:dyDescent="0.35">
      <c r="B102" s="6" t="s">
        <v>88</v>
      </c>
      <c r="C102" s="12">
        <v>1</v>
      </c>
      <c r="D102" s="15">
        <v>314.50582438280878</v>
      </c>
      <c r="E102" s="15">
        <v>392.71250704486636</v>
      </c>
      <c r="F102" s="15">
        <v>-78.206682662057574</v>
      </c>
      <c r="G102" s="15">
        <v>-0.78021059141924709</v>
      </c>
      <c r="H102" s="15">
        <v>25.846103575593048</v>
      </c>
      <c r="I102" s="15">
        <v>349.82461912268241</v>
      </c>
      <c r="J102" s="15">
        <v>435.60039496705031</v>
      </c>
      <c r="K102" s="15">
        <v>103.51647502181066</v>
      </c>
      <c r="L102" s="15">
        <v>220.94181960448296</v>
      </c>
      <c r="M102" s="15">
        <v>564.48319448524978</v>
      </c>
    </row>
    <row r="103" spans="2:13" x14ac:dyDescent="0.35">
      <c r="B103" s="6" t="s">
        <v>89</v>
      </c>
      <c r="C103" s="12">
        <v>1</v>
      </c>
      <c r="D103" s="15">
        <v>390.60697916261392</v>
      </c>
      <c r="E103" s="15">
        <v>367.2144198220625</v>
      </c>
      <c r="F103" s="15">
        <v>23.392559340551429</v>
      </c>
      <c r="G103" s="15">
        <v>0.23337037113269735</v>
      </c>
      <c r="H103" s="15">
        <v>17.701864800195267</v>
      </c>
      <c r="I103" s="15">
        <v>337.84072365374141</v>
      </c>
      <c r="J103" s="15">
        <v>396.58811599038359</v>
      </c>
      <c r="K103" s="15">
        <v>101.78897557351316</v>
      </c>
      <c r="L103" s="15">
        <v>198.31026901485197</v>
      </c>
      <c r="M103" s="15">
        <v>536.11857062927299</v>
      </c>
    </row>
    <row r="104" spans="2:13" x14ac:dyDescent="0.35">
      <c r="B104" s="6" t="s">
        <v>90</v>
      </c>
      <c r="C104" s="12">
        <v>1</v>
      </c>
      <c r="D104" s="15">
        <v>249.86237982712225</v>
      </c>
      <c r="E104" s="15">
        <v>367.2144198220625</v>
      </c>
      <c r="F104" s="15">
        <v>-117.35203999494024</v>
      </c>
      <c r="G104" s="15">
        <v>-1.1707350498978266</v>
      </c>
      <c r="H104" s="15">
        <v>17.701864800195267</v>
      </c>
      <c r="I104" s="15">
        <v>337.84072365374141</v>
      </c>
      <c r="J104" s="15">
        <v>396.58811599038359</v>
      </c>
      <c r="K104" s="15">
        <v>101.78897557351316</v>
      </c>
      <c r="L104" s="15">
        <v>198.31026901485197</v>
      </c>
      <c r="M104" s="15">
        <v>536.11857062927299</v>
      </c>
    </row>
    <row r="105" spans="2:13" x14ac:dyDescent="0.35">
      <c r="B105" s="6" t="s">
        <v>91</v>
      </c>
      <c r="C105" s="12">
        <v>1</v>
      </c>
      <c r="D105" s="15">
        <v>222.03389430781561</v>
      </c>
      <c r="E105" s="15">
        <v>312.76205262266024</v>
      </c>
      <c r="F105" s="15">
        <v>-90.72815831484462</v>
      </c>
      <c r="G105" s="15">
        <v>-0.9051281507884078</v>
      </c>
      <c r="H105" s="15">
        <v>18.470144946196182</v>
      </c>
      <c r="I105" s="15">
        <v>282.11350615831071</v>
      </c>
      <c r="J105" s="15">
        <v>343.41059908700976</v>
      </c>
      <c r="K105" s="15">
        <v>101.92539323070754</v>
      </c>
      <c r="L105" s="15">
        <v>143.63153635284726</v>
      </c>
      <c r="M105" s="15">
        <v>481.89256889247321</v>
      </c>
    </row>
    <row r="106" spans="2:13" x14ac:dyDescent="0.35">
      <c r="B106" s="6" t="s">
        <v>92</v>
      </c>
      <c r="C106" s="12">
        <v>1</v>
      </c>
      <c r="D106" s="15">
        <v>276.35819705736077</v>
      </c>
      <c r="E106" s="15">
        <v>273.04957075574748</v>
      </c>
      <c r="F106" s="15">
        <v>3.3086263016132875</v>
      </c>
      <c r="G106" s="15">
        <v>3.3007732788279648E-2</v>
      </c>
      <c r="H106" s="15">
        <v>13.561614630965913</v>
      </c>
      <c r="I106" s="15">
        <v>250.54602368778791</v>
      </c>
      <c r="J106" s="15">
        <v>295.55311782370705</v>
      </c>
      <c r="K106" s="15">
        <v>101.1511587788281</v>
      </c>
      <c r="L106" s="15">
        <v>105.20378509535044</v>
      </c>
      <c r="M106" s="15">
        <v>440.89535641614452</v>
      </c>
    </row>
    <row r="107" spans="2:13" x14ac:dyDescent="0.35">
      <c r="B107" s="6" t="s">
        <v>93</v>
      </c>
      <c r="C107" s="12">
        <v>1</v>
      </c>
      <c r="D107" s="15">
        <v>294.86318135451683</v>
      </c>
      <c r="E107" s="15">
        <v>273.04957075574748</v>
      </c>
      <c r="F107" s="15">
        <v>21.813610598769344</v>
      </c>
      <c r="G107" s="15">
        <v>0.21761836005495161</v>
      </c>
      <c r="H107" s="15">
        <v>13.561614630965913</v>
      </c>
      <c r="I107" s="15">
        <v>250.54602368778791</v>
      </c>
      <c r="J107" s="15">
        <v>295.55311782370705</v>
      </c>
      <c r="K107" s="15">
        <v>101.1511587788281</v>
      </c>
      <c r="L107" s="15">
        <v>105.20378509535044</v>
      </c>
      <c r="M107" s="15">
        <v>440.89535641614452</v>
      </c>
    </row>
    <row r="108" spans="2:13" x14ac:dyDescent="0.35">
      <c r="B108" s="6" t="s">
        <v>94</v>
      </c>
      <c r="C108" s="12">
        <v>1</v>
      </c>
      <c r="D108" s="15">
        <v>383.45580710381228</v>
      </c>
      <c r="E108" s="15">
        <v>411.18942220956399</v>
      </c>
      <c r="F108" s="15">
        <v>-27.73361510575171</v>
      </c>
      <c r="G108" s="15">
        <v>-0.27667789384896307</v>
      </c>
      <c r="H108" s="15">
        <v>26.252156472875004</v>
      </c>
      <c r="I108" s="15">
        <v>367.62774796217349</v>
      </c>
      <c r="J108" s="15">
        <v>454.75109645695449</v>
      </c>
      <c r="K108" s="15">
        <v>103.61860475019522</v>
      </c>
      <c r="L108" s="15">
        <v>239.2492651881403</v>
      </c>
      <c r="M108" s="15">
        <v>583.1295792309877</v>
      </c>
    </row>
    <row r="109" spans="2:13" x14ac:dyDescent="0.35">
      <c r="B109" s="6" t="s">
        <v>95</v>
      </c>
      <c r="C109" s="12">
        <v>1</v>
      </c>
      <c r="D109" s="15">
        <v>300.2942445751741</v>
      </c>
      <c r="E109" s="15">
        <v>369.97312588001819</v>
      </c>
      <c r="F109" s="15">
        <v>-69.678881304844083</v>
      </c>
      <c r="G109" s="15">
        <v>-0.69513498516743799</v>
      </c>
      <c r="H109" s="15">
        <v>17.908029961571682</v>
      </c>
      <c r="I109" s="15">
        <v>340.25732830717743</v>
      </c>
      <c r="J109" s="15">
        <v>399.68892345285894</v>
      </c>
      <c r="K109" s="15">
        <v>101.82503163763522</v>
      </c>
      <c r="L109" s="15">
        <v>201.00914522524633</v>
      </c>
      <c r="M109" s="15">
        <v>538.93710653479002</v>
      </c>
    </row>
    <row r="110" spans="2:13" x14ac:dyDescent="0.35">
      <c r="B110" s="6" t="s">
        <v>96</v>
      </c>
      <c r="C110" s="12">
        <v>1</v>
      </c>
      <c r="D110" s="15">
        <v>296.74312209515341</v>
      </c>
      <c r="E110" s="15">
        <v>329.06728872161386</v>
      </c>
      <c r="F110" s="15">
        <v>-32.324166626460453</v>
      </c>
      <c r="G110" s="15">
        <v>-0.32247445233986971</v>
      </c>
      <c r="H110" s="15">
        <v>17.27261976601266</v>
      </c>
      <c r="I110" s="15">
        <v>300.40586289080557</v>
      </c>
      <c r="J110" s="15">
        <v>357.72871455242216</v>
      </c>
      <c r="K110" s="15">
        <v>101.71520498176326</v>
      </c>
      <c r="L110" s="15">
        <v>160.28554959095138</v>
      </c>
      <c r="M110" s="15">
        <v>497.84902785227632</v>
      </c>
    </row>
    <row r="111" spans="2:13" x14ac:dyDescent="0.35">
      <c r="B111" s="6" t="s">
        <v>97</v>
      </c>
      <c r="C111" s="12">
        <v>1</v>
      </c>
      <c r="D111" s="15">
        <v>429.79776568141511</v>
      </c>
      <c r="E111" s="15">
        <v>407.93371119643962</v>
      </c>
      <c r="F111" s="15">
        <v>21.864054484975497</v>
      </c>
      <c r="G111" s="15">
        <v>0.21812160163163957</v>
      </c>
      <c r="H111" s="15">
        <v>22.525731672599434</v>
      </c>
      <c r="I111" s="15">
        <v>370.55550242643676</v>
      </c>
      <c r="J111" s="15">
        <v>445.31191996644247</v>
      </c>
      <c r="K111" s="15">
        <v>102.7377638372902</v>
      </c>
      <c r="L111" s="15">
        <v>237.4551828587924</v>
      </c>
      <c r="M111" s="15">
        <v>578.41223953408689</v>
      </c>
    </row>
    <row r="112" spans="2:13" x14ac:dyDescent="0.35">
      <c r="B112" s="6" t="s">
        <v>98</v>
      </c>
      <c r="C112" s="12">
        <v>1</v>
      </c>
      <c r="D112" s="15">
        <v>297.21708504560701</v>
      </c>
      <c r="E112" s="15">
        <v>262.05140695623891</v>
      </c>
      <c r="F112" s="15">
        <v>35.1656780893681</v>
      </c>
      <c r="G112" s="15">
        <v>0.35082212370933091</v>
      </c>
      <c r="H112" s="15">
        <v>12.745704692589777</v>
      </c>
      <c r="I112" s="15">
        <v>240.90174496768125</v>
      </c>
      <c r="J112" s="15">
        <v>283.20106894479659</v>
      </c>
      <c r="K112" s="15">
        <v>101.04500244451266</v>
      </c>
      <c r="L112" s="15">
        <v>94.381772449729908</v>
      </c>
      <c r="M112" s="15">
        <v>429.72104146274791</v>
      </c>
    </row>
    <row r="113" spans="2:13" x14ac:dyDescent="0.35">
      <c r="B113" s="6" t="s">
        <v>99</v>
      </c>
      <c r="C113" s="12">
        <v>1</v>
      </c>
      <c r="D113" s="15">
        <v>268.40556671680145</v>
      </c>
      <c r="E113" s="15">
        <v>262.05140695623891</v>
      </c>
      <c r="F113" s="15">
        <v>6.3541597605625384</v>
      </c>
      <c r="G113" s="15">
        <v>6.3390781657154727E-2</v>
      </c>
      <c r="H113" s="15">
        <v>12.745704692589777</v>
      </c>
      <c r="I113" s="15">
        <v>240.90174496768125</v>
      </c>
      <c r="J113" s="15">
        <v>283.20106894479659</v>
      </c>
      <c r="K113" s="15">
        <v>101.04500244451266</v>
      </c>
      <c r="L113" s="15">
        <v>94.381772449729908</v>
      </c>
      <c r="M113" s="15">
        <v>429.72104146274791</v>
      </c>
    </row>
    <row r="114" spans="2:13" x14ac:dyDescent="0.35">
      <c r="B114" s="6" t="s">
        <v>100</v>
      </c>
      <c r="C114" s="12">
        <v>1</v>
      </c>
      <c r="D114" s="15">
        <v>206.02798850125583</v>
      </c>
      <c r="E114" s="15">
        <v>277.76961606298084</v>
      </c>
      <c r="F114" s="15">
        <v>-71.741627561725011</v>
      </c>
      <c r="G114" s="15">
        <v>-0.71571348846469784</v>
      </c>
      <c r="H114" s="15">
        <v>14.044289320155574</v>
      </c>
      <c r="I114" s="15">
        <v>254.46513983708084</v>
      </c>
      <c r="J114" s="15">
        <v>301.07409228888082</v>
      </c>
      <c r="K114" s="15">
        <v>101.21700249172123</v>
      </c>
      <c r="L114" s="15">
        <v>109.81457224029711</v>
      </c>
      <c r="M114" s="15">
        <v>445.72465988566455</v>
      </c>
    </row>
    <row r="115" spans="2:13" x14ac:dyDescent="0.35">
      <c r="B115" s="6" t="s">
        <v>101</v>
      </c>
      <c r="C115" s="12">
        <v>1</v>
      </c>
      <c r="D115" s="15">
        <v>201.96734153603134</v>
      </c>
      <c r="E115" s="15">
        <v>277.76961606298084</v>
      </c>
      <c r="F115" s="15">
        <v>-75.802274526949503</v>
      </c>
      <c r="G115" s="15">
        <v>-0.75622357868259715</v>
      </c>
      <c r="H115" s="15">
        <v>14.044289320155574</v>
      </c>
      <c r="I115" s="15">
        <v>254.46513983708084</v>
      </c>
      <c r="J115" s="15">
        <v>301.07409228888082</v>
      </c>
      <c r="K115" s="15">
        <v>101.21700249172123</v>
      </c>
      <c r="L115" s="15">
        <v>109.81457224029711</v>
      </c>
      <c r="M115" s="15">
        <v>445.72465988566455</v>
      </c>
    </row>
    <row r="116" spans="2:13" x14ac:dyDescent="0.35">
      <c r="B116" s="6" t="s">
        <v>102</v>
      </c>
      <c r="C116" s="12">
        <v>1</v>
      </c>
      <c r="D116" s="15">
        <v>239.72697458725526</v>
      </c>
      <c r="E116" s="15">
        <v>296.69562289004693</v>
      </c>
      <c r="F116" s="15">
        <v>-56.968648302791678</v>
      </c>
      <c r="G116" s="15">
        <v>-0.56833433246031506</v>
      </c>
      <c r="H116" s="15">
        <v>16.597569587838013</v>
      </c>
      <c r="I116" s="15">
        <v>269.15434564560985</v>
      </c>
      <c r="J116" s="15">
        <v>324.23690013448402</v>
      </c>
      <c r="K116" s="15">
        <v>101.6027501946871</v>
      </c>
      <c r="L116" s="15">
        <v>128.10048628886551</v>
      </c>
      <c r="M116" s="15">
        <v>465.29075949122836</v>
      </c>
    </row>
    <row r="117" spans="2:13" x14ac:dyDescent="0.35">
      <c r="B117" s="6" t="s">
        <v>103</v>
      </c>
      <c r="C117" s="12">
        <v>1</v>
      </c>
      <c r="D117" s="15">
        <v>171.39281859155261</v>
      </c>
      <c r="E117" s="15">
        <v>264.42024225153045</v>
      </c>
      <c r="F117" s="15">
        <v>-93.027423659977842</v>
      </c>
      <c r="G117" s="15">
        <v>-0.92806623118887588</v>
      </c>
      <c r="H117" s="15">
        <v>12.88188220337301</v>
      </c>
      <c r="I117" s="15">
        <v>243.04461328876673</v>
      </c>
      <c r="J117" s="15">
        <v>285.79587121429415</v>
      </c>
      <c r="K117" s="15">
        <v>101.06227001211899</v>
      </c>
      <c r="L117" s="15">
        <v>96.721954702522311</v>
      </c>
      <c r="M117" s="15">
        <v>432.11852980053857</v>
      </c>
    </row>
    <row r="118" spans="2:13" x14ac:dyDescent="0.35">
      <c r="B118" s="6" t="s">
        <v>104</v>
      </c>
      <c r="C118" s="12">
        <v>1</v>
      </c>
      <c r="D118" s="15">
        <v>172.74559451311936</v>
      </c>
      <c r="E118" s="15">
        <v>208.16040439253749</v>
      </c>
      <c r="F118" s="15">
        <v>-35.414809879418129</v>
      </c>
      <c r="G118" s="15">
        <v>-0.3533075284681057</v>
      </c>
      <c r="H118" s="15">
        <v>15.847251398434263</v>
      </c>
      <c r="I118" s="15">
        <v>181.86417216306779</v>
      </c>
      <c r="J118" s="15">
        <v>234.45663662200718</v>
      </c>
      <c r="K118" s="15">
        <v>101.48287987530726</v>
      </c>
      <c r="L118" s="15">
        <v>39.764175329110202</v>
      </c>
      <c r="M118" s="15">
        <v>376.55663345596474</v>
      </c>
    </row>
    <row r="119" spans="2:13" x14ac:dyDescent="0.35">
      <c r="B119" s="6" t="s">
        <v>105</v>
      </c>
      <c r="C119" s="12">
        <v>1</v>
      </c>
      <c r="D119" s="15">
        <v>379.20412736310453</v>
      </c>
      <c r="E119" s="15">
        <v>432.8558048399351</v>
      </c>
      <c r="F119" s="15">
        <v>-53.651677476830571</v>
      </c>
      <c r="G119" s="15">
        <v>-0.53524335248579868</v>
      </c>
      <c r="H119" s="15">
        <v>27.60794178092204</v>
      </c>
      <c r="I119" s="15">
        <v>387.04440006089982</v>
      </c>
      <c r="J119" s="15">
        <v>478.66720961897039</v>
      </c>
      <c r="K119" s="15">
        <v>103.97037068453515</v>
      </c>
      <c r="L119" s="15">
        <v>260.33194289282733</v>
      </c>
      <c r="M119" s="15">
        <v>605.37966678704288</v>
      </c>
    </row>
    <row r="120" spans="2:13" x14ac:dyDescent="0.35">
      <c r="B120" s="6" t="s">
        <v>106</v>
      </c>
      <c r="C120" s="12">
        <v>1</v>
      </c>
      <c r="D120" s="15">
        <v>346.14938028154523</v>
      </c>
      <c r="E120" s="15">
        <v>319.73901277599657</v>
      </c>
      <c r="F120" s="15">
        <v>26.410367505548663</v>
      </c>
      <c r="G120" s="15">
        <v>0.2634768251217583</v>
      </c>
      <c r="H120" s="15">
        <v>17.866814861000606</v>
      </c>
      <c r="I120" s="15">
        <v>290.09160572897821</v>
      </c>
      <c r="J120" s="15">
        <v>349.38641982301493</v>
      </c>
      <c r="K120" s="15">
        <v>101.81779119671639</v>
      </c>
      <c r="L120" s="15">
        <v>150.78704659055182</v>
      </c>
      <c r="M120" s="15">
        <v>488.69097896144132</v>
      </c>
    </row>
    <row r="121" spans="2:13" x14ac:dyDescent="0.35">
      <c r="B121" s="6" t="s">
        <v>107</v>
      </c>
      <c r="C121" s="12">
        <v>1</v>
      </c>
      <c r="D121" s="15">
        <v>371.4853015379951</v>
      </c>
      <c r="E121" s="15">
        <v>405.55218572485148</v>
      </c>
      <c r="F121" s="15">
        <v>-34.066884186856385</v>
      </c>
      <c r="G121" s="15">
        <v>-0.33986026455170615</v>
      </c>
      <c r="H121" s="15">
        <v>22.158467259703738</v>
      </c>
      <c r="I121" s="15">
        <v>368.78339937444122</v>
      </c>
      <c r="J121" s="15">
        <v>442.32097207526175</v>
      </c>
      <c r="K121" s="15">
        <v>102.65786478492639</v>
      </c>
      <c r="L121" s="15">
        <v>235.20623836185081</v>
      </c>
      <c r="M121" s="15">
        <v>575.8981330878521</v>
      </c>
    </row>
    <row r="122" spans="2:13" x14ac:dyDescent="0.35">
      <c r="B122" s="6" t="s">
        <v>108</v>
      </c>
      <c r="C122" s="12">
        <v>1</v>
      </c>
      <c r="D122" s="15">
        <v>302.60708516818738</v>
      </c>
      <c r="E122" s="15">
        <v>385.75549091653068</v>
      </c>
      <c r="F122" s="15">
        <v>-83.148405748343293</v>
      </c>
      <c r="G122" s="15">
        <v>-0.82951053051066304</v>
      </c>
      <c r="H122" s="15">
        <v>19.46586174541925</v>
      </c>
      <c r="I122" s="15">
        <v>353.45469577328777</v>
      </c>
      <c r="J122" s="15">
        <v>418.05628605977358</v>
      </c>
      <c r="K122" s="15">
        <v>102.11052494426146</v>
      </c>
      <c r="L122" s="15">
        <v>216.31777522075706</v>
      </c>
      <c r="M122" s="15">
        <v>555.19320661230427</v>
      </c>
    </row>
    <row r="123" spans="2:13" x14ac:dyDescent="0.35">
      <c r="B123" s="6" t="s">
        <v>109</v>
      </c>
      <c r="C123" s="12">
        <v>1</v>
      </c>
      <c r="D123" s="15">
        <v>145.78336079215677</v>
      </c>
      <c r="E123" s="15">
        <v>177.36554578470816</v>
      </c>
      <c r="F123" s="15">
        <v>-31.58218499255139</v>
      </c>
      <c r="G123" s="15">
        <v>-0.31507224693095437</v>
      </c>
      <c r="H123" s="15">
        <v>21.127779559636924</v>
      </c>
      <c r="I123" s="15">
        <v>142.30703728851887</v>
      </c>
      <c r="J123" s="15">
        <v>212.42405428089745</v>
      </c>
      <c r="K123" s="15">
        <v>102.44033678205805</v>
      </c>
      <c r="L123" s="15">
        <v>7.3805548258195302</v>
      </c>
      <c r="M123" s="15">
        <v>347.35053674359676</v>
      </c>
    </row>
    <row r="124" spans="2:13" x14ac:dyDescent="0.35">
      <c r="B124" s="6" t="s">
        <v>110</v>
      </c>
      <c r="C124" s="12">
        <v>1</v>
      </c>
      <c r="D124" s="15">
        <v>309.05276246954139</v>
      </c>
      <c r="E124" s="15">
        <v>205.96077160184092</v>
      </c>
      <c r="F124" s="15">
        <v>103.09199086770047</v>
      </c>
      <c r="G124" s="15">
        <v>1.0284730208164037</v>
      </c>
      <c r="H124" s="15">
        <v>16.1738908592671</v>
      </c>
      <c r="I124" s="15">
        <v>179.12252821211302</v>
      </c>
      <c r="J124" s="15">
        <v>232.79901499156881</v>
      </c>
      <c r="K124" s="15">
        <v>101.53439947342156</v>
      </c>
      <c r="L124" s="15">
        <v>37.479053182416123</v>
      </c>
      <c r="M124" s="15">
        <v>374.44249002126571</v>
      </c>
    </row>
    <row r="125" spans="2:13" x14ac:dyDescent="0.35">
      <c r="B125" s="6" t="s">
        <v>111</v>
      </c>
      <c r="C125" s="12">
        <v>1</v>
      </c>
      <c r="D125" s="15">
        <v>154.59788084785293</v>
      </c>
      <c r="E125" s="15">
        <v>190.83829642563347</v>
      </c>
      <c r="F125" s="15">
        <v>-36.240415577780539</v>
      </c>
      <c r="G125" s="15">
        <v>-0.36154398970482488</v>
      </c>
      <c r="H125" s="15">
        <v>18.655418754796838</v>
      </c>
      <c r="I125" s="15">
        <v>159.88231474905007</v>
      </c>
      <c r="J125" s="15">
        <v>221.79427810221688</v>
      </c>
      <c r="K125" s="15">
        <v>101.9591299483165</v>
      </c>
      <c r="L125" s="15">
        <v>21.651798929890504</v>
      </c>
      <c r="M125" s="15">
        <v>360.02479392137644</v>
      </c>
    </row>
    <row r="126" spans="2:13" x14ac:dyDescent="0.35">
      <c r="B126" s="6" t="s">
        <v>112</v>
      </c>
      <c r="C126" s="12">
        <v>1</v>
      </c>
      <c r="D126" s="15">
        <v>247.72564561350089</v>
      </c>
      <c r="E126" s="15">
        <v>216.50067857316219</v>
      </c>
      <c r="F126" s="15">
        <v>31.224967040338697</v>
      </c>
      <c r="G126" s="15">
        <v>0.31150854597504291</v>
      </c>
      <c r="H126" s="15">
        <v>14.708844836085232</v>
      </c>
      <c r="I126" s="15">
        <v>192.09346814201143</v>
      </c>
      <c r="J126" s="15">
        <v>240.90788900431295</v>
      </c>
      <c r="K126" s="15">
        <v>101.3113500419025</v>
      </c>
      <c r="L126" s="15">
        <v>48.389078573797036</v>
      </c>
      <c r="M126" s="15">
        <v>384.61227857252732</v>
      </c>
    </row>
    <row r="127" spans="2:13" x14ac:dyDescent="0.35">
      <c r="B127" s="6" t="s">
        <v>113</v>
      </c>
      <c r="C127" s="12">
        <v>1</v>
      </c>
      <c r="D127" s="15">
        <v>227.99236329472669</v>
      </c>
      <c r="E127" s="15">
        <v>286.94391763857192</v>
      </c>
      <c r="F127" s="15">
        <v>-58.951554343845231</v>
      </c>
      <c r="G127" s="15">
        <v>-0.5881163286064035</v>
      </c>
      <c r="H127" s="15">
        <v>15.172594220665991</v>
      </c>
      <c r="I127" s="15">
        <v>261.76718186787781</v>
      </c>
      <c r="J127" s="15">
        <v>312.12065340926603</v>
      </c>
      <c r="K127" s="15">
        <v>101.37971762776741</v>
      </c>
      <c r="L127" s="15">
        <v>118.71887147307544</v>
      </c>
      <c r="M127" s="15">
        <v>455.16896380406843</v>
      </c>
    </row>
    <row r="128" spans="2:13" x14ac:dyDescent="0.35">
      <c r="B128" s="6" t="s">
        <v>114</v>
      </c>
      <c r="C128" s="12">
        <v>1</v>
      </c>
      <c r="D128" s="15">
        <v>226.5964968466343</v>
      </c>
      <c r="E128" s="15">
        <v>284.55534206904122</v>
      </c>
      <c r="F128" s="15">
        <v>-57.958845222406921</v>
      </c>
      <c r="G128" s="15">
        <v>-0.57821279933779246</v>
      </c>
      <c r="H128" s="15">
        <v>14.856861787176481</v>
      </c>
      <c r="I128" s="15">
        <v>259.90251881697071</v>
      </c>
      <c r="J128" s="15">
        <v>309.20816532111172</v>
      </c>
      <c r="K128" s="15">
        <v>101.3329456448599</v>
      </c>
      <c r="L128" s="15">
        <v>116.40790727560196</v>
      </c>
      <c r="M128" s="15">
        <v>452.7027768624805</v>
      </c>
    </row>
    <row r="129" spans="2:13" x14ac:dyDescent="0.35">
      <c r="B129" s="6" t="s">
        <v>115</v>
      </c>
      <c r="C129" s="12">
        <v>1</v>
      </c>
      <c r="D129" s="15">
        <v>233.31521082097063</v>
      </c>
      <c r="E129" s="15">
        <v>215.40625347220396</v>
      </c>
      <c r="F129" s="15">
        <v>17.908957348766677</v>
      </c>
      <c r="G129" s="15">
        <v>0.17866450447926088</v>
      </c>
      <c r="H129" s="15">
        <v>14.848403450720264</v>
      </c>
      <c r="I129" s="15">
        <v>190.76746561176924</v>
      </c>
      <c r="J129" s="15">
        <v>240.04504133263868</v>
      </c>
      <c r="K129" s="15">
        <v>101.33170587696739</v>
      </c>
      <c r="L129" s="15">
        <v>47.260875895097854</v>
      </c>
      <c r="M129" s="15">
        <v>383.55163104931006</v>
      </c>
    </row>
    <row r="130" spans="2:13" x14ac:dyDescent="0.35">
      <c r="B130" s="6" t="s">
        <v>116</v>
      </c>
      <c r="C130" s="12">
        <v>1</v>
      </c>
      <c r="D130" s="15">
        <v>215.20722620508221</v>
      </c>
      <c r="E130" s="15">
        <v>212.97210105001079</v>
      </c>
      <c r="F130" s="15">
        <v>2.2351251550714153</v>
      </c>
      <c r="G130" s="15">
        <v>2.2298200866923527E-2</v>
      </c>
      <c r="H130" s="15">
        <v>15.169895619218114</v>
      </c>
      <c r="I130" s="15">
        <v>187.79984321991242</v>
      </c>
      <c r="J130" s="15">
        <v>238.14435888010917</v>
      </c>
      <c r="K130" s="15">
        <v>101.379313787374</v>
      </c>
      <c r="L130" s="15">
        <v>44.747724999507852</v>
      </c>
      <c r="M130" s="15">
        <v>381.19647710051373</v>
      </c>
    </row>
    <row r="131" spans="2:13" x14ac:dyDescent="0.35">
      <c r="B131" s="6" t="s">
        <v>117</v>
      </c>
      <c r="C131" s="12">
        <v>1</v>
      </c>
      <c r="D131" s="15">
        <v>233.41454117517861</v>
      </c>
      <c r="E131" s="15">
        <v>259.99841635672124</v>
      </c>
      <c r="F131" s="15">
        <v>-26.583875181542624</v>
      </c>
      <c r="G131" s="15">
        <v>-0.26520778367792147</v>
      </c>
      <c r="H131" s="15">
        <v>12.646408867536801</v>
      </c>
      <c r="I131" s="15">
        <v>239.01352149461101</v>
      </c>
      <c r="J131" s="15">
        <v>280.98331121883149</v>
      </c>
      <c r="K131" s="15">
        <v>101.03252539724907</v>
      </c>
      <c r="L131" s="15">
        <v>92.349485713874913</v>
      </c>
      <c r="M131" s="15">
        <v>427.64734699956756</v>
      </c>
    </row>
    <row r="132" spans="2:13" x14ac:dyDescent="0.35">
      <c r="B132" s="6" t="s">
        <v>118</v>
      </c>
      <c r="C132" s="12">
        <v>1</v>
      </c>
      <c r="D132" s="15">
        <v>297.11769231578774</v>
      </c>
      <c r="E132" s="15">
        <v>275.036572361536</v>
      </c>
      <c r="F132" s="15">
        <v>22.081119954251733</v>
      </c>
      <c r="G132" s="15">
        <v>0.2202871042766312</v>
      </c>
      <c r="H132" s="15">
        <v>13.75593104534202</v>
      </c>
      <c r="I132" s="15">
        <v>252.21058517888648</v>
      </c>
      <c r="J132" s="15">
        <v>297.86255954418556</v>
      </c>
      <c r="K132" s="15">
        <v>101.17739455938303</v>
      </c>
      <c r="L132" s="15">
        <v>107.14725220036985</v>
      </c>
      <c r="M132" s="15">
        <v>442.92589252270216</v>
      </c>
    </row>
    <row r="133" spans="2:13" x14ac:dyDescent="0.35">
      <c r="B133" s="6" t="s">
        <v>119</v>
      </c>
      <c r="C133" s="12">
        <v>1</v>
      </c>
      <c r="D133" s="15">
        <v>258.46230884332823</v>
      </c>
      <c r="E133" s="15">
        <v>231.97509502359651</v>
      </c>
      <c r="F133" s="15">
        <v>26.487213819731721</v>
      </c>
      <c r="G133" s="15">
        <v>0.26424346431672624</v>
      </c>
      <c r="H133" s="15">
        <v>13.124001783894281</v>
      </c>
      <c r="I133" s="15">
        <v>210.19770347395806</v>
      </c>
      <c r="J133" s="15">
        <v>253.75248657323496</v>
      </c>
      <c r="K133" s="15">
        <v>101.09341696532236</v>
      </c>
      <c r="L133" s="15">
        <v>64.225123589851279</v>
      </c>
      <c r="M133" s="15">
        <v>399.72506645734177</v>
      </c>
    </row>
    <row r="134" spans="2:13" x14ac:dyDescent="0.35">
      <c r="B134" s="6" t="s">
        <v>120</v>
      </c>
      <c r="C134" s="12">
        <v>1</v>
      </c>
      <c r="D134" s="15">
        <v>336.22133222738205</v>
      </c>
      <c r="E134" s="15">
        <v>259.95175752670156</v>
      </c>
      <c r="F134" s="15">
        <v>76.269574700680494</v>
      </c>
      <c r="G134" s="15">
        <v>0.76088548905274322</v>
      </c>
      <c r="H134" s="15">
        <v>12.644357843676916</v>
      </c>
      <c r="I134" s="15">
        <v>238.970266043409</v>
      </c>
      <c r="J134" s="15">
        <v>280.93324900999414</v>
      </c>
      <c r="K134" s="15">
        <v>101.03226868768127</v>
      </c>
      <c r="L134" s="15">
        <v>92.303252856425559</v>
      </c>
      <c r="M134" s="15">
        <v>427.60026219697755</v>
      </c>
    </row>
    <row r="135" spans="2:13" x14ac:dyDescent="0.35">
      <c r="B135" s="6" t="s">
        <v>121</v>
      </c>
      <c r="C135" s="12">
        <v>1</v>
      </c>
      <c r="D135" s="15">
        <v>364.17453904151307</v>
      </c>
      <c r="E135" s="15">
        <v>244.08773946066748</v>
      </c>
      <c r="F135" s="15">
        <v>120.08679958084559</v>
      </c>
      <c r="G135" s="15">
        <v>1.1980177362525035</v>
      </c>
      <c r="H135" s="15">
        <v>12.499434182725778</v>
      </c>
      <c r="I135" s="15">
        <v>223.34672792863591</v>
      </c>
      <c r="J135" s="15">
        <v>264.82875099269904</v>
      </c>
      <c r="K135" s="15">
        <v>101.01423358017007</v>
      </c>
      <c r="L135" s="15">
        <v>76.46916145486307</v>
      </c>
      <c r="M135" s="15">
        <v>411.70631746647189</v>
      </c>
    </row>
    <row r="136" spans="2:13" x14ac:dyDescent="0.35">
      <c r="B136" s="6" t="s">
        <v>122</v>
      </c>
      <c r="C136" s="12">
        <v>1</v>
      </c>
      <c r="D136" s="15">
        <v>291.1947988284852</v>
      </c>
      <c r="E136" s="15">
        <v>342.13787386377828</v>
      </c>
      <c r="F136" s="15">
        <v>-50.943075035293077</v>
      </c>
      <c r="G136" s="15">
        <v>-0.50822161673511634</v>
      </c>
      <c r="H136" s="15">
        <v>28.349871513246246</v>
      </c>
      <c r="I136" s="15">
        <v>295.09534350664603</v>
      </c>
      <c r="J136" s="15">
        <v>389.18040422091053</v>
      </c>
      <c r="K136" s="15">
        <v>104.16983606456543</v>
      </c>
      <c r="L136" s="15">
        <v>169.28302783475374</v>
      </c>
      <c r="M136" s="15">
        <v>514.99271989280282</v>
      </c>
    </row>
    <row r="137" spans="2:13" x14ac:dyDescent="0.35">
      <c r="B137" s="6" t="s">
        <v>123</v>
      </c>
      <c r="C137" s="12">
        <v>1</v>
      </c>
      <c r="D137" s="15">
        <v>279.62964251219836</v>
      </c>
      <c r="E137" s="15">
        <v>320.4052476859564</v>
      </c>
      <c r="F137" s="15">
        <v>-40.775605173758038</v>
      </c>
      <c r="G137" s="15">
        <v>-0.40678824296341115</v>
      </c>
      <c r="H137" s="15">
        <v>17.81605748676121</v>
      </c>
      <c r="I137" s="15">
        <v>290.84206519414948</v>
      </c>
      <c r="J137" s="15">
        <v>349.96843017776331</v>
      </c>
      <c r="K137" s="15">
        <v>101.80889664107183</v>
      </c>
      <c r="L137" s="15">
        <v>151.46804073508974</v>
      </c>
      <c r="M137" s="15">
        <v>489.34245463682305</v>
      </c>
    </row>
    <row r="138" spans="2:13" x14ac:dyDescent="0.35">
      <c r="B138" s="6" t="s">
        <v>124</v>
      </c>
      <c r="C138" s="12">
        <v>1</v>
      </c>
      <c r="D138" s="15">
        <v>328.56464507221398</v>
      </c>
      <c r="E138" s="15">
        <v>308.878326001848</v>
      </c>
      <c r="F138" s="15">
        <v>19.686319070365982</v>
      </c>
      <c r="G138" s="15">
        <v>0.19639593602414726</v>
      </c>
      <c r="H138" s="15">
        <v>18.859695210386519</v>
      </c>
      <c r="I138" s="15">
        <v>277.5833769560885</v>
      </c>
      <c r="J138" s="15">
        <v>340.17327504760749</v>
      </c>
      <c r="K138" s="15">
        <v>101.99670403659886</v>
      </c>
      <c r="L138" s="15">
        <v>139.62947971599365</v>
      </c>
      <c r="M138" s="15">
        <v>478.12717228770236</v>
      </c>
    </row>
    <row r="139" spans="2:13" x14ac:dyDescent="0.35">
      <c r="B139" s="6" t="s">
        <v>125</v>
      </c>
      <c r="C139" s="12">
        <v>1</v>
      </c>
      <c r="D139" s="15">
        <v>329.40232818821283</v>
      </c>
      <c r="E139" s="15">
        <v>319.73901277599657</v>
      </c>
      <c r="F139" s="15">
        <v>9.6633154122162637</v>
      </c>
      <c r="G139" s="15">
        <v>9.6403795381718324E-2</v>
      </c>
      <c r="H139" s="15">
        <v>17.866814861000606</v>
      </c>
      <c r="I139" s="15">
        <v>290.09160572897821</v>
      </c>
      <c r="J139" s="15">
        <v>349.38641982301493</v>
      </c>
      <c r="K139" s="15">
        <v>101.81779119671639</v>
      </c>
      <c r="L139" s="15">
        <v>150.78704659055182</v>
      </c>
      <c r="M139" s="15">
        <v>488.69097896144132</v>
      </c>
    </row>
    <row r="140" spans="2:13" x14ac:dyDescent="0.35">
      <c r="B140" s="6" t="s">
        <v>126</v>
      </c>
      <c r="C140" s="12">
        <v>1</v>
      </c>
      <c r="D140" s="15">
        <v>211.37293465463586</v>
      </c>
      <c r="E140" s="15">
        <v>215.40625347220396</v>
      </c>
      <c r="F140" s="15">
        <v>-4.0333188175681016</v>
      </c>
      <c r="G140" s="15">
        <v>-4.0237457374776152E-2</v>
      </c>
      <c r="H140" s="15">
        <v>14.848403450720264</v>
      </c>
      <c r="I140" s="15">
        <v>190.76746561176924</v>
      </c>
      <c r="J140" s="15">
        <v>240.04504133263868</v>
      </c>
      <c r="K140" s="15">
        <v>101.33170587696739</v>
      </c>
      <c r="L140" s="15">
        <v>47.260875895097854</v>
      </c>
      <c r="M140" s="15">
        <v>383.55163104931006</v>
      </c>
    </row>
    <row r="141" spans="2:13" x14ac:dyDescent="0.35">
      <c r="B141" s="6" t="s">
        <v>127</v>
      </c>
      <c r="C141" s="12">
        <v>1</v>
      </c>
      <c r="D141" s="15">
        <v>428.35016052755583</v>
      </c>
      <c r="E141" s="15">
        <v>413.05911003161441</v>
      </c>
      <c r="F141" s="15">
        <v>15.29105049594142</v>
      </c>
      <c r="G141" s="15">
        <v>0.1525475719563803</v>
      </c>
      <c r="H141" s="15">
        <v>26.332969250417008</v>
      </c>
      <c r="I141" s="15">
        <v>369.36333861418956</v>
      </c>
      <c r="J141" s="15">
        <v>456.75488144903926</v>
      </c>
      <c r="K141" s="15">
        <v>103.63910845064363</v>
      </c>
      <c r="L141" s="15">
        <v>241.08493007113339</v>
      </c>
      <c r="M141" s="15">
        <v>585.03328999209543</v>
      </c>
    </row>
    <row r="142" spans="2:13" x14ac:dyDescent="0.35">
      <c r="B142" s="6" t="s">
        <v>128</v>
      </c>
      <c r="C142" s="12">
        <v>1</v>
      </c>
      <c r="D142" s="15">
        <v>412.79178442906306</v>
      </c>
      <c r="E142" s="15">
        <v>440.07100401425214</v>
      </c>
      <c r="F142" s="15">
        <v>-27.279219585189082</v>
      </c>
      <c r="G142" s="15">
        <v>-0.27214472371862558</v>
      </c>
      <c r="H142" s="15">
        <v>30.6558362046638</v>
      </c>
      <c r="I142" s="15">
        <v>389.20205723234704</v>
      </c>
      <c r="J142" s="15">
        <v>490.93995079615723</v>
      </c>
      <c r="K142" s="15">
        <v>104.82089402551402</v>
      </c>
      <c r="L142" s="15">
        <v>266.13582102927819</v>
      </c>
      <c r="M142" s="15">
        <v>614.00618699922609</v>
      </c>
    </row>
    <row r="143" spans="2:13" x14ac:dyDescent="0.35">
      <c r="B143" s="6" t="s">
        <v>129</v>
      </c>
      <c r="C143" s="12">
        <v>1</v>
      </c>
      <c r="D143" s="15">
        <v>328.22108302748148</v>
      </c>
      <c r="E143" s="15">
        <v>354.78099565915136</v>
      </c>
      <c r="F143" s="15">
        <v>-26.559912631669874</v>
      </c>
      <c r="G143" s="15">
        <v>-0.26496872693018908</v>
      </c>
      <c r="H143" s="15">
        <v>17.05108076631484</v>
      </c>
      <c r="I143" s="15">
        <v>326.48718190424626</v>
      </c>
      <c r="J143" s="15">
        <v>383.07480941405646</v>
      </c>
      <c r="K143" s="15">
        <v>101.67781904722513</v>
      </c>
      <c r="L143" s="15">
        <v>186.06129310454949</v>
      </c>
      <c r="M143" s="15">
        <v>523.50069821375325</v>
      </c>
    </row>
    <row r="144" spans="2:13" x14ac:dyDescent="0.35">
      <c r="B144" s="6" t="s">
        <v>130</v>
      </c>
      <c r="C144" s="12">
        <v>1</v>
      </c>
      <c r="D144" s="15">
        <v>269.83398933575558</v>
      </c>
      <c r="E144" s="15">
        <v>331.91260531940407</v>
      </c>
      <c r="F144" s="15">
        <v>-62.07861598364849</v>
      </c>
      <c r="G144" s="15">
        <v>-0.6193127242128752</v>
      </c>
      <c r="H144" s="15">
        <v>17.143361749533021</v>
      </c>
      <c r="I144" s="15">
        <v>303.46566455817725</v>
      </c>
      <c r="J144" s="15">
        <v>360.35954608063088</v>
      </c>
      <c r="K144" s="15">
        <v>101.6933349978071</v>
      </c>
      <c r="L144" s="15">
        <v>163.16715627858159</v>
      </c>
      <c r="M144" s="15">
        <v>500.65805436022652</v>
      </c>
    </row>
    <row r="145" spans="2:13" x14ac:dyDescent="0.35">
      <c r="B145" s="6" t="s">
        <v>131</v>
      </c>
      <c r="C145" s="12">
        <v>1</v>
      </c>
      <c r="D145" s="15">
        <v>286.13829190952799</v>
      </c>
      <c r="E145" s="15">
        <v>279.54848568969089</v>
      </c>
      <c r="F145" s="15">
        <v>6.5898062198371008</v>
      </c>
      <c r="G145" s="15">
        <v>6.5741653182429832E-2</v>
      </c>
      <c r="H145" s="15">
        <v>14.24446173847155</v>
      </c>
      <c r="I145" s="15">
        <v>255.91185215362847</v>
      </c>
      <c r="J145" s="15">
        <v>303.18511922575328</v>
      </c>
      <c r="K145" s="15">
        <v>101.24497133744296</v>
      </c>
      <c r="L145" s="15">
        <v>111.54703159409627</v>
      </c>
      <c r="M145" s="15">
        <v>447.54993978528552</v>
      </c>
    </row>
    <row r="146" spans="2:13" x14ac:dyDescent="0.35">
      <c r="B146" s="6" t="s">
        <v>132</v>
      </c>
      <c r="C146" s="12">
        <v>1</v>
      </c>
      <c r="D146" s="15">
        <v>100.09976082913568</v>
      </c>
      <c r="E146" s="15">
        <v>228.69031015675279</v>
      </c>
      <c r="F146" s="15">
        <v>-128.59054932761711</v>
      </c>
      <c r="G146" s="15">
        <v>-1.2828533972647402</v>
      </c>
      <c r="H146" s="15">
        <v>13.39340116367898</v>
      </c>
      <c r="I146" s="15">
        <v>206.46588912072698</v>
      </c>
      <c r="J146" s="15">
        <v>250.91473119277859</v>
      </c>
      <c r="K146" s="15">
        <v>101.12874332073994</v>
      </c>
      <c r="L146" s="15">
        <v>60.881719721988048</v>
      </c>
      <c r="M146" s="15">
        <v>396.49890059151755</v>
      </c>
    </row>
    <row r="147" spans="2:13" x14ac:dyDescent="0.35">
      <c r="B147" s="6" t="s">
        <v>133</v>
      </c>
      <c r="C147" s="12">
        <v>1</v>
      </c>
      <c r="D147" s="15">
        <v>202.21177781488618</v>
      </c>
      <c r="E147" s="15">
        <v>277.09889465007046</v>
      </c>
      <c r="F147" s="15">
        <v>-74.887116835184287</v>
      </c>
      <c r="G147" s="15">
        <v>-0.74709372302794197</v>
      </c>
      <c r="H147" s="15">
        <v>13.971329742888285</v>
      </c>
      <c r="I147" s="15">
        <v>253.91548433894317</v>
      </c>
      <c r="J147" s="15">
        <v>300.28230496119772</v>
      </c>
      <c r="K147" s="15">
        <v>101.20690483205867</v>
      </c>
      <c r="L147" s="15">
        <v>109.16060643987655</v>
      </c>
      <c r="M147" s="15">
        <v>445.03718286026435</v>
      </c>
    </row>
    <row r="148" spans="2:13" x14ac:dyDescent="0.35">
      <c r="B148" s="6" t="s">
        <v>134</v>
      </c>
      <c r="C148" s="12">
        <v>1</v>
      </c>
      <c r="D148" s="15">
        <v>277.05184352904394</v>
      </c>
      <c r="E148" s="15">
        <v>410.55952738840142</v>
      </c>
      <c r="F148" s="15">
        <v>-133.50768385935748</v>
      </c>
      <c r="G148" s="15">
        <v>-1.3319080344199152</v>
      </c>
      <c r="H148" s="15">
        <v>26.226538774779595</v>
      </c>
      <c r="I148" s="15">
        <v>367.04036202292139</v>
      </c>
      <c r="J148" s="15">
        <v>454.07869275388146</v>
      </c>
      <c r="K148" s="15">
        <v>103.61211737536243</v>
      </c>
      <c r="L148" s="15">
        <v>238.63013523155098</v>
      </c>
      <c r="M148" s="15">
        <v>582.48891954525186</v>
      </c>
    </row>
    <row r="149" spans="2:13" x14ac:dyDescent="0.35">
      <c r="B149" s="6" t="s">
        <v>135</v>
      </c>
      <c r="C149" s="12">
        <v>1</v>
      </c>
      <c r="D149" s="15">
        <v>432.8902525837712</v>
      </c>
      <c r="E149" s="15">
        <v>516.80152673775603</v>
      </c>
      <c r="F149" s="15">
        <v>-83.911274153984834</v>
      </c>
      <c r="G149" s="15">
        <v>-0.83712110788948602</v>
      </c>
      <c r="H149" s="15">
        <v>29.549190439643514</v>
      </c>
      <c r="I149" s="15">
        <v>467.76889928347941</v>
      </c>
      <c r="J149" s="15">
        <v>565.83415419203266</v>
      </c>
      <c r="K149" s="15">
        <v>104.50260373090799</v>
      </c>
      <c r="L149" s="15">
        <v>343.39450067368341</v>
      </c>
      <c r="M149" s="15">
        <v>690.20855280182866</v>
      </c>
    </row>
    <row r="150" spans="2:13" x14ac:dyDescent="0.35">
      <c r="B150" s="6" t="s">
        <v>136</v>
      </c>
      <c r="C150" s="12">
        <v>1</v>
      </c>
      <c r="D150" s="15">
        <v>427.7926261350546</v>
      </c>
      <c r="E150" s="15">
        <v>414.64550538855383</v>
      </c>
      <c r="F150" s="15">
        <v>13.147120746500775</v>
      </c>
      <c r="G150" s="15">
        <v>0.13115916062329186</v>
      </c>
      <c r="H150" s="15">
        <v>33.254265949366356</v>
      </c>
      <c r="I150" s="15">
        <v>359.46483853098874</v>
      </c>
      <c r="J150" s="15">
        <v>469.82617224611892</v>
      </c>
      <c r="K150" s="15">
        <v>105.61006455225777</v>
      </c>
      <c r="L150" s="15">
        <v>239.40080752821439</v>
      </c>
      <c r="M150" s="15">
        <v>589.89020324889327</v>
      </c>
    </row>
    <row r="151" spans="2:13" x14ac:dyDescent="0.35">
      <c r="B151" s="6" t="s">
        <v>137</v>
      </c>
      <c r="C151" s="12">
        <v>1</v>
      </c>
      <c r="D151" s="15">
        <v>241.04674393023117</v>
      </c>
      <c r="E151" s="15">
        <v>369.97312588001819</v>
      </c>
      <c r="F151" s="15">
        <v>-128.92638194978701</v>
      </c>
      <c r="G151" s="15">
        <v>-1.2862037525009198</v>
      </c>
      <c r="H151" s="15">
        <v>17.908029961571682</v>
      </c>
      <c r="I151" s="15">
        <v>340.25732830717743</v>
      </c>
      <c r="J151" s="15">
        <v>399.68892345285894</v>
      </c>
      <c r="K151" s="15">
        <v>101.82503163763522</v>
      </c>
      <c r="L151" s="15">
        <v>201.00914522524633</v>
      </c>
      <c r="M151" s="15">
        <v>538.93710653479002</v>
      </c>
    </row>
    <row r="152" spans="2:13" x14ac:dyDescent="0.35">
      <c r="B152" s="6" t="s">
        <v>138</v>
      </c>
      <c r="C152" s="12">
        <v>1</v>
      </c>
      <c r="D152" s="15">
        <v>556.55004166698996</v>
      </c>
      <c r="E152" s="15">
        <v>515.91321347315147</v>
      </c>
      <c r="F152" s="15">
        <v>40.636828193838483</v>
      </c>
      <c r="G152" s="15">
        <v>0.4054037670351035</v>
      </c>
      <c r="H152" s="15">
        <v>29.499002380208154</v>
      </c>
      <c r="I152" s="15">
        <v>466.96386587813106</v>
      </c>
      <c r="J152" s="15">
        <v>564.86256106817189</v>
      </c>
      <c r="K152" s="15">
        <v>104.48842362830628</v>
      </c>
      <c r="L152" s="15">
        <v>342.52971724789302</v>
      </c>
      <c r="M152" s="15">
        <v>689.29670969840993</v>
      </c>
    </row>
    <row r="153" spans="2:13" x14ac:dyDescent="0.35">
      <c r="B153" s="6" t="s">
        <v>139</v>
      </c>
      <c r="C153" s="12">
        <v>1</v>
      </c>
      <c r="D153" s="15">
        <v>309.99966629109912</v>
      </c>
      <c r="E153" s="15">
        <v>385.25211338452402</v>
      </c>
      <c r="F153" s="15">
        <v>-75.252447093424905</v>
      </c>
      <c r="G153" s="15">
        <v>-0.75073835449859172</v>
      </c>
      <c r="H153" s="15">
        <v>19.407122711631036</v>
      </c>
      <c r="I153" s="15">
        <v>353.04878721142586</v>
      </c>
      <c r="J153" s="15">
        <v>417.45543955762219</v>
      </c>
      <c r="K153" s="15">
        <v>102.09934349860028</v>
      </c>
      <c r="L153" s="15">
        <v>215.83295168807652</v>
      </c>
      <c r="M153" s="15">
        <v>554.67127508097155</v>
      </c>
    </row>
    <row r="154" spans="2:13" x14ac:dyDescent="0.35">
      <c r="B154" s="6" t="s">
        <v>140</v>
      </c>
      <c r="C154" s="12">
        <v>1</v>
      </c>
      <c r="D154" s="15">
        <v>409.73567792980032</v>
      </c>
      <c r="E154" s="15">
        <v>339.6181938457255</v>
      </c>
      <c r="F154" s="15">
        <v>70.117484084074817</v>
      </c>
      <c r="G154" s="15">
        <v>0.69951060272508903</v>
      </c>
      <c r="H154" s="15">
        <v>16.922012228251354</v>
      </c>
      <c r="I154" s="15">
        <v>311.53855074824878</v>
      </c>
      <c r="J154" s="15">
        <v>367.69783694320222</v>
      </c>
      <c r="K154" s="15">
        <v>101.6562542530166</v>
      </c>
      <c r="L154" s="15">
        <v>170.93427496251439</v>
      </c>
      <c r="M154" s="15">
        <v>508.30211272893661</v>
      </c>
    </row>
    <row r="155" spans="2:13" x14ac:dyDescent="0.35">
      <c r="B155" s="6" t="s">
        <v>141</v>
      </c>
      <c r="C155" s="12">
        <v>1</v>
      </c>
      <c r="D155" s="15">
        <v>347.35825789398893</v>
      </c>
      <c r="E155" s="15">
        <v>349.59719440884203</v>
      </c>
      <c r="F155" s="15">
        <v>-2.2389365148530942</v>
      </c>
      <c r="G155" s="15">
        <v>-2.233622400213596E-2</v>
      </c>
      <c r="H155" s="15">
        <v>16.922547017271405</v>
      </c>
      <c r="I155" s="15">
        <v>321.51666390597796</v>
      </c>
      <c r="J155" s="15">
        <v>377.67772491170609</v>
      </c>
      <c r="K155" s="15">
        <v>101.65634327700671</v>
      </c>
      <c r="L155" s="15">
        <v>180.91312780313575</v>
      </c>
      <c r="M155" s="15">
        <v>518.28126101454836</v>
      </c>
    </row>
    <row r="156" spans="2:13" x14ac:dyDescent="0.35">
      <c r="B156" s="6" t="s">
        <v>142</v>
      </c>
      <c r="C156" s="12">
        <v>1</v>
      </c>
      <c r="D156" s="15">
        <v>305.04944445264965</v>
      </c>
      <c r="E156" s="15">
        <v>254.35269230428156</v>
      </c>
      <c r="F156" s="15">
        <v>50.696752148368091</v>
      </c>
      <c r="G156" s="15">
        <v>0.5057642343382911</v>
      </c>
      <c r="H156" s="15">
        <v>12.466255712776823</v>
      </c>
      <c r="I156" s="15">
        <v>233.66673566655692</v>
      </c>
      <c r="J156" s="15">
        <v>275.0386489420062</v>
      </c>
      <c r="K156" s="15">
        <v>101.01013346391147</v>
      </c>
      <c r="L156" s="15">
        <v>86.740917851130746</v>
      </c>
      <c r="M156" s="15">
        <v>421.96446675743238</v>
      </c>
    </row>
    <row r="157" spans="2:13" x14ac:dyDescent="0.35">
      <c r="B157" s="6" t="s">
        <v>143</v>
      </c>
      <c r="C157" s="12">
        <v>1</v>
      </c>
      <c r="D157" s="15">
        <v>219.65535217099114</v>
      </c>
      <c r="E157" s="15">
        <v>258.20204963026021</v>
      </c>
      <c r="F157" s="15">
        <v>-38.546697459269069</v>
      </c>
      <c r="G157" s="15">
        <v>-0.3845520689313926</v>
      </c>
      <c r="H157" s="15">
        <v>12.574133280250569</v>
      </c>
      <c r="I157" s="15">
        <v>237.33708570002045</v>
      </c>
      <c r="J157" s="15">
        <v>279.06701356049996</v>
      </c>
      <c r="K157" s="15">
        <v>101.02350399115234</v>
      </c>
      <c r="L157" s="15">
        <v>90.568088712055214</v>
      </c>
      <c r="M157" s="15">
        <v>425.8360105484652</v>
      </c>
    </row>
    <row r="158" spans="2:13" x14ac:dyDescent="0.35">
      <c r="B158" s="6" t="s">
        <v>144</v>
      </c>
      <c r="C158" s="12">
        <v>1</v>
      </c>
      <c r="D158" s="15">
        <v>239.05316731393944</v>
      </c>
      <c r="E158" s="15">
        <v>277.06390052755575</v>
      </c>
      <c r="F158" s="15">
        <v>-38.010733213616305</v>
      </c>
      <c r="G158" s="15">
        <v>-0.37920514758341439</v>
      </c>
      <c r="H158" s="15">
        <v>13.967561708174747</v>
      </c>
      <c r="I158" s="15">
        <v>253.88674272756649</v>
      </c>
      <c r="J158" s="15">
        <v>300.24105832754498</v>
      </c>
      <c r="K158" s="15">
        <v>101.20638473422778</v>
      </c>
      <c r="L158" s="15">
        <v>109.12647534483577</v>
      </c>
      <c r="M158" s="15">
        <v>445.00132571027575</v>
      </c>
    </row>
    <row r="159" spans="2:13" x14ac:dyDescent="0.35">
      <c r="B159" s="6" t="s">
        <v>145</v>
      </c>
      <c r="C159" s="12">
        <v>1</v>
      </c>
      <c r="D159" s="15">
        <v>249.14047552741056</v>
      </c>
      <c r="E159" s="15">
        <v>298.69728869955583</v>
      </c>
      <c r="F159" s="15">
        <v>-49.556813172145269</v>
      </c>
      <c r="G159" s="15">
        <v>-0.49439190102166325</v>
      </c>
      <c r="H159" s="15">
        <v>16.913785606186849</v>
      </c>
      <c r="I159" s="15">
        <v>270.63129649704081</v>
      </c>
      <c r="J159" s="15">
        <v>326.76328090207085</v>
      </c>
      <c r="K159" s="15">
        <v>101.65488514790088</v>
      </c>
      <c r="L159" s="15">
        <v>130.01564164917957</v>
      </c>
      <c r="M159" s="15">
        <v>467.37893574993211</v>
      </c>
    </row>
    <row r="160" spans="2:13" x14ac:dyDescent="0.35">
      <c r="B160" s="6" t="s">
        <v>146</v>
      </c>
      <c r="C160" s="12">
        <v>1</v>
      </c>
      <c r="D160" s="15">
        <v>263.47531165786268</v>
      </c>
      <c r="E160" s="15">
        <v>298.69728869955583</v>
      </c>
      <c r="F160" s="15">
        <v>-35.221977041693151</v>
      </c>
      <c r="G160" s="15">
        <v>-0.35138377697724432</v>
      </c>
      <c r="H160" s="15">
        <v>16.913785606186849</v>
      </c>
      <c r="I160" s="15">
        <v>270.63129649704081</v>
      </c>
      <c r="J160" s="15">
        <v>326.76328090207085</v>
      </c>
      <c r="K160" s="15">
        <v>101.65488514790088</v>
      </c>
      <c r="L160" s="15">
        <v>130.01564164917957</v>
      </c>
      <c r="M160" s="15">
        <v>467.37893574993211</v>
      </c>
    </row>
    <row r="161" spans="2:13" x14ac:dyDescent="0.35">
      <c r="B161" s="6" t="s">
        <v>147</v>
      </c>
      <c r="C161" s="12">
        <v>1</v>
      </c>
      <c r="D161" s="15">
        <v>666.72935151489276</v>
      </c>
      <c r="E161" s="15">
        <v>336.26701620110765</v>
      </c>
      <c r="F161" s="15">
        <v>330.4623353137851</v>
      </c>
      <c r="G161" s="15">
        <v>3.2967798313486276</v>
      </c>
      <c r="H161" s="15">
        <v>23.81988704222567</v>
      </c>
      <c r="I161" s="15">
        <v>296.74134290965037</v>
      </c>
      <c r="J161" s="15">
        <v>375.79268949256493</v>
      </c>
      <c r="K161" s="15">
        <v>103.02925094168771</v>
      </c>
      <c r="L161" s="15">
        <v>165.30480697796065</v>
      </c>
      <c r="M161" s="15">
        <v>507.22922542425465</v>
      </c>
    </row>
    <row r="162" spans="2:13" x14ac:dyDescent="0.35">
      <c r="B162" s="6" t="s">
        <v>148</v>
      </c>
      <c r="C162" s="12">
        <v>1</v>
      </c>
      <c r="D162" s="15">
        <v>711.8649399072799</v>
      </c>
      <c r="E162" s="15">
        <v>346.07004616560431</v>
      </c>
      <c r="F162" s="15">
        <v>365.79489374167559</v>
      </c>
      <c r="G162" s="15">
        <v>3.6492667975392261</v>
      </c>
      <c r="H162" s="15">
        <v>25.817313120639561</v>
      </c>
      <c r="I162" s="15">
        <v>303.22993185856751</v>
      </c>
      <c r="J162" s="15">
        <v>388.91016047264111</v>
      </c>
      <c r="K162" s="15">
        <v>103.50929034473192</v>
      </c>
      <c r="L162" s="15">
        <v>174.31128066248348</v>
      </c>
      <c r="M162" s="15">
        <v>517.82881166872517</v>
      </c>
    </row>
    <row r="163" spans="2:13" x14ac:dyDescent="0.35">
      <c r="B163" s="6" t="s">
        <v>149</v>
      </c>
      <c r="C163" s="12">
        <v>1</v>
      </c>
      <c r="D163" s="15">
        <v>328.15780403353938</v>
      </c>
      <c r="E163" s="15">
        <v>256.14905903074259</v>
      </c>
      <c r="F163" s="15">
        <v>72.008745002796786</v>
      </c>
      <c r="G163" s="15">
        <v>0.71837832284435776</v>
      </c>
      <c r="H163" s="15">
        <v>12.508544722933129</v>
      </c>
      <c r="I163" s="15">
        <v>235.39292986884544</v>
      </c>
      <c r="J163" s="15">
        <v>276.90518819263974</v>
      </c>
      <c r="K163" s="15">
        <v>101.015361316913</v>
      </c>
      <c r="L163" s="15">
        <v>88.528609708169085</v>
      </c>
      <c r="M163" s="15">
        <v>423.7695083533161</v>
      </c>
    </row>
    <row r="164" spans="2:13" x14ac:dyDescent="0.35">
      <c r="B164" s="6" t="s">
        <v>150</v>
      </c>
      <c r="C164" s="12">
        <v>1</v>
      </c>
      <c r="D164" s="15">
        <v>144.59522043429578</v>
      </c>
      <c r="E164" s="15">
        <v>285.98741069932328</v>
      </c>
      <c r="F164" s="15">
        <v>-141.39219026502749</v>
      </c>
      <c r="G164" s="15">
        <v>-1.4105659597585785</v>
      </c>
      <c r="H164" s="15">
        <v>15.044430739304048</v>
      </c>
      <c r="I164" s="15">
        <v>261.02334377475876</v>
      </c>
      <c r="J164" s="15">
        <v>310.9514776238878</v>
      </c>
      <c r="K164" s="15">
        <v>101.3606157596262</v>
      </c>
      <c r="L164" s="15">
        <v>117.79406133398658</v>
      </c>
      <c r="M164" s="15">
        <v>454.18076006465998</v>
      </c>
    </row>
    <row r="165" spans="2:13" x14ac:dyDescent="0.35">
      <c r="B165" s="6" t="s">
        <v>151</v>
      </c>
      <c r="C165" s="12">
        <v>1</v>
      </c>
      <c r="D165" s="15">
        <v>266.12956722271895</v>
      </c>
      <c r="E165" s="15">
        <v>210.7661232096595</v>
      </c>
      <c r="F165" s="15">
        <v>55.36344401305945</v>
      </c>
      <c r="G165" s="15">
        <v>0.55232038907836023</v>
      </c>
      <c r="H165" s="15">
        <v>15.473822712869215</v>
      </c>
      <c r="I165" s="15">
        <v>185.08954212283115</v>
      </c>
      <c r="J165" s="15">
        <v>236.44270429648785</v>
      </c>
      <c r="K165" s="15">
        <v>101.4252370973328</v>
      </c>
      <c r="L165" s="15">
        <v>42.465544037677603</v>
      </c>
      <c r="M165" s="15">
        <v>379.06670238164139</v>
      </c>
    </row>
    <row r="166" spans="2:13" x14ac:dyDescent="0.35">
      <c r="B166" s="6" t="s">
        <v>152</v>
      </c>
      <c r="C166" s="12">
        <v>1</v>
      </c>
      <c r="D166" s="15">
        <v>277.18746772270498</v>
      </c>
      <c r="E166" s="15">
        <v>298.7252839975676</v>
      </c>
      <c r="F166" s="15">
        <v>-21.537816274862621</v>
      </c>
      <c r="G166" s="15">
        <v>-0.21486696279271061</v>
      </c>
      <c r="H166" s="15">
        <v>16.918259387712602</v>
      </c>
      <c r="I166" s="15">
        <v>270.6518681986833</v>
      </c>
      <c r="J166" s="15">
        <v>326.7986997964519</v>
      </c>
      <c r="K166" s="15">
        <v>101.6556296110097</v>
      </c>
      <c r="L166" s="15">
        <v>130.04240161783969</v>
      </c>
      <c r="M166" s="15">
        <v>467.40816637729552</v>
      </c>
    </row>
    <row r="167" spans="2:13" x14ac:dyDescent="0.35">
      <c r="B167" s="6" t="s">
        <v>153</v>
      </c>
      <c r="C167" s="12">
        <v>1</v>
      </c>
      <c r="D167" s="15">
        <v>153.97779967160201</v>
      </c>
      <c r="E167" s="15">
        <v>205.96077160184092</v>
      </c>
      <c r="F167" s="15">
        <v>-51.982971930238904</v>
      </c>
      <c r="G167" s="15">
        <v>-0.51859590373724673</v>
      </c>
      <c r="H167" s="15">
        <v>16.1738908592671</v>
      </c>
      <c r="I167" s="15">
        <v>179.12252821211302</v>
      </c>
      <c r="J167" s="15">
        <v>232.79901499156881</v>
      </c>
      <c r="K167" s="15">
        <v>101.53439947342156</v>
      </c>
      <c r="L167" s="15">
        <v>37.479053182416123</v>
      </c>
      <c r="M167" s="15">
        <v>374.44249002126571</v>
      </c>
    </row>
    <row r="168" spans="2:13" x14ac:dyDescent="0.35">
      <c r="B168" s="6" t="s">
        <v>154</v>
      </c>
      <c r="C168" s="12">
        <v>1</v>
      </c>
      <c r="D168" s="15">
        <v>232.91486209197791</v>
      </c>
      <c r="E168" s="15">
        <v>205.96077160184092</v>
      </c>
      <c r="F168" s="15">
        <v>26.954090490136991</v>
      </c>
      <c r="G168" s="15">
        <v>0.26890114970546436</v>
      </c>
      <c r="H168" s="15">
        <v>16.1738908592671</v>
      </c>
      <c r="I168" s="15">
        <v>179.12252821211302</v>
      </c>
      <c r="J168" s="15">
        <v>232.79901499156881</v>
      </c>
      <c r="K168" s="15">
        <v>101.53439947342156</v>
      </c>
      <c r="L168" s="15">
        <v>37.479053182416123</v>
      </c>
      <c r="M168" s="15">
        <v>374.44249002126571</v>
      </c>
    </row>
    <row r="169" spans="2:13" x14ac:dyDescent="0.35">
      <c r="B169" s="6" t="s">
        <v>155</v>
      </c>
      <c r="C169" s="12">
        <v>1</v>
      </c>
      <c r="D169" s="15">
        <v>308.27675199977176</v>
      </c>
      <c r="E169" s="15">
        <v>379.35297277776692</v>
      </c>
      <c r="F169" s="15">
        <v>-71.076220777995161</v>
      </c>
      <c r="G169" s="15">
        <v>-0.70907521405390872</v>
      </c>
      <c r="H169" s="15">
        <v>26.005838872008976</v>
      </c>
      <c r="I169" s="15">
        <v>336.20002712764085</v>
      </c>
      <c r="J169" s="15">
        <v>422.50591842789299</v>
      </c>
      <c r="K169" s="15">
        <v>103.55647341589882</v>
      </c>
      <c r="L169" s="15">
        <v>207.51591376080515</v>
      </c>
      <c r="M169" s="15">
        <v>551.19003179472872</v>
      </c>
    </row>
    <row r="170" spans="2:13" x14ac:dyDescent="0.35">
      <c r="B170" s="6" t="s">
        <v>156</v>
      </c>
      <c r="C170" s="12">
        <v>1</v>
      </c>
      <c r="D170" s="15">
        <v>272.20570082094849</v>
      </c>
      <c r="E170" s="15">
        <v>296.0201786870947</v>
      </c>
      <c r="F170" s="15">
        <v>-23.814477866146206</v>
      </c>
      <c r="G170" s="15">
        <v>-0.23757954215466098</v>
      </c>
      <c r="H170" s="15">
        <v>20.390357336487881</v>
      </c>
      <c r="I170" s="15">
        <v>262.1853162064545</v>
      </c>
      <c r="J170" s="15">
        <v>329.8550411677349</v>
      </c>
      <c r="K170" s="15">
        <v>102.29079236769324</v>
      </c>
      <c r="L170" s="15">
        <v>126.28333515452542</v>
      </c>
      <c r="M170" s="15">
        <v>465.75702221966401</v>
      </c>
    </row>
    <row r="171" spans="2:13" x14ac:dyDescent="0.35">
      <c r="B171" s="6" t="s">
        <v>157</v>
      </c>
      <c r="C171" s="12">
        <v>1</v>
      </c>
      <c r="D171" s="15">
        <v>355.87124573559618</v>
      </c>
      <c r="E171" s="15">
        <v>305.94548233224384</v>
      </c>
      <c r="F171" s="15">
        <v>49.925763403352335</v>
      </c>
      <c r="G171" s="15">
        <v>0.49807264630193826</v>
      </c>
      <c r="H171" s="15">
        <v>19.177534774208201</v>
      </c>
      <c r="I171" s="15">
        <v>274.12312428842972</v>
      </c>
      <c r="J171" s="15">
        <v>337.76784037605796</v>
      </c>
      <c r="K171" s="15">
        <v>102.05595215820011</v>
      </c>
      <c r="L171" s="15">
        <v>136.59832231831041</v>
      </c>
      <c r="M171" s="15">
        <v>475.29264234617727</v>
      </c>
    </row>
    <row r="172" spans="2:13" x14ac:dyDescent="0.35">
      <c r="B172" s="6" t="s">
        <v>158</v>
      </c>
      <c r="C172" s="12">
        <v>1</v>
      </c>
      <c r="D172" s="15">
        <v>337.17576313998126</v>
      </c>
      <c r="E172" s="15">
        <v>309.69671884709908</v>
      </c>
      <c r="F172" s="15">
        <v>27.479044292882179</v>
      </c>
      <c r="G172" s="15">
        <v>0.27413822795717124</v>
      </c>
      <c r="H172" s="15">
        <v>18.774576486483557</v>
      </c>
      <c r="I172" s="15">
        <v>278.54301206944984</v>
      </c>
      <c r="J172" s="15">
        <v>340.85042562474831</v>
      </c>
      <c r="K172" s="15">
        <v>101.98099947121369</v>
      </c>
      <c r="L172" s="15">
        <v>140.47393202657713</v>
      </c>
      <c r="M172" s="15">
        <v>478.91950566762102</v>
      </c>
    </row>
    <row r="173" spans="2:13" x14ac:dyDescent="0.35">
      <c r="B173" s="6" t="s">
        <v>159</v>
      </c>
      <c r="C173" s="12">
        <v>1</v>
      </c>
      <c r="D173" s="15">
        <v>361.36155202758158</v>
      </c>
      <c r="E173" s="15">
        <v>320.3018186452955</v>
      </c>
      <c r="F173" s="15">
        <v>41.059733382286083</v>
      </c>
      <c r="G173" s="15">
        <v>0.40962278126715773</v>
      </c>
      <c r="H173" s="15">
        <v>30.821363562139243</v>
      </c>
      <c r="I173" s="15">
        <v>269.15820304398017</v>
      </c>
      <c r="J173" s="15">
        <v>371.44543424661083</v>
      </c>
      <c r="K173" s="15">
        <v>104.86942348811893</v>
      </c>
      <c r="L173" s="15">
        <v>146.28610800372391</v>
      </c>
      <c r="M173" s="15">
        <v>494.31752928686706</v>
      </c>
    </row>
    <row r="174" spans="2:13" x14ac:dyDescent="0.35">
      <c r="B174" s="6" t="s">
        <v>160</v>
      </c>
      <c r="C174" s="12">
        <v>1</v>
      </c>
      <c r="D174" s="15">
        <v>1041.2002563709802</v>
      </c>
      <c r="E174" s="15">
        <v>498.05289221428654</v>
      </c>
      <c r="F174" s="15">
        <v>543.1473641566937</v>
      </c>
      <c r="G174" s="15">
        <v>5.4185820417376345</v>
      </c>
      <c r="H174" s="15">
        <v>28.795317840281466</v>
      </c>
      <c r="I174" s="15">
        <v>450.27120780658879</v>
      </c>
      <c r="J174" s="15">
        <v>545.8345766219843</v>
      </c>
      <c r="K174" s="15">
        <v>104.29194532860004</v>
      </c>
      <c r="L174" s="15">
        <v>324.99542344118532</v>
      </c>
      <c r="M174" s="15">
        <v>671.11036098738782</v>
      </c>
    </row>
    <row r="175" spans="2:13" x14ac:dyDescent="0.35">
      <c r="B175" s="6" t="s">
        <v>161</v>
      </c>
      <c r="C175" s="12">
        <v>1</v>
      </c>
      <c r="D175" s="15">
        <v>753.38798724890694</v>
      </c>
      <c r="E175" s="15">
        <v>367.39179212565909</v>
      </c>
      <c r="F175" s="15">
        <v>385.99619512324784</v>
      </c>
      <c r="G175" s="15">
        <v>3.8508003335729906</v>
      </c>
      <c r="H175" s="15">
        <v>17.714476055095773</v>
      </c>
      <c r="I175" s="15">
        <v>337.99716939542321</v>
      </c>
      <c r="J175" s="15">
        <v>396.78641485589498</v>
      </c>
      <c r="K175" s="15">
        <v>101.79116952274116</v>
      </c>
      <c r="L175" s="15">
        <v>198.48400077555891</v>
      </c>
      <c r="M175" s="15">
        <v>536.29958347575928</v>
      </c>
    </row>
    <row r="176" spans="2:13" x14ac:dyDescent="0.35">
      <c r="B176" s="6" t="s">
        <v>162</v>
      </c>
      <c r="C176" s="12">
        <v>1</v>
      </c>
      <c r="D176" s="15">
        <v>192.07759771029299</v>
      </c>
      <c r="E176" s="15">
        <v>316.30855606396869</v>
      </c>
      <c r="F176" s="15">
        <v>-124.2309583536757</v>
      </c>
      <c r="G176" s="15">
        <v>-1.2393609623941451</v>
      </c>
      <c r="H176" s="15">
        <v>18.147393608862938</v>
      </c>
      <c r="I176" s="15">
        <v>286.19556897868762</v>
      </c>
      <c r="J176" s="15">
        <v>346.42154314924977</v>
      </c>
      <c r="K176" s="15">
        <v>101.86740119241222</v>
      </c>
      <c r="L176" s="15">
        <v>147.27426923282198</v>
      </c>
      <c r="M176" s="15">
        <v>485.34284289511538</v>
      </c>
    </row>
    <row r="177" spans="2:13" x14ac:dyDescent="0.35">
      <c r="B177" s="6" t="s">
        <v>163</v>
      </c>
      <c r="C177" s="12">
        <v>1</v>
      </c>
      <c r="D177" s="15">
        <v>390.64287641209955</v>
      </c>
      <c r="E177" s="15">
        <v>362.42838552110004</v>
      </c>
      <c r="F177" s="15">
        <v>28.214490890999514</v>
      </c>
      <c r="G177" s="15">
        <v>0.28147523811720943</v>
      </c>
      <c r="H177" s="15">
        <v>17.396008432027337</v>
      </c>
      <c r="I177" s="15">
        <v>333.56221396281956</v>
      </c>
      <c r="J177" s="15">
        <v>391.29455707938052</v>
      </c>
      <c r="K177" s="15">
        <v>101.73623071584692</v>
      </c>
      <c r="L177" s="15">
        <v>193.61175721171767</v>
      </c>
      <c r="M177" s="15">
        <v>531.24501383048243</v>
      </c>
    </row>
    <row r="178" spans="2:13" x14ac:dyDescent="0.35">
      <c r="B178" s="6" t="s">
        <v>164</v>
      </c>
      <c r="C178" s="12">
        <v>1</v>
      </c>
      <c r="D178" s="15">
        <v>256.29154906337163</v>
      </c>
      <c r="E178" s="15">
        <v>245.95409450914508</v>
      </c>
      <c r="F178" s="15">
        <v>10.337454554226554</v>
      </c>
      <c r="G178" s="15">
        <v>0.10312918611283407</v>
      </c>
      <c r="H178" s="15">
        <v>12.458583295427591</v>
      </c>
      <c r="I178" s="15">
        <v>225.28086914344385</v>
      </c>
      <c r="J178" s="15">
        <v>266.62731987484631</v>
      </c>
      <c r="K178" s="15">
        <v>101.00918685263224</v>
      </c>
      <c r="L178" s="15">
        <v>78.343890821132248</v>
      </c>
      <c r="M178" s="15">
        <v>413.56429819715788</v>
      </c>
    </row>
    <row r="179" spans="2:13" x14ac:dyDescent="0.35">
      <c r="B179" s="6" t="s">
        <v>165</v>
      </c>
      <c r="C179" s="12">
        <v>1</v>
      </c>
      <c r="D179" s="15">
        <v>184.67931669463792</v>
      </c>
      <c r="E179" s="15">
        <v>170.18007880187696</v>
      </c>
      <c r="F179" s="15">
        <v>14.499237892760959</v>
      </c>
      <c r="G179" s="15">
        <v>0.14464823959254433</v>
      </c>
      <c r="H179" s="15">
        <v>22.518210781033041</v>
      </c>
      <c r="I179" s="15">
        <v>132.81434986867549</v>
      </c>
      <c r="J179" s="15">
        <v>207.54580773507843</v>
      </c>
      <c r="K179" s="15">
        <v>102.7361151089523</v>
      </c>
      <c r="L179" s="15">
        <v>-0.29571370845442857</v>
      </c>
      <c r="M179" s="15">
        <v>340.65587131220832</v>
      </c>
    </row>
    <row r="180" spans="2:13" x14ac:dyDescent="0.35">
      <c r="B180" s="6" t="s">
        <v>166</v>
      </c>
      <c r="C180" s="12">
        <v>1</v>
      </c>
      <c r="D180" s="15">
        <v>259.95286757158794</v>
      </c>
      <c r="E180" s="15">
        <v>261.75530253470407</v>
      </c>
      <c r="F180" s="15">
        <v>-1.8024349631161272</v>
      </c>
      <c r="G180" s="15">
        <v>-1.7981568846799158E-2</v>
      </c>
      <c r="H180" s="15">
        <v>12.730298322395631</v>
      </c>
      <c r="I180" s="15">
        <v>240.6312051994893</v>
      </c>
      <c r="J180" s="15">
        <v>282.87939986991887</v>
      </c>
      <c r="K180" s="15">
        <v>101.0430602578824</v>
      </c>
      <c r="L180" s="15">
        <v>94.088890807299066</v>
      </c>
      <c r="M180" s="15">
        <v>429.42171426210905</v>
      </c>
    </row>
    <row r="181" spans="2:13" x14ac:dyDescent="0.35">
      <c r="B181" s="6" t="s">
        <v>167</v>
      </c>
      <c r="C181" s="12">
        <v>1</v>
      </c>
      <c r="D181" s="15">
        <v>325.84191908072341</v>
      </c>
      <c r="E181" s="15">
        <v>279.89842729977397</v>
      </c>
      <c r="F181" s="15">
        <v>45.943491780949444</v>
      </c>
      <c r="G181" s="15">
        <v>0.45834444927390566</v>
      </c>
      <c r="H181" s="15">
        <v>14.28495529588511</v>
      </c>
      <c r="I181" s="15">
        <v>256.19460053488137</v>
      </c>
      <c r="J181" s="15">
        <v>303.60225406466657</v>
      </c>
      <c r="K181" s="15">
        <v>101.25067643579622</v>
      </c>
      <c r="L181" s="15">
        <v>111.8875064148026</v>
      </c>
      <c r="M181" s="15">
        <v>447.90934818474534</v>
      </c>
    </row>
    <row r="182" spans="2:13" x14ac:dyDescent="0.35">
      <c r="B182" s="6" t="s">
        <v>168</v>
      </c>
      <c r="C182" s="12">
        <v>1</v>
      </c>
      <c r="D182" s="15">
        <v>291.77268941607758</v>
      </c>
      <c r="E182" s="15">
        <v>282.4530007839258</v>
      </c>
      <c r="F182" s="15">
        <v>9.3196886321517809</v>
      </c>
      <c r="G182" s="15">
        <v>9.2975683560889588E-2</v>
      </c>
      <c r="H182" s="15">
        <v>14.591252664138414</v>
      </c>
      <c r="I182" s="15">
        <v>258.24091763283997</v>
      </c>
      <c r="J182" s="15">
        <v>306.66508393501164</v>
      </c>
      <c r="K182" s="15">
        <v>101.2943442903383</v>
      </c>
      <c r="L182" s="15">
        <v>114.3696193810305</v>
      </c>
      <c r="M182" s="15">
        <v>450.53638218682113</v>
      </c>
    </row>
    <row r="183" spans="2:13" x14ac:dyDescent="0.35">
      <c r="B183" s="6" t="s">
        <v>169</v>
      </c>
      <c r="C183" s="12">
        <v>1</v>
      </c>
      <c r="D183" s="15">
        <v>126.71894491627157</v>
      </c>
      <c r="E183" s="15">
        <v>111.03815797846619</v>
      </c>
      <c r="F183" s="15">
        <v>15.680786937805379</v>
      </c>
      <c r="G183" s="15">
        <v>0.1564356859826237</v>
      </c>
      <c r="H183" s="15">
        <v>34.986147268773195</v>
      </c>
      <c r="I183" s="15">
        <v>52.983683403462962</v>
      </c>
      <c r="J183" s="15">
        <v>169.0926325534694</v>
      </c>
      <c r="K183" s="15">
        <v>106.16812154132309</v>
      </c>
      <c r="L183" s="15">
        <v>-65.132555113965168</v>
      </c>
      <c r="M183" s="15">
        <v>287.20887107089754</v>
      </c>
    </row>
    <row r="184" spans="2:13" x14ac:dyDescent="0.35">
      <c r="B184" s="6" t="s">
        <v>170</v>
      </c>
      <c r="C184" s="12">
        <v>1</v>
      </c>
      <c r="D184" s="15">
        <v>206.70153351002702</v>
      </c>
      <c r="E184" s="15">
        <v>155.66916811519428</v>
      </c>
      <c r="F184" s="15">
        <v>51.032365394832738</v>
      </c>
      <c r="G184" s="15">
        <v>0.50911240102429933</v>
      </c>
      <c r="H184" s="15">
        <v>25.437743683197166</v>
      </c>
      <c r="I184" s="15">
        <v>113.45889464447947</v>
      </c>
      <c r="J184" s="15">
        <v>197.87944158590909</v>
      </c>
      <c r="K184" s="15">
        <v>103.41527128327277</v>
      </c>
      <c r="L184" s="15">
        <v>-15.933586290988245</v>
      </c>
      <c r="M184" s="15">
        <v>327.27192252137684</v>
      </c>
    </row>
    <row r="185" spans="2:13" x14ac:dyDescent="0.35">
      <c r="B185" s="6" t="s">
        <v>171</v>
      </c>
      <c r="C185" s="12">
        <v>1</v>
      </c>
      <c r="D185" s="15">
        <v>201.98489226665259</v>
      </c>
      <c r="E185" s="15">
        <v>156.046028281058</v>
      </c>
      <c r="F185" s="15">
        <v>45.938863985594594</v>
      </c>
      <c r="G185" s="15">
        <v>0.45829828116105553</v>
      </c>
      <c r="H185" s="15">
        <v>25.360350369019709</v>
      </c>
      <c r="I185" s="15">
        <v>113.96417787321072</v>
      </c>
      <c r="J185" s="15">
        <v>198.1278786889053</v>
      </c>
      <c r="K185" s="15">
        <v>103.39626154624888</v>
      </c>
      <c r="L185" s="15">
        <v>-15.5251822032902</v>
      </c>
      <c r="M185" s="15">
        <v>327.61723876540623</v>
      </c>
    </row>
    <row r="186" spans="2:13" x14ac:dyDescent="0.35">
      <c r="B186" s="6" t="s">
        <v>172</v>
      </c>
      <c r="C186" s="12">
        <v>1</v>
      </c>
      <c r="D186" s="15">
        <v>303.19777569926305</v>
      </c>
      <c r="E186" s="15">
        <v>295.80730962544237</v>
      </c>
      <c r="F186" s="15">
        <v>7.3904660738206758</v>
      </c>
      <c r="G186" s="15">
        <v>7.3729248064845709E-2</v>
      </c>
      <c r="H186" s="15">
        <v>16.459614174651467</v>
      </c>
      <c r="I186" s="15">
        <v>268.49494952829201</v>
      </c>
      <c r="J186" s="15">
        <v>323.11966972259273</v>
      </c>
      <c r="K186" s="15">
        <v>101.58030532381389</v>
      </c>
      <c r="L186" s="15">
        <v>127.24941705617559</v>
      </c>
      <c r="M186" s="15">
        <v>464.36520219470913</v>
      </c>
    </row>
    <row r="187" spans="2:13" x14ac:dyDescent="0.35">
      <c r="B187" s="6" t="s">
        <v>173</v>
      </c>
      <c r="C187" s="12">
        <v>1</v>
      </c>
      <c r="D187" s="15">
        <v>342.45802828352049</v>
      </c>
      <c r="E187" s="15">
        <v>273.74382983389916</v>
      </c>
      <c r="F187" s="15">
        <v>68.714198449621335</v>
      </c>
      <c r="G187" s="15">
        <v>0.68551105335770146</v>
      </c>
      <c r="H187" s="15">
        <v>13.627998419029558</v>
      </c>
      <c r="I187" s="15">
        <v>251.13012842665992</v>
      </c>
      <c r="J187" s="15">
        <v>296.35753124113842</v>
      </c>
      <c r="K187" s="15">
        <v>101.16008042607488</v>
      </c>
      <c r="L187" s="15">
        <v>105.88323998431042</v>
      </c>
      <c r="M187" s="15">
        <v>441.60441968348789</v>
      </c>
    </row>
    <row r="188" spans="2:13" x14ac:dyDescent="0.35">
      <c r="B188" s="6" t="s">
        <v>174</v>
      </c>
      <c r="C188" s="12">
        <v>1</v>
      </c>
      <c r="D188" s="15">
        <v>189.92428664396911</v>
      </c>
      <c r="E188" s="15">
        <v>273.74382983389916</v>
      </c>
      <c r="F188" s="15">
        <v>-83.819543189930044</v>
      </c>
      <c r="G188" s="15">
        <v>-0.83620597548288711</v>
      </c>
      <c r="H188" s="15">
        <v>13.627998419029558</v>
      </c>
      <c r="I188" s="15">
        <v>251.13012842665992</v>
      </c>
      <c r="J188" s="15">
        <v>296.35753124113842</v>
      </c>
      <c r="K188" s="15">
        <v>101.16008042607488</v>
      </c>
      <c r="L188" s="15">
        <v>105.88323998431042</v>
      </c>
      <c r="M188" s="15">
        <v>441.60441968348789</v>
      </c>
    </row>
    <row r="189" spans="2:13" x14ac:dyDescent="0.35">
      <c r="B189" s="6" t="s">
        <v>175</v>
      </c>
      <c r="C189" s="12">
        <v>1</v>
      </c>
      <c r="D189" s="15">
        <v>192.14693620199762</v>
      </c>
      <c r="E189" s="15">
        <v>246.65397765232416</v>
      </c>
      <c r="F189" s="15">
        <v>-54.50704145032654</v>
      </c>
      <c r="G189" s="15">
        <v>-0.54377669016134977</v>
      </c>
      <c r="H189" s="15">
        <v>12.447229865079231</v>
      </c>
      <c r="I189" s="15">
        <v>225.99959166977749</v>
      </c>
      <c r="J189" s="15">
        <v>267.30836363487083</v>
      </c>
      <c r="K189" s="15">
        <v>101.00778713651233</v>
      </c>
      <c r="L189" s="15">
        <v>79.046096591700717</v>
      </c>
      <c r="M189" s="15">
        <v>414.26185871294763</v>
      </c>
    </row>
    <row r="190" spans="2:13" x14ac:dyDescent="0.35">
      <c r="B190" s="6" t="s">
        <v>176</v>
      </c>
      <c r="C190" s="12">
        <v>1</v>
      </c>
      <c r="D190" s="15">
        <v>166.4431242436884</v>
      </c>
      <c r="E190" s="15">
        <v>246.65397765232416</v>
      </c>
      <c r="F190" s="15">
        <v>-80.210853408635757</v>
      </c>
      <c r="G190" s="15">
        <v>-0.80020472990290825</v>
      </c>
      <c r="H190" s="15">
        <v>12.447229865079231</v>
      </c>
      <c r="I190" s="15">
        <v>225.99959166977749</v>
      </c>
      <c r="J190" s="15">
        <v>267.30836363487083</v>
      </c>
      <c r="K190" s="15">
        <v>101.00778713651233</v>
      </c>
      <c r="L190" s="15">
        <v>79.046096591700717</v>
      </c>
      <c r="M190" s="15">
        <v>414.26185871294763</v>
      </c>
    </row>
    <row r="191" spans="2:13" x14ac:dyDescent="0.35">
      <c r="B191" s="6" t="s">
        <v>177</v>
      </c>
      <c r="C191" s="12">
        <v>1</v>
      </c>
      <c r="D191" s="15">
        <v>235.78191117171292</v>
      </c>
      <c r="E191" s="15">
        <v>271.82285248195296</v>
      </c>
      <c r="F191" s="15">
        <v>-36.040941310240044</v>
      </c>
      <c r="G191" s="15">
        <v>-0.35955398155011004</v>
      </c>
      <c r="H191" s="15">
        <v>13.448374584720291</v>
      </c>
      <c r="I191" s="15">
        <v>249.50721096801553</v>
      </c>
      <c r="J191" s="15">
        <v>294.13849399589037</v>
      </c>
      <c r="K191" s="15">
        <v>101.13603863050903</v>
      </c>
      <c r="L191" s="15">
        <v>104.00215653090336</v>
      </c>
      <c r="M191" s="15">
        <v>439.64354843300259</v>
      </c>
    </row>
    <row r="192" spans="2:13" x14ac:dyDescent="0.35">
      <c r="B192" s="6" t="s">
        <v>178</v>
      </c>
      <c r="C192" s="12">
        <v>1</v>
      </c>
      <c r="D192" s="15">
        <v>284.67501459199542</v>
      </c>
      <c r="E192" s="15">
        <v>279.92342310157028</v>
      </c>
      <c r="F192" s="15">
        <v>4.7515914904251417</v>
      </c>
      <c r="G192" s="15">
        <v>4.7403135905237058E-2</v>
      </c>
      <c r="H192" s="15">
        <v>14.287861479457517</v>
      </c>
      <c r="I192" s="15">
        <v>256.21477394343106</v>
      </c>
      <c r="J192" s="15">
        <v>303.6320722597095</v>
      </c>
      <c r="K192" s="15">
        <v>101.25108649568671</v>
      </c>
      <c r="L192" s="15">
        <v>111.91182178124535</v>
      </c>
      <c r="M192" s="15">
        <v>447.93502442189521</v>
      </c>
    </row>
    <row r="193" spans="2:13" x14ac:dyDescent="0.35">
      <c r="B193" s="6" t="s">
        <v>179</v>
      </c>
      <c r="C193" s="12">
        <v>1</v>
      </c>
      <c r="D193" s="15">
        <v>214.07504868302217</v>
      </c>
      <c r="E193" s="15">
        <v>286.94391763857192</v>
      </c>
      <c r="F193" s="15">
        <v>-72.868868955549743</v>
      </c>
      <c r="G193" s="15">
        <v>-0.72695914733439615</v>
      </c>
      <c r="H193" s="15">
        <v>15.172594220665991</v>
      </c>
      <c r="I193" s="15">
        <v>261.76718186787781</v>
      </c>
      <c r="J193" s="15">
        <v>312.12065340926603</v>
      </c>
      <c r="K193" s="15">
        <v>101.37971762776741</v>
      </c>
      <c r="L193" s="15">
        <v>118.71887147307544</v>
      </c>
      <c r="M193" s="15">
        <v>455.16896380406843</v>
      </c>
    </row>
    <row r="194" spans="2:13" x14ac:dyDescent="0.35">
      <c r="B194" s="6" t="s">
        <v>180</v>
      </c>
      <c r="C194" s="12">
        <v>1</v>
      </c>
      <c r="D194" s="15">
        <v>183.77263114909792</v>
      </c>
      <c r="E194" s="15">
        <v>173.22008403719462</v>
      </c>
      <c r="F194" s="15">
        <v>10.552547111903294</v>
      </c>
      <c r="G194" s="15">
        <v>0.10527500646887719</v>
      </c>
      <c r="H194" s="15">
        <v>21.924781236047796</v>
      </c>
      <c r="I194" s="15">
        <v>136.83906600018696</v>
      </c>
      <c r="J194" s="15">
        <v>209.60110207420229</v>
      </c>
      <c r="K194" s="15">
        <v>102.60767789570826</v>
      </c>
      <c r="L194" s="15">
        <v>2.9574145916431007</v>
      </c>
      <c r="M194" s="15">
        <v>343.48275348274615</v>
      </c>
    </row>
    <row r="195" spans="2:13" x14ac:dyDescent="0.35">
      <c r="B195" s="6" t="s">
        <v>181</v>
      </c>
      <c r="C195" s="12">
        <v>1</v>
      </c>
      <c r="D195" s="15">
        <v>289.28642125223553</v>
      </c>
      <c r="E195" s="15">
        <v>262.05140695623891</v>
      </c>
      <c r="F195" s="15">
        <v>27.235014295996621</v>
      </c>
      <c r="G195" s="15">
        <v>0.27170372003900722</v>
      </c>
      <c r="H195" s="15">
        <v>12.745704692589777</v>
      </c>
      <c r="I195" s="15">
        <v>240.90174496768125</v>
      </c>
      <c r="J195" s="15">
        <v>283.20106894479659</v>
      </c>
      <c r="K195" s="15">
        <v>101.04500244451266</v>
      </c>
      <c r="L195" s="15">
        <v>94.381772449729908</v>
      </c>
      <c r="M195" s="15">
        <v>429.72104146274791</v>
      </c>
    </row>
    <row r="196" spans="2:13" x14ac:dyDescent="0.35">
      <c r="B196" s="6" t="s">
        <v>182</v>
      </c>
      <c r="C196" s="12">
        <v>1</v>
      </c>
      <c r="D196" s="15">
        <v>397.14858141361776</v>
      </c>
      <c r="E196" s="15">
        <v>392.23133737911905</v>
      </c>
      <c r="F196" s="15">
        <v>4.9172440344987081</v>
      </c>
      <c r="G196" s="15">
        <v>4.9055729583711072E-2</v>
      </c>
      <c r="H196" s="15">
        <v>25.845228995299603</v>
      </c>
      <c r="I196" s="15">
        <v>349.34490069702224</v>
      </c>
      <c r="J196" s="15">
        <v>435.11777406121587</v>
      </c>
      <c r="K196" s="15">
        <v>103.51625665913707</v>
      </c>
      <c r="L196" s="15">
        <v>220.46101228015567</v>
      </c>
      <c r="M196" s="15">
        <v>564.00166247808238</v>
      </c>
    </row>
    <row r="197" spans="2:13" x14ac:dyDescent="0.35">
      <c r="B197" s="6" t="s">
        <v>183</v>
      </c>
      <c r="C197" s="12">
        <v>1</v>
      </c>
      <c r="D197" s="15">
        <v>300.04673067328798</v>
      </c>
      <c r="E197" s="15">
        <v>342.771000802098</v>
      </c>
      <c r="F197" s="15">
        <v>-42.724270128810019</v>
      </c>
      <c r="G197" s="15">
        <v>-0.42622864096147994</v>
      </c>
      <c r="H197" s="15">
        <v>16.886892311240356</v>
      </c>
      <c r="I197" s="15">
        <v>314.74963415082516</v>
      </c>
      <c r="J197" s="15">
        <v>370.79236745337084</v>
      </c>
      <c r="K197" s="15">
        <v>101.6504139825918</v>
      </c>
      <c r="L197" s="15">
        <v>174.09677300685615</v>
      </c>
      <c r="M197" s="15">
        <v>511.44522859733985</v>
      </c>
    </row>
    <row r="198" spans="2:13" x14ac:dyDescent="0.35">
      <c r="B198" s="6" t="s">
        <v>184</v>
      </c>
      <c r="C198" s="12">
        <v>1</v>
      </c>
      <c r="D198" s="15">
        <v>256.18438620920188</v>
      </c>
      <c r="E198" s="15">
        <v>382.95829128531523</v>
      </c>
      <c r="F198" s="15">
        <v>-126.77390507611335</v>
      </c>
      <c r="G198" s="15">
        <v>-1.2647300727914499</v>
      </c>
      <c r="H198" s="15">
        <v>19.146465556323047</v>
      </c>
      <c r="I198" s="15">
        <v>351.18748813566884</v>
      </c>
      <c r="J198" s="15">
        <v>414.72909443496161</v>
      </c>
      <c r="K198" s="15">
        <v>102.05011844285302</v>
      </c>
      <c r="L198" s="15">
        <v>213.62081148214332</v>
      </c>
      <c r="M198" s="15">
        <v>552.29577108848707</v>
      </c>
    </row>
    <row r="199" spans="2:13" x14ac:dyDescent="0.35">
      <c r="B199" s="6" t="s">
        <v>185</v>
      </c>
      <c r="C199" s="12">
        <v>1</v>
      </c>
      <c r="D199" s="15">
        <v>318.5782889727414</v>
      </c>
      <c r="E199" s="15">
        <v>363.18863359298086</v>
      </c>
      <c r="F199" s="15">
        <v>-44.610344620239459</v>
      </c>
      <c r="G199" s="15">
        <v>-0.44504461990764799</v>
      </c>
      <c r="H199" s="15">
        <v>17.440087464736827</v>
      </c>
      <c r="I199" s="15">
        <v>334.24931922580333</v>
      </c>
      <c r="J199" s="15">
        <v>392.12794796015839</v>
      </c>
      <c r="K199" s="15">
        <v>101.74377711525426</v>
      </c>
      <c r="L199" s="15">
        <v>194.35948312020736</v>
      </c>
      <c r="M199" s="15">
        <v>532.01778406575431</v>
      </c>
    </row>
    <row r="200" spans="2:13" x14ac:dyDescent="0.35">
      <c r="B200" s="6" t="s">
        <v>186</v>
      </c>
      <c r="C200" s="12">
        <v>1</v>
      </c>
      <c r="D200" s="15">
        <v>281.76515409737482</v>
      </c>
      <c r="E200" s="15">
        <v>279.54848568969089</v>
      </c>
      <c r="F200" s="15">
        <v>2.216668407683926</v>
      </c>
      <c r="G200" s="15">
        <v>2.2114071463850724E-2</v>
      </c>
      <c r="H200" s="15">
        <v>14.24446173847155</v>
      </c>
      <c r="I200" s="15">
        <v>255.91185215362847</v>
      </c>
      <c r="J200" s="15">
        <v>303.18511922575328</v>
      </c>
      <c r="K200" s="15">
        <v>101.24497133744296</v>
      </c>
      <c r="L200" s="15">
        <v>111.54703159409627</v>
      </c>
      <c r="M200" s="15">
        <v>447.54993978528552</v>
      </c>
    </row>
    <row r="201" spans="2:13" x14ac:dyDescent="0.35">
      <c r="B201" s="6" t="s">
        <v>187</v>
      </c>
      <c r="C201" s="12">
        <v>1</v>
      </c>
      <c r="D201" s="15">
        <v>348.46674668822629</v>
      </c>
      <c r="E201" s="15">
        <v>426.46840971406982</v>
      </c>
      <c r="F201" s="15">
        <v>-78.001663025843527</v>
      </c>
      <c r="G201" s="15">
        <v>-0.77816526119709306</v>
      </c>
      <c r="H201" s="15">
        <v>27.115690204665199</v>
      </c>
      <c r="I201" s="15">
        <v>381.47382555831638</v>
      </c>
      <c r="J201" s="15">
        <v>471.46299386982326</v>
      </c>
      <c r="K201" s="15">
        <v>103.84074434525324</v>
      </c>
      <c r="L201" s="15">
        <v>254.15964401520802</v>
      </c>
      <c r="M201" s="15">
        <v>598.77717541293168</v>
      </c>
    </row>
    <row r="202" spans="2:13" x14ac:dyDescent="0.35">
      <c r="B202" s="6" t="s">
        <v>188</v>
      </c>
      <c r="C202" s="12">
        <v>1</v>
      </c>
      <c r="D202" s="15">
        <v>378.71914793843308</v>
      </c>
      <c r="E202" s="15">
        <v>405.11225915131467</v>
      </c>
      <c r="F202" s="15">
        <v>-26.393111212881593</v>
      </c>
      <c r="G202" s="15">
        <v>-0.26330467177310318</v>
      </c>
      <c r="H202" s="15">
        <v>22.091513737793097</v>
      </c>
      <c r="I202" s="15">
        <v>368.45457253148084</v>
      </c>
      <c r="J202" s="15">
        <v>441.76994577114851</v>
      </c>
      <c r="K202" s="15">
        <v>102.64343383835113</v>
      </c>
      <c r="L202" s="15">
        <v>234.79025786658923</v>
      </c>
      <c r="M202" s="15">
        <v>575.43426043604018</v>
      </c>
    </row>
    <row r="203" spans="2:13" x14ac:dyDescent="0.35">
      <c r="B203" s="6" t="s">
        <v>189</v>
      </c>
      <c r="C203" s="12">
        <v>1</v>
      </c>
      <c r="D203" s="15">
        <v>360.30415645289946</v>
      </c>
      <c r="E203" s="15">
        <v>324.31012460059617</v>
      </c>
      <c r="F203" s="15">
        <v>35.994031852303294</v>
      </c>
      <c r="G203" s="15">
        <v>0.35908600036647975</v>
      </c>
      <c r="H203" s="15">
        <v>17.54382972782971</v>
      </c>
      <c r="I203" s="15">
        <v>295.19866488318013</v>
      </c>
      <c r="J203" s="15">
        <v>353.42158431801221</v>
      </c>
      <c r="K203" s="15">
        <v>101.76161109386952</v>
      </c>
      <c r="L203" s="15">
        <v>155.45138120779814</v>
      </c>
      <c r="M203" s="15">
        <v>493.1688679933942</v>
      </c>
    </row>
    <row r="204" spans="2:13" x14ac:dyDescent="0.35">
      <c r="B204" s="6" t="s">
        <v>190</v>
      </c>
      <c r="C204" s="12">
        <v>1</v>
      </c>
      <c r="D204" s="15">
        <v>342.76335527262108</v>
      </c>
      <c r="E204" s="15">
        <v>314.28575658985574</v>
      </c>
      <c r="F204" s="15">
        <v>28.477598682765347</v>
      </c>
      <c r="G204" s="15">
        <v>0.28410007117281511</v>
      </c>
      <c r="H204" s="15">
        <v>18.327514934218172</v>
      </c>
      <c r="I204" s="15">
        <v>283.8738840965039</v>
      </c>
      <c r="J204" s="15">
        <v>344.69762908320757</v>
      </c>
      <c r="K204" s="15">
        <v>101.8996434467013</v>
      </c>
      <c r="L204" s="15">
        <v>145.19796837950636</v>
      </c>
      <c r="M204" s="15">
        <v>483.37354480020508</v>
      </c>
    </row>
    <row r="205" spans="2:13" x14ac:dyDescent="0.35">
      <c r="B205" s="6" t="s">
        <v>191</v>
      </c>
      <c r="C205" s="12">
        <v>1</v>
      </c>
      <c r="D205" s="15">
        <v>360.59464988979607</v>
      </c>
      <c r="E205" s="15">
        <v>172.41637210187474</v>
      </c>
      <c r="F205" s="15">
        <v>188.17827778792133</v>
      </c>
      <c r="G205" s="15">
        <v>1.8773163674464282</v>
      </c>
      <c r="H205" s="15">
        <v>22.080965903155484</v>
      </c>
      <c r="I205" s="15">
        <v>135.7761880950919</v>
      </c>
      <c r="J205" s="15">
        <v>209.05655610865759</v>
      </c>
      <c r="K205" s="15">
        <v>102.64116418921398</v>
      </c>
      <c r="L205" s="15">
        <v>2.0981369731399582</v>
      </c>
      <c r="M205" s="15">
        <v>342.73460723060953</v>
      </c>
    </row>
    <row r="206" spans="2:13" x14ac:dyDescent="0.35">
      <c r="B206" s="6" t="s">
        <v>192</v>
      </c>
      <c r="C206" s="12">
        <v>1</v>
      </c>
      <c r="D206" s="15">
        <v>283.6937634993709</v>
      </c>
      <c r="E206" s="15">
        <v>247.16722532145042</v>
      </c>
      <c r="F206" s="15">
        <v>36.526538177920486</v>
      </c>
      <c r="G206" s="15">
        <v>0.36439842458781607</v>
      </c>
      <c r="H206" s="15">
        <v>12.440284804100507</v>
      </c>
      <c r="I206" s="15">
        <v>226.52436366774492</v>
      </c>
      <c r="J206" s="15">
        <v>267.81008697515591</v>
      </c>
      <c r="K206" s="15">
        <v>101.00693152901933</v>
      </c>
      <c r="L206" s="15">
        <v>79.56076401828318</v>
      </c>
      <c r="M206" s="15">
        <v>414.77368662461765</v>
      </c>
    </row>
    <row r="207" spans="2:13" x14ac:dyDescent="0.35">
      <c r="B207" s="6" t="s">
        <v>193</v>
      </c>
      <c r="C207" s="12">
        <v>1</v>
      </c>
      <c r="D207" s="15">
        <v>248.0364410567509</v>
      </c>
      <c r="E207" s="15">
        <v>225.92666899174378</v>
      </c>
      <c r="F207" s="15">
        <v>22.109772065007121</v>
      </c>
      <c r="G207" s="15">
        <v>0.22057294532648714</v>
      </c>
      <c r="H207" s="15">
        <v>13.649917117068592</v>
      </c>
      <c r="I207" s="15">
        <v>203.27659666065722</v>
      </c>
      <c r="J207" s="15">
        <v>248.57674132283034</v>
      </c>
      <c r="K207" s="15">
        <v>101.16303558219133</v>
      </c>
      <c r="L207" s="15">
        <v>58.061175486021995</v>
      </c>
      <c r="M207" s="15">
        <v>393.7921624974656</v>
      </c>
    </row>
    <row r="208" spans="2:13" x14ac:dyDescent="0.35">
      <c r="B208" s="6" t="s">
        <v>194</v>
      </c>
      <c r="C208" s="12">
        <v>1</v>
      </c>
      <c r="D208" s="15">
        <v>378.96757551248282</v>
      </c>
      <c r="E208" s="15">
        <v>432.8558048399351</v>
      </c>
      <c r="F208" s="15">
        <v>-53.888229327452279</v>
      </c>
      <c r="G208" s="15">
        <v>-0.53760325643508633</v>
      </c>
      <c r="H208" s="15">
        <v>27.60794178092204</v>
      </c>
      <c r="I208" s="15">
        <v>387.04440006089982</v>
      </c>
      <c r="J208" s="15">
        <v>478.66720961897039</v>
      </c>
      <c r="K208" s="15">
        <v>103.97037068453515</v>
      </c>
      <c r="L208" s="15">
        <v>260.33194289282733</v>
      </c>
      <c r="M208" s="15">
        <v>605.37966678704288</v>
      </c>
    </row>
    <row r="209" spans="2:13" x14ac:dyDescent="0.35">
      <c r="B209" s="6" t="s">
        <v>195</v>
      </c>
      <c r="C209" s="12">
        <v>1</v>
      </c>
      <c r="D209" s="15">
        <v>270.20687266746779</v>
      </c>
      <c r="E209" s="15">
        <v>300.63657704582738</v>
      </c>
      <c r="F209" s="15">
        <v>-30.429704378359588</v>
      </c>
      <c r="G209" s="15">
        <v>-0.30357479491034789</v>
      </c>
      <c r="H209" s="15">
        <v>19.801205878811917</v>
      </c>
      <c r="I209" s="15">
        <v>267.7793265913906</v>
      </c>
      <c r="J209" s="15">
        <v>333.49382750026416</v>
      </c>
      <c r="K209" s="15">
        <v>102.17498365625492</v>
      </c>
      <c r="L209" s="15">
        <v>131.09190139736694</v>
      </c>
      <c r="M209" s="15">
        <v>470.18125269428782</v>
      </c>
    </row>
    <row r="210" spans="2:13" ht="15" thickBot="1" x14ac:dyDescent="0.4">
      <c r="B210" s="10" t="s">
        <v>196</v>
      </c>
      <c r="C210" s="13">
        <v>1</v>
      </c>
      <c r="D210" s="16">
        <v>305.50056886598702</v>
      </c>
      <c r="E210" s="16">
        <v>336.35540520747543</v>
      </c>
      <c r="F210" s="16">
        <v>-30.854836341488408</v>
      </c>
      <c r="G210" s="16">
        <v>-0.30781602403672897</v>
      </c>
      <c r="H210" s="16">
        <v>16.992460661063941</v>
      </c>
      <c r="I210" s="16">
        <v>308.15886307792903</v>
      </c>
      <c r="J210" s="16">
        <v>364.55194733702183</v>
      </c>
      <c r="K210" s="16">
        <v>101.66800504691075</v>
      </c>
      <c r="L210" s="16">
        <v>167.65198757351237</v>
      </c>
      <c r="M210" s="16">
        <v>505.05882284143848</v>
      </c>
    </row>
    <row r="230" spans="7:7" x14ac:dyDescent="0.35">
      <c r="G230" t="s">
        <v>83</v>
      </c>
    </row>
    <row r="250" spans="7:7" x14ac:dyDescent="0.35">
      <c r="G250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272468">
              <controlPr defaultSize="0" autoFill="0" autoPict="0" macro="[0]!GoToResultsNew1120202118363164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3</xdr:col>
                    <xdr:colOff>361950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A107-B76F-4F31-ADBB-6B86E8E5B197}">
  <sheetPr codeName="XLSTAT_20211120_183713_1">
    <tabColor rgb="FF007800"/>
  </sheetPr>
  <dimension ref="B1:Q250"/>
  <sheetViews>
    <sheetView topLeftCell="A52" zoomScaleNormal="100" workbookViewId="0">
      <selection activeCell="L17" sqref="L17"/>
    </sheetView>
  </sheetViews>
  <sheetFormatPr defaultRowHeight="14.5" x14ac:dyDescent="0.35"/>
  <cols>
    <col min="1" max="1" width="4.6328125" customWidth="1"/>
    <col min="4" max="4" width="10.36328125" bestFit="1" customWidth="1"/>
    <col min="5" max="5" width="9.36328125" bestFit="1" customWidth="1"/>
  </cols>
  <sheetData>
    <row r="1" spans="2:17" x14ac:dyDescent="0.35">
      <c r="B1" t="s">
        <v>210</v>
      </c>
    </row>
    <row r="2" spans="2:17" x14ac:dyDescent="0.35">
      <c r="B2" t="s">
        <v>207</v>
      </c>
    </row>
    <row r="3" spans="2:17" x14ac:dyDescent="0.35">
      <c r="B3" t="s">
        <v>208</v>
      </c>
    </row>
    <row r="4" spans="2:17" x14ac:dyDescent="0.35">
      <c r="B4" t="s">
        <v>36</v>
      </c>
    </row>
    <row r="5" spans="2:17" x14ac:dyDescent="0.35">
      <c r="B5" t="s">
        <v>37</v>
      </c>
    </row>
    <row r="6" spans="2:17" ht="38" customHeight="1" x14ac:dyDescent="0.35"/>
    <row r="7" spans="2:17" ht="16" customHeight="1" x14ac:dyDescent="0.35">
      <c r="B7" s="36"/>
    </row>
    <row r="10" spans="2:17" x14ac:dyDescent="0.35">
      <c r="B10" s="5" t="s">
        <v>38</v>
      </c>
    </row>
    <row r="11" spans="2:17" ht="15" thickBot="1" x14ac:dyDescent="0.4"/>
    <row r="12" spans="2:17" ht="29" customHeight="1" x14ac:dyDescent="0.3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17" x14ac:dyDescent="0.35">
      <c r="B13" s="9" t="s">
        <v>3</v>
      </c>
      <c r="C13" s="11">
        <v>110</v>
      </c>
      <c r="D13" s="11">
        <v>0</v>
      </c>
      <c r="E13" s="11">
        <v>110</v>
      </c>
      <c r="F13" s="14">
        <v>89.823337547925831</v>
      </c>
      <c r="G13" s="14">
        <v>440.97002195203333</v>
      </c>
      <c r="H13" s="14">
        <v>254.37430154467617</v>
      </c>
      <c r="I13" s="14">
        <v>67.457052396834825</v>
      </c>
      <c r="K13" s="47" t="s">
        <v>368</v>
      </c>
      <c r="L13" s="48"/>
      <c r="M13" s="48"/>
      <c r="N13" s="48"/>
      <c r="O13" s="48"/>
      <c r="P13" s="48"/>
      <c r="Q13" s="49"/>
    </row>
    <row r="14" spans="2:17" x14ac:dyDescent="0.35">
      <c r="B14" s="6" t="s">
        <v>4</v>
      </c>
      <c r="C14" s="12">
        <v>110</v>
      </c>
      <c r="D14" s="12">
        <v>0</v>
      </c>
      <c r="E14" s="12">
        <v>110</v>
      </c>
      <c r="F14" s="15">
        <v>3.0049999999999999</v>
      </c>
      <c r="G14" s="15">
        <v>6.19</v>
      </c>
      <c r="H14" s="15">
        <v>4.1602182276636341</v>
      </c>
      <c r="I14" s="15">
        <v>0.50407431692302729</v>
      </c>
      <c r="K14" s="50" t="s">
        <v>372</v>
      </c>
      <c r="L14" s="51"/>
      <c r="M14" s="51"/>
      <c r="N14" s="51"/>
      <c r="O14" s="51"/>
      <c r="P14" s="51"/>
      <c r="Q14" s="52"/>
    </row>
    <row r="15" spans="2:17" x14ac:dyDescent="0.35">
      <c r="B15" s="6" t="s">
        <v>5</v>
      </c>
      <c r="C15" s="12">
        <v>110</v>
      </c>
      <c r="D15" s="12">
        <v>0</v>
      </c>
      <c r="E15" s="12">
        <v>110</v>
      </c>
      <c r="F15" s="15">
        <v>0</v>
      </c>
      <c r="G15" s="15">
        <v>1</v>
      </c>
      <c r="H15" s="15">
        <v>5.4545454545454536E-2</v>
      </c>
      <c r="I15" s="15">
        <v>0.22813015906399167</v>
      </c>
      <c r="K15" s="50" t="s">
        <v>373</v>
      </c>
      <c r="L15" s="51"/>
      <c r="M15" s="51"/>
      <c r="N15" s="51"/>
      <c r="O15" s="51"/>
      <c r="P15" s="51"/>
      <c r="Q15" s="52"/>
    </row>
    <row r="16" spans="2:17" ht="15" thickBot="1" x14ac:dyDescent="0.4">
      <c r="B16" s="10" t="s">
        <v>6</v>
      </c>
      <c r="C16" s="13">
        <v>110</v>
      </c>
      <c r="D16" s="13">
        <v>0</v>
      </c>
      <c r="E16" s="13">
        <v>110</v>
      </c>
      <c r="F16" s="16">
        <v>0</v>
      </c>
      <c r="G16" s="16">
        <v>1</v>
      </c>
      <c r="H16" s="16">
        <v>0.17272727272727276</v>
      </c>
      <c r="I16" s="16">
        <v>0.379741363192238</v>
      </c>
      <c r="K16" s="53" t="s">
        <v>374</v>
      </c>
      <c r="L16" s="54"/>
      <c r="M16" s="54"/>
      <c r="N16" s="54"/>
      <c r="O16" s="54"/>
      <c r="P16" s="54"/>
      <c r="Q16" s="55"/>
    </row>
    <row r="19" spans="2:6" x14ac:dyDescent="0.35">
      <c r="B19" s="5" t="s">
        <v>47</v>
      </c>
    </row>
    <row r="20" spans="2:6" ht="15" thickBot="1" x14ac:dyDescent="0.4"/>
    <row r="21" spans="2:6" ht="43.5" x14ac:dyDescent="0.35">
      <c r="B21" s="7"/>
      <c r="C21" s="8" t="s">
        <v>4</v>
      </c>
      <c r="D21" s="8" t="s">
        <v>5</v>
      </c>
      <c r="E21" s="8" t="s">
        <v>6</v>
      </c>
      <c r="F21" s="17" t="s">
        <v>3</v>
      </c>
    </row>
    <row r="22" spans="2:6" x14ac:dyDescent="0.35">
      <c r="B22" s="18" t="s">
        <v>4</v>
      </c>
      <c r="C22" s="24">
        <v>1</v>
      </c>
      <c r="D22" s="20">
        <v>-3.9973135393706297E-2</v>
      </c>
      <c r="E22" s="20">
        <v>-0.12581622922672867</v>
      </c>
      <c r="F22" s="21">
        <v>-0.33021766276231967</v>
      </c>
    </row>
    <row r="23" spans="2:6" x14ac:dyDescent="0.35">
      <c r="B23" s="6" t="s">
        <v>5</v>
      </c>
      <c r="C23" s="15">
        <v>-3.9973135393706297E-2</v>
      </c>
      <c r="D23" s="25">
        <v>1</v>
      </c>
      <c r="E23" s="15">
        <v>-0.10975266129361658</v>
      </c>
      <c r="F23" s="22">
        <v>0.33590078991184857</v>
      </c>
    </row>
    <row r="24" spans="2:6" x14ac:dyDescent="0.35">
      <c r="B24" s="6" t="s">
        <v>6</v>
      </c>
      <c r="C24" s="15">
        <v>-0.12581622922672867</v>
      </c>
      <c r="D24" s="15">
        <v>-0.10975266129361658</v>
      </c>
      <c r="E24" s="25">
        <v>1</v>
      </c>
      <c r="F24" s="22">
        <v>0.35311679312415456</v>
      </c>
    </row>
    <row r="25" spans="2:6" ht="15" thickBot="1" x14ac:dyDescent="0.4">
      <c r="B25" s="19" t="s">
        <v>3</v>
      </c>
      <c r="C25" s="23">
        <v>-0.33021766276231967</v>
      </c>
      <c r="D25" s="23">
        <v>0.33590078991184857</v>
      </c>
      <c r="E25" s="23">
        <v>0.35311679312415456</v>
      </c>
      <c r="F25" s="26">
        <v>1</v>
      </c>
    </row>
    <row r="28" spans="2:6" x14ac:dyDescent="0.35">
      <c r="B28" s="4" t="s">
        <v>48</v>
      </c>
    </row>
    <row r="30" spans="2:6" x14ac:dyDescent="0.35">
      <c r="B30" s="5" t="s">
        <v>49</v>
      </c>
    </row>
    <row r="31" spans="2:6" ht="15" thickBot="1" x14ac:dyDescent="0.4"/>
    <row r="32" spans="2:6" x14ac:dyDescent="0.35">
      <c r="B32" s="27" t="s">
        <v>40</v>
      </c>
      <c r="C32" s="28">
        <v>110</v>
      </c>
    </row>
    <row r="33" spans="2:3" x14ac:dyDescent="0.35">
      <c r="B33" s="6" t="s">
        <v>50</v>
      </c>
      <c r="C33" s="12">
        <v>110</v>
      </c>
    </row>
    <row r="34" spans="2:3" x14ac:dyDescent="0.35">
      <c r="B34" s="6" t="s">
        <v>51</v>
      </c>
      <c r="C34" s="12">
        <v>106</v>
      </c>
    </row>
    <row r="35" spans="2:3" x14ac:dyDescent="0.35">
      <c r="B35" s="6" t="s">
        <v>52</v>
      </c>
      <c r="C35" s="15">
        <v>0.33855089175762654</v>
      </c>
    </row>
    <row r="36" spans="2:3" x14ac:dyDescent="0.35">
      <c r="B36" s="6" t="s">
        <v>53</v>
      </c>
      <c r="C36" s="15">
        <v>0.31983063397718203</v>
      </c>
    </row>
    <row r="37" spans="2:3" x14ac:dyDescent="0.35">
      <c r="B37" s="6" t="s">
        <v>54</v>
      </c>
      <c r="C37" s="15">
        <v>3095.079356569257</v>
      </c>
    </row>
    <row r="38" spans="2:3" x14ac:dyDescent="0.35">
      <c r="B38" s="6" t="s">
        <v>55</v>
      </c>
      <c r="C38" s="15">
        <v>55.633437396670509</v>
      </c>
    </row>
    <row r="39" spans="2:3" x14ac:dyDescent="0.35">
      <c r="B39" s="6" t="s">
        <v>56</v>
      </c>
      <c r="C39" s="15">
        <v>19.651057756383356</v>
      </c>
    </row>
    <row r="40" spans="2:3" x14ac:dyDescent="0.35">
      <c r="B40" s="6" t="s">
        <v>57</v>
      </c>
      <c r="C40" s="15">
        <v>1.780867478715447</v>
      </c>
    </row>
    <row r="41" spans="2:3" x14ac:dyDescent="0.35">
      <c r="B41" s="6" t="s">
        <v>58</v>
      </c>
      <c r="C41" s="15">
        <v>4</v>
      </c>
    </row>
    <row r="42" spans="2:3" x14ac:dyDescent="0.35">
      <c r="B42" s="6" t="s">
        <v>59</v>
      </c>
      <c r="C42" s="15">
        <v>888.0580308694008</v>
      </c>
    </row>
    <row r="43" spans="2:3" x14ac:dyDescent="0.35">
      <c r="B43" s="6" t="s">
        <v>60</v>
      </c>
      <c r="C43" s="15">
        <v>898.85995233257051</v>
      </c>
    </row>
    <row r="44" spans="2:3" ht="15" thickBot="1" x14ac:dyDescent="0.4">
      <c r="B44" s="10" t="s">
        <v>61</v>
      </c>
      <c r="C44" s="16">
        <v>0.71136979565689218</v>
      </c>
    </row>
    <row r="47" spans="2:3" x14ac:dyDescent="0.35">
      <c r="B47" s="5" t="s">
        <v>62</v>
      </c>
    </row>
    <row r="48" spans="2:3" ht="15" thickBot="1" x14ac:dyDescent="0.4"/>
    <row r="49" spans="2:8" ht="29" x14ac:dyDescent="0.35">
      <c r="B49" s="7" t="s">
        <v>63</v>
      </c>
      <c r="C49" s="8" t="s">
        <v>51</v>
      </c>
      <c r="D49" s="8" t="s">
        <v>64</v>
      </c>
      <c r="E49" s="8" t="s">
        <v>65</v>
      </c>
      <c r="F49" s="8" t="s">
        <v>66</v>
      </c>
      <c r="G49" s="8" t="s">
        <v>67</v>
      </c>
    </row>
    <row r="50" spans="2:8" x14ac:dyDescent="0.35">
      <c r="B50" s="18" t="s">
        <v>68</v>
      </c>
      <c r="C50" s="29">
        <v>3</v>
      </c>
      <c r="D50" s="20">
        <v>167921.06527321454</v>
      </c>
      <c r="E50" s="20">
        <v>55973.688424404849</v>
      </c>
      <c r="F50" s="20">
        <v>18.08473450142775</v>
      </c>
      <c r="G50" s="32">
        <v>1.5011551563894647E-9</v>
      </c>
    </row>
    <row r="51" spans="2:8" x14ac:dyDescent="0.35">
      <c r="B51" s="6" t="s">
        <v>69</v>
      </c>
      <c r="C51" s="12">
        <v>106</v>
      </c>
      <c r="D51" s="15">
        <v>328078.41179634124</v>
      </c>
      <c r="E51" s="15">
        <v>3095.079356569257</v>
      </c>
      <c r="F51" s="15"/>
      <c r="G51" s="33"/>
    </row>
    <row r="52" spans="2:8" ht="15" thickBot="1" x14ac:dyDescent="0.4">
      <c r="B52" s="10" t="s">
        <v>70</v>
      </c>
      <c r="C52" s="13">
        <v>109</v>
      </c>
      <c r="D52" s="16">
        <v>495999.47706955578</v>
      </c>
      <c r="E52" s="16"/>
      <c r="F52" s="16"/>
      <c r="G52" s="34"/>
    </row>
    <row r="53" spans="2:8" x14ac:dyDescent="0.35">
      <c r="B53" s="35" t="s">
        <v>71</v>
      </c>
    </row>
    <row r="56" spans="2:8" x14ac:dyDescent="0.35">
      <c r="B56" s="5" t="s">
        <v>72</v>
      </c>
    </row>
    <row r="57" spans="2:8" ht="15" thickBot="1" x14ac:dyDescent="0.4"/>
    <row r="58" spans="2:8" ht="43.5" x14ac:dyDescent="0.35">
      <c r="B58" s="7" t="s">
        <v>63</v>
      </c>
      <c r="C58" s="8" t="s">
        <v>73</v>
      </c>
      <c r="D58" s="8" t="s">
        <v>74</v>
      </c>
      <c r="E58" s="8" t="s">
        <v>75</v>
      </c>
      <c r="F58" s="8" t="s">
        <v>76</v>
      </c>
      <c r="G58" s="8" t="s">
        <v>77</v>
      </c>
      <c r="H58" s="8" t="s">
        <v>78</v>
      </c>
    </row>
    <row r="59" spans="2:8" x14ac:dyDescent="0.35">
      <c r="B59" s="18" t="s">
        <v>79</v>
      </c>
      <c r="C59" s="20">
        <v>388.05622971485542</v>
      </c>
      <c r="D59" s="20">
        <v>45.194390857327235</v>
      </c>
      <c r="E59" s="20">
        <v>8.5863803528163043</v>
      </c>
      <c r="F59" s="32">
        <v>8.3752121082148907E-14</v>
      </c>
      <c r="G59" s="20">
        <v>313.06264454518248</v>
      </c>
      <c r="H59" s="20">
        <v>463.04981488452836</v>
      </c>
    </row>
    <row r="60" spans="2:8" x14ac:dyDescent="0.35">
      <c r="B60" s="6" t="s">
        <v>4</v>
      </c>
      <c r="C60" s="15">
        <v>-36.1949767815995</v>
      </c>
      <c r="D60" s="15">
        <v>10.671854459578412</v>
      </c>
      <c r="E60" s="15">
        <v>-3.3916295353065911</v>
      </c>
      <c r="F60" s="33">
        <v>9.7744394503229692E-4</v>
      </c>
      <c r="G60" s="15">
        <v>-53.903382872506995</v>
      </c>
      <c r="H60" s="15">
        <v>-18.486570690692009</v>
      </c>
    </row>
    <row r="61" spans="2:8" x14ac:dyDescent="0.35">
      <c r="B61" s="6" t="s">
        <v>5</v>
      </c>
      <c r="C61" s="15">
        <v>107.78120248961118</v>
      </c>
      <c r="D61" s="15">
        <v>23.53522981379249</v>
      </c>
      <c r="E61" s="15">
        <v>4.5795687291928422</v>
      </c>
      <c r="F61" s="33">
        <v>1.2749830355263114E-5</v>
      </c>
      <c r="G61" s="15">
        <v>68.727876887761198</v>
      </c>
      <c r="H61" s="15">
        <v>146.83452809146115</v>
      </c>
    </row>
    <row r="62" spans="2:8" ht="15" thickBot="1" x14ac:dyDescent="0.4">
      <c r="B62" s="10" t="s">
        <v>6</v>
      </c>
      <c r="C62" s="16">
        <v>63.788995977713903</v>
      </c>
      <c r="D62" s="16">
        <v>14.240684761803486</v>
      </c>
      <c r="E62" s="16">
        <v>4.4793489249062954</v>
      </c>
      <c r="F62" s="34">
        <v>1.8965836177331497E-5</v>
      </c>
      <c r="G62" s="16">
        <v>40.158629790675718</v>
      </c>
      <c r="H62" s="16">
        <v>87.419362164752087</v>
      </c>
    </row>
    <row r="65" spans="2:8" x14ac:dyDescent="0.35">
      <c r="B65" s="5" t="s">
        <v>80</v>
      </c>
    </row>
    <row r="67" spans="2:8" x14ac:dyDescent="0.35">
      <c r="B67" t="s">
        <v>209</v>
      </c>
    </row>
    <row r="70" spans="2:8" x14ac:dyDescent="0.35">
      <c r="B70" s="5" t="s">
        <v>82</v>
      </c>
    </row>
    <row r="71" spans="2:8" ht="15" thickBot="1" x14ac:dyDescent="0.4"/>
    <row r="72" spans="2:8" ht="43.5" x14ac:dyDescent="0.35">
      <c r="B72" s="7" t="s">
        <v>63</v>
      </c>
      <c r="C72" s="8" t="s">
        <v>73</v>
      </c>
      <c r="D72" s="8" t="s">
        <v>74</v>
      </c>
      <c r="E72" s="8" t="s">
        <v>75</v>
      </c>
      <c r="F72" s="8" t="s">
        <v>76</v>
      </c>
      <c r="G72" s="8" t="s">
        <v>77</v>
      </c>
      <c r="H72" s="8" t="s">
        <v>78</v>
      </c>
    </row>
    <row r="73" spans="2:8" x14ac:dyDescent="0.35">
      <c r="B73" s="18" t="s">
        <v>4</v>
      </c>
      <c r="C73" s="20">
        <v>-0.27046776502920067</v>
      </c>
      <c r="D73" s="20">
        <v>7.9745668627322949E-2</v>
      </c>
      <c r="E73" s="20">
        <v>-3.3916295353065902</v>
      </c>
      <c r="F73" s="32">
        <v>9.7744394503229692E-4</v>
      </c>
      <c r="G73" s="20">
        <v>-0.40279422144710086</v>
      </c>
      <c r="H73" s="20">
        <v>-0.1381413086113005</v>
      </c>
    </row>
    <row r="74" spans="2:8" x14ac:dyDescent="0.35">
      <c r="B74" s="6" t="s">
        <v>5</v>
      </c>
      <c r="C74" s="15">
        <v>0.36450070073350849</v>
      </c>
      <c r="D74" s="15">
        <v>7.9592800608050365E-2</v>
      </c>
      <c r="E74" s="15">
        <v>4.5795687291928422</v>
      </c>
      <c r="F74" s="33">
        <v>1.2749830355263114E-5</v>
      </c>
      <c r="G74" s="15">
        <v>0.23242790678578584</v>
      </c>
      <c r="H74" s="15">
        <v>0.49657349468123113</v>
      </c>
    </row>
    <row r="75" spans="2:8" ht="15" thickBot="1" x14ac:dyDescent="0.4">
      <c r="B75" s="10" t="s">
        <v>6</v>
      </c>
      <c r="C75" s="16">
        <v>0.35909248074969041</v>
      </c>
      <c r="D75" s="16">
        <v>8.0166222093806264E-2</v>
      </c>
      <c r="E75" s="16">
        <v>4.4793489249062954</v>
      </c>
      <c r="F75" s="34">
        <v>1.8965836177331497E-5</v>
      </c>
      <c r="G75" s="16">
        <v>0.22606817639958376</v>
      </c>
      <c r="H75" s="16">
        <v>0.49211678509979706</v>
      </c>
    </row>
    <row r="95" spans="7:7" x14ac:dyDescent="0.35">
      <c r="G95" t="s">
        <v>83</v>
      </c>
    </row>
    <row r="98" spans="2:13" x14ac:dyDescent="0.35">
      <c r="B98" s="5" t="s">
        <v>84</v>
      </c>
    </row>
    <row r="99" spans="2:13" ht="15" thickBot="1" x14ac:dyDescent="0.4"/>
    <row r="100" spans="2:13" ht="72.5" x14ac:dyDescent="0.35">
      <c r="B100" s="7" t="s">
        <v>85</v>
      </c>
      <c r="C100" s="8" t="s">
        <v>86</v>
      </c>
      <c r="D100" s="8" t="s">
        <v>3</v>
      </c>
      <c r="E100" s="8" t="s">
        <v>197</v>
      </c>
      <c r="F100" s="8" t="s">
        <v>198</v>
      </c>
      <c r="G100" s="8" t="s">
        <v>199</v>
      </c>
      <c r="H100" s="8" t="s">
        <v>200</v>
      </c>
      <c r="I100" s="8" t="s">
        <v>201</v>
      </c>
      <c r="J100" s="8" t="s">
        <v>202</v>
      </c>
      <c r="K100" s="8" t="s">
        <v>203</v>
      </c>
      <c r="L100" s="8" t="s">
        <v>204</v>
      </c>
      <c r="M100" s="8" t="s">
        <v>205</v>
      </c>
    </row>
    <row r="101" spans="2:13" x14ac:dyDescent="0.35">
      <c r="B101" s="18" t="s">
        <v>87</v>
      </c>
      <c r="C101" s="29">
        <v>1</v>
      </c>
      <c r="D101" s="20">
        <v>127.97854653078643</v>
      </c>
      <c r="E101" s="20">
        <v>220.37007299150304</v>
      </c>
      <c r="F101" s="20">
        <v>-92.391526460716605</v>
      </c>
      <c r="G101" s="20">
        <v>-1.6607193584311215</v>
      </c>
      <c r="H101" s="20">
        <v>7.6189646499109474</v>
      </c>
      <c r="I101" s="20">
        <v>207.72749802724309</v>
      </c>
      <c r="J101" s="20">
        <v>233.01264795576299</v>
      </c>
      <c r="K101" s="20">
        <v>56.152720138082799</v>
      </c>
      <c r="L101" s="20">
        <v>127.19271800782838</v>
      </c>
      <c r="M101" s="20">
        <v>313.5474279751777</v>
      </c>
    </row>
    <row r="102" spans="2:13" x14ac:dyDescent="0.35">
      <c r="B102" s="6" t="s">
        <v>88</v>
      </c>
      <c r="C102" s="12">
        <v>1</v>
      </c>
      <c r="D102" s="15">
        <v>152.5346601739578</v>
      </c>
      <c r="E102" s="15">
        <v>209.70548162352387</v>
      </c>
      <c r="F102" s="15">
        <v>-57.170821449566063</v>
      </c>
      <c r="G102" s="15">
        <v>-1.0276341733467571</v>
      </c>
      <c r="H102" s="15">
        <v>9.858379514848254</v>
      </c>
      <c r="I102" s="15">
        <v>193.34692009061922</v>
      </c>
      <c r="J102" s="15">
        <v>226.06404315642851</v>
      </c>
      <c r="K102" s="15">
        <v>56.500150470844204</v>
      </c>
      <c r="L102" s="15">
        <v>115.95161602080529</v>
      </c>
      <c r="M102" s="15">
        <v>303.45934722624247</v>
      </c>
    </row>
    <row r="103" spans="2:13" x14ac:dyDescent="0.35">
      <c r="B103" s="6" t="s">
        <v>89</v>
      </c>
      <c r="C103" s="12">
        <v>1</v>
      </c>
      <c r="D103" s="15">
        <v>250.59645711523632</v>
      </c>
      <c r="E103" s="15">
        <v>229.92942490024259</v>
      </c>
      <c r="F103" s="15">
        <v>20.667032214993725</v>
      </c>
      <c r="G103" s="15">
        <v>0.37148580389948338</v>
      </c>
      <c r="H103" s="15">
        <v>6.3065308634776036</v>
      </c>
      <c r="I103" s="15">
        <v>219.46464485865695</v>
      </c>
      <c r="J103" s="15">
        <v>240.39420494182824</v>
      </c>
      <c r="K103" s="15">
        <v>55.989746276450049</v>
      </c>
      <c r="L103" s="15">
        <v>137.02250157724393</v>
      </c>
      <c r="M103" s="15">
        <v>322.83634822324126</v>
      </c>
    </row>
    <row r="104" spans="2:13" x14ac:dyDescent="0.35">
      <c r="B104" s="6" t="s">
        <v>90</v>
      </c>
      <c r="C104" s="12">
        <v>1</v>
      </c>
      <c r="D104" s="15">
        <v>230.18775321635798</v>
      </c>
      <c r="E104" s="15">
        <v>235.72708455849738</v>
      </c>
      <c r="F104" s="15">
        <v>-5.5393313421394055</v>
      </c>
      <c r="G104" s="15">
        <v>-9.9568381918297894E-2</v>
      </c>
      <c r="H104" s="15">
        <v>6.0355577569484318</v>
      </c>
      <c r="I104" s="15">
        <v>225.71194537626832</v>
      </c>
      <c r="J104" s="15">
        <v>245.74222374072644</v>
      </c>
      <c r="K104" s="15">
        <v>55.959872355168194</v>
      </c>
      <c r="L104" s="15">
        <v>142.86973270703541</v>
      </c>
      <c r="M104" s="15">
        <v>328.58443640995938</v>
      </c>
    </row>
    <row r="105" spans="2:13" x14ac:dyDescent="0.35">
      <c r="B105" s="6" t="s">
        <v>91</v>
      </c>
      <c r="C105" s="12">
        <v>1</v>
      </c>
      <c r="D105" s="15">
        <v>258.26648249879088</v>
      </c>
      <c r="E105" s="15">
        <v>235.72708455849738</v>
      </c>
      <c r="F105" s="15">
        <v>22.539397940293497</v>
      </c>
      <c r="G105" s="15">
        <v>0.40514120635016543</v>
      </c>
      <c r="H105" s="15">
        <v>6.0355577569484318</v>
      </c>
      <c r="I105" s="15">
        <v>225.71194537626832</v>
      </c>
      <c r="J105" s="15">
        <v>245.74222374072644</v>
      </c>
      <c r="K105" s="15">
        <v>55.959872355168194</v>
      </c>
      <c r="L105" s="15">
        <v>142.86973270703541</v>
      </c>
      <c r="M105" s="15">
        <v>328.58443640995938</v>
      </c>
    </row>
    <row r="106" spans="2:13" x14ac:dyDescent="0.35">
      <c r="B106" s="6" t="s">
        <v>92</v>
      </c>
      <c r="C106" s="12">
        <v>1</v>
      </c>
      <c r="D106" s="15">
        <v>120.9717472247146</v>
      </c>
      <c r="E106" s="15">
        <v>220.37007299150304</v>
      </c>
      <c r="F106" s="15">
        <v>-99.398325766788432</v>
      </c>
      <c r="G106" s="15">
        <v>-1.7866651858678271</v>
      </c>
      <c r="H106" s="15">
        <v>7.6189646499109474</v>
      </c>
      <c r="I106" s="15">
        <v>207.72749802724309</v>
      </c>
      <c r="J106" s="15">
        <v>233.01264795576299</v>
      </c>
      <c r="K106" s="15">
        <v>56.152720138082799</v>
      </c>
      <c r="L106" s="15">
        <v>127.19271800782838</v>
      </c>
      <c r="M106" s="15">
        <v>313.5474279751777</v>
      </c>
    </row>
    <row r="107" spans="2:13" x14ac:dyDescent="0.35">
      <c r="B107" s="6" t="s">
        <v>93</v>
      </c>
      <c r="C107" s="12">
        <v>1</v>
      </c>
      <c r="D107" s="15">
        <v>323.95524257777464</v>
      </c>
      <c r="E107" s="15">
        <v>327.69165671741604</v>
      </c>
      <c r="F107" s="15">
        <v>-3.736414139641397</v>
      </c>
      <c r="G107" s="15">
        <v>-6.7161302886975846E-2</v>
      </c>
      <c r="H107" s="15">
        <v>23.509550831044155</v>
      </c>
      <c r="I107" s="15">
        <v>288.68094169053512</v>
      </c>
      <c r="J107" s="15">
        <v>366.70237174429695</v>
      </c>
      <c r="K107" s="15">
        <v>60.396840454171986</v>
      </c>
      <c r="L107" s="15">
        <v>227.471795078441</v>
      </c>
      <c r="M107" s="15">
        <v>427.91151835639107</v>
      </c>
    </row>
    <row r="108" spans="2:13" x14ac:dyDescent="0.35">
      <c r="B108" s="6" t="s">
        <v>94</v>
      </c>
      <c r="C108" s="12">
        <v>1</v>
      </c>
      <c r="D108" s="15">
        <v>332.53958284465392</v>
      </c>
      <c r="E108" s="15">
        <v>302.72192135237935</v>
      </c>
      <c r="F108" s="15">
        <v>29.817661492274567</v>
      </c>
      <c r="G108" s="15">
        <v>0.53596654975087088</v>
      </c>
      <c r="H108" s="15">
        <v>12.805915351760207</v>
      </c>
      <c r="I108" s="15">
        <v>281.47234844321929</v>
      </c>
      <c r="J108" s="15">
        <v>323.97149426153942</v>
      </c>
      <c r="K108" s="15">
        <v>57.088272215628535</v>
      </c>
      <c r="L108" s="15">
        <v>207.99215238375737</v>
      </c>
      <c r="M108" s="15">
        <v>397.45169032100137</v>
      </c>
    </row>
    <row r="109" spans="2:13" x14ac:dyDescent="0.35">
      <c r="B109" s="6" t="s">
        <v>95</v>
      </c>
      <c r="C109" s="12">
        <v>1</v>
      </c>
      <c r="D109" s="15">
        <v>318.75480206331304</v>
      </c>
      <c r="E109" s="15">
        <v>302.72192135237935</v>
      </c>
      <c r="F109" s="15">
        <v>16.032880710933682</v>
      </c>
      <c r="G109" s="15">
        <v>0.28818784999061015</v>
      </c>
      <c r="H109" s="15">
        <v>12.805915351760207</v>
      </c>
      <c r="I109" s="15">
        <v>281.47234844321929</v>
      </c>
      <c r="J109" s="15">
        <v>323.97149426153942</v>
      </c>
      <c r="K109" s="15">
        <v>57.088272215628535</v>
      </c>
      <c r="L109" s="15">
        <v>207.99215238375737</v>
      </c>
      <c r="M109" s="15">
        <v>397.45169032100137</v>
      </c>
    </row>
    <row r="110" spans="2:13" x14ac:dyDescent="0.35">
      <c r="B110" s="6" t="s">
        <v>96</v>
      </c>
      <c r="C110" s="12">
        <v>1</v>
      </c>
      <c r="D110" s="15">
        <v>333.84805201146571</v>
      </c>
      <c r="E110" s="15">
        <v>331.99963590862819</v>
      </c>
      <c r="F110" s="15">
        <v>1.8484161028375183</v>
      </c>
      <c r="G110" s="15">
        <v>3.3224912738326326E-2</v>
      </c>
      <c r="H110" s="15">
        <v>14.84799198919848</v>
      </c>
      <c r="I110" s="15">
        <v>307.36153080935242</v>
      </c>
      <c r="J110" s="15">
        <v>356.63774100790397</v>
      </c>
      <c r="K110" s="15">
        <v>57.580745242490217</v>
      </c>
      <c r="L110" s="15">
        <v>236.45267885132705</v>
      </c>
      <c r="M110" s="15">
        <v>427.54659296592934</v>
      </c>
    </row>
    <row r="111" spans="2:13" x14ac:dyDescent="0.35">
      <c r="B111" s="6" t="s">
        <v>97</v>
      </c>
      <c r="C111" s="12">
        <v>1</v>
      </c>
      <c r="D111" s="15">
        <v>335.28131464737612</v>
      </c>
      <c r="E111" s="15">
        <v>274.15063778316181</v>
      </c>
      <c r="F111" s="15">
        <v>61.130676864214308</v>
      </c>
      <c r="G111" s="15">
        <v>1.098811788823115</v>
      </c>
      <c r="H111" s="15">
        <v>12.726895372615877</v>
      </c>
      <c r="I111" s="15">
        <v>253.0321871531973</v>
      </c>
      <c r="J111" s="15">
        <v>295.26908841312633</v>
      </c>
      <c r="K111" s="15">
        <v>57.070598581009897</v>
      </c>
      <c r="L111" s="15">
        <v>179.45019566678604</v>
      </c>
      <c r="M111" s="15">
        <v>368.85107989953758</v>
      </c>
    </row>
    <row r="112" spans="2:13" x14ac:dyDescent="0.35">
      <c r="B112" s="6" t="s">
        <v>98</v>
      </c>
      <c r="C112" s="12">
        <v>1</v>
      </c>
      <c r="D112" s="15">
        <v>169.60160845688188</v>
      </c>
      <c r="E112" s="15">
        <v>234.58952816087353</v>
      </c>
      <c r="F112" s="15">
        <v>-64.987919703991651</v>
      </c>
      <c r="G112" s="15">
        <v>-1.1681449636236387</v>
      </c>
      <c r="H112" s="15">
        <v>6.0517199297712088</v>
      </c>
      <c r="I112" s="15">
        <v>224.54757017964931</v>
      </c>
      <c r="J112" s="15">
        <v>244.63148614209774</v>
      </c>
      <c r="K112" s="15">
        <v>55.961617834705663</v>
      </c>
      <c r="L112" s="15">
        <v>141.72927993740893</v>
      </c>
      <c r="M112" s="15">
        <v>327.44977638433812</v>
      </c>
    </row>
    <row r="113" spans="2:13" x14ac:dyDescent="0.35">
      <c r="B113" s="6" t="s">
        <v>99</v>
      </c>
      <c r="C113" s="12">
        <v>1</v>
      </c>
      <c r="D113" s="15">
        <v>209.3971488106277</v>
      </c>
      <c r="E113" s="15">
        <v>235.01180290205718</v>
      </c>
      <c r="F113" s="15">
        <v>-25.614654091429486</v>
      </c>
      <c r="G113" s="15">
        <v>-0.46041832556192985</v>
      </c>
      <c r="H113" s="15">
        <v>6.0435534017791763</v>
      </c>
      <c r="I113" s="15">
        <v>224.98339609833295</v>
      </c>
      <c r="J113" s="15">
        <v>245.04020970578142</v>
      </c>
      <c r="K113" s="15">
        <v>55.960735290821667</v>
      </c>
      <c r="L113" s="15">
        <v>142.15301913311171</v>
      </c>
      <c r="M113" s="15">
        <v>327.87058667100268</v>
      </c>
    </row>
    <row r="114" spans="2:13" x14ac:dyDescent="0.35">
      <c r="B114" s="6" t="s">
        <v>100</v>
      </c>
      <c r="C114" s="12">
        <v>1</v>
      </c>
      <c r="D114" s="15">
        <v>196.34960394675636</v>
      </c>
      <c r="E114" s="15">
        <v>243.45729747236541</v>
      </c>
      <c r="F114" s="15">
        <v>-47.107693525609051</v>
      </c>
      <c r="G114" s="15">
        <v>-0.84675144535340718</v>
      </c>
      <c r="H114" s="15">
        <v>6.4077792285591606</v>
      </c>
      <c r="I114" s="15">
        <v>232.8245103452544</v>
      </c>
      <c r="J114" s="15">
        <v>254.09008459947643</v>
      </c>
      <c r="K114" s="15">
        <v>56.001240979206983</v>
      </c>
      <c r="L114" s="15">
        <v>150.53130034498858</v>
      </c>
      <c r="M114" s="15">
        <v>336.38329459974227</v>
      </c>
    </row>
    <row r="115" spans="2:13" x14ac:dyDescent="0.35">
      <c r="B115" s="6" t="s">
        <v>101</v>
      </c>
      <c r="C115" s="12">
        <v>1</v>
      </c>
      <c r="D115" s="15">
        <v>358.38055216776797</v>
      </c>
      <c r="E115" s="15">
        <v>243.45729747236541</v>
      </c>
      <c r="F115" s="15">
        <v>114.92325469540256</v>
      </c>
      <c r="G115" s="15">
        <v>2.0657227033445964</v>
      </c>
      <c r="H115" s="15">
        <v>6.4077792285591606</v>
      </c>
      <c r="I115" s="15">
        <v>232.8245103452544</v>
      </c>
      <c r="J115" s="15">
        <v>254.09008459947643</v>
      </c>
      <c r="K115" s="15">
        <v>56.001240979206983</v>
      </c>
      <c r="L115" s="15">
        <v>150.53130034498858</v>
      </c>
      <c r="M115" s="15">
        <v>336.38329459974227</v>
      </c>
    </row>
    <row r="116" spans="2:13" x14ac:dyDescent="0.35">
      <c r="B116" s="6" t="s">
        <v>102</v>
      </c>
      <c r="C116" s="12">
        <v>1</v>
      </c>
      <c r="D116" s="15">
        <v>198.00953936017774</v>
      </c>
      <c r="E116" s="15">
        <v>243.45729747236541</v>
      </c>
      <c r="F116" s="15">
        <v>-45.447758112187671</v>
      </c>
      <c r="G116" s="15">
        <v>-0.81691443561435551</v>
      </c>
      <c r="H116" s="15">
        <v>6.4077792285591606</v>
      </c>
      <c r="I116" s="15">
        <v>232.8245103452544</v>
      </c>
      <c r="J116" s="15">
        <v>254.09008459947643</v>
      </c>
      <c r="K116" s="15">
        <v>56.001240979206983</v>
      </c>
      <c r="L116" s="15">
        <v>150.53130034498858</v>
      </c>
      <c r="M116" s="15">
        <v>336.38329459974227</v>
      </c>
    </row>
    <row r="117" spans="2:13" x14ac:dyDescent="0.35">
      <c r="B117" s="6" t="s">
        <v>103</v>
      </c>
      <c r="C117" s="12">
        <v>1</v>
      </c>
      <c r="D117" s="15">
        <v>166.40779961215463</v>
      </c>
      <c r="E117" s="15">
        <v>234.58952816087353</v>
      </c>
      <c r="F117" s="15">
        <v>-68.181728548718894</v>
      </c>
      <c r="G117" s="15">
        <v>-1.2255530439828506</v>
      </c>
      <c r="H117" s="15">
        <v>6.0517199297712088</v>
      </c>
      <c r="I117" s="15">
        <v>224.54757017964931</v>
      </c>
      <c r="J117" s="15">
        <v>244.63148614209774</v>
      </c>
      <c r="K117" s="15">
        <v>55.961617834705663</v>
      </c>
      <c r="L117" s="15">
        <v>141.72927993740893</v>
      </c>
      <c r="M117" s="15">
        <v>327.44977638433812</v>
      </c>
    </row>
    <row r="118" spans="2:13" x14ac:dyDescent="0.35">
      <c r="B118" s="6" t="s">
        <v>104</v>
      </c>
      <c r="C118" s="12">
        <v>1</v>
      </c>
      <c r="D118" s="15">
        <v>299.87320850245294</v>
      </c>
      <c r="E118" s="15">
        <v>342.37073065048469</v>
      </c>
      <c r="F118" s="15">
        <v>-42.497522148031749</v>
      </c>
      <c r="G118" s="15">
        <v>-0.76388452946060625</v>
      </c>
      <c r="H118" s="15">
        <v>22.779007396606872</v>
      </c>
      <c r="I118" s="15">
        <v>304.57224727959778</v>
      </c>
      <c r="J118" s="15">
        <v>380.1692140213716</v>
      </c>
      <c r="K118" s="15">
        <v>60.116241853129239</v>
      </c>
      <c r="L118" s="15">
        <v>242.61648199326709</v>
      </c>
      <c r="M118" s="15">
        <v>442.12497930770229</v>
      </c>
    </row>
    <row r="119" spans="2:13" x14ac:dyDescent="0.35">
      <c r="B119" s="6" t="s">
        <v>105</v>
      </c>
      <c r="C119" s="12">
        <v>1</v>
      </c>
      <c r="D119" s="15">
        <v>344.85569958245247</v>
      </c>
      <c r="E119" s="15">
        <v>298.37852413858741</v>
      </c>
      <c r="F119" s="15">
        <v>46.477175443865065</v>
      </c>
      <c r="G119" s="15">
        <v>0.83541800792353305</v>
      </c>
      <c r="H119" s="15">
        <v>12.973380899926802</v>
      </c>
      <c r="I119" s="15">
        <v>276.85106626159887</v>
      </c>
      <c r="J119" s="15">
        <v>319.90598201557594</v>
      </c>
      <c r="K119" s="15">
        <v>57.126070830609756</v>
      </c>
      <c r="L119" s="15">
        <v>203.58603381012148</v>
      </c>
      <c r="M119" s="15">
        <v>393.17101446705334</v>
      </c>
    </row>
    <row r="120" spans="2:13" x14ac:dyDescent="0.35">
      <c r="B120" s="6" t="s">
        <v>106</v>
      </c>
      <c r="C120" s="12">
        <v>1</v>
      </c>
      <c r="D120" s="15">
        <v>340.26696321400709</v>
      </c>
      <c r="E120" s="15">
        <v>298.37852413858741</v>
      </c>
      <c r="F120" s="15">
        <v>41.888439075419683</v>
      </c>
      <c r="G120" s="15">
        <v>0.75293638206735325</v>
      </c>
      <c r="H120" s="15">
        <v>12.973380899926802</v>
      </c>
      <c r="I120" s="15">
        <v>276.85106626159887</v>
      </c>
      <c r="J120" s="15">
        <v>319.90598201557594</v>
      </c>
      <c r="K120" s="15">
        <v>57.126070830609756</v>
      </c>
      <c r="L120" s="15">
        <v>203.58603381012148</v>
      </c>
      <c r="M120" s="15">
        <v>393.17101446705334</v>
      </c>
    </row>
    <row r="121" spans="2:13" x14ac:dyDescent="0.35">
      <c r="B121" s="6" t="s">
        <v>107</v>
      </c>
      <c r="C121" s="12">
        <v>1</v>
      </c>
      <c r="D121" s="15">
        <v>262.28117718093938</v>
      </c>
      <c r="E121" s="15">
        <v>316.29503764547917</v>
      </c>
      <c r="F121" s="15">
        <v>-54.013860464539789</v>
      </c>
      <c r="G121" s="15">
        <v>-0.9708884259553654</v>
      </c>
      <c r="H121" s="15">
        <v>13.101180928468223</v>
      </c>
      <c r="I121" s="15">
        <v>294.55551401999179</v>
      </c>
      <c r="J121" s="15">
        <v>338.03456127096655</v>
      </c>
      <c r="K121" s="15">
        <v>57.15522984198136</v>
      </c>
      <c r="L121" s="15">
        <v>221.45416213554984</v>
      </c>
      <c r="M121" s="15">
        <v>411.1359131554085</v>
      </c>
    </row>
    <row r="122" spans="2:13" x14ac:dyDescent="0.35">
      <c r="B122" s="6" t="s">
        <v>108</v>
      </c>
      <c r="C122" s="12">
        <v>1</v>
      </c>
      <c r="D122" s="15">
        <v>235.86848608428613</v>
      </c>
      <c r="E122" s="15">
        <v>252.50604166776529</v>
      </c>
      <c r="F122" s="15">
        <v>-16.637555583479156</v>
      </c>
      <c r="G122" s="15">
        <v>-0.299056760862216</v>
      </c>
      <c r="H122" s="15">
        <v>7.7252955563563743</v>
      </c>
      <c r="I122" s="15">
        <v>239.68702587230004</v>
      </c>
      <c r="J122" s="15">
        <v>265.32505746323051</v>
      </c>
      <c r="K122" s="15">
        <v>56.167246220571613</v>
      </c>
      <c r="L122" s="15">
        <v>159.30458274146321</v>
      </c>
      <c r="M122" s="15">
        <v>345.70750059406737</v>
      </c>
    </row>
    <row r="123" spans="2:13" x14ac:dyDescent="0.35">
      <c r="B123" s="6" t="s">
        <v>109</v>
      </c>
      <c r="C123" s="12">
        <v>1</v>
      </c>
      <c r="D123" s="15">
        <v>203.79754865341786</v>
      </c>
      <c r="E123" s="15">
        <v>235.88220591341494</v>
      </c>
      <c r="F123" s="15">
        <v>-32.084657259997073</v>
      </c>
      <c r="G123" s="15">
        <v>-0.57671534892282683</v>
      </c>
      <c r="H123" s="15">
        <v>6.0347949260520712</v>
      </c>
      <c r="I123" s="15">
        <v>225.86833253923663</v>
      </c>
      <c r="J123" s="15">
        <v>245.89607928759324</v>
      </c>
      <c r="K123" s="15">
        <v>55.959790085102725</v>
      </c>
      <c r="L123" s="15">
        <v>143.02499057728249</v>
      </c>
      <c r="M123" s="15">
        <v>328.73942124954738</v>
      </c>
    </row>
    <row r="124" spans="2:13" x14ac:dyDescent="0.35">
      <c r="B124" s="6" t="s">
        <v>110</v>
      </c>
      <c r="C124" s="12">
        <v>1</v>
      </c>
      <c r="D124" s="15">
        <v>219.29149989342258</v>
      </c>
      <c r="E124" s="15">
        <v>213.47579171700551</v>
      </c>
      <c r="F124" s="15">
        <v>5.8157081764170755</v>
      </c>
      <c r="G124" s="15">
        <v>0.10453620068360414</v>
      </c>
      <c r="H124" s="15">
        <v>9.0050500159319959</v>
      </c>
      <c r="I124" s="15">
        <v>198.53320763707265</v>
      </c>
      <c r="J124" s="15">
        <v>228.41837579693836</v>
      </c>
      <c r="K124" s="15">
        <v>56.357521967867733</v>
      </c>
      <c r="L124" s="15">
        <v>119.9585975813138</v>
      </c>
      <c r="M124" s="15">
        <v>306.99298585269719</v>
      </c>
    </row>
    <row r="125" spans="2:13" x14ac:dyDescent="0.35">
      <c r="B125" s="6" t="s">
        <v>111</v>
      </c>
      <c r="C125" s="12">
        <v>1</v>
      </c>
      <c r="D125" s="15">
        <v>294.08243374242301</v>
      </c>
      <c r="E125" s="15">
        <v>238.93292537466547</v>
      </c>
      <c r="F125" s="15">
        <v>55.149508367757534</v>
      </c>
      <c r="G125" s="15">
        <v>0.99130147171273053</v>
      </c>
      <c r="H125" s="15">
        <v>6.0899818254410807</v>
      </c>
      <c r="I125" s="15">
        <v>228.82747728599119</v>
      </c>
      <c r="J125" s="15">
        <v>249.03837346333975</v>
      </c>
      <c r="K125" s="15">
        <v>55.965768423237606</v>
      </c>
      <c r="L125" s="15">
        <v>146.06578984707596</v>
      </c>
      <c r="M125" s="15">
        <v>331.80006090225498</v>
      </c>
    </row>
    <row r="126" spans="2:13" x14ac:dyDescent="0.35">
      <c r="B126" s="6" t="s">
        <v>112</v>
      </c>
      <c r="C126" s="12">
        <v>1</v>
      </c>
      <c r="D126" s="15">
        <v>337.72974904051551</v>
      </c>
      <c r="E126" s="15">
        <v>246.0167994122628</v>
      </c>
      <c r="F126" s="15">
        <v>91.712949628252716</v>
      </c>
      <c r="G126" s="15">
        <v>1.6485220744915081</v>
      </c>
      <c r="H126" s="15">
        <v>6.6994557286532652</v>
      </c>
      <c r="I126" s="15">
        <v>234.90001712476004</v>
      </c>
      <c r="J126" s="15">
        <v>257.13358169976556</v>
      </c>
      <c r="K126" s="15">
        <v>56.035364401683353</v>
      </c>
      <c r="L126" s="15">
        <v>153.03417937790087</v>
      </c>
      <c r="M126" s="15">
        <v>338.99941944662476</v>
      </c>
    </row>
    <row r="127" spans="2:13" x14ac:dyDescent="0.35">
      <c r="B127" s="6" t="s">
        <v>113</v>
      </c>
      <c r="C127" s="12">
        <v>1</v>
      </c>
      <c r="D127" s="15">
        <v>198.84945852895032</v>
      </c>
      <c r="E127" s="15">
        <v>246.0167994122628</v>
      </c>
      <c r="F127" s="15">
        <v>-47.167340883312477</v>
      </c>
      <c r="G127" s="15">
        <v>-0.84782359477459324</v>
      </c>
      <c r="H127" s="15">
        <v>6.6994557286532652</v>
      </c>
      <c r="I127" s="15">
        <v>234.90001712476004</v>
      </c>
      <c r="J127" s="15">
        <v>257.13358169976556</v>
      </c>
      <c r="K127" s="15">
        <v>56.035364401683353</v>
      </c>
      <c r="L127" s="15">
        <v>153.03417937790087</v>
      </c>
      <c r="M127" s="15">
        <v>338.99941944662476</v>
      </c>
    </row>
    <row r="128" spans="2:13" x14ac:dyDescent="0.35">
      <c r="B128" s="6" t="s">
        <v>114</v>
      </c>
      <c r="C128" s="12">
        <v>1</v>
      </c>
      <c r="D128" s="15">
        <v>224.22524285785963</v>
      </c>
      <c r="E128" s="15">
        <v>235.88220591341494</v>
      </c>
      <c r="F128" s="15">
        <v>-11.656963055555309</v>
      </c>
      <c r="G128" s="15">
        <v>-0.20953159828037055</v>
      </c>
      <c r="H128" s="15">
        <v>6.0347949260520712</v>
      </c>
      <c r="I128" s="15">
        <v>225.86833253923663</v>
      </c>
      <c r="J128" s="15">
        <v>245.89607928759324</v>
      </c>
      <c r="K128" s="15">
        <v>55.959790085102725</v>
      </c>
      <c r="L128" s="15">
        <v>143.02499057728249</v>
      </c>
      <c r="M128" s="15">
        <v>328.73942124954738</v>
      </c>
    </row>
    <row r="129" spans="2:13" x14ac:dyDescent="0.35">
      <c r="B129" s="6" t="s">
        <v>115</v>
      </c>
      <c r="C129" s="12">
        <v>1</v>
      </c>
      <c r="D129" s="15">
        <v>258.85789097402039</v>
      </c>
      <c r="E129" s="15">
        <v>235.88220591341494</v>
      </c>
      <c r="F129" s="15">
        <v>22.975685060605457</v>
      </c>
      <c r="G129" s="15">
        <v>0.41298338078208485</v>
      </c>
      <c r="H129" s="15">
        <v>6.0347949260520712</v>
      </c>
      <c r="I129" s="15">
        <v>225.86833253923663</v>
      </c>
      <c r="J129" s="15">
        <v>245.89607928759324</v>
      </c>
      <c r="K129" s="15">
        <v>55.959790085102725</v>
      </c>
      <c r="L129" s="15">
        <v>143.02499057728249</v>
      </c>
      <c r="M129" s="15">
        <v>328.73942124954738</v>
      </c>
    </row>
    <row r="130" spans="2:13" x14ac:dyDescent="0.35">
      <c r="B130" s="6" t="s">
        <v>116</v>
      </c>
      <c r="C130" s="12">
        <v>1</v>
      </c>
      <c r="D130" s="15">
        <v>259.40173476767922</v>
      </c>
      <c r="E130" s="15">
        <v>250.47510130793054</v>
      </c>
      <c r="F130" s="15">
        <v>8.9266334597486718</v>
      </c>
      <c r="G130" s="15">
        <v>0.16045446547012937</v>
      </c>
      <c r="H130" s="15">
        <v>7.3662664636963404</v>
      </c>
      <c r="I130" s="15">
        <v>238.25184260373331</v>
      </c>
      <c r="J130" s="15">
        <v>262.69836001212775</v>
      </c>
      <c r="K130" s="15">
        <v>56.118991778037447</v>
      </c>
      <c r="L130" s="15">
        <v>157.35371368201228</v>
      </c>
      <c r="M130" s="15">
        <v>343.59648893384883</v>
      </c>
    </row>
    <row r="131" spans="2:13" x14ac:dyDescent="0.35">
      <c r="B131" s="6" t="s">
        <v>117</v>
      </c>
      <c r="C131" s="12">
        <v>1</v>
      </c>
      <c r="D131" s="15">
        <v>206.1745931678478</v>
      </c>
      <c r="E131" s="15">
        <v>245.67423980023838</v>
      </c>
      <c r="F131" s="15">
        <v>-39.499646632390579</v>
      </c>
      <c r="G131" s="15">
        <v>-0.70999831182019524</v>
      </c>
      <c r="H131" s="15">
        <v>6.6562011300889212</v>
      </c>
      <c r="I131" s="15">
        <v>234.62923229185932</v>
      </c>
      <c r="J131" s="15">
        <v>256.71924730861741</v>
      </c>
      <c r="K131" s="15">
        <v>56.030209441456257</v>
      </c>
      <c r="L131" s="15">
        <v>152.70017368023406</v>
      </c>
      <c r="M131" s="15">
        <v>338.64830592024271</v>
      </c>
    </row>
    <row r="132" spans="2:13" x14ac:dyDescent="0.35">
      <c r="B132" s="6" t="s">
        <v>118</v>
      </c>
      <c r="C132" s="12">
        <v>1</v>
      </c>
      <c r="D132" s="15">
        <v>304.46835954757643</v>
      </c>
      <c r="E132" s="15">
        <v>268.21063993091428</v>
      </c>
      <c r="F132" s="15">
        <v>36.257719616662143</v>
      </c>
      <c r="G132" s="15">
        <v>0.65172531688347657</v>
      </c>
      <c r="H132" s="15">
        <v>11.215682506045267</v>
      </c>
      <c r="I132" s="15">
        <v>249.59982948967232</v>
      </c>
      <c r="J132" s="15">
        <v>286.82145037215628</v>
      </c>
      <c r="K132" s="15">
        <v>56.752717033157687</v>
      </c>
      <c r="L132" s="15">
        <v>174.03767647904755</v>
      </c>
      <c r="M132" s="15">
        <v>362.38360338278102</v>
      </c>
    </row>
    <row r="133" spans="2:13" x14ac:dyDescent="0.35">
      <c r="B133" s="6" t="s">
        <v>119</v>
      </c>
      <c r="C133" s="12">
        <v>1</v>
      </c>
      <c r="D133" s="15">
        <v>331.18181179812558</v>
      </c>
      <c r="E133" s="15">
        <v>274.15063778316181</v>
      </c>
      <c r="F133" s="15">
        <v>57.031174014963767</v>
      </c>
      <c r="G133" s="15">
        <v>1.0251240384146552</v>
      </c>
      <c r="H133" s="15">
        <v>12.726895372615877</v>
      </c>
      <c r="I133" s="15">
        <v>253.0321871531973</v>
      </c>
      <c r="J133" s="15">
        <v>295.26908841312633</v>
      </c>
      <c r="K133" s="15">
        <v>57.070598581009897</v>
      </c>
      <c r="L133" s="15">
        <v>179.45019566678604</v>
      </c>
      <c r="M133" s="15">
        <v>368.85107989953758</v>
      </c>
    </row>
    <row r="134" spans="2:13" x14ac:dyDescent="0.35">
      <c r="B134" s="6" t="s">
        <v>120</v>
      </c>
      <c r="C134" s="12">
        <v>1</v>
      </c>
      <c r="D134" s="15">
        <v>280.66506151742271</v>
      </c>
      <c r="E134" s="15">
        <v>301.22241518693954</v>
      </c>
      <c r="F134" s="15">
        <v>-20.557353669516829</v>
      </c>
      <c r="G134" s="15">
        <v>-0.36951435380383529</v>
      </c>
      <c r="H134" s="15">
        <v>12.849559989775566</v>
      </c>
      <c r="I134" s="15">
        <v>279.90042028433925</v>
      </c>
      <c r="J134" s="15">
        <v>322.54441008953984</v>
      </c>
      <c r="K134" s="15">
        <v>57.098078325807933</v>
      </c>
      <c r="L134" s="15">
        <v>206.47637439022182</v>
      </c>
      <c r="M134" s="15">
        <v>395.96845598365724</v>
      </c>
    </row>
    <row r="135" spans="2:13" x14ac:dyDescent="0.35">
      <c r="B135" s="6" t="s">
        <v>121</v>
      </c>
      <c r="C135" s="12">
        <v>1</v>
      </c>
      <c r="D135" s="15">
        <v>340.35566181391414</v>
      </c>
      <c r="E135" s="15">
        <v>237.43341920922563</v>
      </c>
      <c r="F135" s="15">
        <v>102.92224260468851</v>
      </c>
      <c r="G135" s="15">
        <v>1.8500068919136765</v>
      </c>
      <c r="H135" s="15">
        <v>6.0462198644926799</v>
      </c>
      <c r="I135" s="15">
        <v>227.40058779450845</v>
      </c>
      <c r="J135" s="15">
        <v>247.46625062394281</v>
      </c>
      <c r="K135" s="15">
        <v>55.961023321764259</v>
      </c>
      <c r="L135" s="15">
        <v>144.57415749439761</v>
      </c>
      <c r="M135" s="15">
        <v>330.29268092405368</v>
      </c>
    </row>
    <row r="136" spans="2:13" x14ac:dyDescent="0.35">
      <c r="B136" s="6" t="s">
        <v>122</v>
      </c>
      <c r="C136" s="12">
        <v>1</v>
      </c>
      <c r="D136" s="15">
        <v>293.192482907672</v>
      </c>
      <c r="E136" s="15">
        <v>245.2670463114454</v>
      </c>
      <c r="F136" s="15">
        <v>47.925436596226604</v>
      </c>
      <c r="G136" s="15">
        <v>0.86145021481442374</v>
      </c>
      <c r="H136" s="15">
        <v>6.6064257525617478</v>
      </c>
      <c r="I136" s="15">
        <v>234.30463387610806</v>
      </c>
      <c r="J136" s="15">
        <v>256.22945874678271</v>
      </c>
      <c r="K136" s="15">
        <v>56.024318093068906</v>
      </c>
      <c r="L136" s="15">
        <v>152.30275603593572</v>
      </c>
      <c r="M136" s="15">
        <v>338.23133658695508</v>
      </c>
    </row>
    <row r="137" spans="2:13" x14ac:dyDescent="0.35">
      <c r="B137" s="6" t="s">
        <v>123</v>
      </c>
      <c r="C137" s="12">
        <v>1</v>
      </c>
      <c r="D137" s="15">
        <v>247.64821289163172</v>
      </c>
      <c r="E137" s="15">
        <v>234.69294238542022</v>
      </c>
      <c r="F137" s="15">
        <v>12.955270506211491</v>
      </c>
      <c r="G137" s="15">
        <v>0.23286841713265816</v>
      </c>
      <c r="H137" s="15">
        <v>6.0494840599049118</v>
      </c>
      <c r="I137" s="15">
        <v>224.65469450834976</v>
      </c>
      <c r="J137" s="15">
        <v>244.73119026249068</v>
      </c>
      <c r="K137" s="15">
        <v>55.961376090660075</v>
      </c>
      <c r="L137" s="15">
        <v>141.83309530139633</v>
      </c>
      <c r="M137" s="15">
        <v>327.55278946944412</v>
      </c>
    </row>
    <row r="138" spans="2:13" x14ac:dyDescent="0.35">
      <c r="B138" s="6" t="s">
        <v>124</v>
      </c>
      <c r="C138" s="12">
        <v>1</v>
      </c>
      <c r="D138" s="15">
        <v>236.22983595974381</v>
      </c>
      <c r="E138" s="15">
        <v>226.76236443185266</v>
      </c>
      <c r="F138" s="15">
        <v>9.4674715278911492</v>
      </c>
      <c r="G138" s="15">
        <v>0.17017592244727536</v>
      </c>
      <c r="H138" s="15">
        <v>6.6383299102913327</v>
      </c>
      <c r="I138" s="15">
        <v>215.74701163987874</v>
      </c>
      <c r="J138" s="15">
        <v>237.77771722382658</v>
      </c>
      <c r="K138" s="15">
        <v>56.028089210387371</v>
      </c>
      <c r="L138" s="15">
        <v>133.79181653006583</v>
      </c>
      <c r="M138" s="15">
        <v>319.73291233363949</v>
      </c>
    </row>
    <row r="139" spans="2:13" x14ac:dyDescent="0.35">
      <c r="B139" s="6" t="s">
        <v>125</v>
      </c>
      <c r="C139" s="12">
        <v>1</v>
      </c>
      <c r="D139" s="15">
        <v>272.23564345348746</v>
      </c>
      <c r="E139" s="15">
        <v>216.75057531334306</v>
      </c>
      <c r="F139" s="15">
        <v>55.485068140144392</v>
      </c>
      <c r="G139" s="15">
        <v>0.99733309204915321</v>
      </c>
      <c r="H139" s="15">
        <v>8.3135679539958041</v>
      </c>
      <c r="I139" s="15">
        <v>202.95540616525028</v>
      </c>
      <c r="J139" s="15">
        <v>230.54574446143585</v>
      </c>
      <c r="K139" s="15">
        <v>56.25117570944596</v>
      </c>
      <c r="L139" s="15">
        <v>123.40984748325123</v>
      </c>
      <c r="M139" s="15">
        <v>310.09130314343491</v>
      </c>
    </row>
    <row r="140" spans="2:13" x14ac:dyDescent="0.35">
      <c r="B140" s="6" t="s">
        <v>126</v>
      </c>
      <c r="C140" s="12">
        <v>1</v>
      </c>
      <c r="D140" s="15">
        <v>183.67520776248719</v>
      </c>
      <c r="E140" s="15">
        <v>237.43341920922563</v>
      </c>
      <c r="F140" s="15">
        <v>-53.758211446738443</v>
      </c>
      <c r="G140" s="15">
        <v>-0.9662931855789969</v>
      </c>
      <c r="H140" s="15">
        <v>6.0462198644926799</v>
      </c>
      <c r="I140" s="15">
        <v>227.40058779450845</v>
      </c>
      <c r="J140" s="15">
        <v>247.46625062394281</v>
      </c>
      <c r="K140" s="15">
        <v>55.961023321764259</v>
      </c>
      <c r="L140" s="15">
        <v>144.57415749439761</v>
      </c>
      <c r="M140" s="15">
        <v>330.29268092405368</v>
      </c>
    </row>
    <row r="141" spans="2:13" x14ac:dyDescent="0.35">
      <c r="B141" s="6" t="s">
        <v>127</v>
      </c>
      <c r="C141" s="12">
        <v>1</v>
      </c>
      <c r="D141" s="15">
        <v>252.50665912191596</v>
      </c>
      <c r="E141" s="15">
        <v>236.39927699995349</v>
      </c>
      <c r="F141" s="15">
        <v>16.107382121962473</v>
      </c>
      <c r="G141" s="15">
        <v>0.28952699807340054</v>
      </c>
      <c r="H141" s="15">
        <v>6.0347554208260581</v>
      </c>
      <c r="I141" s="15">
        <v>226.38546917901036</v>
      </c>
      <c r="J141" s="15">
        <v>246.41308482089661</v>
      </c>
      <c r="K141" s="15">
        <v>55.95978582480857</v>
      </c>
      <c r="L141" s="15">
        <v>143.54206873316588</v>
      </c>
      <c r="M141" s="15">
        <v>329.25648526674109</v>
      </c>
    </row>
    <row r="142" spans="2:13" x14ac:dyDescent="0.35">
      <c r="B142" s="6" t="s">
        <v>128</v>
      </c>
      <c r="C142" s="12">
        <v>1</v>
      </c>
      <c r="D142" s="15">
        <v>289.86053137541177</v>
      </c>
      <c r="E142" s="15">
        <v>237.43341920922563</v>
      </c>
      <c r="F142" s="15">
        <v>52.427112166186134</v>
      </c>
      <c r="G142" s="15">
        <v>0.94236694008994915</v>
      </c>
      <c r="H142" s="15">
        <v>6.0462198644926799</v>
      </c>
      <c r="I142" s="15">
        <v>227.40058779450845</v>
      </c>
      <c r="J142" s="15">
        <v>247.46625062394281</v>
      </c>
      <c r="K142" s="15">
        <v>55.961023321764259</v>
      </c>
      <c r="L142" s="15">
        <v>144.57415749439761</v>
      </c>
      <c r="M142" s="15">
        <v>330.29268092405368</v>
      </c>
    </row>
    <row r="143" spans="2:13" x14ac:dyDescent="0.35">
      <c r="B143" s="6" t="s">
        <v>129</v>
      </c>
      <c r="C143" s="12">
        <v>1</v>
      </c>
      <c r="D143" s="15">
        <v>200.91386435089427</v>
      </c>
      <c r="E143" s="15">
        <v>251.23921748040931</v>
      </c>
      <c r="F143" s="15">
        <v>-50.325353129515037</v>
      </c>
      <c r="G143" s="15">
        <v>-0.90458823837706737</v>
      </c>
      <c r="H143" s="15">
        <v>7.4977531760065608</v>
      </c>
      <c r="I143" s="15">
        <v>238.79777550675624</v>
      </c>
      <c r="J143" s="15">
        <v>263.68065945406238</v>
      </c>
      <c r="K143" s="15">
        <v>56.136402264997116</v>
      </c>
      <c r="L143" s="15">
        <v>158.08893965790057</v>
      </c>
      <c r="M143" s="15">
        <v>344.38949530291802</v>
      </c>
    </row>
    <row r="144" spans="2:13" x14ac:dyDescent="0.35">
      <c r="B144" s="6" t="s">
        <v>130</v>
      </c>
      <c r="C144" s="12">
        <v>1</v>
      </c>
      <c r="D144" s="15">
        <v>135.1673761865116</v>
      </c>
      <c r="E144" s="15">
        <v>251.23921748040931</v>
      </c>
      <c r="F144" s="15">
        <v>-116.07184129389771</v>
      </c>
      <c r="G144" s="15">
        <v>-2.0863683195826446</v>
      </c>
      <c r="H144" s="15">
        <v>7.4977531760065608</v>
      </c>
      <c r="I144" s="15">
        <v>238.79777550675624</v>
      </c>
      <c r="J144" s="15">
        <v>263.68065945406238</v>
      </c>
      <c r="K144" s="15">
        <v>56.136402264997116</v>
      </c>
      <c r="L144" s="15">
        <v>158.08893965790057</v>
      </c>
      <c r="M144" s="15">
        <v>344.38949530291802</v>
      </c>
    </row>
    <row r="145" spans="2:13" x14ac:dyDescent="0.35">
      <c r="B145" s="6" t="s">
        <v>131</v>
      </c>
      <c r="C145" s="12">
        <v>1</v>
      </c>
      <c r="D145" s="15">
        <v>89.823337547925831</v>
      </c>
      <c r="E145" s="15">
        <v>212.26929246682221</v>
      </c>
      <c r="F145" s="15">
        <v>-122.44595491889638</v>
      </c>
      <c r="G145" s="15">
        <v>-2.2009417474215676</v>
      </c>
      <c r="H145" s="15">
        <v>9.2721611936023756</v>
      </c>
      <c r="I145" s="15">
        <v>196.88347584248729</v>
      </c>
      <c r="J145" s="15">
        <v>227.65510909115713</v>
      </c>
      <c r="K145" s="15">
        <v>56.400818520384988</v>
      </c>
      <c r="L145" s="15">
        <v>118.68025393546188</v>
      </c>
      <c r="M145" s="15">
        <v>305.85833099818251</v>
      </c>
    </row>
    <row r="146" spans="2:13" x14ac:dyDescent="0.35">
      <c r="B146" s="6" t="s">
        <v>132</v>
      </c>
      <c r="C146" s="12">
        <v>1</v>
      </c>
      <c r="D146" s="15">
        <v>171.57186238849636</v>
      </c>
      <c r="E146" s="15">
        <v>212.26929246682221</v>
      </c>
      <c r="F146" s="15">
        <v>-40.697430078325851</v>
      </c>
      <c r="G146" s="15">
        <v>-0.73152823163073988</v>
      </c>
      <c r="H146" s="15">
        <v>9.2721611936023756</v>
      </c>
      <c r="I146" s="15">
        <v>196.88347584248729</v>
      </c>
      <c r="J146" s="15">
        <v>227.65510909115713</v>
      </c>
      <c r="K146" s="15">
        <v>56.400818520384988</v>
      </c>
      <c r="L146" s="15">
        <v>118.68025393546188</v>
      </c>
      <c r="M146" s="15">
        <v>305.85833099818251</v>
      </c>
    </row>
    <row r="147" spans="2:13" x14ac:dyDescent="0.35">
      <c r="B147" s="6" t="s">
        <v>133</v>
      </c>
      <c r="C147" s="12">
        <v>1</v>
      </c>
      <c r="D147" s="15">
        <v>197.55094390304976</v>
      </c>
      <c r="E147" s="15">
        <v>230.6080807148976</v>
      </c>
      <c r="F147" s="15">
        <v>-33.05713681184784</v>
      </c>
      <c r="G147" s="15">
        <v>-0.59419547593559641</v>
      </c>
      <c r="H147" s="15">
        <v>6.2513072054174641</v>
      </c>
      <c r="I147" s="15">
        <v>220.23493638353068</v>
      </c>
      <c r="J147" s="15">
        <v>240.98122504626451</v>
      </c>
      <c r="K147" s="15">
        <v>55.983552927138888</v>
      </c>
      <c r="L147" s="15">
        <v>137.71143436344875</v>
      </c>
      <c r="M147" s="15">
        <v>323.50472706634645</v>
      </c>
    </row>
    <row r="148" spans="2:13" x14ac:dyDescent="0.35">
      <c r="B148" s="6" t="s">
        <v>134</v>
      </c>
      <c r="C148" s="12">
        <v>1</v>
      </c>
      <c r="D148" s="15">
        <v>268.89447791817884</v>
      </c>
      <c r="E148" s="15">
        <v>230.6080807148976</v>
      </c>
      <c r="F148" s="15">
        <v>38.28639720328124</v>
      </c>
      <c r="G148" s="15">
        <v>0.68819039403041748</v>
      </c>
      <c r="H148" s="15">
        <v>6.2513072054174641</v>
      </c>
      <c r="I148" s="15">
        <v>220.23493638353068</v>
      </c>
      <c r="J148" s="15">
        <v>240.98122504626451</v>
      </c>
      <c r="K148" s="15">
        <v>55.983552927138888</v>
      </c>
      <c r="L148" s="15">
        <v>137.71143436344875</v>
      </c>
      <c r="M148" s="15">
        <v>323.50472706634645</v>
      </c>
    </row>
    <row r="149" spans="2:13" x14ac:dyDescent="0.35">
      <c r="B149" s="6" t="s">
        <v>135</v>
      </c>
      <c r="C149" s="12">
        <v>1</v>
      </c>
      <c r="D149" s="15">
        <v>173.2082566698104</v>
      </c>
      <c r="E149" s="15">
        <v>238.02805095512551</v>
      </c>
      <c r="F149" s="15">
        <v>-64.819794285315112</v>
      </c>
      <c r="G149" s="15">
        <v>-1.1651229425775942</v>
      </c>
      <c r="H149" s="15">
        <v>6.0597532312526106</v>
      </c>
      <c r="I149" s="15">
        <v>227.9727628666156</v>
      </c>
      <c r="J149" s="15">
        <v>248.08333904363542</v>
      </c>
      <c r="K149" s="15">
        <v>55.962487130156518</v>
      </c>
      <c r="L149" s="15">
        <v>145.16636026100923</v>
      </c>
      <c r="M149" s="15">
        <v>330.88974164924178</v>
      </c>
    </row>
    <row r="150" spans="2:13" x14ac:dyDescent="0.35">
      <c r="B150" s="6" t="s">
        <v>136</v>
      </c>
      <c r="C150" s="12">
        <v>1</v>
      </c>
      <c r="D150" s="15">
        <v>299.9339069101668</v>
      </c>
      <c r="E150" s="15">
        <v>220.11153744823375</v>
      </c>
      <c r="F150" s="15">
        <v>79.82236946193305</v>
      </c>
      <c r="G150" s="15">
        <v>1.4347912549928143</v>
      </c>
      <c r="H150" s="15">
        <v>7.6657399532693971</v>
      </c>
      <c r="I150" s="15">
        <v>207.39134560210624</v>
      </c>
      <c r="J150" s="15">
        <v>232.83172929436125</v>
      </c>
      <c r="K150" s="15">
        <v>56.159085868632225</v>
      </c>
      <c r="L150" s="15">
        <v>126.92361945116141</v>
      </c>
      <c r="M150" s="15">
        <v>313.29945544530608</v>
      </c>
    </row>
    <row r="151" spans="2:13" x14ac:dyDescent="0.35">
      <c r="B151" s="6" t="s">
        <v>137</v>
      </c>
      <c r="C151" s="12">
        <v>1</v>
      </c>
      <c r="D151" s="15">
        <v>244.48261981110159</v>
      </c>
      <c r="E151" s="15">
        <v>236.39927699995349</v>
      </c>
      <c r="F151" s="15">
        <v>8.0833428111480998</v>
      </c>
      <c r="G151" s="15">
        <v>0.14529648336329229</v>
      </c>
      <c r="H151" s="15">
        <v>6.0347554208260581</v>
      </c>
      <c r="I151" s="15">
        <v>226.38546917901036</v>
      </c>
      <c r="J151" s="15">
        <v>246.41308482089661</v>
      </c>
      <c r="K151" s="15">
        <v>55.95978582480857</v>
      </c>
      <c r="L151" s="15">
        <v>143.54206873316588</v>
      </c>
      <c r="M151" s="15">
        <v>329.25648526674109</v>
      </c>
    </row>
    <row r="152" spans="2:13" x14ac:dyDescent="0.35">
      <c r="B152" s="6" t="s">
        <v>138</v>
      </c>
      <c r="C152" s="12">
        <v>1</v>
      </c>
      <c r="D152" s="15">
        <v>440.97002195203333</v>
      </c>
      <c r="E152" s="15">
        <v>344.18047948956468</v>
      </c>
      <c r="F152" s="15">
        <v>96.78954246246866</v>
      </c>
      <c r="G152" s="15">
        <v>1.7397728235333023</v>
      </c>
      <c r="H152" s="15">
        <v>22.744411025554346</v>
      </c>
      <c r="I152" s="15">
        <v>306.43940381573645</v>
      </c>
      <c r="J152" s="15">
        <v>381.9215551633929</v>
      </c>
      <c r="K152" s="15">
        <v>60.103141261240374</v>
      </c>
      <c r="L152" s="15">
        <v>244.44796937854613</v>
      </c>
      <c r="M152" s="15">
        <v>443.91298960058322</v>
      </c>
    </row>
    <row r="153" spans="2:13" x14ac:dyDescent="0.35">
      <c r="B153" s="6" t="s">
        <v>139</v>
      </c>
      <c r="C153" s="12">
        <v>1</v>
      </c>
      <c r="D153" s="15">
        <v>269.93480159233297</v>
      </c>
      <c r="E153" s="15">
        <v>309.23701717306727</v>
      </c>
      <c r="F153" s="15">
        <v>-39.302215580734298</v>
      </c>
      <c r="G153" s="15">
        <v>-0.70644952783533044</v>
      </c>
      <c r="H153" s="15">
        <v>12.793190759931155</v>
      </c>
      <c r="I153" s="15">
        <v>288.0085588921383</v>
      </c>
      <c r="J153" s="15">
        <v>330.46547545399625</v>
      </c>
      <c r="K153" s="15">
        <v>57.085419210068387</v>
      </c>
      <c r="L153" s="15">
        <v>214.51198235643642</v>
      </c>
      <c r="M153" s="15">
        <v>403.96205198969812</v>
      </c>
    </row>
    <row r="154" spans="2:13" x14ac:dyDescent="0.35">
      <c r="B154" s="6" t="s">
        <v>140</v>
      </c>
      <c r="C154" s="12">
        <v>1</v>
      </c>
      <c r="D154" s="15">
        <v>334.96321778716339</v>
      </c>
      <c r="E154" s="15">
        <v>300.58641772226497</v>
      </c>
      <c r="F154" s="15">
        <v>34.376800064898418</v>
      </c>
      <c r="G154" s="15">
        <v>0.61791616109911207</v>
      </c>
      <c r="H154" s="15">
        <v>12.872613532410321</v>
      </c>
      <c r="I154" s="15">
        <v>279.22616878458985</v>
      </c>
      <c r="J154" s="15">
        <v>321.94666665994009</v>
      </c>
      <c r="K154" s="15">
        <v>57.10327079707475</v>
      </c>
      <c r="L154" s="15">
        <v>205.83176076701955</v>
      </c>
      <c r="M154" s="15">
        <v>395.34107467751039</v>
      </c>
    </row>
    <row r="155" spans="2:13" x14ac:dyDescent="0.35">
      <c r="B155" s="6" t="s">
        <v>141</v>
      </c>
      <c r="C155" s="12">
        <v>1</v>
      </c>
      <c r="D155" s="15">
        <v>357.7484603303962</v>
      </c>
      <c r="E155" s="15">
        <v>300.58641772226497</v>
      </c>
      <c r="F155" s="15">
        <v>57.16204260813123</v>
      </c>
      <c r="G155" s="15">
        <v>1.0274763754136143</v>
      </c>
      <c r="H155" s="15">
        <v>12.872613532410321</v>
      </c>
      <c r="I155" s="15">
        <v>279.22616878458985</v>
      </c>
      <c r="J155" s="15">
        <v>321.94666665994009</v>
      </c>
      <c r="K155" s="15">
        <v>57.10327079707475</v>
      </c>
      <c r="L155" s="15">
        <v>205.83176076701955</v>
      </c>
      <c r="M155" s="15">
        <v>395.34107467751039</v>
      </c>
    </row>
    <row r="156" spans="2:13" x14ac:dyDescent="0.35">
      <c r="B156" s="6" t="s">
        <v>142</v>
      </c>
      <c r="C156" s="12">
        <v>1</v>
      </c>
      <c r="D156" s="15">
        <v>230.50294470959292</v>
      </c>
      <c r="E156" s="15">
        <v>260.37379851790797</v>
      </c>
      <c r="F156" s="15">
        <v>-29.870853808315047</v>
      </c>
      <c r="G156" s="15">
        <v>-0.53692267107879132</v>
      </c>
      <c r="H156" s="15">
        <v>18.60095740876751</v>
      </c>
      <c r="I156" s="15">
        <v>229.50818760447521</v>
      </c>
      <c r="J156" s="15">
        <v>291.23940943134073</v>
      </c>
      <c r="K156" s="15">
        <v>58.660676548195724</v>
      </c>
      <c r="L156" s="15">
        <v>163.03485093223594</v>
      </c>
      <c r="M156" s="15">
        <v>357.71274610358</v>
      </c>
    </row>
    <row r="157" spans="2:13" x14ac:dyDescent="0.35">
      <c r="B157" s="6" t="s">
        <v>143</v>
      </c>
      <c r="C157" s="12">
        <v>1</v>
      </c>
      <c r="D157" s="15">
        <v>363.78535420602554</v>
      </c>
      <c r="E157" s="15">
        <v>229.16028164363362</v>
      </c>
      <c r="F157" s="15">
        <v>134.62507256239192</v>
      </c>
      <c r="G157" s="15">
        <v>2.4198589708290941</v>
      </c>
      <c r="H157" s="15">
        <v>6.3761345495671904</v>
      </c>
      <c r="I157" s="15">
        <v>218.58000430555026</v>
      </c>
      <c r="J157" s="15">
        <v>239.74055898171699</v>
      </c>
      <c r="K157" s="15">
        <v>55.997628953049805</v>
      </c>
      <c r="L157" s="15">
        <v>136.24027815365548</v>
      </c>
      <c r="M157" s="15">
        <v>322.08028513361177</v>
      </c>
    </row>
    <row r="158" spans="2:13" x14ac:dyDescent="0.35">
      <c r="B158" s="6" t="s">
        <v>144</v>
      </c>
      <c r="C158" s="12">
        <v>1</v>
      </c>
      <c r="D158" s="15">
        <v>268.40864887242094</v>
      </c>
      <c r="E158" s="15">
        <v>214.68229093099382</v>
      </c>
      <c r="F158" s="15">
        <v>53.726357941427125</v>
      </c>
      <c r="G158" s="15">
        <v>0.96572062514049295</v>
      </c>
      <c r="H158" s="15">
        <v>8.7442532002290481</v>
      </c>
      <c r="I158" s="15">
        <v>200.17246162083185</v>
      </c>
      <c r="J158" s="15">
        <v>229.19212024115578</v>
      </c>
      <c r="K158" s="15">
        <v>56.316439168318986</v>
      </c>
      <c r="L158" s="15">
        <v>121.23326778662476</v>
      </c>
      <c r="M158" s="15">
        <v>308.13131407536287</v>
      </c>
    </row>
    <row r="159" spans="2:13" x14ac:dyDescent="0.35">
      <c r="B159" s="6" t="s">
        <v>145</v>
      </c>
      <c r="C159" s="12">
        <v>1</v>
      </c>
      <c r="D159" s="15">
        <v>211.23872621363978</v>
      </c>
      <c r="E159" s="15">
        <v>229.16028164363362</v>
      </c>
      <c r="F159" s="15">
        <v>-17.921555429993845</v>
      </c>
      <c r="G159" s="15">
        <v>-0.3221364033685683</v>
      </c>
      <c r="H159" s="15">
        <v>6.3761345495671904</v>
      </c>
      <c r="I159" s="15">
        <v>218.58000430555026</v>
      </c>
      <c r="J159" s="15">
        <v>239.74055898171699</v>
      </c>
      <c r="K159" s="15">
        <v>55.997628953049805</v>
      </c>
      <c r="L159" s="15">
        <v>136.24027815365548</v>
      </c>
      <c r="M159" s="15">
        <v>322.08028513361177</v>
      </c>
    </row>
    <row r="160" spans="2:13" x14ac:dyDescent="0.35">
      <c r="B160" s="6" t="s">
        <v>146</v>
      </c>
      <c r="C160" s="12">
        <v>1</v>
      </c>
      <c r="D160" s="15">
        <v>223.0831529572697</v>
      </c>
      <c r="E160" s="15">
        <v>214.68229093099382</v>
      </c>
      <c r="F160" s="15">
        <v>8.4008620262758882</v>
      </c>
      <c r="G160" s="15">
        <v>0.15100382826207775</v>
      </c>
      <c r="H160" s="15">
        <v>8.7442532002290481</v>
      </c>
      <c r="I160" s="15">
        <v>200.17246162083185</v>
      </c>
      <c r="J160" s="15">
        <v>229.19212024115578</v>
      </c>
      <c r="K160" s="15">
        <v>56.316439168318986</v>
      </c>
      <c r="L160" s="15">
        <v>121.23326778662476</v>
      </c>
      <c r="M160" s="15">
        <v>308.13131407536287</v>
      </c>
    </row>
    <row r="161" spans="2:13" x14ac:dyDescent="0.35">
      <c r="B161" s="6" t="s">
        <v>147</v>
      </c>
      <c r="C161" s="12">
        <v>1</v>
      </c>
      <c r="D161" s="15">
        <v>351.97074735656679</v>
      </c>
      <c r="E161" s="15">
        <v>196.58480254019406</v>
      </c>
      <c r="F161" s="15">
        <v>155.38594481637273</v>
      </c>
      <c r="G161" s="15">
        <v>2.7930315308122973</v>
      </c>
      <c r="H161" s="15">
        <v>13.132797464631098</v>
      </c>
      <c r="I161" s="15">
        <v>174.79281582465231</v>
      </c>
      <c r="J161" s="15">
        <v>218.37678925573582</v>
      </c>
      <c r="K161" s="15">
        <v>57.162485301255735</v>
      </c>
      <c r="L161" s="15">
        <v>101.73188764013874</v>
      </c>
      <c r="M161" s="15">
        <v>291.4377174402494</v>
      </c>
    </row>
    <row r="162" spans="2:13" x14ac:dyDescent="0.35">
      <c r="B162" s="6" t="s">
        <v>148</v>
      </c>
      <c r="C162" s="12">
        <v>1</v>
      </c>
      <c r="D162" s="15">
        <v>168.5650474293837</v>
      </c>
      <c r="E162" s="15">
        <v>177.03951507813034</v>
      </c>
      <c r="F162" s="15">
        <v>-8.4744676487466393</v>
      </c>
      <c r="G162" s="15">
        <v>-0.15232687472325429</v>
      </c>
      <c r="H162" s="15">
        <v>18.442321326380746</v>
      </c>
      <c r="I162" s="15">
        <v>146.43713790520781</v>
      </c>
      <c r="J162" s="15">
        <v>207.64189225105287</v>
      </c>
      <c r="K162" s="15">
        <v>58.610567071772437</v>
      </c>
      <c r="L162" s="15">
        <v>79.783716954519221</v>
      </c>
      <c r="M162" s="15">
        <v>274.29531320174146</v>
      </c>
    </row>
    <row r="163" spans="2:13" x14ac:dyDescent="0.35">
      <c r="B163" s="6" t="s">
        <v>149</v>
      </c>
      <c r="C163" s="12">
        <v>1</v>
      </c>
      <c r="D163" s="15">
        <v>241.95493277686541</v>
      </c>
      <c r="E163" s="15">
        <v>164.0093234367545</v>
      </c>
      <c r="F163" s="15">
        <v>77.945609340110906</v>
      </c>
      <c r="G163" s="15">
        <v>1.4010568641364538</v>
      </c>
      <c r="H163" s="15">
        <v>22.108482092225692</v>
      </c>
      <c r="I163" s="15">
        <v>127.32348027560676</v>
      </c>
      <c r="J163" s="15">
        <v>200.69516659790224</v>
      </c>
      <c r="K163" s="15">
        <v>59.865385131906748</v>
      </c>
      <c r="L163" s="15">
        <v>64.671335393553619</v>
      </c>
      <c r="M163" s="15">
        <v>263.34731147995535</v>
      </c>
    </row>
    <row r="164" spans="2:13" x14ac:dyDescent="0.35">
      <c r="B164" s="6" t="s">
        <v>150</v>
      </c>
      <c r="C164" s="12">
        <v>1</v>
      </c>
      <c r="D164" s="15">
        <v>184.85808826771864</v>
      </c>
      <c r="E164" s="15">
        <v>185.72630950571423</v>
      </c>
      <c r="F164" s="15">
        <v>-0.86822123799558426</v>
      </c>
      <c r="G164" s="15">
        <v>-1.5606104505193574E-2</v>
      </c>
      <c r="H164" s="15">
        <v>16.043959829261158</v>
      </c>
      <c r="I164" s="15">
        <v>159.10366795462366</v>
      </c>
      <c r="J164" s="15">
        <v>212.34895105680479</v>
      </c>
      <c r="K164" s="15">
        <v>57.900673602059264</v>
      </c>
      <c r="L164" s="15">
        <v>89.648477394531355</v>
      </c>
      <c r="M164" s="15">
        <v>281.80414161689708</v>
      </c>
    </row>
    <row r="165" spans="2:13" x14ac:dyDescent="0.35">
      <c r="B165" s="6" t="s">
        <v>151</v>
      </c>
      <c r="C165" s="12">
        <v>1</v>
      </c>
      <c r="D165" s="15">
        <v>200.07702230282163</v>
      </c>
      <c r="E165" s="15">
        <v>220.74494954191175</v>
      </c>
      <c r="F165" s="15">
        <v>-20.667927239090119</v>
      </c>
      <c r="G165" s="15">
        <v>-0.37150189178005083</v>
      </c>
      <c r="H165" s="15">
        <v>7.5519925768833964</v>
      </c>
      <c r="I165" s="15">
        <v>208.21350509113603</v>
      </c>
      <c r="J165" s="15">
        <v>233.27639399268747</v>
      </c>
      <c r="K165" s="15">
        <v>56.143672381227063</v>
      </c>
      <c r="L165" s="15">
        <v>127.58260800816934</v>
      </c>
      <c r="M165" s="15">
        <v>313.90729107565414</v>
      </c>
    </row>
    <row r="166" spans="2:13" x14ac:dyDescent="0.35">
      <c r="B166" s="6" t="s">
        <v>152</v>
      </c>
      <c r="C166" s="12">
        <v>1</v>
      </c>
      <c r="D166" s="15">
        <v>181.75129023351653</v>
      </c>
      <c r="E166" s="15">
        <v>220.74494954191175</v>
      </c>
      <c r="F166" s="15">
        <v>-38.993659308395223</v>
      </c>
      <c r="G166" s="15">
        <v>-0.70090329005499985</v>
      </c>
      <c r="H166" s="15">
        <v>7.5519925768833964</v>
      </c>
      <c r="I166" s="15">
        <v>208.21350509113603</v>
      </c>
      <c r="J166" s="15">
        <v>233.27639399268747</v>
      </c>
      <c r="K166" s="15">
        <v>56.143672381227063</v>
      </c>
      <c r="L166" s="15">
        <v>127.58260800816934</v>
      </c>
      <c r="M166" s="15">
        <v>313.90729107565414</v>
      </c>
    </row>
    <row r="167" spans="2:13" x14ac:dyDescent="0.35">
      <c r="B167" s="6" t="s">
        <v>153</v>
      </c>
      <c r="C167" s="12">
        <v>1</v>
      </c>
      <c r="D167" s="15">
        <v>154.70125058617577</v>
      </c>
      <c r="E167" s="15">
        <v>216.75057531334306</v>
      </c>
      <c r="F167" s="15">
        <v>-62.049324727167289</v>
      </c>
      <c r="G167" s="15">
        <v>-1.1153243019077004</v>
      </c>
      <c r="H167" s="15">
        <v>8.3135679539958041</v>
      </c>
      <c r="I167" s="15">
        <v>202.95540616525028</v>
      </c>
      <c r="J167" s="15">
        <v>230.54574446143585</v>
      </c>
      <c r="K167" s="15">
        <v>56.25117570944596</v>
      </c>
      <c r="L167" s="15">
        <v>123.40984748325123</v>
      </c>
      <c r="M167" s="15">
        <v>310.09130314343491</v>
      </c>
    </row>
    <row r="168" spans="2:13" x14ac:dyDescent="0.35">
      <c r="B168" s="6" t="s">
        <v>154</v>
      </c>
      <c r="C168" s="12">
        <v>1</v>
      </c>
      <c r="D168" s="15">
        <v>120.08165652683778</v>
      </c>
      <c r="E168" s="15">
        <v>242.19047328500943</v>
      </c>
      <c r="F168" s="15">
        <v>-122.10881675817166</v>
      </c>
      <c r="G168" s="15">
        <v>-2.1948817558679106</v>
      </c>
      <c r="H168" s="15">
        <v>6.2919626711641854</v>
      </c>
      <c r="I168" s="15">
        <v>231.74986706124275</v>
      </c>
      <c r="J168" s="15">
        <v>252.63107950877611</v>
      </c>
      <c r="K168" s="15">
        <v>55.988107226665385</v>
      </c>
      <c r="L168" s="15">
        <v>149.28626972916089</v>
      </c>
      <c r="M168" s="15">
        <v>335.09467684085797</v>
      </c>
    </row>
    <row r="169" spans="2:13" x14ac:dyDescent="0.35">
      <c r="B169" s="6" t="s">
        <v>155</v>
      </c>
      <c r="C169" s="12">
        <v>1</v>
      </c>
      <c r="D169" s="15">
        <v>284.8292030196755</v>
      </c>
      <c r="E169" s="15">
        <v>255.35228303693469</v>
      </c>
      <c r="F169" s="15">
        <v>29.47691998274081</v>
      </c>
      <c r="G169" s="15">
        <v>0.52984178871724563</v>
      </c>
      <c r="H169" s="15">
        <v>8.275288306106491</v>
      </c>
      <c r="I169" s="15">
        <v>241.6206334535444</v>
      </c>
      <c r="J169" s="15">
        <v>269.08393262032496</v>
      </c>
      <c r="K169" s="15">
        <v>56.245530961298961</v>
      </c>
      <c r="L169" s="15">
        <v>162.02092185374067</v>
      </c>
      <c r="M169" s="15">
        <v>348.68364422012871</v>
      </c>
    </row>
    <row r="170" spans="2:13" x14ac:dyDescent="0.35">
      <c r="B170" s="6" t="s">
        <v>156</v>
      </c>
      <c r="C170" s="12">
        <v>1</v>
      </c>
      <c r="D170" s="15">
        <v>248.17471444662888</v>
      </c>
      <c r="E170" s="15">
        <v>255.35228303693469</v>
      </c>
      <c r="F170" s="15">
        <v>-7.1775685903058104</v>
      </c>
      <c r="G170" s="15">
        <v>-0.12901537144162453</v>
      </c>
      <c r="H170" s="15">
        <v>8.275288306106491</v>
      </c>
      <c r="I170" s="15">
        <v>241.6206334535444</v>
      </c>
      <c r="J170" s="15">
        <v>269.08393262032496</v>
      </c>
      <c r="K170" s="15">
        <v>56.245530961298961</v>
      </c>
      <c r="L170" s="15">
        <v>162.02092185374067</v>
      </c>
      <c r="M170" s="15">
        <v>348.68364422012871</v>
      </c>
    </row>
    <row r="171" spans="2:13" x14ac:dyDescent="0.35">
      <c r="B171" s="6" t="s">
        <v>157</v>
      </c>
      <c r="C171" s="12">
        <v>1</v>
      </c>
      <c r="D171" s="15">
        <v>278.14696766500168</v>
      </c>
      <c r="E171" s="15">
        <v>250.73248780546692</v>
      </c>
      <c r="F171" s="15">
        <v>27.414479859534765</v>
      </c>
      <c r="G171" s="15">
        <v>0.49276983667335711</v>
      </c>
      <c r="H171" s="15">
        <v>7.4100522728289331</v>
      </c>
      <c r="I171" s="15">
        <v>238.43657285468427</v>
      </c>
      <c r="J171" s="15">
        <v>263.02840275624959</v>
      </c>
      <c r="K171" s="15">
        <v>56.124755957200513</v>
      </c>
      <c r="L171" s="15">
        <v>157.60153535407369</v>
      </c>
      <c r="M171" s="15">
        <v>343.86344025686014</v>
      </c>
    </row>
    <row r="172" spans="2:13" x14ac:dyDescent="0.35">
      <c r="B172" s="6" t="s">
        <v>158</v>
      </c>
      <c r="C172" s="12">
        <v>1</v>
      </c>
      <c r="D172" s="15">
        <v>275.66126852782827</v>
      </c>
      <c r="E172" s="15">
        <v>242.19047328500943</v>
      </c>
      <c r="F172" s="15">
        <v>33.470795242818838</v>
      </c>
      <c r="G172" s="15">
        <v>0.60163090416595333</v>
      </c>
      <c r="H172" s="15">
        <v>6.2919626711641854</v>
      </c>
      <c r="I172" s="15">
        <v>231.74986706124275</v>
      </c>
      <c r="J172" s="15">
        <v>252.63107950877611</v>
      </c>
      <c r="K172" s="15">
        <v>55.988107226665385</v>
      </c>
      <c r="L172" s="15">
        <v>149.28626972916089</v>
      </c>
      <c r="M172" s="15">
        <v>335.09467684085797</v>
      </c>
    </row>
    <row r="173" spans="2:13" x14ac:dyDescent="0.35">
      <c r="B173" s="6" t="s">
        <v>159</v>
      </c>
      <c r="C173" s="12">
        <v>1</v>
      </c>
      <c r="D173" s="15">
        <v>325.03973275525487</v>
      </c>
      <c r="E173" s="15">
        <v>364.44966648726046</v>
      </c>
      <c r="F173" s="15">
        <v>-39.409933732005584</v>
      </c>
      <c r="G173" s="15">
        <v>-0.70838574023405843</v>
      </c>
      <c r="H173" s="15">
        <v>23.20717888943442</v>
      </c>
      <c r="I173" s="15">
        <v>325.94069416618601</v>
      </c>
      <c r="J173" s="15">
        <v>402.95863880833491</v>
      </c>
      <c r="K173" s="15">
        <v>60.279785239958073</v>
      </c>
      <c r="L173" s="15">
        <v>264.42404112429625</v>
      </c>
      <c r="M173" s="15">
        <v>464.47529185022466</v>
      </c>
    </row>
    <row r="174" spans="2:13" x14ac:dyDescent="0.35">
      <c r="B174" s="6" t="s">
        <v>160</v>
      </c>
      <c r="C174" s="12">
        <v>1</v>
      </c>
      <c r="D174" s="15">
        <v>336.94447229060336</v>
      </c>
      <c r="E174" s="15">
        <v>305.97946926272334</v>
      </c>
      <c r="F174" s="15">
        <v>30.965003027880016</v>
      </c>
      <c r="G174" s="15">
        <v>0.55658978623048694</v>
      </c>
      <c r="H174" s="15">
        <v>12.763467484959007</v>
      </c>
      <c r="I174" s="15">
        <v>284.80033247746803</v>
      </c>
      <c r="J174" s="15">
        <v>327.15860604797865</v>
      </c>
      <c r="K174" s="15">
        <v>57.078765393172816</v>
      </c>
      <c r="L174" s="15">
        <v>211.26547549730691</v>
      </c>
      <c r="M174" s="15">
        <v>400.69346302813977</v>
      </c>
    </row>
    <row r="175" spans="2:13" x14ac:dyDescent="0.35">
      <c r="B175" s="6" t="s">
        <v>161</v>
      </c>
      <c r="C175" s="12">
        <v>1</v>
      </c>
      <c r="D175" s="15">
        <v>304.84372440863598</v>
      </c>
      <c r="E175" s="15">
        <v>299.38394016834184</v>
      </c>
      <c r="F175" s="15">
        <v>5.459784240294141</v>
      </c>
      <c r="G175" s="15">
        <v>9.8138538544103912E-2</v>
      </c>
      <c r="H175" s="15">
        <v>12.923525901787675</v>
      </c>
      <c r="I175" s="15">
        <v>277.93920948333789</v>
      </c>
      <c r="J175" s="15">
        <v>320.82867085334578</v>
      </c>
      <c r="K175" s="15">
        <v>57.114769353499398</v>
      </c>
      <c r="L175" s="15">
        <v>204.61020301411151</v>
      </c>
      <c r="M175" s="15">
        <v>394.15767732257217</v>
      </c>
    </row>
    <row r="176" spans="2:13" x14ac:dyDescent="0.35">
      <c r="B176" s="6" t="s">
        <v>162</v>
      </c>
      <c r="C176" s="12">
        <v>1</v>
      </c>
      <c r="D176" s="15">
        <v>257.52693757002027</v>
      </c>
      <c r="E176" s="15">
        <v>306.34141903053933</v>
      </c>
      <c r="F176" s="15">
        <v>-48.814481460519062</v>
      </c>
      <c r="G176" s="15">
        <v>-0.87743061987107163</v>
      </c>
      <c r="H176" s="15">
        <v>12.763204712062231</v>
      </c>
      <c r="I176" s="15">
        <v>285.16271827907588</v>
      </c>
      <c r="J176" s="15">
        <v>327.52011978200278</v>
      </c>
      <c r="K176" s="15">
        <v>57.078706634709803</v>
      </c>
      <c r="L176" s="15">
        <v>211.62752276633304</v>
      </c>
      <c r="M176" s="15">
        <v>401.05531529474558</v>
      </c>
    </row>
    <row r="177" spans="2:13" x14ac:dyDescent="0.35">
      <c r="B177" s="6" t="s">
        <v>163</v>
      </c>
      <c r="C177" s="12">
        <v>1</v>
      </c>
      <c r="D177" s="15">
        <v>280.49607322898152</v>
      </c>
      <c r="E177" s="15">
        <v>242.68815421575641</v>
      </c>
      <c r="F177" s="15">
        <v>37.807919013225103</v>
      </c>
      <c r="G177" s="15">
        <v>0.67958984349019913</v>
      </c>
      <c r="H177" s="15">
        <v>6.33508860377371</v>
      </c>
      <c r="I177" s="15">
        <v>232.17598671549453</v>
      </c>
      <c r="J177" s="15">
        <v>253.20032171601829</v>
      </c>
      <c r="K177" s="15">
        <v>55.992970131856026</v>
      </c>
      <c r="L177" s="15">
        <v>149.77588136883725</v>
      </c>
      <c r="M177" s="15">
        <v>335.60042706267558</v>
      </c>
    </row>
    <row r="178" spans="2:13" x14ac:dyDescent="0.35">
      <c r="B178" s="6" t="s">
        <v>164</v>
      </c>
      <c r="C178" s="12">
        <v>1</v>
      </c>
      <c r="D178" s="15">
        <v>234.36817392164625</v>
      </c>
      <c r="E178" s="15">
        <v>235.88220591341494</v>
      </c>
      <c r="F178" s="15">
        <v>-1.5140319917686895</v>
      </c>
      <c r="G178" s="15">
        <v>-2.7214424680853888E-2</v>
      </c>
      <c r="H178" s="15">
        <v>6.0347949260520712</v>
      </c>
      <c r="I178" s="15">
        <v>225.86833253923663</v>
      </c>
      <c r="J178" s="15">
        <v>245.89607928759324</v>
      </c>
      <c r="K178" s="15">
        <v>55.959790085102725</v>
      </c>
      <c r="L178" s="15">
        <v>143.02499057728249</v>
      </c>
      <c r="M178" s="15">
        <v>328.73942124954738</v>
      </c>
    </row>
    <row r="179" spans="2:13" x14ac:dyDescent="0.35">
      <c r="B179" s="6" t="s">
        <v>165</v>
      </c>
      <c r="C179" s="12">
        <v>1</v>
      </c>
      <c r="D179" s="15">
        <v>240.35825174778387</v>
      </c>
      <c r="E179" s="15">
        <v>236.70090179440186</v>
      </c>
      <c r="F179" s="15">
        <v>3.6573499533820097</v>
      </c>
      <c r="G179" s="15">
        <v>6.574013982463163E-2</v>
      </c>
      <c r="H179" s="15">
        <v>6.0365107406970484</v>
      </c>
      <c r="I179" s="15">
        <v>226.68418127283928</v>
      </c>
      <c r="J179" s="15">
        <v>246.71762231596443</v>
      </c>
      <c r="K179" s="15">
        <v>55.959975147348018</v>
      </c>
      <c r="L179" s="15">
        <v>143.84337937411607</v>
      </c>
      <c r="M179" s="15">
        <v>329.55842421468765</v>
      </c>
    </row>
    <row r="180" spans="2:13" x14ac:dyDescent="0.35">
      <c r="B180" s="6" t="s">
        <v>166</v>
      </c>
      <c r="C180" s="12">
        <v>1</v>
      </c>
      <c r="D180" s="15">
        <v>212.82588288712984</v>
      </c>
      <c r="E180" s="15">
        <v>246.0167994122628</v>
      </c>
      <c r="F180" s="15">
        <v>-33.190916525132963</v>
      </c>
      <c r="G180" s="15">
        <v>-0.59660013974112869</v>
      </c>
      <c r="H180" s="15">
        <v>6.6994557286532652</v>
      </c>
      <c r="I180" s="15">
        <v>234.90001712476004</v>
      </c>
      <c r="J180" s="15">
        <v>257.13358169976556</v>
      </c>
      <c r="K180" s="15">
        <v>56.035364401683353</v>
      </c>
      <c r="L180" s="15">
        <v>153.03417937790087</v>
      </c>
      <c r="M180" s="15">
        <v>338.99941944662476</v>
      </c>
    </row>
    <row r="181" spans="2:13" x14ac:dyDescent="0.35">
      <c r="B181" s="6" t="s">
        <v>167</v>
      </c>
      <c r="C181" s="12">
        <v>1</v>
      </c>
      <c r="D181" s="15">
        <v>213.59333551683733</v>
      </c>
      <c r="E181" s="15">
        <v>247.4645984835268</v>
      </c>
      <c r="F181" s="15">
        <v>-33.871262966689471</v>
      </c>
      <c r="G181" s="15">
        <v>-0.60882923205310635</v>
      </c>
      <c r="H181" s="15">
        <v>6.8956229831011768</v>
      </c>
      <c r="I181" s="15">
        <v>236.02230487869306</v>
      </c>
      <c r="J181" s="15">
        <v>258.90689208836056</v>
      </c>
      <c r="K181" s="15">
        <v>56.059156013039747</v>
      </c>
      <c r="L181" s="15">
        <v>154.4424996953033</v>
      </c>
      <c r="M181" s="15">
        <v>340.4866972717503</v>
      </c>
    </row>
    <row r="182" spans="2:13" x14ac:dyDescent="0.35">
      <c r="B182" s="6" t="s">
        <v>168</v>
      </c>
      <c r="C182" s="12">
        <v>1</v>
      </c>
      <c r="D182" s="15">
        <v>202.78247809055952</v>
      </c>
      <c r="E182" s="15">
        <v>262.67683014339474</v>
      </c>
      <c r="F182" s="15">
        <v>-59.894352052835217</v>
      </c>
      <c r="G182" s="15">
        <v>-1.0765890956149999</v>
      </c>
      <c r="H182" s="15">
        <v>9.8794286726710059</v>
      </c>
      <c r="I182" s="15">
        <v>246.28334056344738</v>
      </c>
      <c r="J182" s="15">
        <v>279.0703197233421</v>
      </c>
      <c r="K182" s="15">
        <v>56.50382701612034</v>
      </c>
      <c r="L182" s="15">
        <v>168.91686384308815</v>
      </c>
      <c r="M182" s="15">
        <v>356.43679644370133</v>
      </c>
    </row>
    <row r="183" spans="2:13" x14ac:dyDescent="0.35">
      <c r="B183" s="6" t="s">
        <v>169</v>
      </c>
      <c r="C183" s="12">
        <v>1</v>
      </c>
      <c r="D183" s="15">
        <v>172.89299098579787</v>
      </c>
      <c r="E183" s="15">
        <v>255.58261469420125</v>
      </c>
      <c r="F183" s="15">
        <v>-82.689623708403388</v>
      </c>
      <c r="G183" s="15">
        <v>-1.4863295812340387</v>
      </c>
      <c r="H183" s="15">
        <v>8.3219081430810231</v>
      </c>
      <c r="I183" s="15">
        <v>241.77360620302565</v>
      </c>
      <c r="J183" s="15">
        <v>269.39162318537689</v>
      </c>
      <c r="K183" s="15">
        <v>56.252408941405655</v>
      </c>
      <c r="L183" s="15">
        <v>162.23984049321584</v>
      </c>
      <c r="M183" s="15">
        <v>348.92538889518664</v>
      </c>
    </row>
    <row r="184" spans="2:13" x14ac:dyDescent="0.35">
      <c r="B184" s="6" t="s">
        <v>170</v>
      </c>
      <c r="C184" s="12">
        <v>1</v>
      </c>
      <c r="D184" s="15">
        <v>270.36572840572046</v>
      </c>
      <c r="E184" s="15">
        <v>256.9097638549249</v>
      </c>
      <c r="F184" s="15">
        <v>13.455964550795557</v>
      </c>
      <c r="G184" s="15">
        <v>0.24186829325057765</v>
      </c>
      <c r="H184" s="15">
        <v>8.5960554597795547</v>
      </c>
      <c r="I184" s="15">
        <v>242.64584735959517</v>
      </c>
      <c r="J184" s="15">
        <v>271.17368035025464</v>
      </c>
      <c r="K184" s="15">
        <v>56.293618874938772</v>
      </c>
      <c r="L184" s="15">
        <v>163.49860770207275</v>
      </c>
      <c r="M184" s="15">
        <v>350.32092000777709</v>
      </c>
    </row>
    <row r="185" spans="2:13" x14ac:dyDescent="0.35">
      <c r="B185" s="6" t="s">
        <v>171</v>
      </c>
      <c r="C185" s="12">
        <v>1</v>
      </c>
      <c r="D185" s="15">
        <v>280.23676981467042</v>
      </c>
      <c r="E185" s="15">
        <v>244.72412165972139</v>
      </c>
      <c r="F185" s="15">
        <v>35.512648154949034</v>
      </c>
      <c r="G185" s="15">
        <v>0.63833280517508262</v>
      </c>
      <c r="H185" s="15">
        <v>6.5428970493750418</v>
      </c>
      <c r="I185" s="15">
        <v>233.86712596134575</v>
      </c>
      <c r="J185" s="15">
        <v>255.58111735809703</v>
      </c>
      <c r="K185" s="15">
        <v>56.016862268141885</v>
      </c>
      <c r="L185" s="15">
        <v>151.7722032522924</v>
      </c>
      <c r="M185" s="15">
        <v>337.67604006715038</v>
      </c>
    </row>
    <row r="186" spans="2:13" x14ac:dyDescent="0.35">
      <c r="B186" s="6" t="s">
        <v>172</v>
      </c>
      <c r="C186" s="12">
        <v>1</v>
      </c>
      <c r="D186" s="15">
        <v>350.55099080856598</v>
      </c>
      <c r="E186" s="15">
        <v>364.48586146404199</v>
      </c>
      <c r="F186" s="15">
        <v>-13.934870655476004</v>
      </c>
      <c r="G186" s="15">
        <v>-0.2504765354712733</v>
      </c>
      <c r="H186" s="15">
        <v>23.2093734622885</v>
      </c>
      <c r="I186" s="15">
        <v>325.97324756526018</v>
      </c>
      <c r="J186" s="15">
        <v>402.9984753628238</v>
      </c>
      <c r="K186" s="15">
        <v>60.280630164931409</v>
      </c>
      <c r="L186" s="15">
        <v>264.45883406972507</v>
      </c>
      <c r="M186" s="15">
        <v>464.51288885835891</v>
      </c>
    </row>
    <row r="187" spans="2:13" x14ac:dyDescent="0.35">
      <c r="B187" s="6" t="s">
        <v>173</v>
      </c>
      <c r="C187" s="12">
        <v>1</v>
      </c>
      <c r="D187" s="15">
        <v>351.30307609863956</v>
      </c>
      <c r="E187" s="15">
        <v>343.07932046386281</v>
      </c>
      <c r="F187" s="15">
        <v>8.2237556347767509</v>
      </c>
      <c r="G187" s="15">
        <v>0.14782037601129636</v>
      </c>
      <c r="H187" s="15">
        <v>16.75426172875336</v>
      </c>
      <c r="I187" s="15">
        <v>315.27803516992572</v>
      </c>
      <c r="J187" s="15">
        <v>370.88060575779991</v>
      </c>
      <c r="K187" s="15">
        <v>58.101502929311792</v>
      </c>
      <c r="L187" s="15">
        <v>246.66824099670993</v>
      </c>
      <c r="M187" s="15">
        <v>439.4903999310157</v>
      </c>
    </row>
    <row r="188" spans="2:13" x14ac:dyDescent="0.35">
      <c r="B188" s="6" t="s">
        <v>174</v>
      </c>
      <c r="C188" s="12">
        <v>1</v>
      </c>
      <c r="D188" s="15">
        <v>313.2871856579099</v>
      </c>
      <c r="E188" s="15">
        <v>338.12060864478372</v>
      </c>
      <c r="F188" s="15">
        <v>-24.833422986873813</v>
      </c>
      <c r="G188" s="15">
        <v>-0.44637585144720932</v>
      </c>
      <c r="H188" s="15">
        <v>15.846299344686665</v>
      </c>
      <c r="I188" s="15">
        <v>311.82595621144475</v>
      </c>
      <c r="J188" s="15">
        <v>364.41526107812268</v>
      </c>
      <c r="K188" s="15">
        <v>57.846214737791392</v>
      </c>
      <c r="L188" s="15">
        <v>242.13314317862563</v>
      </c>
      <c r="M188" s="15">
        <v>434.1080741109418</v>
      </c>
    </row>
    <row r="189" spans="2:13" x14ac:dyDescent="0.35">
      <c r="B189" s="6" t="s">
        <v>175</v>
      </c>
      <c r="C189" s="12">
        <v>1</v>
      </c>
      <c r="D189" s="15">
        <v>206.85485160026474</v>
      </c>
      <c r="E189" s="15">
        <v>216.75057531334306</v>
      </c>
      <c r="F189" s="15">
        <v>-9.8957237130783255</v>
      </c>
      <c r="G189" s="15">
        <v>-0.17787367051439024</v>
      </c>
      <c r="H189" s="15">
        <v>8.3135679539958041</v>
      </c>
      <c r="I189" s="15">
        <v>202.95540616525028</v>
      </c>
      <c r="J189" s="15">
        <v>230.54574446143585</v>
      </c>
      <c r="K189" s="15">
        <v>56.25117570944596</v>
      </c>
      <c r="L189" s="15">
        <v>123.40984748325123</v>
      </c>
      <c r="M189" s="15">
        <v>310.09130314343491</v>
      </c>
    </row>
    <row r="190" spans="2:13" x14ac:dyDescent="0.35">
      <c r="B190" s="6" t="s">
        <v>176</v>
      </c>
      <c r="C190" s="12">
        <v>1</v>
      </c>
      <c r="D190" s="15">
        <v>142.74466259605006</v>
      </c>
      <c r="E190" s="15">
        <v>237.43341920922563</v>
      </c>
      <c r="F190" s="15">
        <v>-94.68875661317557</v>
      </c>
      <c r="G190" s="15">
        <v>-1.702011614670468</v>
      </c>
      <c r="H190" s="15">
        <v>6.0462198644926799</v>
      </c>
      <c r="I190" s="15">
        <v>227.40058779450845</v>
      </c>
      <c r="J190" s="15">
        <v>247.46625062394281</v>
      </c>
      <c r="K190" s="15">
        <v>55.961023321764259</v>
      </c>
      <c r="L190" s="15">
        <v>144.57415749439761</v>
      </c>
      <c r="M190" s="15">
        <v>330.29268092405368</v>
      </c>
    </row>
    <row r="191" spans="2:13" x14ac:dyDescent="0.35">
      <c r="B191" s="6" t="s">
        <v>177</v>
      </c>
      <c r="C191" s="12">
        <v>1</v>
      </c>
      <c r="D191" s="15">
        <v>227.90986270015858</v>
      </c>
      <c r="E191" s="15">
        <v>247.5680127080735</v>
      </c>
      <c r="F191" s="15">
        <v>-19.658150007914912</v>
      </c>
      <c r="G191" s="15">
        <v>-0.35335134638096966</v>
      </c>
      <c r="H191" s="15">
        <v>6.9104309114650979</v>
      </c>
      <c r="I191" s="15">
        <v>236.10114747795882</v>
      </c>
      <c r="J191" s="15">
        <v>259.03487793818817</v>
      </c>
      <c r="K191" s="15">
        <v>56.060979405923597</v>
      </c>
      <c r="L191" s="15">
        <v>154.54288826186593</v>
      </c>
      <c r="M191" s="15">
        <v>340.59313715428107</v>
      </c>
    </row>
    <row r="192" spans="2:13" x14ac:dyDescent="0.35">
      <c r="B192" s="6" t="s">
        <v>178</v>
      </c>
      <c r="C192" s="12">
        <v>1</v>
      </c>
      <c r="D192" s="15">
        <v>223.9126389906113</v>
      </c>
      <c r="E192" s="15">
        <v>238.02805095512551</v>
      </c>
      <c r="F192" s="15">
        <v>-14.115411964514209</v>
      </c>
      <c r="G192" s="15">
        <v>-0.25372172968336076</v>
      </c>
      <c r="H192" s="15">
        <v>6.0597532312526106</v>
      </c>
      <c r="I192" s="15">
        <v>227.9727628666156</v>
      </c>
      <c r="J192" s="15">
        <v>248.08333904363542</v>
      </c>
      <c r="K192" s="15">
        <v>55.962487130156518</v>
      </c>
      <c r="L192" s="15">
        <v>145.16636026100923</v>
      </c>
      <c r="M192" s="15">
        <v>330.88974164924178</v>
      </c>
    </row>
    <row r="193" spans="2:13" x14ac:dyDescent="0.35">
      <c r="B193" s="6" t="s">
        <v>179</v>
      </c>
      <c r="C193" s="12">
        <v>1</v>
      </c>
      <c r="D193" s="15">
        <v>220.86505026355866</v>
      </c>
      <c r="E193" s="15">
        <v>247.5680127080735</v>
      </c>
      <c r="F193" s="15">
        <v>-26.702962444514839</v>
      </c>
      <c r="G193" s="15">
        <v>-0.47998045229743308</v>
      </c>
      <c r="H193" s="15">
        <v>6.9104309114650979</v>
      </c>
      <c r="I193" s="15">
        <v>236.10114747795882</v>
      </c>
      <c r="J193" s="15">
        <v>259.03487793818817</v>
      </c>
      <c r="K193" s="15">
        <v>56.060979405923597</v>
      </c>
      <c r="L193" s="15">
        <v>154.54288826186593</v>
      </c>
      <c r="M193" s="15">
        <v>340.59313715428107</v>
      </c>
    </row>
    <row r="194" spans="2:13" x14ac:dyDescent="0.35">
      <c r="B194" s="6" t="s">
        <v>180</v>
      </c>
      <c r="C194" s="12">
        <v>1</v>
      </c>
      <c r="D194" s="15">
        <v>229.21950133471654</v>
      </c>
      <c r="E194" s="15">
        <v>236.39927699995349</v>
      </c>
      <c r="F194" s="15">
        <v>-7.1797756652369458</v>
      </c>
      <c r="G194" s="15">
        <v>-0.12905504317564662</v>
      </c>
      <c r="H194" s="15">
        <v>6.0347554208260581</v>
      </c>
      <c r="I194" s="15">
        <v>226.38546917901036</v>
      </c>
      <c r="J194" s="15">
        <v>246.41308482089661</v>
      </c>
      <c r="K194" s="15">
        <v>55.95978582480857</v>
      </c>
      <c r="L194" s="15">
        <v>143.54206873316588</v>
      </c>
      <c r="M194" s="15">
        <v>329.25648526674109</v>
      </c>
    </row>
    <row r="195" spans="2:13" x14ac:dyDescent="0.35">
      <c r="B195" s="6" t="s">
        <v>181</v>
      </c>
      <c r="C195" s="12">
        <v>1</v>
      </c>
      <c r="D195" s="15">
        <v>224.88853710671569</v>
      </c>
      <c r="E195" s="15">
        <v>237.43341920922563</v>
      </c>
      <c r="F195" s="15">
        <v>-12.544882102509945</v>
      </c>
      <c r="G195" s="15">
        <v>-0.22549176699372378</v>
      </c>
      <c r="H195" s="15">
        <v>6.0462198644926799</v>
      </c>
      <c r="I195" s="15">
        <v>227.40058779450845</v>
      </c>
      <c r="J195" s="15">
        <v>247.46625062394281</v>
      </c>
      <c r="K195" s="15">
        <v>55.961023321764259</v>
      </c>
      <c r="L195" s="15">
        <v>144.57415749439761</v>
      </c>
      <c r="M195" s="15">
        <v>330.29268092405368</v>
      </c>
    </row>
    <row r="196" spans="2:13" x14ac:dyDescent="0.35">
      <c r="B196" s="6" t="s">
        <v>182</v>
      </c>
      <c r="C196" s="12">
        <v>1</v>
      </c>
      <c r="D196" s="15">
        <v>241.56974188162042</v>
      </c>
      <c r="E196" s="15">
        <v>237.43341920922563</v>
      </c>
      <c r="F196" s="15">
        <v>4.1363226723947832</v>
      </c>
      <c r="G196" s="15">
        <v>7.4349579424735121E-2</v>
      </c>
      <c r="H196" s="15">
        <v>6.0462198644926799</v>
      </c>
      <c r="I196" s="15">
        <v>227.40058779450845</v>
      </c>
      <c r="J196" s="15">
        <v>247.46625062394281</v>
      </c>
      <c r="K196" s="15">
        <v>55.961023321764259</v>
      </c>
      <c r="L196" s="15">
        <v>144.57415749439761</v>
      </c>
      <c r="M196" s="15">
        <v>330.29268092405368</v>
      </c>
    </row>
    <row r="197" spans="2:13" x14ac:dyDescent="0.35">
      <c r="B197" s="6" t="s">
        <v>183</v>
      </c>
      <c r="C197" s="12">
        <v>1</v>
      </c>
      <c r="D197" s="15">
        <v>230.10048123327263</v>
      </c>
      <c r="E197" s="15">
        <v>237.43341920922563</v>
      </c>
      <c r="F197" s="15">
        <v>-7.3329379759530013</v>
      </c>
      <c r="G197" s="15">
        <v>-0.13180810532465598</v>
      </c>
      <c r="H197" s="15">
        <v>6.0462198644926799</v>
      </c>
      <c r="I197" s="15">
        <v>227.40058779450845</v>
      </c>
      <c r="J197" s="15">
        <v>247.46625062394281</v>
      </c>
      <c r="K197" s="15">
        <v>55.961023321764259</v>
      </c>
      <c r="L197" s="15">
        <v>144.57415749439761</v>
      </c>
      <c r="M197" s="15">
        <v>330.29268092405368</v>
      </c>
    </row>
    <row r="198" spans="2:13" x14ac:dyDescent="0.35">
      <c r="B198" s="6" t="s">
        <v>184</v>
      </c>
      <c r="C198" s="12">
        <v>1</v>
      </c>
      <c r="D198" s="15">
        <v>308.24658556892086</v>
      </c>
      <c r="E198" s="15">
        <v>252.50604166776529</v>
      </c>
      <c r="F198" s="15">
        <v>55.740543901155576</v>
      </c>
      <c r="G198" s="15">
        <v>1.0019252181690912</v>
      </c>
      <c r="H198" s="15">
        <v>7.7252955563563743</v>
      </c>
      <c r="I198" s="15">
        <v>239.68702587230004</v>
      </c>
      <c r="J198" s="15">
        <v>265.32505746323051</v>
      </c>
      <c r="K198" s="15">
        <v>56.167246220571613</v>
      </c>
      <c r="L198" s="15">
        <v>159.30458274146321</v>
      </c>
      <c r="M198" s="15">
        <v>345.70750059406737</v>
      </c>
    </row>
    <row r="199" spans="2:13" x14ac:dyDescent="0.35">
      <c r="B199" s="6" t="s">
        <v>185</v>
      </c>
      <c r="C199" s="12">
        <v>1</v>
      </c>
      <c r="D199" s="15">
        <v>326.65294605776489</v>
      </c>
      <c r="E199" s="15">
        <v>252.50604166776529</v>
      </c>
      <c r="F199" s="15">
        <v>74.146904389999605</v>
      </c>
      <c r="G199" s="15">
        <v>1.3327758962892533</v>
      </c>
      <c r="H199" s="15">
        <v>7.7252955563563743</v>
      </c>
      <c r="I199" s="15">
        <v>239.68702587230004</v>
      </c>
      <c r="J199" s="15">
        <v>265.32505746323051</v>
      </c>
      <c r="K199" s="15">
        <v>56.167246220571613</v>
      </c>
      <c r="L199" s="15">
        <v>159.30458274146321</v>
      </c>
      <c r="M199" s="15">
        <v>345.70750059406737</v>
      </c>
    </row>
    <row r="200" spans="2:13" x14ac:dyDescent="0.35">
      <c r="B200" s="6" t="s">
        <v>186</v>
      </c>
      <c r="C200" s="12">
        <v>1</v>
      </c>
      <c r="D200" s="15">
        <v>120.51899294525484</v>
      </c>
      <c r="E200" s="15">
        <v>237.43341920922563</v>
      </c>
      <c r="F200" s="15">
        <v>-116.9144262639708</v>
      </c>
      <c r="G200" s="15">
        <v>-2.1015136172579507</v>
      </c>
      <c r="H200" s="15">
        <v>6.0462198644926799</v>
      </c>
      <c r="I200" s="15">
        <v>227.40058779450845</v>
      </c>
      <c r="J200" s="15">
        <v>247.46625062394281</v>
      </c>
      <c r="K200" s="15">
        <v>55.961023321764259</v>
      </c>
      <c r="L200" s="15">
        <v>144.57415749439761</v>
      </c>
      <c r="M200" s="15">
        <v>330.29268092405368</v>
      </c>
    </row>
    <row r="201" spans="2:13" x14ac:dyDescent="0.35">
      <c r="B201" s="6" t="s">
        <v>187</v>
      </c>
      <c r="C201" s="12">
        <v>1</v>
      </c>
      <c r="D201" s="15">
        <v>199.31599103370235</v>
      </c>
      <c r="E201" s="15">
        <v>238.62268270102535</v>
      </c>
      <c r="F201" s="15">
        <v>-39.306691667323008</v>
      </c>
      <c r="G201" s="15">
        <v>-0.70652998460374472</v>
      </c>
      <c r="H201" s="15">
        <v>6.0783155832615812</v>
      </c>
      <c r="I201" s="15">
        <v>228.5365930617051</v>
      </c>
      <c r="J201" s="15">
        <v>248.7087723403456</v>
      </c>
      <c r="K201" s="15">
        <v>55.964500148745877</v>
      </c>
      <c r="L201" s="15">
        <v>145.75765169236638</v>
      </c>
      <c r="M201" s="15">
        <v>331.48771370968433</v>
      </c>
    </row>
    <row r="202" spans="2:13" x14ac:dyDescent="0.35">
      <c r="B202" s="6" t="s">
        <v>188</v>
      </c>
      <c r="C202" s="12">
        <v>1</v>
      </c>
      <c r="D202" s="15">
        <v>265.2078074172141</v>
      </c>
      <c r="E202" s="15">
        <v>247.5680127080735</v>
      </c>
      <c r="F202" s="15">
        <v>17.639794709140602</v>
      </c>
      <c r="G202" s="15">
        <v>0.31707181031018389</v>
      </c>
      <c r="H202" s="15">
        <v>6.9104309114650979</v>
      </c>
      <c r="I202" s="15">
        <v>236.10114747795882</v>
      </c>
      <c r="J202" s="15">
        <v>259.03487793818817</v>
      </c>
      <c r="K202" s="15">
        <v>56.060979405923597</v>
      </c>
      <c r="L202" s="15">
        <v>154.54288826186593</v>
      </c>
      <c r="M202" s="15">
        <v>340.59313715428107</v>
      </c>
    </row>
    <row r="203" spans="2:13" x14ac:dyDescent="0.35">
      <c r="B203" s="6" t="s">
        <v>189</v>
      </c>
      <c r="C203" s="12">
        <v>1</v>
      </c>
      <c r="D203" s="15">
        <v>292.62008799438132</v>
      </c>
      <c r="E203" s="15">
        <v>247.5680127080735</v>
      </c>
      <c r="F203" s="15">
        <v>45.052075286307826</v>
      </c>
      <c r="G203" s="15">
        <v>0.80980211531930357</v>
      </c>
      <c r="H203" s="15">
        <v>6.9104309114650979</v>
      </c>
      <c r="I203" s="15">
        <v>236.10114747795882</v>
      </c>
      <c r="J203" s="15">
        <v>259.03487793818817</v>
      </c>
      <c r="K203" s="15">
        <v>56.060979405923597</v>
      </c>
      <c r="L203" s="15">
        <v>154.54288826186593</v>
      </c>
      <c r="M203" s="15">
        <v>340.59313715428107</v>
      </c>
    </row>
    <row r="204" spans="2:13" x14ac:dyDescent="0.35">
      <c r="B204" s="6" t="s">
        <v>190</v>
      </c>
      <c r="C204" s="12">
        <v>1</v>
      </c>
      <c r="D204" s="15">
        <v>296.42927521325447</v>
      </c>
      <c r="E204" s="15">
        <v>247.5680127080735</v>
      </c>
      <c r="F204" s="15">
        <v>48.861262505180974</v>
      </c>
      <c r="G204" s="15">
        <v>0.87827149986790443</v>
      </c>
      <c r="H204" s="15">
        <v>6.9104309114650979</v>
      </c>
      <c r="I204" s="15">
        <v>236.10114747795882</v>
      </c>
      <c r="J204" s="15">
        <v>259.03487793818817</v>
      </c>
      <c r="K204" s="15">
        <v>56.060979405923597</v>
      </c>
      <c r="L204" s="15">
        <v>154.54288826186593</v>
      </c>
      <c r="M204" s="15">
        <v>340.59313715428107</v>
      </c>
    </row>
    <row r="205" spans="2:13" x14ac:dyDescent="0.35">
      <c r="B205" s="6" t="s">
        <v>191</v>
      </c>
      <c r="C205" s="12">
        <v>1</v>
      </c>
      <c r="D205" s="15">
        <v>349.29649762786892</v>
      </c>
      <c r="E205" s="15">
        <v>346.50729941518324</v>
      </c>
      <c r="F205" s="15">
        <v>2.789198212685676</v>
      </c>
      <c r="G205" s="15">
        <v>5.013528451960441E-2</v>
      </c>
      <c r="H205" s="15">
        <v>22.718275356906226</v>
      </c>
      <c r="I205" s="15">
        <v>308.80959212082752</v>
      </c>
      <c r="J205" s="15">
        <v>384.20500670953896</v>
      </c>
      <c r="K205" s="15">
        <v>60.09325579265505</v>
      </c>
      <c r="L205" s="15">
        <v>246.79119281611014</v>
      </c>
      <c r="M205" s="15">
        <v>446.22340601425634</v>
      </c>
    </row>
    <row r="206" spans="2:13" x14ac:dyDescent="0.35">
      <c r="B206" s="6" t="s">
        <v>192</v>
      </c>
      <c r="C206" s="12">
        <v>1</v>
      </c>
      <c r="D206" s="15">
        <v>284.12361474754738</v>
      </c>
      <c r="E206" s="15">
        <v>301.22241518693954</v>
      </c>
      <c r="F206" s="15">
        <v>-17.098800439392164</v>
      </c>
      <c r="G206" s="15">
        <v>-0.30734754564015981</v>
      </c>
      <c r="H206" s="15">
        <v>12.849559989775566</v>
      </c>
      <c r="I206" s="15">
        <v>279.90042028433925</v>
      </c>
      <c r="J206" s="15">
        <v>322.54441008953984</v>
      </c>
      <c r="K206" s="15">
        <v>57.098078325807933</v>
      </c>
      <c r="L206" s="15">
        <v>206.47637439022182</v>
      </c>
      <c r="M206" s="15">
        <v>395.96845598365724</v>
      </c>
    </row>
    <row r="207" spans="2:13" x14ac:dyDescent="0.35">
      <c r="B207" s="6" t="s">
        <v>193</v>
      </c>
      <c r="C207" s="12">
        <v>1</v>
      </c>
      <c r="D207" s="15">
        <v>302.02682443031557</v>
      </c>
      <c r="E207" s="15">
        <v>301.22241518693954</v>
      </c>
      <c r="F207" s="15">
        <v>0.80440924337602837</v>
      </c>
      <c r="G207" s="15">
        <v>1.4459096561669041E-2</v>
      </c>
      <c r="H207" s="15">
        <v>12.849559989775566</v>
      </c>
      <c r="I207" s="15">
        <v>279.90042028433925</v>
      </c>
      <c r="J207" s="15">
        <v>322.54441008953984</v>
      </c>
      <c r="K207" s="15">
        <v>57.098078325807933</v>
      </c>
      <c r="L207" s="15">
        <v>206.47637439022182</v>
      </c>
      <c r="M207" s="15">
        <v>395.96845598365724</v>
      </c>
    </row>
    <row r="208" spans="2:13" x14ac:dyDescent="0.35">
      <c r="B208" s="6" t="s">
        <v>194</v>
      </c>
      <c r="C208" s="12">
        <v>1</v>
      </c>
      <c r="D208" s="15">
        <v>262.65703595214245</v>
      </c>
      <c r="E208" s="15">
        <v>301.22241518693954</v>
      </c>
      <c r="F208" s="15">
        <v>-38.565379234797092</v>
      </c>
      <c r="G208" s="15">
        <v>-0.69320504069923083</v>
      </c>
      <c r="H208" s="15">
        <v>12.849559989775566</v>
      </c>
      <c r="I208" s="15">
        <v>279.90042028433925</v>
      </c>
      <c r="J208" s="15">
        <v>322.54441008953984</v>
      </c>
      <c r="K208" s="15">
        <v>57.098078325807933</v>
      </c>
      <c r="L208" s="15">
        <v>206.47637439022182</v>
      </c>
      <c r="M208" s="15">
        <v>395.96845598365724</v>
      </c>
    </row>
    <row r="209" spans="2:13" x14ac:dyDescent="0.35">
      <c r="B209" s="6" t="s">
        <v>195</v>
      </c>
      <c r="C209" s="12">
        <v>1</v>
      </c>
      <c r="D209" s="15">
        <v>377.139476472588</v>
      </c>
      <c r="E209" s="15">
        <v>249.55011855186967</v>
      </c>
      <c r="F209" s="15">
        <v>127.58935792071833</v>
      </c>
      <c r="G209" s="15">
        <v>2.2933933959715054</v>
      </c>
      <c r="H209" s="15">
        <v>7.2133089477928367</v>
      </c>
      <c r="I209" s="15">
        <v>237.58067082462449</v>
      </c>
      <c r="J209" s="15">
        <v>261.51956627911488</v>
      </c>
      <c r="K209" s="15">
        <v>56.099119267111185</v>
      </c>
      <c r="L209" s="15">
        <v>156.46170649686658</v>
      </c>
      <c r="M209" s="15">
        <v>342.63853060687279</v>
      </c>
    </row>
    <row r="210" spans="2:13" ht="15" thickBot="1" x14ac:dyDescent="0.4">
      <c r="B210" s="10" t="s">
        <v>196</v>
      </c>
      <c r="C210" s="13">
        <v>1</v>
      </c>
      <c r="D210" s="16">
        <v>327.86669151320319</v>
      </c>
      <c r="E210" s="16">
        <v>260.70161853780104</v>
      </c>
      <c r="F210" s="16">
        <v>67.165072975402154</v>
      </c>
      <c r="G210" s="16">
        <v>1.2072788617483805</v>
      </c>
      <c r="H210" s="16">
        <v>9.4250224194825272</v>
      </c>
      <c r="I210" s="16">
        <v>245.06215071594531</v>
      </c>
      <c r="J210" s="16">
        <v>276.34108635965674</v>
      </c>
      <c r="K210" s="16">
        <v>56.426150003141316</v>
      </c>
      <c r="L210" s="16">
        <v>167.07054605768019</v>
      </c>
      <c r="M210" s="16">
        <v>354.33269101792189</v>
      </c>
    </row>
    <row r="230" spans="7:7" x14ac:dyDescent="0.35">
      <c r="G230" t="s">
        <v>83</v>
      </c>
    </row>
    <row r="250" spans="7:7" x14ac:dyDescent="0.35">
      <c r="G250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809332">
              <controlPr defaultSize="0" autoFill="0" autoPict="0" macro="[0]!GoToResultsNew112020211838008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4</xdr:col>
                    <xdr:colOff>6350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BDB2-9689-4F43-AD9F-1AA8FDC6351B}">
  <sheetPr codeName="XLSTAT_20211120_190509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102.382271946064+(A1-1)*7.1243264357456</f>
        <v>102.38227194606399</v>
      </c>
      <c r="D1">
        <f t="shared" ref="D1:D32" si="1">0+1*C1-134.652081995077*(1.00454545454545+(C1-278.382191825989)^2/924813.91841495)^0.5</f>
        <v>-34.806971408155377</v>
      </c>
      <c r="E1">
        <v>1</v>
      </c>
      <c r="G1">
        <f t="shared" ref="G1:G32" si="2">93.9853578049851+(E1-1)*7.24602084358731</f>
        <v>93.9853578049851</v>
      </c>
      <c r="H1">
        <f t="shared" ref="H1:H32" si="3">0+1*G1+134.652081995077*(1.00454545454545+(G1-278.382191825989)^2/924813.91841495)^0.5</f>
        <v>231.39066418747262</v>
      </c>
    </row>
    <row r="2" spans="1:8" x14ac:dyDescent="0.35">
      <c r="A2">
        <v>2</v>
      </c>
      <c r="C2">
        <f t="shared" si="0"/>
        <v>109.5065983818096</v>
      </c>
      <c r="D2">
        <f t="shared" si="1"/>
        <v>-27.506971553827952</v>
      </c>
      <c r="E2">
        <v>2</v>
      </c>
      <c r="G2">
        <f t="shared" si="2"/>
        <v>101.23137864857242</v>
      </c>
      <c r="H2">
        <f t="shared" si="3"/>
        <v>238.4496602865448</v>
      </c>
    </row>
    <row r="3" spans="1:8" x14ac:dyDescent="0.35">
      <c r="A3">
        <v>3</v>
      </c>
      <c r="C3">
        <f t="shared" si="0"/>
        <v>116.6309248175552</v>
      </c>
      <c r="D3">
        <f t="shared" si="1"/>
        <v>-20.214017973121813</v>
      </c>
      <c r="E3">
        <v>3</v>
      </c>
      <c r="G3">
        <f t="shared" si="2"/>
        <v>108.47739949215972</v>
      </c>
      <c r="H3">
        <f t="shared" si="3"/>
        <v>245.51591286206363</v>
      </c>
    </row>
    <row r="4" spans="1:8" x14ac:dyDescent="0.35">
      <c r="A4">
        <v>4</v>
      </c>
      <c r="C4">
        <f t="shared" si="0"/>
        <v>123.7552512533008</v>
      </c>
      <c r="D4">
        <f t="shared" si="1"/>
        <v>-12.928136745134111</v>
      </c>
      <c r="E4">
        <v>4</v>
      </c>
      <c r="G4">
        <f t="shared" si="2"/>
        <v>115.72342033574702</v>
      </c>
      <c r="H4">
        <f t="shared" si="3"/>
        <v>252.58945050734044</v>
      </c>
    </row>
    <row r="5" spans="1:8" x14ac:dyDescent="0.35">
      <c r="A5">
        <v>5</v>
      </c>
      <c r="C5">
        <f t="shared" si="0"/>
        <v>130.87957768904639</v>
      </c>
      <c r="D5">
        <f t="shared" si="1"/>
        <v>-5.6493529760289505</v>
      </c>
      <c r="E5">
        <v>5</v>
      </c>
      <c r="G5">
        <f t="shared" si="2"/>
        <v>122.96944117933434</v>
      </c>
      <c r="H5">
        <f t="shared" si="3"/>
        <v>259.67030079833046</v>
      </c>
    </row>
    <row r="6" spans="1:8" x14ac:dyDescent="0.35">
      <c r="A6">
        <v>6</v>
      </c>
      <c r="C6">
        <f t="shared" si="0"/>
        <v>138.003904124792</v>
      </c>
      <c r="D6">
        <f t="shared" si="1"/>
        <v>1.6223092197668336</v>
      </c>
      <c r="E6">
        <v>6</v>
      </c>
      <c r="G6">
        <f t="shared" si="2"/>
        <v>130.21546202292166</v>
      </c>
      <c r="H6">
        <f t="shared" si="3"/>
        <v>266.75849027246727</v>
      </c>
    </row>
    <row r="7" spans="1:8" x14ac:dyDescent="0.35">
      <c r="A7">
        <v>7</v>
      </c>
      <c r="C7">
        <f t="shared" si="0"/>
        <v>145.12823056053759</v>
      </c>
      <c r="D7">
        <f t="shared" si="1"/>
        <v>8.8868267377677341</v>
      </c>
      <c r="E7">
        <v>7</v>
      </c>
      <c r="G7">
        <f t="shared" si="2"/>
        <v>137.46148286650896</v>
      </c>
      <c r="H7">
        <f t="shared" si="3"/>
        <v>273.85404440812198</v>
      </c>
    </row>
    <row r="8" spans="1:8" x14ac:dyDescent="0.35">
      <c r="A8">
        <v>8</v>
      </c>
      <c r="C8">
        <f t="shared" si="0"/>
        <v>152.2525569962832</v>
      </c>
      <c r="D8">
        <f t="shared" si="1"/>
        <v>16.144177501004151</v>
      </c>
      <c r="E8">
        <v>8</v>
      </c>
      <c r="G8">
        <f t="shared" si="2"/>
        <v>144.70750371009626</v>
      </c>
      <c r="H8">
        <f t="shared" si="3"/>
        <v>280.95698760472226</v>
      </c>
    </row>
    <row r="9" spans="1:8" x14ac:dyDescent="0.35">
      <c r="A9">
        <v>9</v>
      </c>
      <c r="C9">
        <f t="shared" si="0"/>
        <v>159.37688343202879</v>
      </c>
      <c r="D9">
        <f t="shared" si="1"/>
        <v>23.394340476934872</v>
      </c>
      <c r="E9">
        <v>9</v>
      </c>
      <c r="G9">
        <f t="shared" si="2"/>
        <v>151.95352455368356</v>
      </c>
      <c r="H9">
        <f t="shared" si="3"/>
        <v>288.06734316356608</v>
      </c>
    </row>
    <row r="10" spans="1:8" x14ac:dyDescent="0.35">
      <c r="A10">
        <v>10</v>
      </c>
      <c r="C10">
        <f t="shared" si="0"/>
        <v>166.50120986777438</v>
      </c>
      <c r="D10">
        <f t="shared" si="1"/>
        <v>30.63729569367058</v>
      </c>
      <c r="E10">
        <v>10</v>
      </c>
      <c r="G10">
        <f t="shared" si="2"/>
        <v>159.19954539727087</v>
      </c>
      <c r="H10">
        <f t="shared" si="3"/>
        <v>295.18513326936409</v>
      </c>
    </row>
    <row r="11" spans="1:8" x14ac:dyDescent="0.35">
      <c r="A11">
        <v>11</v>
      </c>
      <c r="C11">
        <f t="shared" si="0"/>
        <v>173.62553630351999</v>
      </c>
      <c r="D11">
        <f t="shared" si="1"/>
        <v>37.873024255478242</v>
      </c>
      <c r="E11">
        <v>11</v>
      </c>
      <c r="G11">
        <f t="shared" si="2"/>
        <v>166.4455662408582</v>
      </c>
      <c r="H11">
        <f t="shared" si="3"/>
        <v>302.3103789725451</v>
      </c>
    </row>
    <row r="12" spans="1:8" x14ac:dyDescent="0.35">
      <c r="A12">
        <v>12</v>
      </c>
      <c r="C12">
        <f t="shared" si="0"/>
        <v>180.74986273926561</v>
      </c>
      <c r="D12">
        <f t="shared" si="1"/>
        <v>45.101508357539331</v>
      </c>
      <c r="E12">
        <v>12</v>
      </c>
      <c r="G12">
        <f t="shared" si="2"/>
        <v>173.69158708444553</v>
      </c>
      <c r="H12">
        <f t="shared" si="3"/>
        <v>309.44310017235438</v>
      </c>
    </row>
    <row r="13" spans="1:8" x14ac:dyDescent="0.35">
      <c r="A13">
        <v>13</v>
      </c>
      <c r="C13">
        <f t="shared" si="0"/>
        <v>187.8741891750112</v>
      </c>
      <c r="D13">
        <f t="shared" si="1"/>
        <v>52.322731299935981</v>
      </c>
      <c r="E13">
        <v>13</v>
      </c>
      <c r="G13">
        <f t="shared" si="2"/>
        <v>180.93760792803283</v>
      </c>
      <c r="H13">
        <f t="shared" si="3"/>
        <v>316.58331560077784</v>
      </c>
    </row>
    <row r="14" spans="1:8" x14ac:dyDescent="0.35">
      <c r="A14">
        <v>14</v>
      </c>
      <c r="C14">
        <f t="shared" si="0"/>
        <v>194.99851561075678</v>
      </c>
      <c r="D14">
        <f t="shared" si="1"/>
        <v>59.536677500839659</v>
      </c>
      <c r="E14">
        <v>14</v>
      </c>
      <c r="G14">
        <f t="shared" si="2"/>
        <v>188.18362877162014</v>
      </c>
      <c r="H14">
        <f t="shared" si="3"/>
        <v>323.73104280732076</v>
      </c>
    </row>
    <row r="15" spans="1:8" x14ac:dyDescent="0.35">
      <c r="A15">
        <v>15</v>
      </c>
      <c r="C15">
        <f t="shared" si="0"/>
        <v>202.1228420465024</v>
      </c>
      <c r="D15">
        <f t="shared" si="1"/>
        <v>66.743332508878126</v>
      </c>
      <c r="E15">
        <v>15</v>
      </c>
      <c r="G15">
        <f t="shared" si="2"/>
        <v>195.42964961520744</v>
      </c>
      <c r="H15">
        <f t="shared" si="3"/>
        <v>330.88629814466981</v>
      </c>
    </row>
    <row r="16" spans="1:8" x14ac:dyDescent="0.35">
      <c r="A16">
        <v>16</v>
      </c>
      <c r="C16">
        <f t="shared" si="0"/>
        <v>209.24716848224801</v>
      </c>
      <c r="D16">
        <f t="shared" si="1"/>
        <v>73.942683014658229</v>
      </c>
      <c r="E16">
        <v>16</v>
      </c>
      <c r="G16">
        <f t="shared" si="2"/>
        <v>202.67567045879474</v>
      </c>
      <c r="H16">
        <f t="shared" si="3"/>
        <v>338.04909675526437</v>
      </c>
    </row>
    <row r="17" spans="1:8" x14ac:dyDescent="0.35">
      <c r="A17">
        <v>17</v>
      </c>
      <c r="C17">
        <f t="shared" si="0"/>
        <v>216.3714949179936</v>
      </c>
      <c r="D17">
        <f t="shared" si="1"/>
        <v>81.134716861423783</v>
      </c>
      <c r="E17">
        <v>17</v>
      </c>
      <c r="G17">
        <f t="shared" si="2"/>
        <v>209.92169130238204</v>
      </c>
      <c r="H17">
        <f t="shared" si="3"/>
        <v>345.21945255880445</v>
      </c>
    </row>
    <row r="18" spans="1:8" x14ac:dyDescent="0.35">
      <c r="A18">
        <v>18</v>
      </c>
      <c r="C18">
        <f t="shared" si="0"/>
        <v>223.49582135373919</v>
      </c>
      <c r="D18">
        <f t="shared" si="1"/>
        <v>88.319423054828121</v>
      </c>
      <c r="E18">
        <v>18</v>
      </c>
      <c r="G18">
        <f t="shared" si="2"/>
        <v>217.16771214596935</v>
      </c>
      <c r="H18">
        <f t="shared" si="3"/>
        <v>352.39737824071653</v>
      </c>
    </row>
    <row r="19" spans="1:8" x14ac:dyDescent="0.35">
      <c r="A19">
        <v>19</v>
      </c>
      <c r="C19">
        <f t="shared" si="0"/>
        <v>230.6201477894848</v>
      </c>
      <c r="D19">
        <f t="shared" si="1"/>
        <v>95.496791771803743</v>
      </c>
      <c r="E19">
        <v>19</v>
      </c>
      <c r="G19">
        <f t="shared" si="2"/>
        <v>224.41373298955665</v>
      </c>
      <c r="H19">
        <f t="shared" si="3"/>
        <v>359.58288524160167</v>
      </c>
    </row>
    <row r="20" spans="1:8" x14ac:dyDescent="0.35">
      <c r="A20">
        <v>20</v>
      </c>
      <c r="C20">
        <f t="shared" si="0"/>
        <v>237.74447422523042</v>
      </c>
      <c r="D20">
        <f t="shared" si="1"/>
        <v>102.66681436851198</v>
      </c>
      <c r="E20">
        <v>20</v>
      </c>
      <c r="G20">
        <f t="shared" si="2"/>
        <v>231.65975383314401</v>
      </c>
      <c r="H20">
        <f t="shared" si="3"/>
        <v>366.77598374768468</v>
      </c>
    </row>
    <row r="21" spans="1:8" x14ac:dyDescent="0.35">
      <c r="A21">
        <v>21</v>
      </c>
      <c r="C21">
        <f t="shared" si="0"/>
        <v>244.86880066097598</v>
      </c>
      <c r="D21">
        <f t="shared" si="1"/>
        <v>109.82948338735798</v>
      </c>
      <c r="E21">
        <v>21</v>
      </c>
      <c r="G21">
        <f t="shared" si="2"/>
        <v>238.90577467673131</v>
      </c>
      <c r="H21">
        <f t="shared" si="3"/>
        <v>373.97668268228318</v>
      </c>
    </row>
    <row r="22" spans="1:8" x14ac:dyDescent="0.35">
      <c r="A22">
        <v>22</v>
      </c>
      <c r="C22">
        <f t="shared" si="0"/>
        <v>251.99312709672159</v>
      </c>
      <c r="D22">
        <f t="shared" si="1"/>
        <v>116.98479256305802</v>
      </c>
      <c r="E22">
        <v>22</v>
      </c>
      <c r="G22">
        <f t="shared" si="2"/>
        <v>246.15179552031861</v>
      </c>
      <c r="H22">
        <f t="shared" si="3"/>
        <v>381.18498969831427</v>
      </c>
    </row>
    <row r="23" spans="1:8" x14ac:dyDescent="0.35">
      <c r="A23">
        <v>23</v>
      </c>
      <c r="C23">
        <f t="shared" si="0"/>
        <v>259.11745353246721</v>
      </c>
      <c r="D23">
        <f t="shared" si="1"/>
        <v>124.13273682774701</v>
      </c>
      <c r="E23">
        <v>23</v>
      </c>
      <c r="G23">
        <f t="shared" si="2"/>
        <v>253.39781636390592</v>
      </c>
      <c r="H23">
        <f t="shared" si="3"/>
        <v>388.40091117185113</v>
      </c>
    </row>
    <row r="24" spans="1:8" x14ac:dyDescent="0.35">
      <c r="A24">
        <v>24</v>
      </c>
      <c r="C24">
        <f t="shared" si="0"/>
        <v>266.24177996821282</v>
      </c>
      <c r="D24">
        <f t="shared" si="1"/>
        <v>131.27331231511715</v>
      </c>
      <c r="E24">
        <v>24</v>
      </c>
      <c r="G24">
        <f t="shared" si="2"/>
        <v>260.64383720749322</v>
      </c>
      <c r="H24">
        <f t="shared" si="3"/>
        <v>395.62445219674498</v>
      </c>
    </row>
    <row r="25" spans="1:8" x14ac:dyDescent="0.35">
      <c r="A25">
        <v>25</v>
      </c>
      <c r="C25">
        <f t="shared" si="0"/>
        <v>273.36610640395838</v>
      </c>
      <c r="D25">
        <f t="shared" si="1"/>
        <v>138.40651636357961</v>
      </c>
      <c r="E25">
        <v>25</v>
      </c>
      <c r="G25">
        <f t="shared" si="2"/>
        <v>267.88985805108052</v>
      </c>
      <c r="H25">
        <f t="shared" si="3"/>
        <v>402.85561658031986</v>
      </c>
    </row>
    <row r="26" spans="1:8" x14ac:dyDescent="0.35">
      <c r="A26">
        <v>26</v>
      </c>
      <c r="C26">
        <f t="shared" si="0"/>
        <v>280.490432839704</v>
      </c>
      <c r="D26">
        <f t="shared" si="1"/>
        <v>145.53234751844332</v>
      </c>
      <c r="E26">
        <v>26</v>
      </c>
      <c r="G26">
        <f t="shared" si="2"/>
        <v>275.13587889466783</v>
      </c>
      <c r="H26">
        <f t="shared" si="3"/>
        <v>410.09440684015192</v>
      </c>
    </row>
    <row r="27" spans="1:8" x14ac:dyDescent="0.35">
      <c r="A27">
        <v>27</v>
      </c>
      <c r="C27">
        <f t="shared" si="0"/>
        <v>287.61475927544961</v>
      </c>
      <c r="D27">
        <f t="shared" si="1"/>
        <v>152.65080553310602</v>
      </c>
      <c r="E27">
        <v>27</v>
      </c>
      <c r="G27">
        <f t="shared" si="2"/>
        <v>282.38189973825513</v>
      </c>
      <c r="H27">
        <f t="shared" si="3"/>
        <v>417.34082420193732</v>
      </c>
    </row>
    <row r="28" spans="1:8" x14ac:dyDescent="0.35">
      <c r="A28">
        <v>28</v>
      </c>
      <c r="C28">
        <f t="shared" si="0"/>
        <v>294.73908571119523</v>
      </c>
      <c r="D28">
        <f t="shared" si="1"/>
        <v>159.76189136925666</v>
      </c>
      <c r="E28">
        <v>28</v>
      </c>
      <c r="G28">
        <f t="shared" si="2"/>
        <v>289.62792058184249</v>
      </c>
      <c r="H28">
        <f t="shared" si="3"/>
        <v>424.59486859845322</v>
      </c>
    </row>
    <row r="29" spans="1:8" x14ac:dyDescent="0.35">
      <c r="A29">
        <v>29</v>
      </c>
      <c r="C29">
        <f t="shared" si="0"/>
        <v>301.86341214694079</v>
      </c>
      <c r="D29">
        <f t="shared" si="1"/>
        <v>166.86560719608747</v>
      </c>
      <c r="E29">
        <v>29</v>
      </c>
      <c r="G29">
        <f t="shared" si="2"/>
        <v>296.87394142542979</v>
      </c>
      <c r="H29">
        <f t="shared" si="3"/>
        <v>431.85653866961491</v>
      </c>
    </row>
    <row r="30" spans="1:8" x14ac:dyDescent="0.35">
      <c r="A30">
        <v>30</v>
      </c>
      <c r="C30">
        <f t="shared" si="0"/>
        <v>308.9877385826864</v>
      </c>
      <c r="D30">
        <f t="shared" si="1"/>
        <v>173.96195638851785</v>
      </c>
      <c r="E30">
        <v>30</v>
      </c>
      <c r="G30">
        <f t="shared" si="2"/>
        <v>304.11996226901709</v>
      </c>
      <c r="H30">
        <f t="shared" si="3"/>
        <v>439.12583176362853</v>
      </c>
    </row>
    <row r="31" spans="1:8" x14ac:dyDescent="0.35">
      <c r="A31">
        <v>31</v>
      </c>
      <c r="C31">
        <f t="shared" si="0"/>
        <v>316.11206501843202</v>
      </c>
      <c r="D31">
        <f t="shared" si="1"/>
        <v>181.05094352443342</v>
      </c>
      <c r="E31">
        <v>31</v>
      </c>
      <c r="G31">
        <f t="shared" si="2"/>
        <v>311.3659831126044</v>
      </c>
      <c r="H31">
        <f t="shared" si="3"/>
        <v>446.4027439392363</v>
      </c>
    </row>
    <row r="32" spans="1:8" x14ac:dyDescent="0.35">
      <c r="A32">
        <v>32</v>
      </c>
      <c r="C32">
        <f t="shared" si="0"/>
        <v>323.23639145417764</v>
      </c>
      <c r="D32">
        <f t="shared" si="1"/>
        <v>188.13257438094513</v>
      </c>
      <c r="E32">
        <v>32</v>
      </c>
      <c r="G32">
        <f t="shared" si="2"/>
        <v>318.6120039561917</v>
      </c>
      <c r="H32">
        <f t="shared" si="3"/>
        <v>453.68726996905093</v>
      </c>
    </row>
    <row r="33" spans="1:8" x14ac:dyDescent="0.35">
      <c r="A33">
        <v>33</v>
      </c>
      <c r="C33">
        <f t="shared" ref="C33:C64" si="4">102.382271946064+(A33-1)*7.1243264357456</f>
        <v>330.36071788992319</v>
      </c>
      <c r="D33">
        <f t="shared" ref="D33:D64" si="5">0+1*C33-134.652081995077*(1.00454545454545+(C33-278.382191825989)^2/924813.91841495)^0.5</f>
        <v>195.20685592967624</v>
      </c>
      <c r="E33">
        <v>33</v>
      </c>
      <c r="G33">
        <f t="shared" ref="G33:G64" si="6">93.9853578049851+(E33-1)*7.24602084358731</f>
        <v>325.858024799779</v>
      </c>
      <c r="H33">
        <f t="shared" ref="H33:H64" si="7">0+1*G33+134.652081995077*(1.00454545454545+(G33-278.382191825989)^2/924813.91841495)^0.5</f>
        <v>460.97940334397219</v>
      </c>
    </row>
    <row r="34" spans="1:8" x14ac:dyDescent="0.35">
      <c r="A34">
        <v>34</v>
      </c>
      <c r="C34">
        <f t="shared" si="4"/>
        <v>337.48504432566881</v>
      </c>
      <c r="D34">
        <f t="shared" si="5"/>
        <v>202.27379633108546</v>
      </c>
      <c r="E34">
        <v>34</v>
      </c>
      <c r="G34">
        <f t="shared" si="6"/>
        <v>333.10404564336631</v>
      </c>
      <c r="H34">
        <f t="shared" si="7"/>
        <v>468.27913627867667</v>
      </c>
    </row>
    <row r="35" spans="1:8" x14ac:dyDescent="0.35">
      <c r="A35">
        <v>35</v>
      </c>
      <c r="C35">
        <f t="shared" si="4"/>
        <v>344.60937076141443</v>
      </c>
      <c r="D35">
        <f t="shared" si="5"/>
        <v>209.33340492783719</v>
      </c>
      <c r="E35">
        <v>35</v>
      </c>
      <c r="G35">
        <f t="shared" si="6"/>
        <v>340.35006648695361</v>
      </c>
      <c r="H35">
        <f t="shared" si="7"/>
        <v>475.58645971817072</v>
      </c>
    </row>
    <row r="36" spans="1:8" x14ac:dyDescent="0.35">
      <c r="A36">
        <v>36</v>
      </c>
      <c r="C36">
        <f t="shared" si="4"/>
        <v>351.73369719715998</v>
      </c>
      <c r="D36">
        <f t="shared" si="5"/>
        <v>216.38569223723164</v>
      </c>
      <c r="E36">
        <v>36</v>
      </c>
      <c r="G36">
        <f t="shared" si="6"/>
        <v>347.59608733054097</v>
      </c>
      <c r="H36">
        <f t="shared" si="7"/>
        <v>482.9013633453925</v>
      </c>
    </row>
    <row r="37" spans="1:8" x14ac:dyDescent="0.35">
      <c r="A37">
        <v>37</v>
      </c>
      <c r="C37">
        <f t="shared" si="4"/>
        <v>358.8580236329056</v>
      </c>
      <c r="D37">
        <f t="shared" si="5"/>
        <v>223.4306699427089</v>
      </c>
      <c r="E37">
        <v>37</v>
      </c>
      <c r="G37">
        <f t="shared" si="6"/>
        <v>354.84210817412821</v>
      </c>
      <c r="H37">
        <f t="shared" si="7"/>
        <v>490.22383558984961</v>
      </c>
    </row>
    <row r="38" spans="1:8" x14ac:dyDescent="0.35">
      <c r="A38">
        <v>38</v>
      </c>
      <c r="C38">
        <f t="shared" si="4"/>
        <v>365.98235006865121</v>
      </c>
      <c r="D38">
        <f t="shared" si="5"/>
        <v>230.4683508844426</v>
      </c>
      <c r="E38">
        <v>38</v>
      </c>
      <c r="G38">
        <f t="shared" si="6"/>
        <v>362.08812901771557</v>
      </c>
      <c r="H38">
        <f t="shared" si="7"/>
        <v>497.5538636372753</v>
      </c>
    </row>
    <row r="39" spans="1:8" x14ac:dyDescent="0.35">
      <c r="A39">
        <v>39</v>
      </c>
      <c r="C39">
        <f t="shared" si="4"/>
        <v>373.10667650439683</v>
      </c>
      <c r="D39">
        <f t="shared" si="5"/>
        <v>237.49874904904135</v>
      </c>
      <c r="E39">
        <v>39</v>
      </c>
      <c r="G39">
        <f t="shared" si="6"/>
        <v>369.33414986130288</v>
      </c>
      <c r="H39">
        <f t="shared" si="7"/>
        <v>504.89143344028309</v>
      </c>
    </row>
    <row r="40" spans="1:8" x14ac:dyDescent="0.35">
      <c r="A40">
        <v>40</v>
      </c>
      <c r="C40">
        <f t="shared" si="4"/>
        <v>380.23100294014245</v>
      </c>
      <c r="D40">
        <f t="shared" si="5"/>
        <v>244.52187955837636</v>
      </c>
      <c r="E40">
        <v>40</v>
      </c>
      <c r="G40">
        <f t="shared" si="6"/>
        <v>376.58017070489018</v>
      </c>
      <c r="H40">
        <f t="shared" si="7"/>
        <v>512.23652973000151</v>
      </c>
    </row>
    <row r="41" spans="1:8" x14ac:dyDescent="0.35">
      <c r="A41">
        <v>41</v>
      </c>
      <c r="C41">
        <f t="shared" si="4"/>
        <v>387.355329375888</v>
      </c>
      <c r="D41">
        <f t="shared" si="5"/>
        <v>251.53775865755611</v>
      </c>
      <c r="E41">
        <v>41</v>
      </c>
      <c r="G41">
        <f t="shared" si="6"/>
        <v>383.82619154847748</v>
      </c>
      <c r="H41">
        <f t="shared" si="7"/>
        <v>519.58913602866517</v>
      </c>
    </row>
    <row r="42" spans="1:8" x14ac:dyDescent="0.35">
      <c r="A42">
        <v>42</v>
      </c>
      <c r="C42">
        <f t="shared" si="4"/>
        <v>394.47965581163362</v>
      </c>
      <c r="D42">
        <f t="shared" si="5"/>
        <v>258.54640370207079</v>
      </c>
      <c r="E42">
        <v>42</v>
      </c>
      <c r="G42">
        <f t="shared" si="6"/>
        <v>391.07221239206478</v>
      </c>
      <c r="H42">
        <f t="shared" si="7"/>
        <v>526.94923466313867</v>
      </c>
    </row>
    <row r="43" spans="1:8" x14ac:dyDescent="0.35">
      <c r="A43">
        <v>43</v>
      </c>
      <c r="C43">
        <f t="shared" si="4"/>
        <v>401.60398224737924</v>
      </c>
      <c r="D43">
        <f t="shared" si="5"/>
        <v>265.54783314412828</v>
      </c>
      <c r="E43">
        <v>43</v>
      </c>
      <c r="G43">
        <f t="shared" si="6"/>
        <v>398.31823323565209</v>
      </c>
      <c r="H43">
        <f t="shared" si="7"/>
        <v>534.31680677934787</v>
      </c>
    </row>
    <row r="44" spans="1:8" x14ac:dyDescent="0.35">
      <c r="A44">
        <v>44</v>
      </c>
      <c r="C44">
        <f t="shared" si="4"/>
        <v>408.72830868312485</v>
      </c>
      <c r="D44">
        <f t="shared" si="5"/>
        <v>272.54206651820812</v>
      </c>
      <c r="E44">
        <v>44</v>
      </c>
      <c r="G44">
        <f t="shared" si="6"/>
        <v>405.56425407923939</v>
      </c>
      <c r="H44">
        <f t="shared" si="7"/>
        <v>541.69183235759181</v>
      </c>
    </row>
    <row r="45" spans="1:8" x14ac:dyDescent="0.35">
      <c r="A45">
        <v>45</v>
      </c>
      <c r="C45">
        <f t="shared" si="4"/>
        <v>415.85263511887041</v>
      </c>
      <c r="D45">
        <f t="shared" si="5"/>
        <v>279.52912442585807</v>
      </c>
      <c r="E45">
        <v>45</v>
      </c>
      <c r="G45">
        <f t="shared" si="6"/>
        <v>412.81027492282675</v>
      </c>
      <c r="H45">
        <f t="shared" si="7"/>
        <v>549.07429022870508</v>
      </c>
    </row>
    <row r="46" spans="1:8" x14ac:dyDescent="0.35">
      <c r="A46">
        <v>46</v>
      </c>
      <c r="C46">
        <f t="shared" si="4"/>
        <v>422.97696155461603</v>
      </c>
      <c r="D46">
        <f t="shared" si="5"/>
        <v>286.5090285197615</v>
      </c>
      <c r="E46">
        <v>46</v>
      </c>
      <c r="G46">
        <f t="shared" si="6"/>
        <v>420.05629576641405</v>
      </c>
      <c r="H46">
        <f t="shared" si="7"/>
        <v>556.4641580910436</v>
      </c>
    </row>
    <row r="47" spans="1:8" x14ac:dyDescent="0.35">
      <c r="A47">
        <v>47</v>
      </c>
      <c r="C47">
        <f t="shared" si="4"/>
        <v>430.10128799036164</v>
      </c>
      <c r="D47">
        <f t="shared" si="5"/>
        <v>293.48180148710156</v>
      </c>
      <c r="E47">
        <v>47</v>
      </c>
      <c r="G47">
        <f t="shared" si="6"/>
        <v>427.30231661000136</v>
      </c>
      <c r="H47">
        <f t="shared" si="7"/>
        <v>563.86141252826064</v>
      </c>
    </row>
    <row r="48" spans="1:8" x14ac:dyDescent="0.35">
      <c r="A48">
        <v>48</v>
      </c>
      <c r="C48">
        <f t="shared" si="4"/>
        <v>437.22561442610726</v>
      </c>
      <c r="D48">
        <f t="shared" si="5"/>
        <v>300.44746703225422</v>
      </c>
      <c r="E48">
        <v>48</v>
      </c>
      <c r="G48">
        <f t="shared" si="6"/>
        <v>434.54833745358866</v>
      </c>
      <c r="H48">
        <f t="shared" si="7"/>
        <v>571.26602902784066</v>
      </c>
    </row>
    <row r="49" spans="1:8" x14ac:dyDescent="0.35">
      <c r="A49">
        <v>49</v>
      </c>
      <c r="C49">
        <f t="shared" si="4"/>
        <v>444.34994086185282</v>
      </c>
      <c r="D49">
        <f t="shared" si="5"/>
        <v>307.40604985883692</v>
      </c>
      <c r="E49">
        <v>49</v>
      </c>
      <c r="G49">
        <f t="shared" si="6"/>
        <v>441.79435829717596</v>
      </c>
      <c r="H49">
        <f t="shared" si="7"/>
        <v>578.67798200036066</v>
      </c>
    </row>
    <row r="50" spans="1:8" x14ac:dyDescent="0.35">
      <c r="A50">
        <v>50</v>
      </c>
      <c r="C50">
        <f t="shared" si="4"/>
        <v>451.47426729759843</v>
      </c>
      <c r="D50">
        <f t="shared" si="5"/>
        <v>314.35757565114557</v>
      </c>
      <c r="E50">
        <v>50</v>
      </c>
      <c r="G50">
        <f t="shared" si="6"/>
        <v>449.04037914076326</v>
      </c>
      <c r="H50">
        <f t="shared" si="7"/>
        <v>586.09724479944009</v>
      </c>
    </row>
    <row r="51" spans="1:8" x14ac:dyDescent="0.35">
      <c r="A51">
        <v>51</v>
      </c>
      <c r="C51">
        <f t="shared" si="4"/>
        <v>458.59859373334405</v>
      </c>
      <c r="D51">
        <f t="shared" si="5"/>
        <v>321.30207105501046</v>
      </c>
      <c r="E51">
        <v>51</v>
      </c>
      <c r="G51">
        <f t="shared" si="6"/>
        <v>456.28639998435057</v>
      </c>
      <c r="H51">
        <f t="shared" si="7"/>
        <v>593.52378974234944</v>
      </c>
    </row>
    <row r="52" spans="1:8" x14ac:dyDescent="0.35">
      <c r="A52">
        <v>52</v>
      </c>
      <c r="C52">
        <f t="shared" si="4"/>
        <v>465.7229201690896</v>
      </c>
      <c r="D52">
        <f t="shared" si="5"/>
        <v>328.23956365810272</v>
      </c>
      <c r="E52">
        <v>52</v>
      </c>
      <c r="G52">
        <f t="shared" si="6"/>
        <v>463.53242082793787</v>
      </c>
      <c r="H52">
        <f t="shared" si="7"/>
        <v>600.95758813123769</v>
      </c>
    </row>
    <row r="53" spans="1:8" x14ac:dyDescent="0.35">
      <c r="A53">
        <v>53</v>
      </c>
      <c r="C53">
        <f t="shared" si="4"/>
        <v>472.84724660483522</v>
      </c>
      <c r="D53">
        <f t="shared" si="5"/>
        <v>335.17008196972495</v>
      </c>
      <c r="E53">
        <v>53</v>
      </c>
      <c r="G53">
        <f t="shared" si="6"/>
        <v>470.77844167152517</v>
      </c>
      <c r="H53">
        <f t="shared" si="7"/>
        <v>608.39861027494521</v>
      </c>
    </row>
    <row r="54" spans="1:8" x14ac:dyDescent="0.35">
      <c r="A54">
        <v>54</v>
      </c>
      <c r="C54">
        <f t="shared" si="4"/>
        <v>479.97157304058084</v>
      </c>
      <c r="D54">
        <f t="shared" si="5"/>
        <v>342.09365540011663</v>
      </c>
      <c r="E54">
        <v>54</v>
      </c>
      <c r="G54">
        <f t="shared" si="6"/>
        <v>478.02446251511253</v>
      </c>
      <c r="H54">
        <f t="shared" si="7"/>
        <v>615.84682551136348</v>
      </c>
    </row>
    <row r="55" spans="1:8" x14ac:dyDescent="0.35">
      <c r="A55">
        <v>55</v>
      </c>
      <c r="C55">
        <f t="shared" si="4"/>
        <v>487.09589947632645</v>
      </c>
      <c r="D55">
        <f t="shared" si="5"/>
        <v>349.01031423931056</v>
      </c>
      <c r="E55">
        <v>55</v>
      </c>
      <c r="G55">
        <f t="shared" si="6"/>
        <v>485.27048335869983</v>
      </c>
      <c r="H55">
        <f t="shared" si="7"/>
        <v>623.3022022303046</v>
      </c>
    </row>
    <row r="56" spans="1:8" x14ac:dyDescent="0.35">
      <c r="A56">
        <v>56</v>
      </c>
      <c r="C56">
        <f t="shared" si="4"/>
        <v>494.22022591207201</v>
      </c>
      <c r="D56">
        <f t="shared" si="5"/>
        <v>355.92008963557021</v>
      </c>
      <c r="E56">
        <v>56</v>
      </c>
      <c r="G56">
        <f t="shared" si="6"/>
        <v>492.51650420228714</v>
      </c>
      <c r="H56">
        <f t="shared" si="7"/>
        <v>630.76470789684458</v>
      </c>
    </row>
    <row r="57" spans="1:8" x14ac:dyDescent="0.35">
      <c r="A57">
        <v>57</v>
      </c>
      <c r="C57">
        <f t="shared" si="4"/>
        <v>501.34455234781763</v>
      </c>
      <c r="D57">
        <f t="shared" si="5"/>
        <v>362.82301357344534</v>
      </c>
      <c r="E57">
        <v>57</v>
      </c>
      <c r="G57">
        <f t="shared" si="6"/>
        <v>499.76252504587444</v>
      </c>
      <c r="H57">
        <f t="shared" si="7"/>
        <v>638.23430907510101</v>
      </c>
    </row>
    <row r="58" spans="1:8" x14ac:dyDescent="0.35">
      <c r="A58">
        <v>58</v>
      </c>
      <c r="C58">
        <f t="shared" si="4"/>
        <v>508.46887878356324</v>
      </c>
      <c r="D58">
        <f t="shared" si="5"/>
        <v>369.719118851475</v>
      </c>
      <c r="E58">
        <v>58</v>
      </c>
      <c r="G58">
        <f t="shared" si="6"/>
        <v>507.00854588946174</v>
      </c>
      <c r="H58">
        <f t="shared" si="7"/>
        <v>645.71097145240731</v>
      </c>
    </row>
    <row r="59" spans="1:8" x14ac:dyDescent="0.35">
      <c r="A59">
        <v>59</v>
      </c>
      <c r="C59">
        <f t="shared" si="4"/>
        <v>515.59320521930886</v>
      </c>
      <c r="D59">
        <f t="shared" si="5"/>
        <v>376.60843905957643</v>
      </c>
      <c r="E59">
        <v>59</v>
      </c>
      <c r="G59">
        <f t="shared" si="6"/>
        <v>514.25456673304905</v>
      </c>
      <c r="H59">
        <f t="shared" si="7"/>
        <v>653.19465986384728</v>
      </c>
    </row>
    <row r="60" spans="1:8" x14ac:dyDescent="0.35">
      <c r="A60">
        <v>60</v>
      </c>
      <c r="C60">
        <f t="shared" si="4"/>
        <v>522.71753165505436</v>
      </c>
      <c r="D60">
        <f t="shared" si="5"/>
        <v>383.49100855614876</v>
      </c>
      <c r="E60">
        <v>60</v>
      </c>
      <c r="G60">
        <f t="shared" si="6"/>
        <v>521.50058757663635</v>
      </c>
      <c r="H60">
        <f t="shared" si="7"/>
        <v>660.68533831711102</v>
      </c>
    </row>
    <row r="61" spans="1:8" x14ac:dyDescent="0.35">
      <c r="A61">
        <v>61</v>
      </c>
      <c r="C61">
        <f t="shared" si="4"/>
        <v>529.84185809079997</v>
      </c>
      <c r="D61">
        <f t="shared" si="5"/>
        <v>390.36686244492842</v>
      </c>
      <c r="E61">
        <v>61</v>
      </c>
      <c r="G61">
        <f t="shared" si="6"/>
        <v>528.74660842022377</v>
      </c>
      <c r="H61">
        <f t="shared" si="7"/>
        <v>668.18297001763517</v>
      </c>
    </row>
    <row r="62" spans="1:8" x14ac:dyDescent="0.35">
      <c r="A62">
        <v>62</v>
      </c>
      <c r="C62">
        <f t="shared" si="4"/>
        <v>536.96618452654559</v>
      </c>
      <c r="D62">
        <f t="shared" si="5"/>
        <v>397.23603655162606</v>
      </c>
      <c r="E62">
        <v>62</v>
      </c>
      <c r="G62">
        <f t="shared" si="6"/>
        <v>535.99262926381107</v>
      </c>
      <c r="H62">
        <f t="shared" si="7"/>
        <v>675.68751739398851</v>
      </c>
    </row>
    <row r="63" spans="1:8" x14ac:dyDescent="0.35">
      <c r="A63">
        <v>63</v>
      </c>
      <c r="C63">
        <f t="shared" si="4"/>
        <v>544.09051096229121</v>
      </c>
      <c r="D63">
        <f t="shared" si="5"/>
        <v>404.09856740038072</v>
      </c>
      <c r="E63">
        <v>63</v>
      </c>
      <c r="G63">
        <f t="shared" si="6"/>
        <v>543.23865010739837</v>
      </c>
      <c r="H63">
        <f t="shared" si="7"/>
        <v>683.19894212347094</v>
      </c>
    </row>
    <row r="64" spans="1:8" x14ac:dyDescent="0.35">
      <c r="A64">
        <v>64</v>
      </c>
      <c r="C64">
        <f t="shared" si="4"/>
        <v>551.21483739803682</v>
      </c>
      <c r="D64">
        <f t="shared" si="5"/>
        <v>410.95449219006099</v>
      </c>
      <c r="E64">
        <v>64</v>
      </c>
      <c r="G64">
        <f t="shared" si="6"/>
        <v>550.48467095098567</v>
      </c>
      <c r="H64">
        <f t="shared" si="7"/>
        <v>690.71720515788286</v>
      </c>
    </row>
    <row r="65" spans="1:8" x14ac:dyDescent="0.35">
      <c r="A65">
        <v>65</v>
      </c>
      <c r="C65">
        <f t="shared" ref="C65:C70" si="8">102.382271946064+(A65-1)*7.1243264357456</f>
        <v>558.33916383378244</v>
      </c>
      <c r="D65">
        <f t="shared" ref="D65:D70" si="9">0+1*C65-134.652081995077*(1.00454545454545+(C65-278.382191825989)^2/924813.91841495)^0.5</f>
        <v>417.80384877044622</v>
      </c>
      <c r="E65">
        <v>65</v>
      </c>
      <c r="G65">
        <f t="shared" ref="G65:G70" si="10">93.9853578049851+(E65-1)*7.24602084358731</f>
        <v>557.73069179457298</v>
      </c>
      <c r="H65">
        <f t="shared" ref="H65:H70" si="11">0+1*G65+134.652081995077*(1.00454545454545+(G65-278.382191825989)^2/924813.91841495)^0.5</f>
        <v>698.24226674943441</v>
      </c>
    </row>
    <row r="66" spans="1:8" x14ac:dyDescent="0.35">
      <c r="A66">
        <v>66</v>
      </c>
      <c r="C66">
        <f t="shared" si="8"/>
        <v>565.46349026952805</v>
      </c>
      <c r="D66">
        <f t="shared" si="9"/>
        <v>424.64667561831885</v>
      </c>
      <c r="E66">
        <v>66</v>
      </c>
      <c r="G66">
        <f t="shared" si="10"/>
        <v>564.97671263816028</v>
      </c>
      <c r="H66">
        <f t="shared" si="11"/>
        <v>705.77408647675657</v>
      </c>
    </row>
    <row r="67" spans="1:8" x14ac:dyDescent="0.35">
      <c r="A67">
        <v>67</v>
      </c>
      <c r="C67">
        <f t="shared" si="8"/>
        <v>572.58781670527355</v>
      </c>
      <c r="D67">
        <f t="shared" si="9"/>
        <v>431.48301181349802</v>
      </c>
      <c r="E67">
        <v>67</v>
      </c>
      <c r="G67">
        <f t="shared" si="10"/>
        <v>572.22273348174758</v>
      </c>
      <c r="H67">
        <f t="shared" si="11"/>
        <v>713.31262327098102</v>
      </c>
    </row>
    <row r="68" spans="1:8" x14ac:dyDescent="0.35">
      <c r="A68">
        <v>68</v>
      </c>
      <c r="C68">
        <f t="shared" si="8"/>
        <v>579.71214314101917</v>
      </c>
      <c r="D68">
        <f t="shared" si="9"/>
        <v>438.3128970148453</v>
      </c>
      <c r="E68">
        <v>68</v>
      </c>
      <c r="G68">
        <f t="shared" si="10"/>
        <v>579.46875432533488</v>
      </c>
      <c r="H68">
        <f t="shared" si="11"/>
        <v>720.85783544185324</v>
      </c>
    </row>
    <row r="69" spans="1:8" x14ac:dyDescent="0.35">
      <c r="A69">
        <v>69</v>
      </c>
      <c r="C69">
        <f t="shared" si="8"/>
        <v>586.83646957676478</v>
      </c>
      <c r="D69">
        <f t="shared" si="9"/>
        <v>445.13637143627039</v>
      </c>
      <c r="E69">
        <v>69</v>
      </c>
      <c r="G69">
        <f t="shared" si="10"/>
        <v>586.71477516892219</v>
      </c>
      <c r="H69">
        <f t="shared" si="11"/>
        <v>728.40968070384793</v>
      </c>
    </row>
    <row r="70" spans="1:8" x14ac:dyDescent="0.35">
      <c r="A70">
        <v>70</v>
      </c>
      <c r="C70">
        <f t="shared" si="8"/>
        <v>593.9607960125104</v>
      </c>
      <c r="D70">
        <f t="shared" si="9"/>
        <v>451.95347582276668</v>
      </c>
      <c r="E70">
        <v>70</v>
      </c>
      <c r="G70">
        <f t="shared" si="10"/>
        <v>593.96079601250949</v>
      </c>
      <c r="H70">
        <f t="shared" si="11"/>
        <v>735.96811620225321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5BC7-1A93-4FD2-AD93-CB63F65A9A28}">
  <sheetPr codeName="XLSTAT_20211120_183956_1">
    <tabColor rgb="FF007800"/>
  </sheetPr>
  <dimension ref="B1:Q360"/>
  <sheetViews>
    <sheetView topLeftCell="A49" zoomScaleNormal="100" workbookViewId="0">
      <selection activeCell="J11" sqref="J11"/>
    </sheetView>
  </sheetViews>
  <sheetFormatPr defaultRowHeight="14.5" x14ac:dyDescent="0.35"/>
  <cols>
    <col min="1" max="1" width="4.6328125" customWidth="1"/>
    <col min="4" max="4" width="11.36328125" bestFit="1" customWidth="1"/>
    <col min="5" max="5" width="10.36328125" bestFit="1" customWidth="1"/>
  </cols>
  <sheetData>
    <row r="1" spans="2:17" x14ac:dyDescent="0.35">
      <c r="B1" t="s">
        <v>324</v>
      </c>
    </row>
    <row r="2" spans="2:17" x14ac:dyDescent="0.35">
      <c r="B2" t="s">
        <v>211</v>
      </c>
    </row>
    <row r="3" spans="2:17" x14ac:dyDescent="0.35">
      <c r="B3" t="s">
        <v>212</v>
      </c>
    </row>
    <row r="4" spans="2:17" x14ac:dyDescent="0.35">
      <c r="B4" t="s">
        <v>36</v>
      </c>
    </row>
    <row r="5" spans="2:17" x14ac:dyDescent="0.35">
      <c r="B5" t="s">
        <v>37</v>
      </c>
    </row>
    <row r="6" spans="2:17" ht="38" customHeight="1" x14ac:dyDescent="0.35"/>
    <row r="7" spans="2:17" ht="16" customHeight="1" x14ac:dyDescent="0.35">
      <c r="B7" s="36"/>
    </row>
    <row r="10" spans="2:17" x14ac:dyDescent="0.35">
      <c r="B10" s="5" t="s">
        <v>38</v>
      </c>
    </row>
    <row r="11" spans="2:17" ht="15" thickBot="1" x14ac:dyDescent="0.4"/>
    <row r="12" spans="2:17" ht="29" customHeight="1" x14ac:dyDescent="0.3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17" x14ac:dyDescent="0.35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  <c r="K13" s="47" t="s">
        <v>368</v>
      </c>
      <c r="L13" s="48"/>
      <c r="M13" s="48"/>
      <c r="N13" s="48"/>
      <c r="O13" s="48"/>
      <c r="P13" s="48"/>
      <c r="Q13" s="49"/>
    </row>
    <row r="14" spans="2:17" x14ac:dyDescent="0.35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  <c r="K14" s="50" t="s">
        <v>375</v>
      </c>
      <c r="L14" s="51"/>
      <c r="M14" s="51"/>
      <c r="N14" s="51"/>
      <c r="O14" s="51"/>
      <c r="P14" s="51"/>
      <c r="Q14" s="52"/>
    </row>
    <row r="15" spans="2:17" x14ac:dyDescent="0.35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  <c r="K15" s="50" t="s">
        <v>376</v>
      </c>
      <c r="L15" s="51"/>
      <c r="M15" s="51"/>
      <c r="N15" s="51"/>
      <c r="O15" s="51"/>
      <c r="P15" s="51"/>
      <c r="Q15" s="52"/>
    </row>
    <row r="16" spans="2:17" ht="15" thickBot="1" x14ac:dyDescent="0.4">
      <c r="B16" s="10" t="s">
        <v>6</v>
      </c>
      <c r="C16" s="13">
        <v>220</v>
      </c>
      <c r="D16" s="13">
        <v>0</v>
      </c>
      <c r="E16" s="13">
        <v>220</v>
      </c>
      <c r="F16" s="16">
        <v>0</v>
      </c>
      <c r="G16" s="16">
        <v>1</v>
      </c>
      <c r="H16" s="16">
        <v>0.25454545454545469</v>
      </c>
      <c r="I16" s="16">
        <v>0.43659880199811024</v>
      </c>
      <c r="K16" s="53" t="s">
        <v>377</v>
      </c>
      <c r="L16" s="54"/>
      <c r="M16" s="54"/>
      <c r="N16" s="54"/>
      <c r="O16" s="54"/>
      <c r="P16" s="54"/>
      <c r="Q16" s="55"/>
    </row>
    <row r="19" spans="2:6" x14ac:dyDescent="0.35">
      <c r="B19" s="5" t="s">
        <v>47</v>
      </c>
    </row>
    <row r="20" spans="2:6" ht="15" thickBot="1" x14ac:dyDescent="0.4"/>
    <row r="21" spans="2:6" ht="43.5" x14ac:dyDescent="0.35">
      <c r="B21" s="7"/>
      <c r="C21" s="8" t="s">
        <v>4</v>
      </c>
      <c r="D21" s="8" t="s">
        <v>5</v>
      </c>
      <c r="E21" s="8" t="s">
        <v>6</v>
      </c>
      <c r="F21" s="17" t="s">
        <v>3</v>
      </c>
    </row>
    <row r="22" spans="2:6" x14ac:dyDescent="0.35">
      <c r="B22" s="18" t="s">
        <v>4</v>
      </c>
      <c r="C22" s="24">
        <v>1</v>
      </c>
      <c r="D22" s="20">
        <v>-3.4677285995991354E-2</v>
      </c>
      <c r="E22" s="20">
        <v>-4.0070634528918347E-2</v>
      </c>
      <c r="F22" s="21">
        <v>-0.27838467187404453</v>
      </c>
    </row>
    <row r="23" spans="2:6" x14ac:dyDescent="0.35">
      <c r="B23" s="6" t="s">
        <v>5</v>
      </c>
      <c r="C23" s="15">
        <v>-3.4677285995991354E-2</v>
      </c>
      <c r="D23" s="25">
        <v>1</v>
      </c>
      <c r="E23" s="15">
        <v>-2.0869596778242006E-2</v>
      </c>
      <c r="F23" s="22">
        <v>0.39620374657492829</v>
      </c>
    </row>
    <row r="24" spans="2:6" x14ac:dyDescent="0.35">
      <c r="B24" s="6" t="s">
        <v>6</v>
      </c>
      <c r="C24" s="15">
        <v>-4.0070634528918347E-2</v>
      </c>
      <c r="D24" s="15">
        <v>-2.0869596778242006E-2</v>
      </c>
      <c r="E24" s="25">
        <v>1</v>
      </c>
      <c r="F24" s="22">
        <v>0.37208725522289637</v>
      </c>
    </row>
    <row r="25" spans="2:6" ht="15" thickBot="1" x14ac:dyDescent="0.4">
      <c r="B25" s="19" t="s">
        <v>3</v>
      </c>
      <c r="C25" s="23">
        <v>-0.27838467187404453</v>
      </c>
      <c r="D25" s="23">
        <v>0.39620374657492829</v>
      </c>
      <c r="E25" s="23">
        <v>0.37208725522289637</v>
      </c>
      <c r="F25" s="26">
        <v>1</v>
      </c>
    </row>
    <row r="28" spans="2:6" x14ac:dyDescent="0.35">
      <c r="B28" s="4" t="s">
        <v>48</v>
      </c>
    </row>
    <row r="30" spans="2:6" x14ac:dyDescent="0.35">
      <c r="B30" s="5" t="s">
        <v>49</v>
      </c>
    </row>
    <row r="31" spans="2:6" ht="15" thickBot="1" x14ac:dyDescent="0.4"/>
    <row r="32" spans="2:6" x14ac:dyDescent="0.35">
      <c r="B32" s="27" t="s">
        <v>40</v>
      </c>
      <c r="C32" s="28">
        <v>220</v>
      </c>
    </row>
    <row r="33" spans="2:3" x14ac:dyDescent="0.35">
      <c r="B33" s="6" t="s">
        <v>50</v>
      </c>
      <c r="C33" s="12">
        <v>220</v>
      </c>
    </row>
    <row r="34" spans="2:3" x14ac:dyDescent="0.35">
      <c r="B34" s="6" t="s">
        <v>51</v>
      </c>
      <c r="C34" s="12">
        <v>216</v>
      </c>
    </row>
    <row r="35" spans="2:3" x14ac:dyDescent="0.35">
      <c r="B35" s="6" t="s">
        <v>52</v>
      </c>
      <c r="C35" s="15">
        <v>0.36395140938628256</v>
      </c>
    </row>
    <row r="36" spans="2:3" x14ac:dyDescent="0.35">
      <c r="B36" s="6" t="s">
        <v>53</v>
      </c>
      <c r="C36" s="15">
        <v>0.35511740118331425</v>
      </c>
    </row>
    <row r="37" spans="2:3" x14ac:dyDescent="0.35">
      <c r="B37" s="6" t="s">
        <v>54</v>
      </c>
      <c r="C37" s="15">
        <v>6929.5293441318672</v>
      </c>
    </row>
    <row r="38" spans="2:3" x14ac:dyDescent="0.35">
      <c r="B38" s="6" t="s">
        <v>55</v>
      </c>
      <c r="C38" s="15">
        <v>83.24379462837976</v>
      </c>
    </row>
    <row r="39" spans="2:3" x14ac:dyDescent="0.35">
      <c r="B39" s="6" t="s">
        <v>56</v>
      </c>
      <c r="C39" s="15">
        <v>20.258063279362986</v>
      </c>
    </row>
    <row r="40" spans="2:3" x14ac:dyDescent="0.35">
      <c r="B40" s="6" t="s">
        <v>57</v>
      </c>
      <c r="C40" s="15">
        <v>1.3650730090081893</v>
      </c>
    </row>
    <row r="41" spans="2:3" x14ac:dyDescent="0.35">
      <c r="B41" s="6" t="s">
        <v>58</v>
      </c>
      <c r="C41" s="15">
        <v>4</v>
      </c>
    </row>
    <row r="42" spans="2:3" x14ac:dyDescent="0.35">
      <c r="B42" s="6" t="s">
        <v>59</v>
      </c>
      <c r="C42" s="15">
        <v>1949.5435678099316</v>
      </c>
    </row>
    <row r="43" spans="2:3" x14ac:dyDescent="0.35">
      <c r="B43" s="6" t="s">
        <v>60</v>
      </c>
      <c r="C43" s="15">
        <v>1963.1180779953411</v>
      </c>
    </row>
    <row r="44" spans="2:3" ht="15" thickBot="1" x14ac:dyDescent="0.4">
      <c r="B44" s="10" t="s">
        <v>61</v>
      </c>
      <c r="C44" s="16">
        <v>0.6596059458216329</v>
      </c>
    </row>
    <row r="47" spans="2:3" x14ac:dyDescent="0.35">
      <c r="B47" s="5" t="s">
        <v>62</v>
      </c>
    </row>
    <row r="48" spans="2:3" ht="15" thickBot="1" x14ac:dyDescent="0.4"/>
    <row r="49" spans="2:8" ht="29" x14ac:dyDescent="0.35">
      <c r="B49" s="7" t="s">
        <v>63</v>
      </c>
      <c r="C49" s="8" t="s">
        <v>51</v>
      </c>
      <c r="D49" s="8" t="s">
        <v>64</v>
      </c>
      <c r="E49" s="8" t="s">
        <v>65</v>
      </c>
      <c r="F49" s="8" t="s">
        <v>66</v>
      </c>
      <c r="G49" s="8" t="s">
        <v>67</v>
      </c>
    </row>
    <row r="50" spans="2:8" x14ac:dyDescent="0.35">
      <c r="B50" s="18" t="s">
        <v>68</v>
      </c>
      <c r="C50" s="29">
        <v>3</v>
      </c>
      <c r="D50" s="20">
        <v>856466.93320920155</v>
      </c>
      <c r="E50" s="20">
        <v>285488.9777364005</v>
      </c>
      <c r="F50" s="20">
        <v>41.19889873590926</v>
      </c>
      <c r="G50" s="32">
        <v>4.2813887172459696E-21</v>
      </c>
    </row>
    <row r="51" spans="2:8" x14ac:dyDescent="0.35">
      <c r="B51" s="6" t="s">
        <v>69</v>
      </c>
      <c r="C51" s="12">
        <v>216</v>
      </c>
      <c r="D51" s="15">
        <v>1496778.3383324833</v>
      </c>
      <c r="E51" s="15">
        <v>6929.5293441318672</v>
      </c>
      <c r="F51" s="15"/>
      <c r="G51" s="33"/>
    </row>
    <row r="52" spans="2:8" ht="15" thickBot="1" x14ac:dyDescent="0.4">
      <c r="B52" s="10" t="s">
        <v>70</v>
      </c>
      <c r="C52" s="13">
        <v>219</v>
      </c>
      <c r="D52" s="16">
        <v>2353245.2715416849</v>
      </c>
      <c r="E52" s="16"/>
      <c r="F52" s="16"/>
      <c r="G52" s="34"/>
    </row>
    <row r="53" spans="2:8" x14ac:dyDescent="0.35">
      <c r="B53" s="35" t="s">
        <v>71</v>
      </c>
    </row>
    <row r="56" spans="2:8" x14ac:dyDescent="0.35">
      <c r="B56" s="5" t="s">
        <v>72</v>
      </c>
    </row>
    <row r="57" spans="2:8" ht="15" thickBot="1" x14ac:dyDescent="0.4"/>
    <row r="58" spans="2:8" ht="43.5" x14ac:dyDescent="0.35">
      <c r="B58" s="7" t="s">
        <v>63</v>
      </c>
      <c r="C58" s="8" t="s">
        <v>73</v>
      </c>
      <c r="D58" s="8" t="s">
        <v>74</v>
      </c>
      <c r="E58" s="8" t="s">
        <v>75</v>
      </c>
      <c r="F58" s="8" t="s">
        <v>76</v>
      </c>
      <c r="G58" s="8" t="s">
        <v>77</v>
      </c>
      <c r="H58" s="8" t="s">
        <v>78</v>
      </c>
    </row>
    <row r="59" spans="2:8" x14ac:dyDescent="0.35">
      <c r="B59" s="18" t="s">
        <v>79</v>
      </c>
      <c r="C59" s="20">
        <v>450.92854132483478</v>
      </c>
      <c r="D59" s="20">
        <v>46.065684486478453</v>
      </c>
      <c r="E59" s="20">
        <v>9.7888166940663766</v>
      </c>
      <c r="F59" s="32">
        <v>5.8248948720964184E-19</v>
      </c>
      <c r="G59" s="20">
        <v>374.83085661996398</v>
      </c>
      <c r="H59" s="20">
        <v>527.02622602970553</v>
      </c>
    </row>
    <row r="60" spans="2:8" x14ac:dyDescent="0.35">
      <c r="B60" s="6" t="s">
        <v>4</v>
      </c>
      <c r="C60" s="15">
        <v>-48.705348402357835</v>
      </c>
      <c r="D60" s="15">
        <v>10.593971931538498</v>
      </c>
      <c r="E60" s="15">
        <v>-4.5974586979375411</v>
      </c>
      <c r="F60" s="33">
        <v>7.2767230119286097E-6</v>
      </c>
      <c r="G60" s="15">
        <v>-66.20594010755876</v>
      </c>
      <c r="H60" s="15">
        <v>-31.204756697156913</v>
      </c>
    </row>
    <row r="61" spans="2:8" x14ac:dyDescent="0.35">
      <c r="B61" s="6" t="s">
        <v>5</v>
      </c>
      <c r="C61" s="15">
        <v>136.26780795730843</v>
      </c>
      <c r="D61" s="15">
        <v>18.723561997958129</v>
      </c>
      <c r="E61" s="15">
        <v>7.2778784278423583</v>
      </c>
      <c r="F61" s="33">
        <v>6.2043703508152248E-12</v>
      </c>
      <c r="G61" s="15">
        <v>105.33763220162326</v>
      </c>
      <c r="H61" s="15">
        <v>167.19798371299362</v>
      </c>
    </row>
    <row r="62" spans="2:8" ht="15" thickBot="1" x14ac:dyDescent="0.4">
      <c r="B62" s="10" t="s">
        <v>6</v>
      </c>
      <c r="C62" s="16">
        <v>87.924967308069981</v>
      </c>
      <c r="D62" s="16">
        <v>12.897458385570058</v>
      </c>
      <c r="E62" s="16">
        <v>6.8172320994997158</v>
      </c>
      <c r="F62" s="34">
        <v>9.1390228718069011E-11</v>
      </c>
      <c r="G62" s="16">
        <v>66.619157296555017</v>
      </c>
      <c r="H62" s="16">
        <v>109.23077731958494</v>
      </c>
    </row>
    <row r="65" spans="2:8" x14ac:dyDescent="0.35">
      <c r="B65" s="5" t="s">
        <v>80</v>
      </c>
    </row>
    <row r="67" spans="2:8" x14ac:dyDescent="0.35">
      <c r="B67" t="s">
        <v>213</v>
      </c>
    </row>
    <row r="70" spans="2:8" x14ac:dyDescent="0.35">
      <c r="B70" s="5" t="s">
        <v>82</v>
      </c>
    </row>
    <row r="71" spans="2:8" ht="15" thickBot="1" x14ac:dyDescent="0.4"/>
    <row r="72" spans="2:8" ht="43.5" x14ac:dyDescent="0.35">
      <c r="B72" s="7" t="s">
        <v>63</v>
      </c>
      <c r="C72" s="8" t="s">
        <v>73</v>
      </c>
      <c r="D72" s="8" t="s">
        <v>74</v>
      </c>
      <c r="E72" s="8" t="s">
        <v>75</v>
      </c>
      <c r="F72" s="8" t="s">
        <v>76</v>
      </c>
      <c r="G72" s="8" t="s">
        <v>77</v>
      </c>
      <c r="H72" s="8" t="s">
        <v>78</v>
      </c>
    </row>
    <row r="73" spans="2:8" x14ac:dyDescent="0.35">
      <c r="B73" s="18" t="s">
        <v>4</v>
      </c>
      <c r="C73" s="20">
        <v>-0.24983866708919583</v>
      </c>
      <c r="D73" s="20">
        <v>5.4342775760285907E-2</v>
      </c>
      <c r="E73" s="20">
        <v>-4.5974586979375411</v>
      </c>
      <c r="F73" s="32">
        <v>7.2767230119286097E-6</v>
      </c>
      <c r="G73" s="20">
        <v>-0.33960959879015806</v>
      </c>
      <c r="H73" s="20">
        <v>-0.1600677353882336</v>
      </c>
    </row>
    <row r="74" spans="2:8" x14ac:dyDescent="0.35">
      <c r="B74" s="6" t="s">
        <v>5</v>
      </c>
      <c r="C74" s="15">
        <v>0.39526855636044411</v>
      </c>
      <c r="D74" s="15">
        <v>5.4310958925653241E-2</v>
      </c>
      <c r="E74" s="15">
        <v>7.2778784278423583</v>
      </c>
      <c r="F74" s="33">
        <v>6.2043703508152248E-12</v>
      </c>
      <c r="G74" s="15">
        <v>0.30555018411837576</v>
      </c>
      <c r="H74" s="15">
        <v>0.48498692860251247</v>
      </c>
    </row>
    <row r="75" spans="2:8" ht="15" thickBot="1" x14ac:dyDescent="0.4">
      <c r="B75" s="10" t="s">
        <v>6</v>
      </c>
      <c r="C75" s="16">
        <v>0.37032515669313337</v>
      </c>
      <c r="D75" s="16">
        <v>5.4321922928267291E-2</v>
      </c>
      <c r="E75" s="16">
        <v>6.8172320994997158</v>
      </c>
      <c r="F75" s="34">
        <v>9.1390228718069011E-11</v>
      </c>
      <c r="G75" s="16">
        <v>0.28058867259137316</v>
      </c>
      <c r="H75" s="16">
        <v>0.46006164079489359</v>
      </c>
    </row>
    <row r="95" spans="7:7" x14ac:dyDescent="0.35">
      <c r="G95" t="s">
        <v>83</v>
      </c>
    </row>
    <row r="98" spans="2:13" x14ac:dyDescent="0.35">
      <c r="B98" s="5" t="s">
        <v>84</v>
      </c>
    </row>
    <row r="99" spans="2:13" ht="15" thickBot="1" x14ac:dyDescent="0.4"/>
    <row r="100" spans="2:13" ht="72.5" x14ac:dyDescent="0.35">
      <c r="B100" s="7" t="s">
        <v>85</v>
      </c>
      <c r="C100" s="8" t="s">
        <v>86</v>
      </c>
      <c r="D100" s="8" t="s">
        <v>3</v>
      </c>
      <c r="E100" s="8" t="s">
        <v>197</v>
      </c>
      <c r="F100" s="8" t="s">
        <v>198</v>
      </c>
      <c r="G100" s="8" t="s">
        <v>199</v>
      </c>
      <c r="H100" s="8" t="s">
        <v>200</v>
      </c>
      <c r="I100" s="8" t="s">
        <v>201</v>
      </c>
      <c r="J100" s="8" t="s">
        <v>202</v>
      </c>
      <c r="K100" s="8" t="s">
        <v>203</v>
      </c>
      <c r="L100" s="8" t="s">
        <v>204</v>
      </c>
      <c r="M100" s="8" t="s">
        <v>205</v>
      </c>
    </row>
    <row r="101" spans="2:13" x14ac:dyDescent="0.35">
      <c r="B101" s="18" t="s">
        <v>87</v>
      </c>
      <c r="C101" s="29">
        <v>1</v>
      </c>
      <c r="D101" s="20">
        <v>270.7488999921228</v>
      </c>
      <c r="E101" s="20">
        <v>241.98259667871966</v>
      </c>
      <c r="F101" s="20">
        <v>28.766303313403142</v>
      </c>
      <c r="G101" s="20">
        <v>0.34556693915531855</v>
      </c>
      <c r="H101" s="20">
        <v>6.7844454119322783</v>
      </c>
      <c r="I101" s="20">
        <v>230.7751090746622</v>
      </c>
      <c r="J101" s="20">
        <v>253.19008428277712</v>
      </c>
      <c r="K101" s="20">
        <v>83.519806295748538</v>
      </c>
      <c r="L101" s="20">
        <v>104.01300050412431</v>
      </c>
      <c r="M101" s="20">
        <v>379.95219285331501</v>
      </c>
    </row>
    <row r="102" spans="2:13" x14ac:dyDescent="0.35">
      <c r="B102" s="6" t="s">
        <v>88</v>
      </c>
      <c r="C102" s="12">
        <v>1</v>
      </c>
      <c r="D102" s="15">
        <v>314.50582438280878</v>
      </c>
      <c r="E102" s="15">
        <v>378.25040463602807</v>
      </c>
      <c r="F102" s="15">
        <v>-63.744580253219283</v>
      </c>
      <c r="G102" s="15">
        <v>-0.76575774251750972</v>
      </c>
      <c r="H102" s="15">
        <v>17.996089799398611</v>
      </c>
      <c r="I102" s="15">
        <v>348.52196832293799</v>
      </c>
      <c r="J102" s="15">
        <v>407.97884094911814</v>
      </c>
      <c r="K102" s="15">
        <v>85.166828003629945</v>
      </c>
      <c r="L102" s="15">
        <v>237.56002964254364</v>
      </c>
      <c r="M102" s="15">
        <v>518.94077962951246</v>
      </c>
    </row>
    <row r="103" spans="2:13" x14ac:dyDescent="0.35">
      <c r="B103" s="6" t="s">
        <v>89</v>
      </c>
      <c r="C103" s="12">
        <v>1</v>
      </c>
      <c r="D103" s="15">
        <v>390.60697916261392</v>
      </c>
      <c r="E103" s="15">
        <v>339.85157263517283</v>
      </c>
      <c r="F103" s="15">
        <v>50.755406527441096</v>
      </c>
      <c r="G103" s="15">
        <v>0.60972000080036459</v>
      </c>
      <c r="H103" s="15">
        <v>11.384256887698609</v>
      </c>
      <c r="I103" s="15">
        <v>321.04547866529748</v>
      </c>
      <c r="J103" s="15">
        <v>358.65766660504818</v>
      </c>
      <c r="K103" s="15">
        <v>84.018632749033586</v>
      </c>
      <c r="L103" s="15">
        <v>201.0579457620718</v>
      </c>
      <c r="M103" s="15">
        <v>478.64519950827389</v>
      </c>
    </row>
    <row r="104" spans="2:13" x14ac:dyDescent="0.35">
      <c r="B104" s="6" t="s">
        <v>90</v>
      </c>
      <c r="C104" s="12">
        <v>1</v>
      </c>
      <c r="D104" s="15">
        <v>249.86237982712225</v>
      </c>
      <c r="E104" s="15">
        <v>339.85157263517283</v>
      </c>
      <c r="F104" s="15">
        <v>-89.989192808050575</v>
      </c>
      <c r="G104" s="15">
        <v>-1.0810318439925028</v>
      </c>
      <c r="H104" s="15">
        <v>11.384256887698609</v>
      </c>
      <c r="I104" s="15">
        <v>321.04547866529748</v>
      </c>
      <c r="J104" s="15">
        <v>358.65766660504818</v>
      </c>
      <c r="K104" s="15">
        <v>84.018632749033586</v>
      </c>
      <c r="L104" s="15">
        <v>201.0579457620718</v>
      </c>
      <c r="M104" s="15">
        <v>478.64519950827389</v>
      </c>
    </row>
    <row r="105" spans="2:13" x14ac:dyDescent="0.35">
      <c r="B105" s="6" t="s">
        <v>91</v>
      </c>
      <c r="C105" s="12">
        <v>1</v>
      </c>
      <c r="D105" s="15">
        <v>222.03389430781561</v>
      </c>
      <c r="E105" s="15">
        <v>305.4026855718534</v>
      </c>
      <c r="F105" s="15">
        <v>-83.368791264037782</v>
      </c>
      <c r="G105" s="15">
        <v>-1.0015015730147339</v>
      </c>
      <c r="H105" s="15">
        <v>12.629151925703287</v>
      </c>
      <c r="I105" s="15">
        <v>284.5401013718037</v>
      </c>
      <c r="J105" s="15">
        <v>326.26526977190309</v>
      </c>
      <c r="K105" s="15">
        <v>84.196346847677205</v>
      </c>
      <c r="L105" s="15">
        <v>166.3154859103102</v>
      </c>
      <c r="M105" s="15">
        <v>444.48988523339659</v>
      </c>
    </row>
    <row r="106" spans="2:13" x14ac:dyDescent="0.35">
      <c r="B106" s="6" t="s">
        <v>92</v>
      </c>
      <c r="C106" s="12">
        <v>1</v>
      </c>
      <c r="D106" s="15">
        <v>276.35819705736077</v>
      </c>
      <c r="E106" s="15">
        <v>248.9405036003001</v>
      </c>
      <c r="F106" s="15">
        <v>27.417693457060665</v>
      </c>
      <c r="G106" s="15">
        <v>0.32936621377557107</v>
      </c>
      <c r="H106" s="15">
        <v>6.9762676859238804</v>
      </c>
      <c r="I106" s="15">
        <v>237.41613736764288</v>
      </c>
      <c r="J106" s="15">
        <v>260.46486983295733</v>
      </c>
      <c r="K106" s="15">
        <v>83.535607108331547</v>
      </c>
      <c r="L106" s="15">
        <v>110.94480545267587</v>
      </c>
      <c r="M106" s="15">
        <v>386.93620174792431</v>
      </c>
    </row>
    <row r="107" spans="2:13" x14ac:dyDescent="0.35">
      <c r="B107" s="6" t="s">
        <v>93</v>
      </c>
      <c r="C107" s="12">
        <v>1</v>
      </c>
      <c r="D107" s="15">
        <v>294.86318135451683</v>
      </c>
      <c r="E107" s="15">
        <v>248.9405036003001</v>
      </c>
      <c r="F107" s="15">
        <v>45.922677754216721</v>
      </c>
      <c r="G107" s="15">
        <v>0.55166487735484138</v>
      </c>
      <c r="H107" s="15">
        <v>6.9762676859238804</v>
      </c>
      <c r="I107" s="15">
        <v>237.41613736764288</v>
      </c>
      <c r="J107" s="15">
        <v>260.46486983295733</v>
      </c>
      <c r="K107" s="15">
        <v>83.535607108331547</v>
      </c>
      <c r="L107" s="15">
        <v>110.94480545267587</v>
      </c>
      <c r="M107" s="15">
        <v>386.93620174792431</v>
      </c>
    </row>
    <row r="108" spans="2:13" x14ac:dyDescent="0.35">
      <c r="B108" s="6" t="s">
        <v>94</v>
      </c>
      <c r="C108" s="12">
        <v>1</v>
      </c>
      <c r="D108" s="15">
        <v>383.45580710381228</v>
      </c>
      <c r="E108" s="15">
        <v>389.93968825259401</v>
      </c>
      <c r="F108" s="15">
        <v>-6.4838811487817338</v>
      </c>
      <c r="G108" s="15">
        <v>-7.7890264105899221E-2</v>
      </c>
      <c r="H108" s="15">
        <v>18.097670113910571</v>
      </c>
      <c r="I108" s="15">
        <v>360.04344749174362</v>
      </c>
      <c r="J108" s="15">
        <v>419.8359290134444</v>
      </c>
      <c r="K108" s="15">
        <v>85.188350187591965</v>
      </c>
      <c r="L108" s="15">
        <v>249.2137599315609</v>
      </c>
      <c r="M108" s="15">
        <v>530.66561657362718</v>
      </c>
    </row>
    <row r="109" spans="2:13" x14ac:dyDescent="0.35">
      <c r="B109" s="6" t="s">
        <v>95</v>
      </c>
      <c r="C109" s="12">
        <v>1</v>
      </c>
      <c r="D109" s="15">
        <v>300.2942445751741</v>
      </c>
      <c r="E109" s="15">
        <v>341.59684760335551</v>
      </c>
      <c r="F109" s="15">
        <v>-41.302603028181409</v>
      </c>
      <c r="G109" s="15">
        <v>-0.4961643472953885</v>
      </c>
      <c r="H109" s="15">
        <v>11.448815517696998</v>
      </c>
      <c r="I109" s="15">
        <v>322.68410673730659</v>
      </c>
      <c r="J109" s="15">
        <v>360.50958846940443</v>
      </c>
      <c r="K109" s="15">
        <v>84.027404582612959</v>
      </c>
      <c r="L109" s="15">
        <v>202.78873019932135</v>
      </c>
      <c r="M109" s="15">
        <v>480.40496500738971</v>
      </c>
    </row>
    <row r="110" spans="2:13" x14ac:dyDescent="0.35">
      <c r="B110" s="6" t="s">
        <v>96</v>
      </c>
      <c r="C110" s="12">
        <v>1</v>
      </c>
      <c r="D110" s="15">
        <v>296.74312209515341</v>
      </c>
      <c r="E110" s="15">
        <v>315.7180725018045</v>
      </c>
      <c r="F110" s="15">
        <v>-18.974950406651089</v>
      </c>
      <c r="G110" s="15">
        <v>-0.22794432295355843</v>
      </c>
      <c r="H110" s="15">
        <v>11.779897880889528</v>
      </c>
      <c r="I110" s="15">
        <v>296.25840388321205</v>
      </c>
      <c r="J110" s="15">
        <v>335.17774112039695</v>
      </c>
      <c r="K110" s="15">
        <v>84.073154682193604</v>
      </c>
      <c r="L110" s="15">
        <v>176.8343787399692</v>
      </c>
      <c r="M110" s="15">
        <v>454.60176626363977</v>
      </c>
    </row>
    <row r="111" spans="2:13" x14ac:dyDescent="0.35">
      <c r="B111" s="6" t="s">
        <v>97</v>
      </c>
      <c r="C111" s="12">
        <v>1</v>
      </c>
      <c r="D111" s="15">
        <v>429.79776568141511</v>
      </c>
      <c r="E111" s="15">
        <v>365.61233092723307</v>
      </c>
      <c r="F111" s="15">
        <v>64.18543475418204</v>
      </c>
      <c r="G111" s="15">
        <v>0.7710536868330089</v>
      </c>
      <c r="H111" s="15">
        <v>13.43980878939211</v>
      </c>
      <c r="I111" s="15">
        <v>343.41059132106022</v>
      </c>
      <c r="J111" s="15">
        <v>387.81407053340592</v>
      </c>
      <c r="K111" s="15">
        <v>84.321751668399827</v>
      </c>
      <c r="L111" s="15">
        <v>226.31797019527048</v>
      </c>
      <c r="M111" s="15">
        <v>504.90669165919564</v>
      </c>
    </row>
    <row r="112" spans="2:13" x14ac:dyDescent="0.35">
      <c r="B112" s="6" t="s">
        <v>98</v>
      </c>
      <c r="C112" s="12">
        <v>1</v>
      </c>
      <c r="D112" s="15">
        <v>297.21708504560701</v>
      </c>
      <c r="E112" s="15">
        <v>241.98259667871966</v>
      </c>
      <c r="F112" s="15">
        <v>55.234488366887348</v>
      </c>
      <c r="G112" s="15">
        <v>0.66352679636322842</v>
      </c>
      <c r="H112" s="15">
        <v>6.7844454119322783</v>
      </c>
      <c r="I112" s="15">
        <v>230.7751090746622</v>
      </c>
      <c r="J112" s="15">
        <v>253.19008428277712</v>
      </c>
      <c r="K112" s="15">
        <v>83.519806295748538</v>
      </c>
      <c r="L112" s="15">
        <v>104.01300050412431</v>
      </c>
      <c r="M112" s="15">
        <v>379.95219285331501</v>
      </c>
    </row>
    <row r="113" spans="2:13" x14ac:dyDescent="0.35">
      <c r="B113" s="6" t="s">
        <v>99</v>
      </c>
      <c r="C113" s="12">
        <v>1</v>
      </c>
      <c r="D113" s="15">
        <v>268.40556671680145</v>
      </c>
      <c r="E113" s="15">
        <v>241.98259667871966</v>
      </c>
      <c r="F113" s="15">
        <v>26.422970038081786</v>
      </c>
      <c r="G113" s="15">
        <v>0.31741669341288747</v>
      </c>
      <c r="H113" s="15">
        <v>6.7844454119322783</v>
      </c>
      <c r="I113" s="15">
        <v>230.7751090746622</v>
      </c>
      <c r="J113" s="15">
        <v>253.19008428277712</v>
      </c>
      <c r="K113" s="15">
        <v>83.519806295748538</v>
      </c>
      <c r="L113" s="15">
        <v>104.01300050412431</v>
      </c>
      <c r="M113" s="15">
        <v>379.95219285331501</v>
      </c>
    </row>
    <row r="114" spans="2:13" x14ac:dyDescent="0.35">
      <c r="B114" s="6" t="s">
        <v>100</v>
      </c>
      <c r="C114" s="12">
        <v>1</v>
      </c>
      <c r="D114" s="15">
        <v>206.02798850125583</v>
      </c>
      <c r="E114" s="15">
        <v>251.92660532710283</v>
      </c>
      <c r="F114" s="15">
        <v>-45.898616825847</v>
      </c>
      <c r="G114" s="15">
        <v>-0.55137583564936488</v>
      </c>
      <c r="H114" s="15">
        <v>7.1558364640865371</v>
      </c>
      <c r="I114" s="15">
        <v>240.10560248922005</v>
      </c>
      <c r="J114" s="15">
        <v>263.74760816498559</v>
      </c>
      <c r="K114" s="15">
        <v>83.550794967089445</v>
      </c>
      <c r="L114" s="15">
        <v>113.90581776856493</v>
      </c>
      <c r="M114" s="15">
        <v>389.94739288564074</v>
      </c>
    </row>
    <row r="115" spans="2:13" x14ac:dyDescent="0.35">
      <c r="B115" s="6" t="s">
        <v>101</v>
      </c>
      <c r="C115" s="12">
        <v>1</v>
      </c>
      <c r="D115" s="15">
        <v>201.96734153603134</v>
      </c>
      <c r="E115" s="15">
        <v>251.92660532710283</v>
      </c>
      <c r="F115" s="15">
        <v>-49.959263791071493</v>
      </c>
      <c r="G115" s="15">
        <v>-0.60015601179765543</v>
      </c>
      <c r="H115" s="15">
        <v>7.1558364640865371</v>
      </c>
      <c r="I115" s="15">
        <v>240.10560248922005</v>
      </c>
      <c r="J115" s="15">
        <v>263.74760816498559</v>
      </c>
      <c r="K115" s="15">
        <v>83.550794967089445</v>
      </c>
      <c r="L115" s="15">
        <v>113.90581776856493</v>
      </c>
      <c r="M115" s="15">
        <v>389.94739288564074</v>
      </c>
    </row>
    <row r="116" spans="2:13" x14ac:dyDescent="0.35">
      <c r="B116" s="6" t="s">
        <v>102</v>
      </c>
      <c r="C116" s="12">
        <v>1</v>
      </c>
      <c r="D116" s="15">
        <v>239.72697458725526</v>
      </c>
      <c r="E116" s="15">
        <v>263.90000345978069</v>
      </c>
      <c r="F116" s="15">
        <v>-24.173028872525435</v>
      </c>
      <c r="G116" s="15">
        <v>-0.2903883584408859</v>
      </c>
      <c r="H116" s="15">
        <v>8.3579647116810172</v>
      </c>
      <c r="I116" s="15">
        <v>250.09315850579702</v>
      </c>
      <c r="J116" s="15">
        <v>277.70684841376436</v>
      </c>
      <c r="K116" s="15">
        <v>83.662326756154542</v>
      </c>
      <c r="L116" s="15">
        <v>125.69497222803008</v>
      </c>
      <c r="M116" s="15">
        <v>402.10503469153127</v>
      </c>
    </row>
    <row r="117" spans="2:13" x14ac:dyDescent="0.35">
      <c r="B117" s="6" t="s">
        <v>103</v>
      </c>
      <c r="C117" s="12">
        <v>1</v>
      </c>
      <c r="D117" s="15">
        <v>171.39281859155261</v>
      </c>
      <c r="E117" s="15">
        <v>243.48122279464729</v>
      </c>
      <c r="F117" s="15">
        <v>-72.088404203094683</v>
      </c>
      <c r="G117" s="15">
        <v>-0.8659913273405494</v>
      </c>
      <c r="H117" s="15">
        <v>6.7978053849561872</v>
      </c>
      <c r="I117" s="15">
        <v>232.25166533477042</v>
      </c>
      <c r="J117" s="15">
        <v>254.71078025452417</v>
      </c>
      <c r="K117" s="15">
        <v>83.520892608877247</v>
      </c>
      <c r="L117" s="15">
        <v>105.50983209740713</v>
      </c>
      <c r="M117" s="15">
        <v>381.45261349188746</v>
      </c>
    </row>
    <row r="118" spans="2:13" x14ac:dyDescent="0.35">
      <c r="B118" s="6" t="s">
        <v>104</v>
      </c>
      <c r="C118" s="12">
        <v>1</v>
      </c>
      <c r="D118" s="15">
        <v>172.74559451311936</v>
      </c>
      <c r="E118" s="15">
        <v>207.88885279706918</v>
      </c>
      <c r="F118" s="15">
        <v>-35.14325828394982</v>
      </c>
      <c r="G118" s="15">
        <v>-0.42217270897894243</v>
      </c>
      <c r="H118" s="15">
        <v>9.9655218963912304</v>
      </c>
      <c r="I118" s="15">
        <v>191.42642199538071</v>
      </c>
      <c r="J118" s="15">
        <v>224.35128359875765</v>
      </c>
      <c r="K118" s="15">
        <v>83.838183250827427</v>
      </c>
      <c r="L118" s="15">
        <v>69.393317424674592</v>
      </c>
      <c r="M118" s="15">
        <v>346.38438816946376</v>
      </c>
    </row>
    <row r="119" spans="2:13" x14ac:dyDescent="0.35">
      <c r="B119" s="6" t="s">
        <v>105</v>
      </c>
      <c r="C119" s="12">
        <v>1</v>
      </c>
      <c r="D119" s="15">
        <v>379.20412736310453</v>
      </c>
      <c r="E119" s="15">
        <v>403.64676485352669</v>
      </c>
      <c r="F119" s="15">
        <v>-24.442637490422157</v>
      </c>
      <c r="G119" s="15">
        <v>-0.29362714181327204</v>
      </c>
      <c r="H119" s="15">
        <v>18.662649354659354</v>
      </c>
      <c r="I119" s="15">
        <v>372.8172130476637</v>
      </c>
      <c r="J119" s="15">
        <v>434.47631665938968</v>
      </c>
      <c r="K119" s="15">
        <v>85.310162495841226</v>
      </c>
      <c r="L119" s="15">
        <v>262.71961007228447</v>
      </c>
      <c r="M119" s="15">
        <v>544.57391963476891</v>
      </c>
    </row>
    <row r="120" spans="2:13" x14ac:dyDescent="0.35">
      <c r="B120" s="6" t="s">
        <v>106</v>
      </c>
      <c r="C120" s="12">
        <v>1</v>
      </c>
      <c r="D120" s="15">
        <v>346.14938028154523</v>
      </c>
      <c r="E120" s="15">
        <v>309.81660777081709</v>
      </c>
      <c r="F120" s="15">
        <v>36.332772510728148</v>
      </c>
      <c r="G120" s="15">
        <v>0.43646223328629297</v>
      </c>
      <c r="H120" s="15">
        <v>12.222643095205099</v>
      </c>
      <c r="I120" s="15">
        <v>289.62555121998912</v>
      </c>
      <c r="J120" s="15">
        <v>330.00766432164505</v>
      </c>
      <c r="K120" s="15">
        <v>84.13633191650699</v>
      </c>
      <c r="L120" s="15">
        <v>170.82854909373307</v>
      </c>
      <c r="M120" s="15">
        <v>448.80466644790113</v>
      </c>
    </row>
    <row r="121" spans="2:13" x14ac:dyDescent="0.35">
      <c r="B121" s="6" t="s">
        <v>107</v>
      </c>
      <c r="C121" s="12">
        <v>1</v>
      </c>
      <c r="D121" s="15">
        <v>371.4853015379951</v>
      </c>
      <c r="E121" s="15">
        <v>364.10567646520155</v>
      </c>
      <c r="F121" s="15">
        <v>7.3796250727935444</v>
      </c>
      <c r="G121" s="15">
        <v>8.8650752956877549E-2</v>
      </c>
      <c r="H121" s="15">
        <v>13.263302426935185</v>
      </c>
      <c r="I121" s="15">
        <v>342.19551454138337</v>
      </c>
      <c r="J121" s="15">
        <v>386.01583838901973</v>
      </c>
      <c r="K121" s="15">
        <v>84.293798914274902</v>
      </c>
      <c r="L121" s="15">
        <v>224.85749196819006</v>
      </c>
      <c r="M121" s="15">
        <v>503.35386096221305</v>
      </c>
    </row>
    <row r="122" spans="2:13" x14ac:dyDescent="0.35">
      <c r="B122" s="6" t="s">
        <v>108</v>
      </c>
      <c r="C122" s="12">
        <v>1</v>
      </c>
      <c r="D122" s="15">
        <v>302.60708516818738</v>
      </c>
      <c r="E122" s="15">
        <v>351.58144402583889</v>
      </c>
      <c r="F122" s="15">
        <v>-48.974358857651509</v>
      </c>
      <c r="G122" s="15">
        <v>-0.58832443999321249</v>
      </c>
      <c r="H122" s="15">
        <v>12.043647223837677</v>
      </c>
      <c r="I122" s="15">
        <v>331.68607767335783</v>
      </c>
      <c r="J122" s="15">
        <v>371.47681037831995</v>
      </c>
      <c r="K122" s="15">
        <v>84.110515291395757</v>
      </c>
      <c r="L122" s="15">
        <v>212.63603282962396</v>
      </c>
      <c r="M122" s="15">
        <v>490.52685522205383</v>
      </c>
    </row>
    <row r="123" spans="2:13" x14ac:dyDescent="0.35">
      <c r="B123" s="6" t="s">
        <v>109</v>
      </c>
      <c r="C123" s="12">
        <v>1</v>
      </c>
      <c r="D123" s="15">
        <v>145.78336079215677</v>
      </c>
      <c r="E123" s="15">
        <v>188.40671343612604</v>
      </c>
      <c r="F123" s="15">
        <v>-42.62335264396927</v>
      </c>
      <c r="G123" s="15">
        <v>-0.51203039018403862</v>
      </c>
      <c r="H123" s="15">
        <v>13.384364002786455</v>
      </c>
      <c r="I123" s="15">
        <v>166.29656521596382</v>
      </c>
      <c r="J123" s="15">
        <v>210.51686165628826</v>
      </c>
      <c r="K123" s="15">
        <v>84.312932245836123</v>
      </c>
      <c r="L123" s="15">
        <v>49.126921849179155</v>
      </c>
      <c r="M123" s="15">
        <v>327.68650502307293</v>
      </c>
    </row>
    <row r="124" spans="2:13" x14ac:dyDescent="0.35">
      <c r="B124" s="6" t="s">
        <v>110</v>
      </c>
      <c r="C124" s="12">
        <v>1</v>
      </c>
      <c r="D124" s="15">
        <v>309.05276246954139</v>
      </c>
      <c r="E124" s="15">
        <v>206.49727139327098</v>
      </c>
      <c r="F124" s="15">
        <v>102.55549107627041</v>
      </c>
      <c r="G124" s="15">
        <v>1.2319896219784634</v>
      </c>
      <c r="H124" s="15">
        <v>10.189342622083389</v>
      </c>
      <c r="I124" s="15">
        <v>189.66510248383472</v>
      </c>
      <c r="J124" s="15">
        <v>223.32944030270724</v>
      </c>
      <c r="K124" s="15">
        <v>83.865082407412402</v>
      </c>
      <c r="L124" s="15">
        <v>67.957300264424532</v>
      </c>
      <c r="M124" s="15">
        <v>345.03724252211742</v>
      </c>
    </row>
    <row r="125" spans="2:13" x14ac:dyDescent="0.35">
      <c r="B125" s="6" t="s">
        <v>111</v>
      </c>
      <c r="C125" s="12">
        <v>1</v>
      </c>
      <c r="D125" s="15">
        <v>154.59788084785293</v>
      </c>
      <c r="E125" s="15">
        <v>196.93014940653867</v>
      </c>
      <c r="F125" s="15">
        <v>-42.33226855868574</v>
      </c>
      <c r="G125" s="15">
        <v>-0.50853362400965896</v>
      </c>
      <c r="H125" s="15">
        <v>11.823561943460668</v>
      </c>
      <c r="I125" s="15">
        <v>177.39835043530925</v>
      </c>
      <c r="J125" s="15">
        <v>216.4619483777681</v>
      </c>
      <c r="K125" s="15">
        <v>84.079283781218777</v>
      </c>
      <c r="L125" s="15">
        <v>58.036330749125653</v>
      </c>
      <c r="M125" s="15">
        <v>335.82396806395172</v>
      </c>
    </row>
    <row r="126" spans="2:13" x14ac:dyDescent="0.35">
      <c r="B126" s="6" t="s">
        <v>112</v>
      </c>
      <c r="C126" s="12">
        <v>1</v>
      </c>
      <c r="D126" s="15">
        <v>247.72564561350089</v>
      </c>
      <c r="E126" s="15">
        <v>213.16526552442284</v>
      </c>
      <c r="F126" s="15">
        <v>34.560380089078052</v>
      </c>
      <c r="G126" s="15">
        <v>0.41517064717392893</v>
      </c>
      <c r="H126" s="15">
        <v>9.1581485305879955</v>
      </c>
      <c r="I126" s="15">
        <v>198.03656599178865</v>
      </c>
      <c r="J126" s="15">
        <v>228.29396505705702</v>
      </c>
      <c r="K126" s="15">
        <v>83.746050824144405</v>
      </c>
      <c r="L126" s="15">
        <v>74.821927268710141</v>
      </c>
      <c r="M126" s="15">
        <v>351.50860378013556</v>
      </c>
    </row>
    <row r="127" spans="2:13" x14ac:dyDescent="0.35">
      <c r="B127" s="6" t="s">
        <v>113</v>
      </c>
      <c r="C127" s="12">
        <v>1</v>
      </c>
      <c r="D127" s="15">
        <v>227.99236329472669</v>
      </c>
      <c r="E127" s="15">
        <v>257.73065931258026</v>
      </c>
      <c r="F127" s="15">
        <v>-29.738296017853571</v>
      </c>
      <c r="G127" s="15">
        <v>-0.35724339754827911</v>
      </c>
      <c r="H127" s="15">
        <v>7.6519419985616599</v>
      </c>
      <c r="I127" s="15">
        <v>245.09012056714116</v>
      </c>
      <c r="J127" s="15">
        <v>270.37119805801939</v>
      </c>
      <c r="K127" s="15">
        <v>83.594746010028757</v>
      </c>
      <c r="L127" s="15">
        <v>119.63726732744303</v>
      </c>
      <c r="M127" s="15">
        <v>395.82405129771746</v>
      </c>
    </row>
    <row r="128" spans="2:13" x14ac:dyDescent="0.35">
      <c r="B128" s="6" t="s">
        <v>114</v>
      </c>
      <c r="C128" s="12">
        <v>1</v>
      </c>
      <c r="D128" s="15">
        <v>226.5964968466343</v>
      </c>
      <c r="E128" s="15">
        <v>256.21954465826877</v>
      </c>
      <c r="F128" s="15">
        <v>-29.623047811634478</v>
      </c>
      <c r="G128" s="15">
        <v>-0.35585893151410097</v>
      </c>
      <c r="H128" s="15">
        <v>7.5055097720244346</v>
      </c>
      <c r="I128" s="15">
        <v>243.82090296765216</v>
      </c>
      <c r="J128" s="15">
        <v>268.61818634888539</v>
      </c>
      <c r="K128" s="15">
        <v>83.581469364146869</v>
      </c>
      <c r="L128" s="15">
        <v>118.14808487762434</v>
      </c>
      <c r="M128" s="15">
        <v>394.29100443891321</v>
      </c>
    </row>
    <row r="129" spans="2:13" x14ac:dyDescent="0.35">
      <c r="B129" s="6" t="s">
        <v>115</v>
      </c>
      <c r="C129" s="12">
        <v>1</v>
      </c>
      <c r="D129" s="15">
        <v>233.31521082097063</v>
      </c>
      <c r="E129" s="15">
        <v>212.4728855850143</v>
      </c>
      <c r="F129" s="15">
        <v>20.842325235956338</v>
      </c>
      <c r="G129" s="15">
        <v>0.25037692393771177</v>
      </c>
      <c r="H129" s="15">
        <v>9.2599988905326036</v>
      </c>
      <c r="I129" s="15">
        <v>197.17593550613199</v>
      </c>
      <c r="J129" s="15">
        <v>227.7698356638966</v>
      </c>
      <c r="K129" s="15">
        <v>83.757249976252993</v>
      </c>
      <c r="L129" s="15">
        <v>74.111047017070888</v>
      </c>
      <c r="M129" s="15">
        <v>350.83472415295773</v>
      </c>
    </row>
    <row r="130" spans="2:13" x14ac:dyDescent="0.35">
      <c r="B130" s="6" t="s">
        <v>116</v>
      </c>
      <c r="C130" s="12">
        <v>1</v>
      </c>
      <c r="D130" s="15">
        <v>215.20722620508221</v>
      </c>
      <c r="E130" s="15">
        <v>210.93293707221653</v>
      </c>
      <c r="F130" s="15">
        <v>4.2742891328656754</v>
      </c>
      <c r="G130" s="15">
        <v>5.1346639733893994E-2</v>
      </c>
      <c r="H130" s="15">
        <v>9.4911784882892896</v>
      </c>
      <c r="I130" s="15">
        <v>195.25409248039259</v>
      </c>
      <c r="J130" s="15">
        <v>226.61178166404048</v>
      </c>
      <c r="K130" s="15">
        <v>83.783123677912798</v>
      </c>
      <c r="L130" s="15">
        <v>72.528356736447364</v>
      </c>
      <c r="M130" s="15">
        <v>349.33751740798573</v>
      </c>
    </row>
    <row r="131" spans="2:13" x14ac:dyDescent="0.35">
      <c r="B131" s="6" t="s">
        <v>117</v>
      </c>
      <c r="C131" s="12">
        <v>1</v>
      </c>
      <c r="D131" s="15">
        <v>233.41454117517861</v>
      </c>
      <c r="E131" s="15">
        <v>240.68378737175502</v>
      </c>
      <c r="F131" s="15">
        <v>-7.2692461965764039</v>
      </c>
      <c r="G131" s="15">
        <v>-8.732478173331791E-2</v>
      </c>
      <c r="H131" s="15">
        <v>6.7855237896699174</v>
      </c>
      <c r="I131" s="15">
        <v>229.47451835383197</v>
      </c>
      <c r="J131" s="15">
        <v>251.89305638967807</v>
      </c>
      <c r="K131" s="15">
        <v>83.519893900986517</v>
      </c>
      <c r="L131" s="15">
        <v>102.71404647868098</v>
      </c>
      <c r="M131" s="15">
        <v>378.65352826482905</v>
      </c>
    </row>
    <row r="132" spans="2:13" x14ac:dyDescent="0.35">
      <c r="B132" s="6" t="s">
        <v>118</v>
      </c>
      <c r="C132" s="12">
        <v>1</v>
      </c>
      <c r="D132" s="15">
        <v>297.11769231578774</v>
      </c>
      <c r="E132" s="15">
        <v>250.19756545881916</v>
      </c>
      <c r="F132" s="15">
        <v>46.920126856968579</v>
      </c>
      <c r="G132" s="15">
        <v>0.56364714110440617</v>
      </c>
      <c r="H132" s="15">
        <v>7.0451238959692093</v>
      </c>
      <c r="I132" s="15">
        <v>238.55945299140143</v>
      </c>
      <c r="J132" s="15">
        <v>261.83567792623688</v>
      </c>
      <c r="K132" s="15">
        <v>83.541385641138504</v>
      </c>
      <c r="L132" s="15">
        <v>112.19232152950292</v>
      </c>
      <c r="M132" s="15">
        <v>388.20280938813539</v>
      </c>
    </row>
    <row r="133" spans="2:13" x14ac:dyDescent="0.35">
      <c r="B133" s="6" t="s">
        <v>119</v>
      </c>
      <c r="C133" s="12">
        <v>1</v>
      </c>
      <c r="D133" s="15">
        <v>258.46230884332823</v>
      </c>
      <c r="E133" s="15">
        <v>222.95504055329678</v>
      </c>
      <c r="F133" s="15">
        <v>35.507268290031448</v>
      </c>
      <c r="G133" s="15">
        <v>0.42654552748999969</v>
      </c>
      <c r="H133" s="15">
        <v>7.8868754968212089</v>
      </c>
      <c r="I133" s="15">
        <v>209.92640608158197</v>
      </c>
      <c r="J133" s="15">
        <v>235.98367502501159</v>
      </c>
      <c r="K133" s="15">
        <v>83.61657819615813</v>
      </c>
      <c r="L133" s="15">
        <v>84.825583136048607</v>
      </c>
      <c r="M133" s="15">
        <v>361.08449797054493</v>
      </c>
    </row>
    <row r="134" spans="2:13" x14ac:dyDescent="0.35">
      <c r="B134" s="6" t="s">
        <v>120</v>
      </c>
      <c r="C134" s="12">
        <v>1</v>
      </c>
      <c r="D134" s="15">
        <v>336.22133222738205</v>
      </c>
      <c r="E134" s="15">
        <v>240.65426900830229</v>
      </c>
      <c r="F134" s="15">
        <v>95.567063219079756</v>
      </c>
      <c r="G134" s="15">
        <v>1.148038284964231</v>
      </c>
      <c r="H134" s="15">
        <v>6.7856849880522239</v>
      </c>
      <c r="I134" s="15">
        <v>229.44473370054098</v>
      </c>
      <c r="J134" s="15">
        <v>251.86380431606361</v>
      </c>
      <c r="K134" s="15">
        <v>83.519906997607137</v>
      </c>
      <c r="L134" s="15">
        <v>102.68450648041446</v>
      </c>
      <c r="M134" s="15">
        <v>378.62403153619016</v>
      </c>
    </row>
    <row r="135" spans="2:13" x14ac:dyDescent="0.35">
      <c r="B135" s="6" t="s">
        <v>121</v>
      </c>
      <c r="C135" s="12">
        <v>1</v>
      </c>
      <c r="D135" s="15">
        <v>364.17453904151307</v>
      </c>
      <c r="E135" s="15">
        <v>230.61801540107129</v>
      </c>
      <c r="F135" s="15">
        <v>133.55652364044178</v>
      </c>
      <c r="G135" s="15">
        <v>1.6044021567814166</v>
      </c>
      <c r="H135" s="15">
        <v>7.1811441418713517</v>
      </c>
      <c r="I135" s="15">
        <v>218.75520583207944</v>
      </c>
      <c r="J135" s="15">
        <v>242.48082497006314</v>
      </c>
      <c r="K135" s="15">
        <v>83.552966286770456</v>
      </c>
      <c r="L135" s="15">
        <v>92.593640955627848</v>
      </c>
      <c r="M135" s="15">
        <v>368.64238984651473</v>
      </c>
    </row>
    <row r="136" spans="2:13" x14ac:dyDescent="0.35">
      <c r="B136" s="6" t="s">
        <v>122</v>
      </c>
      <c r="C136" s="12">
        <v>1</v>
      </c>
      <c r="D136" s="15">
        <v>291.1947988284852</v>
      </c>
      <c r="E136" s="15">
        <v>346.2547372971942</v>
      </c>
      <c r="F136" s="15">
        <v>-55.059938468708992</v>
      </c>
      <c r="G136" s="15">
        <v>-0.66142994459238369</v>
      </c>
      <c r="H136" s="15">
        <v>19.492355166726821</v>
      </c>
      <c r="I136" s="15">
        <v>314.05456239111345</v>
      </c>
      <c r="J136" s="15">
        <v>378.45491220327494</v>
      </c>
      <c r="K136" s="15">
        <v>85.495504291615759</v>
      </c>
      <c r="L136" s="15">
        <v>205.02140923979832</v>
      </c>
      <c r="M136" s="15">
        <v>487.48806535459005</v>
      </c>
    </row>
    <row r="137" spans="2:13" x14ac:dyDescent="0.35">
      <c r="B137" s="6" t="s">
        <v>123</v>
      </c>
      <c r="C137" s="12">
        <v>1</v>
      </c>
      <c r="D137" s="15">
        <v>279.62964251219836</v>
      </c>
      <c r="E137" s="15">
        <v>310.23809635526737</v>
      </c>
      <c r="F137" s="15">
        <v>-30.608453843069015</v>
      </c>
      <c r="G137" s="15">
        <v>-0.36769652296261224</v>
      </c>
      <c r="H137" s="15">
        <v>12.187072470421727</v>
      </c>
      <c r="I137" s="15">
        <v>290.10580029437233</v>
      </c>
      <c r="J137" s="15">
        <v>330.37039241616242</v>
      </c>
      <c r="K137" s="15">
        <v>84.131171865909351</v>
      </c>
      <c r="L137" s="15">
        <v>171.25856176520861</v>
      </c>
      <c r="M137" s="15">
        <v>449.21763094532616</v>
      </c>
    </row>
    <row r="138" spans="2:13" x14ac:dyDescent="0.35">
      <c r="B138" s="6" t="s">
        <v>124</v>
      </c>
      <c r="C138" s="12">
        <v>1</v>
      </c>
      <c r="D138" s="15">
        <v>328.56464507221398</v>
      </c>
      <c r="E138" s="15">
        <v>302.94567467175358</v>
      </c>
      <c r="F138" s="15">
        <v>25.618970400460398</v>
      </c>
      <c r="G138" s="15">
        <v>0.30775832018265886</v>
      </c>
      <c r="H138" s="15">
        <v>12.880905614908661</v>
      </c>
      <c r="I138" s="15">
        <v>281.66720882188139</v>
      </c>
      <c r="J138" s="15">
        <v>324.22414052162577</v>
      </c>
      <c r="K138" s="15">
        <v>84.2344767514588</v>
      </c>
      <c r="L138" s="15">
        <v>163.79548674838068</v>
      </c>
      <c r="M138" s="15">
        <v>442.0958625951265</v>
      </c>
    </row>
    <row r="139" spans="2:13" x14ac:dyDescent="0.35">
      <c r="B139" s="6" t="s">
        <v>125</v>
      </c>
      <c r="C139" s="12">
        <v>1</v>
      </c>
      <c r="D139" s="15">
        <v>329.40232818821283</v>
      </c>
      <c r="E139" s="15">
        <v>309.81660777081709</v>
      </c>
      <c r="F139" s="15">
        <v>19.585720417395748</v>
      </c>
      <c r="G139" s="15">
        <v>0.23528144656104513</v>
      </c>
      <c r="H139" s="15">
        <v>12.222643095205099</v>
      </c>
      <c r="I139" s="15">
        <v>289.62555121998912</v>
      </c>
      <c r="J139" s="15">
        <v>330.00766432164505</v>
      </c>
      <c r="K139" s="15">
        <v>84.13633191650699</v>
      </c>
      <c r="L139" s="15">
        <v>170.82854909373307</v>
      </c>
      <c r="M139" s="15">
        <v>448.80466644790113</v>
      </c>
    </row>
    <row r="140" spans="2:13" x14ac:dyDescent="0.35">
      <c r="B140" s="6" t="s">
        <v>126</v>
      </c>
      <c r="C140" s="12">
        <v>1</v>
      </c>
      <c r="D140" s="15">
        <v>211.37293465463586</v>
      </c>
      <c r="E140" s="15">
        <v>212.4728855850143</v>
      </c>
      <c r="F140" s="15">
        <v>-1.0999509303784407</v>
      </c>
      <c r="G140" s="15">
        <v>-1.3213608717489216E-2</v>
      </c>
      <c r="H140" s="15">
        <v>9.2599988905326036</v>
      </c>
      <c r="I140" s="15">
        <v>197.17593550613199</v>
      </c>
      <c r="J140" s="15">
        <v>227.7698356638966</v>
      </c>
      <c r="K140" s="15">
        <v>83.757249976252993</v>
      </c>
      <c r="L140" s="15">
        <v>74.111047017070888</v>
      </c>
      <c r="M140" s="15">
        <v>350.83472415295773</v>
      </c>
    </row>
    <row r="141" spans="2:13" x14ac:dyDescent="0.35">
      <c r="B141" s="6" t="s">
        <v>127</v>
      </c>
      <c r="C141" s="12">
        <v>1</v>
      </c>
      <c r="D141" s="15">
        <v>428.35016052755583</v>
      </c>
      <c r="E141" s="15">
        <v>391.12253241416397</v>
      </c>
      <c r="F141" s="15">
        <v>37.227628113391859</v>
      </c>
      <c r="G141" s="15">
        <v>0.44721205081513771</v>
      </c>
      <c r="H141" s="15">
        <v>18.127796822002065</v>
      </c>
      <c r="I141" s="15">
        <v>361.17652417977882</v>
      </c>
      <c r="J141" s="15">
        <v>421.06854064854912</v>
      </c>
      <c r="K141" s="15">
        <v>85.194755482668384</v>
      </c>
      <c r="L141" s="15">
        <v>250.38602293862073</v>
      </c>
      <c r="M141" s="15">
        <v>531.85904188970721</v>
      </c>
    </row>
    <row r="142" spans="2:13" x14ac:dyDescent="0.35">
      <c r="B142" s="6" t="s">
        <v>128</v>
      </c>
      <c r="C142" s="12">
        <v>1</v>
      </c>
      <c r="D142" s="15">
        <v>412.79178442906306</v>
      </c>
      <c r="E142" s="15">
        <v>439.54978146790734</v>
      </c>
      <c r="F142" s="15">
        <v>-26.75799703884428</v>
      </c>
      <c r="G142" s="15">
        <v>-0.32144134176365202</v>
      </c>
      <c r="H142" s="15">
        <v>21.478148752345284</v>
      </c>
      <c r="I142" s="15">
        <v>404.06919738410767</v>
      </c>
      <c r="J142" s="15">
        <v>475.03036555170701</v>
      </c>
      <c r="K142" s="15">
        <v>85.969996033265815</v>
      </c>
      <c r="L142" s="15">
        <v>297.53262216272549</v>
      </c>
      <c r="M142" s="15">
        <v>581.56694077308919</v>
      </c>
    </row>
    <row r="143" spans="2:13" x14ac:dyDescent="0.35">
      <c r="B143" s="6" t="s">
        <v>129</v>
      </c>
      <c r="C143" s="12">
        <v>1</v>
      </c>
      <c r="D143" s="15">
        <v>328.22108302748148</v>
      </c>
      <c r="E143" s="15">
        <v>331.98565886819205</v>
      </c>
      <c r="F143" s="15">
        <v>-3.7645758407105632</v>
      </c>
      <c r="G143" s="15">
        <v>-4.5223501133225985E-2</v>
      </c>
      <c r="H143" s="15">
        <v>11.248753880943372</v>
      </c>
      <c r="I143" s="15">
        <v>313.40340755255204</v>
      </c>
      <c r="J143" s="15">
        <v>350.56791018383205</v>
      </c>
      <c r="K143" s="15">
        <v>84.000379808700302</v>
      </c>
      <c r="L143" s="15">
        <v>193.22218473272866</v>
      </c>
      <c r="M143" s="15">
        <v>470.7491330036554</v>
      </c>
    </row>
    <row r="144" spans="2:13" x14ac:dyDescent="0.35">
      <c r="B144" s="6" t="s">
        <v>130</v>
      </c>
      <c r="C144" s="12">
        <v>1</v>
      </c>
      <c r="D144" s="15">
        <v>269.83398933575558</v>
      </c>
      <c r="E144" s="15">
        <v>317.5181409869399</v>
      </c>
      <c r="F144" s="15">
        <v>-47.684151651184322</v>
      </c>
      <c r="G144" s="15">
        <v>-0.57282530024079026</v>
      </c>
      <c r="H144" s="15">
        <v>11.669636929513901</v>
      </c>
      <c r="I144" s="15">
        <v>298.24061669566129</v>
      </c>
      <c r="J144" s="15">
        <v>336.79566527821851</v>
      </c>
      <c r="K144" s="15">
        <v>84.057776381477893</v>
      </c>
      <c r="L144" s="15">
        <v>178.65985123444923</v>
      </c>
      <c r="M144" s="15">
        <v>456.37643073943059</v>
      </c>
    </row>
    <row r="145" spans="2:13" x14ac:dyDescent="0.35">
      <c r="B145" s="6" t="s">
        <v>131</v>
      </c>
      <c r="C145" s="12">
        <v>1</v>
      </c>
      <c r="D145" s="15">
        <v>286.13829190952799</v>
      </c>
      <c r="E145" s="15">
        <v>253.05199402960864</v>
      </c>
      <c r="F145" s="15">
        <v>33.086297879919357</v>
      </c>
      <c r="G145" s="15">
        <v>0.39746263403325754</v>
      </c>
      <c r="H145" s="15">
        <v>7.2374924571475141</v>
      </c>
      <c r="I145" s="15">
        <v>241.09610050067269</v>
      </c>
      <c r="J145" s="15">
        <v>265.00788755854455</v>
      </c>
      <c r="K145" s="15">
        <v>83.557828126388813</v>
      </c>
      <c r="L145" s="15">
        <v>115.01958812338287</v>
      </c>
      <c r="M145" s="15">
        <v>391.08439993583443</v>
      </c>
    </row>
    <row r="146" spans="2:13" x14ac:dyDescent="0.35">
      <c r="B146" s="6" t="s">
        <v>132</v>
      </c>
      <c r="C146" s="12">
        <v>1</v>
      </c>
      <c r="D146" s="15">
        <v>100.09976082913568</v>
      </c>
      <c r="E146" s="15">
        <v>220.87694572059971</v>
      </c>
      <c r="F146" s="15">
        <v>-120.77718489146403</v>
      </c>
      <c r="G146" s="15">
        <v>-1.4508851432186904</v>
      </c>
      <c r="H146" s="15">
        <v>8.1267650201237913</v>
      </c>
      <c r="I146" s="15">
        <v>207.45202847328346</v>
      </c>
      <c r="J146" s="15">
        <v>234.30186296791595</v>
      </c>
      <c r="K146" s="15">
        <v>83.639545992456078</v>
      </c>
      <c r="L146" s="15">
        <v>82.709546912910241</v>
      </c>
      <c r="M146" s="15">
        <v>359.04434452828917</v>
      </c>
    </row>
    <row r="147" spans="2:13" x14ac:dyDescent="0.35">
      <c r="B147" s="6" t="s">
        <v>133</v>
      </c>
      <c r="C147" s="12">
        <v>1</v>
      </c>
      <c r="D147" s="15">
        <v>202.21177781488618</v>
      </c>
      <c r="E147" s="15">
        <v>251.50227838976903</v>
      </c>
      <c r="F147" s="15">
        <v>-49.290500574882856</v>
      </c>
      <c r="G147" s="15">
        <v>-0.59212222118089952</v>
      </c>
      <c r="H147" s="15">
        <v>7.1269881555875676</v>
      </c>
      <c r="I147" s="15">
        <v>239.72893118772225</v>
      </c>
      <c r="J147" s="15">
        <v>263.27562559181581</v>
      </c>
      <c r="K147" s="15">
        <v>83.548329153261662</v>
      </c>
      <c r="L147" s="15">
        <v>113.4855642044003</v>
      </c>
      <c r="M147" s="15">
        <v>389.51899257513776</v>
      </c>
    </row>
    <row r="148" spans="2:13" x14ac:dyDescent="0.35">
      <c r="B148" s="6" t="s">
        <v>134</v>
      </c>
      <c r="C148" s="12">
        <v>1</v>
      </c>
      <c r="D148" s="15">
        <v>277.05184352904394</v>
      </c>
      <c r="E148" s="15">
        <v>389.54118995633928</v>
      </c>
      <c r="F148" s="15">
        <v>-112.48934642729535</v>
      </c>
      <c r="G148" s="15">
        <v>-1.3513241068535466</v>
      </c>
      <c r="H148" s="15">
        <v>18.088333308504438</v>
      </c>
      <c r="I148" s="15">
        <v>359.6603730252196</v>
      </c>
      <c r="J148" s="15">
        <v>419.42200688745896</v>
      </c>
      <c r="K148" s="15">
        <v>85.186367137068473</v>
      </c>
      <c r="L148" s="15">
        <v>248.81853751311354</v>
      </c>
      <c r="M148" s="15">
        <v>530.26384239956496</v>
      </c>
    </row>
    <row r="149" spans="2:13" x14ac:dyDescent="0.35">
      <c r="B149" s="6" t="s">
        <v>135</v>
      </c>
      <c r="C149" s="12">
        <v>1</v>
      </c>
      <c r="D149" s="15">
        <v>432.8902525837712</v>
      </c>
      <c r="E149" s="15">
        <v>488.09277872515912</v>
      </c>
      <c r="F149" s="15">
        <v>-55.202526141387921</v>
      </c>
      <c r="G149" s="15">
        <v>-0.66314283710666022</v>
      </c>
      <c r="H149" s="15">
        <v>20.682309719156518</v>
      </c>
      <c r="I149" s="15">
        <v>453.92687190055017</v>
      </c>
      <c r="J149" s="15">
        <v>522.25868554976807</v>
      </c>
      <c r="K149" s="15">
        <v>85.774630745057621</v>
      </c>
      <c r="L149" s="15">
        <v>346.3983508907038</v>
      </c>
      <c r="M149" s="15">
        <v>629.78720655961445</v>
      </c>
    </row>
    <row r="150" spans="2:13" x14ac:dyDescent="0.35">
      <c r="B150" s="6" t="s">
        <v>136</v>
      </c>
      <c r="C150" s="12">
        <v>1</v>
      </c>
      <c r="D150" s="15">
        <v>427.7926261350546</v>
      </c>
      <c r="E150" s="15">
        <v>423.46452795674543</v>
      </c>
      <c r="F150" s="15">
        <v>4.3280981783091761</v>
      </c>
      <c r="G150" s="15">
        <v>5.1993042816354577E-2</v>
      </c>
      <c r="H150" s="15">
        <v>22.838825814515875</v>
      </c>
      <c r="I150" s="15">
        <v>385.73618884191825</v>
      </c>
      <c r="J150" s="15">
        <v>461.19286707157261</v>
      </c>
      <c r="K150" s="15">
        <v>86.319993678855568</v>
      </c>
      <c r="L150" s="15">
        <v>280.86919401292658</v>
      </c>
      <c r="M150" s="15">
        <v>566.05986190056433</v>
      </c>
    </row>
    <row r="151" spans="2:13" x14ac:dyDescent="0.35">
      <c r="B151" s="6" t="s">
        <v>137</v>
      </c>
      <c r="C151" s="12">
        <v>1</v>
      </c>
      <c r="D151" s="15">
        <v>241.04674393023117</v>
      </c>
      <c r="E151" s="15">
        <v>341.59684760335551</v>
      </c>
      <c r="F151" s="15">
        <v>-100.55010367312434</v>
      </c>
      <c r="G151" s="15">
        <v>-1.207899088718914</v>
      </c>
      <c r="H151" s="15">
        <v>11.448815517696998</v>
      </c>
      <c r="I151" s="15">
        <v>322.68410673730659</v>
      </c>
      <c r="J151" s="15">
        <v>360.50958846940443</v>
      </c>
      <c r="K151" s="15">
        <v>84.027404582612959</v>
      </c>
      <c r="L151" s="15">
        <v>202.78873019932135</v>
      </c>
      <c r="M151" s="15">
        <v>480.40496500738971</v>
      </c>
    </row>
    <row r="152" spans="2:13" x14ac:dyDescent="0.35">
      <c r="B152" s="6" t="s">
        <v>138</v>
      </c>
      <c r="C152" s="12">
        <v>1</v>
      </c>
      <c r="D152" s="15">
        <v>556.55004166698996</v>
      </c>
      <c r="E152" s="15">
        <v>487.53079391342175</v>
      </c>
      <c r="F152" s="15">
        <v>69.019247753568209</v>
      </c>
      <c r="G152" s="15">
        <v>0.82912183498706016</v>
      </c>
      <c r="H152" s="15">
        <v>20.660848258852706</v>
      </c>
      <c r="I152" s="15">
        <v>453.4003401046034</v>
      </c>
      <c r="J152" s="15">
        <v>521.66124772224009</v>
      </c>
      <c r="K152" s="15">
        <v>85.769458403951717</v>
      </c>
      <c r="L152" s="15">
        <v>345.8449104691573</v>
      </c>
      <c r="M152" s="15">
        <v>629.21667735768619</v>
      </c>
    </row>
    <row r="153" spans="2:13" x14ac:dyDescent="0.35">
      <c r="B153" s="6" t="s">
        <v>139</v>
      </c>
      <c r="C153" s="12">
        <v>1</v>
      </c>
      <c r="D153" s="15">
        <v>309.99966629109912</v>
      </c>
      <c r="E153" s="15">
        <v>351.26298595611331</v>
      </c>
      <c r="F153" s="15">
        <v>-41.263319665014194</v>
      </c>
      <c r="G153" s="15">
        <v>-0.49569243988964629</v>
      </c>
      <c r="H153" s="15">
        <v>12.019072358360706</v>
      </c>
      <c r="I153" s="15">
        <v>331.40821577376579</v>
      </c>
      <c r="J153" s="15">
        <v>371.11775613846083</v>
      </c>
      <c r="K153" s="15">
        <v>84.10699997317333</v>
      </c>
      <c r="L153" s="15">
        <v>212.32338184994185</v>
      </c>
      <c r="M153" s="15">
        <v>490.2025900622848</v>
      </c>
    </row>
    <row r="154" spans="2:13" x14ac:dyDescent="0.35">
      <c r="B154" s="6" t="s">
        <v>140</v>
      </c>
      <c r="C154" s="12">
        <v>1</v>
      </c>
      <c r="D154" s="15">
        <v>409.73567792980032</v>
      </c>
      <c r="E154" s="15">
        <v>322.3930245329131</v>
      </c>
      <c r="F154" s="15">
        <v>87.342653396887215</v>
      </c>
      <c r="G154" s="15">
        <v>1.0492392110043247</v>
      </c>
      <c r="H154" s="15">
        <v>11.433187183649908</v>
      </c>
      <c r="I154" s="15">
        <v>303.50610071593303</v>
      </c>
      <c r="J154" s="15">
        <v>341.27994834989317</v>
      </c>
      <c r="K154" s="15">
        <v>84.025276633333633</v>
      </c>
      <c r="L154" s="15">
        <v>183.58842237054162</v>
      </c>
      <c r="M154" s="15">
        <v>461.19762669528461</v>
      </c>
    </row>
    <row r="155" spans="2:13" x14ac:dyDescent="0.35">
      <c r="B155" s="6" t="s">
        <v>141</v>
      </c>
      <c r="C155" s="12">
        <v>1</v>
      </c>
      <c r="D155" s="15">
        <v>347.35825789398893</v>
      </c>
      <c r="E155" s="15">
        <v>328.70616537662971</v>
      </c>
      <c r="F155" s="15">
        <v>18.652092517359222</v>
      </c>
      <c r="G155" s="15">
        <v>0.22406586101254311</v>
      </c>
      <c r="H155" s="15">
        <v>11.268766971927034</v>
      </c>
      <c r="I155" s="15">
        <v>310.09085366246052</v>
      </c>
      <c r="J155" s="15">
        <v>347.32147709079891</v>
      </c>
      <c r="K155" s="15">
        <v>84.003062165610729</v>
      </c>
      <c r="L155" s="15">
        <v>189.93826015210922</v>
      </c>
      <c r="M155" s="15">
        <v>467.47407060115017</v>
      </c>
    </row>
    <row r="156" spans="2:13" x14ac:dyDescent="0.35">
      <c r="B156" s="6" t="s">
        <v>142</v>
      </c>
      <c r="C156" s="12">
        <v>1</v>
      </c>
      <c r="D156" s="15">
        <v>305.04944445264965</v>
      </c>
      <c r="E156" s="15">
        <v>237.1120618384839</v>
      </c>
      <c r="F156" s="15">
        <v>67.937382614165756</v>
      </c>
      <c r="G156" s="15">
        <v>0.81612548920258265</v>
      </c>
      <c r="H156" s="15">
        <v>6.8488401793105718</v>
      </c>
      <c r="I156" s="15">
        <v>225.79819802924845</v>
      </c>
      <c r="J156" s="15">
        <v>248.42592564771934</v>
      </c>
      <c r="K156" s="15">
        <v>83.525061843339003</v>
      </c>
      <c r="L156" s="15">
        <v>99.133783821689747</v>
      </c>
      <c r="M156" s="15">
        <v>375.09033985527805</v>
      </c>
    </row>
    <row r="157" spans="2:13" x14ac:dyDescent="0.35">
      <c r="B157" s="6" t="s">
        <v>143</v>
      </c>
      <c r="C157" s="12">
        <v>1</v>
      </c>
      <c r="D157" s="15">
        <v>219.65535217099114</v>
      </c>
      <c r="E157" s="15">
        <v>239.54732925860179</v>
      </c>
      <c r="F157" s="15">
        <v>-19.891977087610655</v>
      </c>
      <c r="G157" s="15">
        <v>-0.23896047959386291</v>
      </c>
      <c r="H157" s="15">
        <v>6.7961073469596061</v>
      </c>
      <c r="I157" s="15">
        <v>228.32057685332296</v>
      </c>
      <c r="J157" s="15">
        <v>250.77408166388062</v>
      </c>
      <c r="K157" s="15">
        <v>83.520754421899625</v>
      </c>
      <c r="L157" s="15">
        <v>101.57616683777107</v>
      </c>
      <c r="M157" s="15">
        <v>377.51849167943249</v>
      </c>
    </row>
    <row r="158" spans="2:13" x14ac:dyDescent="0.35">
      <c r="B158" s="6" t="s">
        <v>144</v>
      </c>
      <c r="C158" s="12">
        <v>1</v>
      </c>
      <c r="D158" s="15">
        <v>239.05316731393944</v>
      </c>
      <c r="E158" s="15">
        <v>251.48013961717945</v>
      </c>
      <c r="F158" s="15">
        <v>-12.426972303240007</v>
      </c>
      <c r="G158" s="15">
        <v>-0.1492840680643763</v>
      </c>
      <c r="H158" s="15">
        <v>7.1255126364137311</v>
      </c>
      <c r="I158" s="15">
        <v>239.70922988228676</v>
      </c>
      <c r="J158" s="15">
        <v>263.25104935207213</v>
      </c>
      <c r="K158" s="15">
        <v>83.548203298835574</v>
      </c>
      <c r="L158" s="15">
        <v>113.46363333560163</v>
      </c>
      <c r="M158" s="15">
        <v>389.49664589875727</v>
      </c>
    </row>
    <row r="159" spans="2:13" x14ac:dyDescent="0.35">
      <c r="B159" s="6" t="s">
        <v>145</v>
      </c>
      <c r="C159" s="12">
        <v>1</v>
      </c>
      <c r="D159" s="15">
        <v>249.14047552741056</v>
      </c>
      <c r="E159" s="15">
        <v>265.166342518242</v>
      </c>
      <c r="F159" s="15">
        <v>-16.025866990831446</v>
      </c>
      <c r="G159" s="15">
        <v>-0.19251725684028168</v>
      </c>
      <c r="H159" s="15">
        <v>8.521808740176672</v>
      </c>
      <c r="I159" s="15">
        <v>251.08883728079076</v>
      </c>
      <c r="J159" s="15">
        <v>279.24384775569325</v>
      </c>
      <c r="K159" s="15">
        <v>83.678853770447986</v>
      </c>
      <c r="L159" s="15">
        <v>126.93400967278836</v>
      </c>
      <c r="M159" s="15">
        <v>403.39867536369565</v>
      </c>
    </row>
    <row r="160" spans="2:13" x14ac:dyDescent="0.35">
      <c r="B160" s="6" t="s">
        <v>146</v>
      </c>
      <c r="C160" s="12">
        <v>1</v>
      </c>
      <c r="D160" s="15">
        <v>263.47531165786268</v>
      </c>
      <c r="E160" s="15">
        <v>265.166342518242</v>
      </c>
      <c r="F160" s="15">
        <v>-1.6910308603793283</v>
      </c>
      <c r="G160" s="15">
        <v>-2.0314197207473482E-2</v>
      </c>
      <c r="H160" s="15">
        <v>8.521808740176672</v>
      </c>
      <c r="I160" s="15">
        <v>251.08883728079076</v>
      </c>
      <c r="J160" s="15">
        <v>279.24384775569325</v>
      </c>
      <c r="K160" s="15">
        <v>83.678853770447986</v>
      </c>
      <c r="L160" s="15">
        <v>126.93400967278836</v>
      </c>
      <c r="M160" s="15">
        <v>403.39867536369565</v>
      </c>
    </row>
    <row r="161" spans="2:13" x14ac:dyDescent="0.35">
      <c r="B161" s="6" t="s">
        <v>147</v>
      </c>
      <c r="C161" s="12">
        <v>1</v>
      </c>
      <c r="D161" s="15">
        <v>666.72935151489276</v>
      </c>
      <c r="E161" s="15">
        <v>288.93455253859258</v>
      </c>
      <c r="F161" s="15">
        <v>377.79479897630017</v>
      </c>
      <c r="G161" s="15">
        <v>4.5384139522094911</v>
      </c>
      <c r="H161" s="15">
        <v>12.356447158258563</v>
      </c>
      <c r="I161" s="15">
        <v>268.52245988429672</v>
      </c>
      <c r="J161" s="15">
        <v>309.34664519288845</v>
      </c>
      <c r="K161" s="15">
        <v>84.155874010711244</v>
      </c>
      <c r="L161" s="15">
        <v>149.91421152076393</v>
      </c>
      <c r="M161" s="15">
        <v>427.95489355642121</v>
      </c>
    </row>
    <row r="162" spans="2:13" x14ac:dyDescent="0.35">
      <c r="B162" s="6" t="s">
        <v>148</v>
      </c>
      <c r="C162" s="12">
        <v>1</v>
      </c>
      <c r="D162" s="15">
        <v>711.8649399072799</v>
      </c>
      <c r="E162" s="15">
        <v>295.13636688559109</v>
      </c>
      <c r="F162" s="15">
        <v>416.72857302168882</v>
      </c>
      <c r="G162" s="15">
        <v>5.0061217761884231</v>
      </c>
      <c r="H162" s="15">
        <v>13.504279918115941</v>
      </c>
      <c r="I162" s="15">
        <v>272.8281249299821</v>
      </c>
      <c r="J162" s="15">
        <v>317.44460884120008</v>
      </c>
      <c r="K162" s="15">
        <v>84.33205155952686</v>
      </c>
      <c r="L162" s="15">
        <v>155.82499136537089</v>
      </c>
      <c r="M162" s="15">
        <v>434.44774240581125</v>
      </c>
    </row>
    <row r="163" spans="2:13" x14ac:dyDescent="0.35">
      <c r="B163" s="6" t="s">
        <v>149</v>
      </c>
      <c r="C163" s="12">
        <v>1</v>
      </c>
      <c r="D163" s="15">
        <v>328.15780403353938</v>
      </c>
      <c r="E163" s="15">
        <v>238.24851995163715</v>
      </c>
      <c r="F163" s="15">
        <v>89.909284081902229</v>
      </c>
      <c r="G163" s="15">
        <v>1.0800719078614665</v>
      </c>
      <c r="H163" s="15">
        <v>6.8191637760498267</v>
      </c>
      <c r="I163" s="15">
        <v>226.98367973998168</v>
      </c>
      <c r="J163" s="15">
        <v>249.51336016329262</v>
      </c>
      <c r="K163" s="15">
        <v>83.522633691332175</v>
      </c>
      <c r="L163" s="15">
        <v>100.27425309299448</v>
      </c>
      <c r="M163" s="15">
        <v>376.22278681027979</v>
      </c>
    </row>
    <row r="164" spans="2:13" x14ac:dyDescent="0.35">
      <c r="B164" s="6" t="s">
        <v>150</v>
      </c>
      <c r="C164" s="12">
        <v>1</v>
      </c>
      <c r="D164" s="15">
        <v>144.59522043429578</v>
      </c>
      <c r="E164" s="15">
        <v>257.12553227733508</v>
      </c>
      <c r="F164" s="15">
        <v>-112.5303118430393</v>
      </c>
      <c r="G164" s="15">
        <v>-1.3518162206012061</v>
      </c>
      <c r="H164" s="15">
        <v>7.5919340269902662</v>
      </c>
      <c r="I164" s="15">
        <v>244.58412301952487</v>
      </c>
      <c r="J164" s="15">
        <v>269.66694153514527</v>
      </c>
      <c r="K164" s="15">
        <v>83.589274469886618</v>
      </c>
      <c r="L164" s="15">
        <v>119.04117894084115</v>
      </c>
      <c r="M164" s="15">
        <v>395.20988561382899</v>
      </c>
    </row>
    <row r="165" spans="2:13" x14ac:dyDescent="0.35">
      <c r="B165" s="6" t="s">
        <v>151</v>
      </c>
      <c r="C165" s="12">
        <v>1</v>
      </c>
      <c r="D165" s="15">
        <v>266.12956722271895</v>
      </c>
      <c r="E165" s="15">
        <v>209.53734151971904</v>
      </c>
      <c r="F165" s="15">
        <v>56.592225702999912</v>
      </c>
      <c r="G165" s="15">
        <v>0.6798371693126336</v>
      </c>
      <c r="H165" s="15">
        <v>9.7059176537525627</v>
      </c>
      <c r="I165" s="15">
        <v>193.50376100050411</v>
      </c>
      <c r="J165" s="15">
        <v>225.57092203893396</v>
      </c>
      <c r="K165" s="15">
        <v>83.80772149171753</v>
      </c>
      <c r="L165" s="15">
        <v>71.092127104586723</v>
      </c>
      <c r="M165" s="15">
        <v>347.98255593485135</v>
      </c>
    </row>
    <row r="166" spans="2:13" x14ac:dyDescent="0.35">
      <c r="B166" s="6" t="s">
        <v>152</v>
      </c>
      <c r="C166" s="12">
        <v>1</v>
      </c>
      <c r="D166" s="15">
        <v>277.18746772270498</v>
      </c>
      <c r="E166" s="15">
        <v>265.18405353631363</v>
      </c>
      <c r="F166" s="15">
        <v>12.003414186391353</v>
      </c>
      <c r="G166" s="15">
        <v>0.14419590361032278</v>
      </c>
      <c r="H166" s="15">
        <v>8.5241410435637146</v>
      </c>
      <c r="I166" s="15">
        <v>251.10269547675063</v>
      </c>
      <c r="J166" s="15">
        <v>279.26541159587663</v>
      </c>
      <c r="K166" s="15">
        <v>83.679091323116282</v>
      </c>
      <c r="L166" s="15">
        <v>126.9513282684255</v>
      </c>
      <c r="M166" s="15">
        <v>403.41677880420173</v>
      </c>
    </row>
    <row r="167" spans="2:13" x14ac:dyDescent="0.35">
      <c r="B167" s="6" t="s">
        <v>153</v>
      </c>
      <c r="C167" s="12">
        <v>1</v>
      </c>
      <c r="D167" s="15">
        <v>153.97779967160201</v>
      </c>
      <c r="E167" s="15">
        <v>206.49727139327098</v>
      </c>
      <c r="F167" s="15">
        <v>-52.519471721668964</v>
      </c>
      <c r="G167" s="15">
        <v>-0.63091155270045618</v>
      </c>
      <c r="H167" s="15">
        <v>10.189342622083389</v>
      </c>
      <c r="I167" s="15">
        <v>189.66510248383472</v>
      </c>
      <c r="J167" s="15">
        <v>223.32944030270724</v>
      </c>
      <c r="K167" s="15">
        <v>83.865082407412402</v>
      </c>
      <c r="L167" s="15">
        <v>67.957300264424532</v>
      </c>
      <c r="M167" s="15">
        <v>345.03724252211742</v>
      </c>
    </row>
    <row r="168" spans="2:13" x14ac:dyDescent="0.35">
      <c r="B168" s="6" t="s">
        <v>154</v>
      </c>
      <c r="C168" s="12">
        <v>1</v>
      </c>
      <c r="D168" s="15">
        <v>232.91486209197791</v>
      </c>
      <c r="E168" s="15">
        <v>206.49727139327098</v>
      </c>
      <c r="F168" s="15">
        <v>26.417590698706931</v>
      </c>
      <c r="G168" s="15">
        <v>0.3173520719068777</v>
      </c>
      <c r="H168" s="15">
        <v>10.189342622083389</v>
      </c>
      <c r="I168" s="15">
        <v>189.66510248383472</v>
      </c>
      <c r="J168" s="15">
        <v>223.32944030270724</v>
      </c>
      <c r="K168" s="15">
        <v>83.865082407412402</v>
      </c>
      <c r="L168" s="15">
        <v>67.957300264424532</v>
      </c>
      <c r="M168" s="15">
        <v>345.03724252211742</v>
      </c>
    </row>
    <row r="169" spans="2:13" x14ac:dyDescent="0.35">
      <c r="B169" s="6" t="s">
        <v>155</v>
      </c>
      <c r="C169" s="12">
        <v>1</v>
      </c>
      <c r="D169" s="15">
        <v>308.27675199977176</v>
      </c>
      <c r="E169" s="15">
        <v>369.79859416651186</v>
      </c>
      <c r="F169" s="15">
        <v>-61.5218421667401</v>
      </c>
      <c r="G169" s="15">
        <v>-0.7390561956166023</v>
      </c>
      <c r="H169" s="15">
        <v>18.145578446833767</v>
      </c>
      <c r="I169" s="15">
        <v>339.8232117787831</v>
      </c>
      <c r="J169" s="15">
        <v>399.77397655424062</v>
      </c>
      <c r="K169" s="15">
        <v>85.198540840216651</v>
      </c>
      <c r="L169" s="15">
        <v>229.05583151252537</v>
      </c>
      <c r="M169" s="15">
        <v>510.54135682049832</v>
      </c>
    </row>
    <row r="170" spans="2:13" x14ac:dyDescent="0.35">
      <c r="B170" s="6" t="s">
        <v>156</v>
      </c>
      <c r="C170" s="12">
        <v>1</v>
      </c>
      <c r="D170" s="15">
        <v>272.20570082094849</v>
      </c>
      <c r="E170" s="15">
        <v>294.81106294647452</v>
      </c>
      <c r="F170" s="15">
        <v>-22.605362125526028</v>
      </c>
      <c r="G170" s="15">
        <v>-0.27155612290912229</v>
      </c>
      <c r="H170" s="15">
        <v>13.829556693555926</v>
      </c>
      <c r="I170" s="15">
        <v>271.96548371312434</v>
      </c>
      <c r="J170" s="15">
        <v>317.6566421798247</v>
      </c>
      <c r="K170" s="15">
        <v>84.384749703202559</v>
      </c>
      <c r="L170" s="15">
        <v>155.41263332586115</v>
      </c>
      <c r="M170" s="15">
        <v>434.20949256708786</v>
      </c>
    </row>
    <row r="171" spans="2:13" x14ac:dyDescent="0.35">
      <c r="B171" s="6" t="s">
        <v>157</v>
      </c>
      <c r="C171" s="12">
        <v>1</v>
      </c>
      <c r="D171" s="15">
        <v>355.87124573559618</v>
      </c>
      <c r="E171" s="15">
        <v>301.0902328324928</v>
      </c>
      <c r="F171" s="15">
        <v>54.781012903103374</v>
      </c>
      <c r="G171" s="15">
        <v>0.65807923758952769</v>
      </c>
      <c r="H171" s="15">
        <v>13.082283136958891</v>
      </c>
      <c r="I171" s="15">
        <v>279.47910367042942</v>
      </c>
      <c r="J171" s="15">
        <v>322.70136199455618</v>
      </c>
      <c r="K171" s="15">
        <v>84.265505850302858</v>
      </c>
      <c r="L171" s="15">
        <v>161.88878674142234</v>
      </c>
      <c r="M171" s="15">
        <v>440.29167892356327</v>
      </c>
    </row>
    <row r="172" spans="2:13" x14ac:dyDescent="0.35">
      <c r="B172" s="6" t="s">
        <v>158</v>
      </c>
      <c r="C172" s="12">
        <v>1</v>
      </c>
      <c r="D172" s="15">
        <v>337.17576313998126</v>
      </c>
      <c r="E172" s="15">
        <v>303.46342484772373</v>
      </c>
      <c r="F172" s="15">
        <v>33.712338292257527</v>
      </c>
      <c r="G172" s="15">
        <v>0.40498319956169082</v>
      </c>
      <c r="H172" s="15">
        <v>12.826414410604663</v>
      </c>
      <c r="I172" s="15">
        <v>282.27497512440084</v>
      </c>
      <c r="J172" s="15">
        <v>324.65187457104662</v>
      </c>
      <c r="K172" s="15">
        <v>84.226161320366685</v>
      </c>
      <c r="L172" s="15">
        <v>164.32697350637466</v>
      </c>
      <c r="M172" s="15">
        <v>442.5998761890728</v>
      </c>
    </row>
    <row r="173" spans="2:13" x14ac:dyDescent="0.35">
      <c r="B173" s="6" t="s">
        <v>159</v>
      </c>
      <c r="C173" s="12">
        <v>1</v>
      </c>
      <c r="D173" s="15">
        <v>361.36155202758158</v>
      </c>
      <c r="E173" s="15">
        <v>332.44031858927474</v>
      </c>
      <c r="F173" s="15">
        <v>28.921233438306842</v>
      </c>
      <c r="G173" s="15">
        <v>0.34742810040577987</v>
      </c>
      <c r="H173" s="15">
        <v>20.835327093572559</v>
      </c>
      <c r="I173" s="15">
        <v>298.02163644953731</v>
      </c>
      <c r="J173" s="15">
        <v>366.85900072901217</v>
      </c>
      <c r="K173" s="15">
        <v>85.811655381003035</v>
      </c>
      <c r="L173" s="15">
        <v>190.68472832764837</v>
      </c>
      <c r="M173" s="15">
        <v>474.19590885090111</v>
      </c>
    </row>
    <row r="174" spans="2:13" x14ac:dyDescent="0.35">
      <c r="B174" s="6" t="s">
        <v>160</v>
      </c>
      <c r="C174" s="12">
        <v>1</v>
      </c>
      <c r="D174" s="15">
        <v>1041.2002563709802</v>
      </c>
      <c r="E174" s="15">
        <v>476.23159386747778</v>
      </c>
      <c r="F174" s="15">
        <v>564.9686625035024</v>
      </c>
      <c r="G174" s="15">
        <v>6.7869162503422364</v>
      </c>
      <c r="H174" s="15">
        <v>20.380671115130646</v>
      </c>
      <c r="I174" s="15">
        <v>442.56397551160342</v>
      </c>
      <c r="J174" s="15">
        <v>509.89921222335215</v>
      </c>
      <c r="K174" s="15">
        <v>85.702398445055124</v>
      </c>
      <c r="L174" s="15">
        <v>334.65648936127366</v>
      </c>
      <c r="M174" s="15">
        <v>617.80669837368191</v>
      </c>
    </row>
    <row r="175" spans="2:13" x14ac:dyDescent="0.35">
      <c r="B175" s="6" t="s">
        <v>161</v>
      </c>
      <c r="C175" s="12">
        <v>1</v>
      </c>
      <c r="D175" s="15">
        <v>753.38798724890694</v>
      </c>
      <c r="E175" s="15">
        <v>339.96378591016935</v>
      </c>
      <c r="F175" s="15">
        <v>413.42420133873759</v>
      </c>
      <c r="G175" s="15">
        <v>4.9664266650068303</v>
      </c>
      <c r="H175" s="15">
        <v>11.388038074579661</v>
      </c>
      <c r="I175" s="15">
        <v>321.15144565153719</v>
      </c>
      <c r="J175" s="15">
        <v>358.77612616880151</v>
      </c>
      <c r="K175" s="15">
        <v>84.019145171323558</v>
      </c>
      <c r="L175" s="15">
        <v>201.16931254688168</v>
      </c>
      <c r="M175" s="15">
        <v>478.75825927345704</v>
      </c>
    </row>
    <row r="176" spans="2:13" x14ac:dyDescent="0.35">
      <c r="B176" s="6" t="s">
        <v>162</v>
      </c>
      <c r="C176" s="12">
        <v>1</v>
      </c>
      <c r="D176" s="15">
        <v>192.07759771029299</v>
      </c>
      <c r="E176" s="15">
        <v>307.64635472349772</v>
      </c>
      <c r="F176" s="15">
        <v>-115.56875701320473</v>
      </c>
      <c r="G176" s="15">
        <v>-1.3883167811983026</v>
      </c>
      <c r="H176" s="15">
        <v>12.414904381483884</v>
      </c>
      <c r="I176" s="15">
        <v>287.13769432270442</v>
      </c>
      <c r="J176" s="15">
        <v>328.15501512429103</v>
      </c>
      <c r="K176" s="15">
        <v>84.164477037128052</v>
      </c>
      <c r="L176" s="15">
        <v>168.61180203381241</v>
      </c>
      <c r="M176" s="15">
        <v>446.68090741318304</v>
      </c>
    </row>
    <row r="177" spans="2:13" x14ac:dyDescent="0.35">
      <c r="B177" s="6" t="s">
        <v>163</v>
      </c>
      <c r="C177" s="12">
        <v>1</v>
      </c>
      <c r="D177" s="15">
        <v>390.64287641209955</v>
      </c>
      <c r="E177" s="15">
        <v>336.82372345992445</v>
      </c>
      <c r="F177" s="15">
        <v>53.819152952175102</v>
      </c>
      <c r="G177" s="15">
        <v>0.64652450302676245</v>
      </c>
      <c r="H177" s="15">
        <v>11.301668805080862</v>
      </c>
      <c r="I177" s="15">
        <v>318.15405993586762</v>
      </c>
      <c r="J177" s="15">
        <v>355.49338698398128</v>
      </c>
      <c r="K177" s="15">
        <v>84.007482178146518</v>
      </c>
      <c r="L177" s="15">
        <v>198.04851664585658</v>
      </c>
      <c r="M177" s="15">
        <v>475.59893027399232</v>
      </c>
    </row>
    <row r="178" spans="2:13" x14ac:dyDescent="0.35">
      <c r="B178" s="6" t="s">
        <v>164</v>
      </c>
      <c r="C178" s="12">
        <v>1</v>
      </c>
      <c r="D178" s="15">
        <v>256.29154906337163</v>
      </c>
      <c r="E178" s="15">
        <v>231.79875110810895</v>
      </c>
      <c r="F178" s="15">
        <v>24.492797955262688</v>
      </c>
      <c r="G178" s="15">
        <v>0.2942297148346541</v>
      </c>
      <c r="H178" s="15">
        <v>7.1010099567049663</v>
      </c>
      <c r="I178" s="15">
        <v>220.0683182968892</v>
      </c>
      <c r="J178" s="15">
        <v>243.52918391932869</v>
      </c>
      <c r="K178" s="15">
        <v>83.546117124239174</v>
      </c>
      <c r="L178" s="15">
        <v>93.785691058980433</v>
      </c>
      <c r="M178" s="15">
        <v>369.81181115723746</v>
      </c>
    </row>
    <row r="179" spans="2:13" x14ac:dyDescent="0.35">
      <c r="B179" s="6" t="s">
        <v>165</v>
      </c>
      <c r="C179" s="12">
        <v>1</v>
      </c>
      <c r="D179" s="15">
        <v>184.67931669463792</v>
      </c>
      <c r="E179" s="15">
        <v>183.86088093480777</v>
      </c>
      <c r="F179" s="15">
        <v>0.81843575983015171</v>
      </c>
      <c r="G179" s="15">
        <v>9.83179303014531E-3</v>
      </c>
      <c r="H179" s="15">
        <v>14.245552683467233</v>
      </c>
      <c r="I179" s="15">
        <v>160.32810184690959</v>
      </c>
      <c r="J179" s="15">
        <v>207.39366002270594</v>
      </c>
      <c r="K179" s="15">
        <v>84.453923031374373</v>
      </c>
      <c r="L179" s="15">
        <v>44.348181219743736</v>
      </c>
      <c r="M179" s="15">
        <v>323.37358064987177</v>
      </c>
    </row>
    <row r="180" spans="2:13" x14ac:dyDescent="0.35">
      <c r="B180" s="6" t="s">
        <v>166</v>
      </c>
      <c r="C180" s="12">
        <v>1</v>
      </c>
      <c r="D180" s="15">
        <v>259.95286757158794</v>
      </c>
      <c r="E180" s="15">
        <v>241.79526840814057</v>
      </c>
      <c r="F180" s="15">
        <v>18.157599163447372</v>
      </c>
      <c r="G180" s="15">
        <v>0.21812555812126591</v>
      </c>
      <c r="H180" s="15">
        <v>6.7838749543889447</v>
      </c>
      <c r="I180" s="15">
        <v>230.58872316494791</v>
      </c>
      <c r="J180" s="15">
        <v>253.00181365133324</v>
      </c>
      <c r="K180" s="15">
        <v>83.519759958519117</v>
      </c>
      <c r="L180" s="15">
        <v>103.82574877980548</v>
      </c>
      <c r="M180" s="15">
        <v>379.76478803647569</v>
      </c>
    </row>
    <row r="181" spans="2:13" x14ac:dyDescent="0.35">
      <c r="B181" s="6" t="s">
        <v>167</v>
      </c>
      <c r="C181" s="12">
        <v>1</v>
      </c>
      <c r="D181" s="15">
        <v>325.84191908072341</v>
      </c>
      <c r="E181" s="15">
        <v>253.27338199903085</v>
      </c>
      <c r="F181" s="15">
        <v>72.568537081692568</v>
      </c>
      <c r="G181" s="15">
        <v>0.87175911917105531</v>
      </c>
      <c r="H181" s="15">
        <v>7.2544200518320325</v>
      </c>
      <c r="I181" s="15">
        <v>241.28952512216088</v>
      </c>
      <c r="J181" s="15">
        <v>265.25723887590078</v>
      </c>
      <c r="K181" s="15">
        <v>83.559296038324121</v>
      </c>
      <c r="L181" s="15">
        <v>115.23855119234236</v>
      </c>
      <c r="M181" s="15">
        <v>391.30821280571934</v>
      </c>
    </row>
    <row r="182" spans="2:13" x14ac:dyDescent="0.35">
      <c r="B182" s="6" t="s">
        <v>168</v>
      </c>
      <c r="C182" s="12">
        <v>1</v>
      </c>
      <c r="D182" s="15">
        <v>291.77268941607758</v>
      </c>
      <c r="E182" s="15">
        <v>254.88951400534447</v>
      </c>
      <c r="F182" s="15">
        <v>36.883175410733116</v>
      </c>
      <c r="G182" s="15">
        <v>0.4430741723799167</v>
      </c>
      <c r="H182" s="15">
        <v>7.3863316749342376</v>
      </c>
      <c r="I182" s="15">
        <v>242.68774721970749</v>
      </c>
      <c r="J182" s="15">
        <v>267.09128079098144</v>
      </c>
      <c r="K182" s="15">
        <v>83.570851615524447</v>
      </c>
      <c r="L182" s="15">
        <v>116.83559409403992</v>
      </c>
      <c r="M182" s="15">
        <v>392.94343391664904</v>
      </c>
    </row>
    <row r="183" spans="2:13" x14ac:dyDescent="0.35">
      <c r="B183" s="6" t="s">
        <v>169</v>
      </c>
      <c r="C183" s="12">
        <v>1</v>
      </c>
      <c r="D183" s="15">
        <v>126.71894491627157</v>
      </c>
      <c r="E183" s="15">
        <v>146.4451824823845</v>
      </c>
      <c r="F183" s="15">
        <v>-19.726237566112928</v>
      </c>
      <c r="G183" s="15">
        <v>-0.23696946606261257</v>
      </c>
      <c r="H183" s="15">
        <v>21.750011287250864</v>
      </c>
      <c r="I183" s="15">
        <v>110.5154981693158</v>
      </c>
      <c r="J183" s="15">
        <v>182.37486679545319</v>
      </c>
      <c r="K183" s="15">
        <v>86.038318992919699</v>
      </c>
      <c r="L183" s="15">
        <v>4.315157839374649</v>
      </c>
      <c r="M183" s="15">
        <v>288.57520712539434</v>
      </c>
    </row>
    <row r="184" spans="2:13" x14ac:dyDescent="0.35">
      <c r="B184" s="6" t="s">
        <v>170</v>
      </c>
      <c r="C184" s="12">
        <v>1</v>
      </c>
      <c r="D184" s="15">
        <v>206.70153351002702</v>
      </c>
      <c r="E184" s="15">
        <v>174.68066069569699</v>
      </c>
      <c r="F184" s="15">
        <v>32.020872814330033</v>
      </c>
      <c r="G184" s="15">
        <v>0.38466378133383849</v>
      </c>
      <c r="H184" s="15">
        <v>16.029661528158378</v>
      </c>
      <c r="I184" s="15">
        <v>148.20064324900858</v>
      </c>
      <c r="J184" s="15">
        <v>201.16067814238539</v>
      </c>
      <c r="K184" s="15">
        <v>84.773105362722134</v>
      </c>
      <c r="L184" s="15">
        <v>34.640691350646279</v>
      </c>
      <c r="M184" s="15">
        <v>314.72063004074766</v>
      </c>
    </row>
    <row r="185" spans="2:13" x14ac:dyDescent="0.35">
      <c r="B185" s="6" t="s">
        <v>171</v>
      </c>
      <c r="C185" s="12">
        <v>1</v>
      </c>
      <c r="D185" s="15">
        <v>201.98489226665259</v>
      </c>
      <c r="E185" s="15">
        <v>174.9190784901881</v>
      </c>
      <c r="F185" s="15">
        <v>27.065813776464495</v>
      </c>
      <c r="G185" s="15">
        <v>0.3251391157418132</v>
      </c>
      <c r="H185" s="15">
        <v>15.982690381411054</v>
      </c>
      <c r="I185" s="15">
        <v>148.51665449631059</v>
      </c>
      <c r="J185" s="15">
        <v>201.3215024840656</v>
      </c>
      <c r="K185" s="15">
        <v>84.764236184607469</v>
      </c>
      <c r="L185" s="15">
        <v>34.893760483270881</v>
      </c>
      <c r="M185" s="15">
        <v>314.94439649710534</v>
      </c>
    </row>
    <row r="186" spans="2:13" x14ac:dyDescent="0.35">
      <c r="B186" s="6" t="s">
        <v>172</v>
      </c>
      <c r="C186" s="12">
        <v>1</v>
      </c>
      <c r="D186" s="15">
        <v>303.19777569926305</v>
      </c>
      <c r="E186" s="15">
        <v>263.33801864804332</v>
      </c>
      <c r="F186" s="15">
        <v>39.859757051219731</v>
      </c>
      <c r="G186" s="15">
        <v>0.47883157212093985</v>
      </c>
      <c r="H186" s="15">
        <v>8.2871482673954837</v>
      </c>
      <c r="I186" s="15">
        <v>249.64815811552728</v>
      </c>
      <c r="J186" s="15">
        <v>277.02787918055935</v>
      </c>
      <c r="K186" s="15">
        <v>83.655281785059231</v>
      </c>
      <c r="L186" s="15">
        <v>125.14462527634282</v>
      </c>
      <c r="M186" s="15">
        <v>401.53141201974381</v>
      </c>
    </row>
    <row r="187" spans="2:13" x14ac:dyDescent="0.35">
      <c r="B187" s="6" t="s">
        <v>173</v>
      </c>
      <c r="C187" s="12">
        <v>1</v>
      </c>
      <c r="D187" s="15">
        <v>342.45802828352049</v>
      </c>
      <c r="E187" s="15">
        <v>249.37972146732778</v>
      </c>
      <c r="F187" s="15">
        <v>93.078306816192708</v>
      </c>
      <c r="G187" s="15">
        <v>1.1181410846504123</v>
      </c>
      <c r="H187" s="15">
        <v>6.9991891035332303</v>
      </c>
      <c r="I187" s="15">
        <v>237.81749045897757</v>
      </c>
      <c r="J187" s="15">
        <v>260.94195247567802</v>
      </c>
      <c r="K187" s="15">
        <v>83.537524456012491</v>
      </c>
      <c r="L187" s="15">
        <v>111.38085597896128</v>
      </c>
      <c r="M187" s="15">
        <v>387.37858695569429</v>
      </c>
    </row>
    <row r="188" spans="2:13" x14ac:dyDescent="0.35">
      <c r="B188" s="6" t="s">
        <v>174</v>
      </c>
      <c r="C188" s="12">
        <v>1</v>
      </c>
      <c r="D188" s="15">
        <v>189.92428664396911</v>
      </c>
      <c r="E188" s="15">
        <v>249.37972146732778</v>
      </c>
      <c r="F188" s="15">
        <v>-59.455434823358672</v>
      </c>
      <c r="G188" s="15">
        <v>-0.71423263546288318</v>
      </c>
      <c r="H188" s="15">
        <v>6.9991891035332303</v>
      </c>
      <c r="I188" s="15">
        <v>237.81749045897757</v>
      </c>
      <c r="J188" s="15">
        <v>260.94195247567802</v>
      </c>
      <c r="K188" s="15">
        <v>83.537524456012491</v>
      </c>
      <c r="L188" s="15">
        <v>111.38085597896128</v>
      </c>
      <c r="M188" s="15">
        <v>387.37858695569429</v>
      </c>
    </row>
    <row r="189" spans="2:13" x14ac:dyDescent="0.35">
      <c r="B189" s="6" t="s">
        <v>175</v>
      </c>
      <c r="C189" s="12">
        <v>1</v>
      </c>
      <c r="D189" s="15">
        <v>192.14693620199762</v>
      </c>
      <c r="E189" s="15">
        <v>232.2415269982481</v>
      </c>
      <c r="F189" s="15">
        <v>-40.094590796250486</v>
      </c>
      <c r="G189" s="15">
        <v>-0.4816526081642763</v>
      </c>
      <c r="H189" s="15">
        <v>7.0731300625475066</v>
      </c>
      <c r="I189" s="15">
        <v>220.55715006178309</v>
      </c>
      <c r="J189" s="15">
        <v>243.92590393471312</v>
      </c>
      <c r="K189" s="15">
        <v>83.543752088433166</v>
      </c>
      <c r="L189" s="15">
        <v>94.232373843179403</v>
      </c>
      <c r="M189" s="15">
        <v>370.25068015331681</v>
      </c>
    </row>
    <row r="190" spans="2:13" x14ac:dyDescent="0.35">
      <c r="B190" s="6" t="s">
        <v>176</v>
      </c>
      <c r="C190" s="12">
        <v>1</v>
      </c>
      <c r="D190" s="15">
        <v>166.4431242436884</v>
      </c>
      <c r="E190" s="15">
        <v>232.2415269982481</v>
      </c>
      <c r="F190" s="15">
        <v>-65.798402754559703</v>
      </c>
      <c r="G190" s="15">
        <v>-0.79043012212861674</v>
      </c>
      <c r="H190" s="15">
        <v>7.0731300625475066</v>
      </c>
      <c r="I190" s="15">
        <v>220.55715006178309</v>
      </c>
      <c r="J190" s="15">
        <v>243.92590393471312</v>
      </c>
      <c r="K190" s="15">
        <v>83.543752088433166</v>
      </c>
      <c r="L190" s="15">
        <v>94.232373843179403</v>
      </c>
      <c r="M190" s="15">
        <v>370.25068015331681</v>
      </c>
    </row>
    <row r="191" spans="2:13" x14ac:dyDescent="0.35">
      <c r="B191" s="6" t="s">
        <v>177</v>
      </c>
      <c r="C191" s="12">
        <v>1</v>
      </c>
      <c r="D191" s="15">
        <v>235.78191117171292</v>
      </c>
      <c r="E191" s="15">
        <v>248.16442936430394</v>
      </c>
      <c r="F191" s="15">
        <v>-12.382518192591021</v>
      </c>
      <c r="G191" s="15">
        <v>-0.14875004494772912</v>
      </c>
      <c r="H191" s="15">
        <v>6.9387977403844046</v>
      </c>
      <c r="I191" s="15">
        <v>236.70196118294797</v>
      </c>
      <c r="J191" s="15">
        <v>259.62689754565992</v>
      </c>
      <c r="K191" s="15">
        <v>83.532486244657122</v>
      </c>
      <c r="L191" s="15">
        <v>110.17388669200915</v>
      </c>
      <c r="M191" s="15">
        <v>386.15497203659874</v>
      </c>
    </row>
    <row r="192" spans="2:13" x14ac:dyDescent="0.35">
      <c r="B192" s="6" t="s">
        <v>178</v>
      </c>
      <c r="C192" s="12">
        <v>1</v>
      </c>
      <c r="D192" s="15">
        <v>284.67501459199542</v>
      </c>
      <c r="E192" s="15">
        <v>253.28919540802343</v>
      </c>
      <c r="F192" s="15">
        <v>31.385819183971989</v>
      </c>
      <c r="G192" s="15">
        <v>0.37703494085157702</v>
      </c>
      <c r="H192" s="15">
        <v>7.2556398825168529</v>
      </c>
      <c r="I192" s="15">
        <v>241.30332344569709</v>
      </c>
      <c r="J192" s="15">
        <v>265.27506737034975</v>
      </c>
      <c r="K192" s="15">
        <v>83.55940194996991</v>
      </c>
      <c r="L192" s="15">
        <v>115.25418964179363</v>
      </c>
      <c r="M192" s="15">
        <v>391.32420117425323</v>
      </c>
    </row>
    <row r="193" spans="2:13" x14ac:dyDescent="0.35">
      <c r="B193" s="6" t="s">
        <v>179</v>
      </c>
      <c r="C193" s="12">
        <v>1</v>
      </c>
      <c r="D193" s="15">
        <v>214.07504868302217</v>
      </c>
      <c r="E193" s="15">
        <v>257.73065931258026</v>
      </c>
      <c r="F193" s="15">
        <v>-43.655610629558083</v>
      </c>
      <c r="G193" s="15">
        <v>-0.52443080982128687</v>
      </c>
      <c r="H193" s="15">
        <v>7.6519419985616599</v>
      </c>
      <c r="I193" s="15">
        <v>245.09012056714116</v>
      </c>
      <c r="J193" s="15">
        <v>270.37119805801939</v>
      </c>
      <c r="K193" s="15">
        <v>83.594746010028757</v>
      </c>
      <c r="L193" s="15">
        <v>119.63726732744303</v>
      </c>
      <c r="M193" s="15">
        <v>395.82405129771746</v>
      </c>
    </row>
    <row r="194" spans="2:13" x14ac:dyDescent="0.35">
      <c r="B194" s="6" t="s">
        <v>180</v>
      </c>
      <c r="C194" s="12">
        <v>1</v>
      </c>
      <c r="D194" s="15">
        <v>183.77263114909792</v>
      </c>
      <c r="E194" s="15">
        <v>185.78411774542906</v>
      </c>
      <c r="F194" s="15">
        <v>-2.0114865963311388</v>
      </c>
      <c r="G194" s="15">
        <v>-2.4163802302752977E-2</v>
      </c>
      <c r="H194" s="15">
        <v>13.879128408744061</v>
      </c>
      <c r="I194" s="15">
        <v>162.85664907974504</v>
      </c>
      <c r="J194" s="15">
        <v>208.71158641111307</v>
      </c>
      <c r="K194" s="15">
        <v>84.392888026884549</v>
      </c>
      <c r="L194" s="15">
        <v>46.372244113368083</v>
      </c>
      <c r="M194" s="15">
        <v>325.19599137749003</v>
      </c>
    </row>
    <row r="195" spans="2:13" x14ac:dyDescent="0.35">
      <c r="B195" s="6" t="s">
        <v>181</v>
      </c>
      <c r="C195" s="12">
        <v>1</v>
      </c>
      <c r="D195" s="15">
        <v>289.28642125223553</v>
      </c>
      <c r="E195" s="15">
        <v>241.98259667871966</v>
      </c>
      <c r="F195" s="15">
        <v>47.303824573515868</v>
      </c>
      <c r="G195" s="15">
        <v>0.56825646625903437</v>
      </c>
      <c r="H195" s="15">
        <v>6.7844454119322783</v>
      </c>
      <c r="I195" s="15">
        <v>230.7751090746622</v>
      </c>
      <c r="J195" s="15">
        <v>253.19008428277712</v>
      </c>
      <c r="K195" s="15">
        <v>83.519806295748538</v>
      </c>
      <c r="L195" s="15">
        <v>104.01300050412431</v>
      </c>
      <c r="M195" s="15">
        <v>379.95219285331501</v>
      </c>
    </row>
    <row r="196" spans="2:13" x14ac:dyDescent="0.35">
      <c r="B196" s="6" t="s">
        <v>182</v>
      </c>
      <c r="C196" s="12">
        <v>1</v>
      </c>
      <c r="D196" s="15">
        <v>397.14858141361776</v>
      </c>
      <c r="E196" s="15">
        <v>377.94599620851341</v>
      </c>
      <c r="F196" s="15">
        <v>19.202585205104356</v>
      </c>
      <c r="G196" s="15">
        <v>0.23067887871797887</v>
      </c>
      <c r="H196" s="15">
        <v>17.998236050568391</v>
      </c>
      <c r="I196" s="15">
        <v>348.21401442016042</v>
      </c>
      <c r="J196" s="15">
        <v>407.67797799686639</v>
      </c>
      <c r="K196" s="15">
        <v>85.16728154088193</v>
      </c>
      <c r="L196" s="15">
        <v>237.2548719993126</v>
      </c>
      <c r="M196" s="15">
        <v>518.63712041771419</v>
      </c>
    </row>
    <row r="197" spans="2:13" x14ac:dyDescent="0.35">
      <c r="B197" s="6" t="s">
        <v>183</v>
      </c>
      <c r="C197" s="12">
        <v>1</v>
      </c>
      <c r="D197" s="15">
        <v>300.04673067328798</v>
      </c>
      <c r="E197" s="15">
        <v>324.38762451742423</v>
      </c>
      <c r="F197" s="15">
        <v>-24.340893844136247</v>
      </c>
      <c r="G197" s="15">
        <v>-0.29240490480761755</v>
      </c>
      <c r="H197" s="15">
        <v>11.363579069808768</v>
      </c>
      <c r="I197" s="15">
        <v>305.61568903414701</v>
      </c>
      <c r="J197" s="15">
        <v>343.15956000070145</v>
      </c>
      <c r="K197" s="15">
        <v>84.015833468505591</v>
      </c>
      <c r="L197" s="15">
        <v>185.5986218840234</v>
      </c>
      <c r="M197" s="15">
        <v>463.17662715082508</v>
      </c>
    </row>
    <row r="198" spans="2:13" x14ac:dyDescent="0.35">
      <c r="B198" s="6" t="s">
        <v>184</v>
      </c>
      <c r="C198" s="12">
        <v>1</v>
      </c>
      <c r="D198" s="15">
        <v>256.18438620920188</v>
      </c>
      <c r="E198" s="15">
        <v>349.81181638345504</v>
      </c>
      <c r="F198" s="15">
        <v>-93.627430174253163</v>
      </c>
      <c r="G198" s="15">
        <v>-1.1247376527250883</v>
      </c>
      <c r="H198" s="15">
        <v>11.911546950229273</v>
      </c>
      <c r="I198" s="15">
        <v>330.13467157880382</v>
      </c>
      <c r="J198" s="15">
        <v>369.48896118810626</v>
      </c>
      <c r="K198" s="15">
        <v>84.0917017004614</v>
      </c>
      <c r="L198" s="15">
        <v>210.89748408527558</v>
      </c>
      <c r="M198" s="15">
        <v>488.72614868163453</v>
      </c>
    </row>
    <row r="199" spans="2:13" x14ac:dyDescent="0.35">
      <c r="B199" s="6" t="s">
        <v>185</v>
      </c>
      <c r="C199" s="12">
        <v>1</v>
      </c>
      <c r="D199" s="15">
        <v>318.5782889727414</v>
      </c>
      <c r="E199" s="15">
        <v>337.30468877539778</v>
      </c>
      <c r="F199" s="15">
        <v>-18.726399802656374</v>
      </c>
      <c r="G199" s="15">
        <v>-0.2249585075530916</v>
      </c>
      <c r="H199" s="15">
        <v>11.312266674152959</v>
      </c>
      <c r="I199" s="15">
        <v>318.6175182217986</v>
      </c>
      <c r="J199" s="15">
        <v>355.99185932899695</v>
      </c>
      <c r="K199" s="15">
        <v>84.008908583786635</v>
      </c>
      <c r="L199" s="15">
        <v>198.52712562672045</v>
      </c>
      <c r="M199" s="15">
        <v>476.08225192407508</v>
      </c>
    </row>
    <row r="200" spans="2:13" x14ac:dyDescent="0.35">
      <c r="B200" s="6" t="s">
        <v>186</v>
      </c>
      <c r="C200" s="12">
        <v>1</v>
      </c>
      <c r="D200" s="15">
        <v>281.76515409737482</v>
      </c>
      <c r="E200" s="15">
        <v>253.05199402960864</v>
      </c>
      <c r="F200" s="15">
        <v>28.713160067766182</v>
      </c>
      <c r="G200" s="15">
        <v>0.34492853426430892</v>
      </c>
      <c r="H200" s="15">
        <v>7.2374924571475141</v>
      </c>
      <c r="I200" s="15">
        <v>241.09610050067269</v>
      </c>
      <c r="J200" s="15">
        <v>265.00788755854455</v>
      </c>
      <c r="K200" s="15">
        <v>83.557828126388813</v>
      </c>
      <c r="L200" s="15">
        <v>115.01958812338287</v>
      </c>
      <c r="M200" s="15">
        <v>391.08439993583443</v>
      </c>
    </row>
    <row r="201" spans="2:13" x14ac:dyDescent="0.35">
      <c r="B201" s="6" t="s">
        <v>187</v>
      </c>
      <c r="C201" s="12">
        <v>1</v>
      </c>
      <c r="D201" s="15">
        <v>348.46674668822629</v>
      </c>
      <c r="E201" s="15">
        <v>399.60582660535175</v>
      </c>
      <c r="F201" s="15">
        <v>-51.139079917125457</v>
      </c>
      <c r="G201" s="15">
        <v>-0.61432903371864001</v>
      </c>
      <c r="H201" s="15">
        <v>18.447864493358932</v>
      </c>
      <c r="I201" s="15">
        <v>369.1310862135993</v>
      </c>
      <c r="J201" s="15">
        <v>430.0805669971042</v>
      </c>
      <c r="K201" s="15">
        <v>85.263433243666654</v>
      </c>
      <c r="L201" s="15">
        <v>258.75586568192614</v>
      </c>
      <c r="M201" s="15">
        <v>540.45578752877736</v>
      </c>
    </row>
    <row r="202" spans="2:13" x14ac:dyDescent="0.35">
      <c r="B202" s="6" t="s">
        <v>188</v>
      </c>
      <c r="C202" s="12">
        <v>1</v>
      </c>
      <c r="D202" s="15">
        <v>378.71914793843308</v>
      </c>
      <c r="E202" s="15">
        <v>363.82736017470086</v>
      </c>
      <c r="F202" s="15">
        <v>14.891787763732225</v>
      </c>
      <c r="G202" s="15">
        <v>0.17889366805312915</v>
      </c>
      <c r="H202" s="15">
        <v>13.231327886985417</v>
      </c>
      <c r="I202" s="15">
        <v>341.97001822928536</v>
      </c>
      <c r="J202" s="15">
        <v>385.68470212011636</v>
      </c>
      <c r="K202" s="15">
        <v>84.288773758934141</v>
      </c>
      <c r="L202" s="15">
        <v>224.58747692602589</v>
      </c>
      <c r="M202" s="15">
        <v>503.06724342337583</v>
      </c>
    </row>
    <row r="203" spans="2:13" x14ac:dyDescent="0.35">
      <c r="B203" s="6" t="s">
        <v>189</v>
      </c>
      <c r="C203" s="12">
        <v>1</v>
      </c>
      <c r="D203" s="15">
        <v>360.30415645289946</v>
      </c>
      <c r="E203" s="15">
        <v>312.70848783220703</v>
      </c>
      <c r="F203" s="15">
        <v>47.595668620692436</v>
      </c>
      <c r="G203" s="15">
        <v>0.5717623617852946</v>
      </c>
      <c r="H203" s="15">
        <v>11.990567554159508</v>
      </c>
      <c r="I203" s="15">
        <v>292.90080583766911</v>
      </c>
      <c r="J203" s="15">
        <v>332.51616982674494</v>
      </c>
      <c r="K203" s="15">
        <v>84.102931306838116</v>
      </c>
      <c r="L203" s="15">
        <v>173.77560491321424</v>
      </c>
      <c r="M203" s="15">
        <v>451.64137075119982</v>
      </c>
    </row>
    <row r="204" spans="2:13" x14ac:dyDescent="0.35">
      <c r="B204" s="6" t="s">
        <v>190</v>
      </c>
      <c r="C204" s="12">
        <v>1</v>
      </c>
      <c r="D204" s="15">
        <v>342.76335527262108</v>
      </c>
      <c r="E204" s="15">
        <v>306.36664560855183</v>
      </c>
      <c r="F204" s="15">
        <v>36.396709664069249</v>
      </c>
      <c r="G204" s="15">
        <v>0.43723030439149102</v>
      </c>
      <c r="H204" s="15">
        <v>12.535224425577784</v>
      </c>
      <c r="I204" s="15">
        <v>285.65922387638568</v>
      </c>
      <c r="J204" s="15">
        <v>327.07406734071799</v>
      </c>
      <c r="K204" s="15">
        <v>84.182309278918396</v>
      </c>
      <c r="L204" s="15">
        <v>167.30263514941254</v>
      </c>
      <c r="M204" s="15">
        <v>445.43065606769113</v>
      </c>
    </row>
    <row r="205" spans="2:13" x14ac:dyDescent="0.35">
      <c r="B205" s="6" t="s">
        <v>191</v>
      </c>
      <c r="C205" s="12">
        <v>1</v>
      </c>
      <c r="D205" s="15">
        <v>360.59464988979607</v>
      </c>
      <c r="E205" s="15">
        <v>185.27565533846172</v>
      </c>
      <c r="F205" s="15">
        <v>175.31899455133436</v>
      </c>
      <c r="G205" s="15">
        <v>2.1060908543874093</v>
      </c>
      <c r="H205" s="15">
        <v>13.975719707325341</v>
      </c>
      <c r="I205" s="15">
        <v>162.18862377326559</v>
      </c>
      <c r="J205" s="15">
        <v>208.36268690365785</v>
      </c>
      <c r="K205" s="15">
        <v>84.408827058961023</v>
      </c>
      <c r="L205" s="15">
        <v>45.837451403248252</v>
      </c>
      <c r="M205" s="15">
        <v>324.71385927367521</v>
      </c>
    </row>
    <row r="206" spans="2:13" x14ac:dyDescent="0.35">
      <c r="B206" s="6" t="s">
        <v>192</v>
      </c>
      <c r="C206" s="12">
        <v>1</v>
      </c>
      <c r="D206" s="15">
        <v>283.6937634993709</v>
      </c>
      <c r="E206" s="15">
        <v>232.56622933716559</v>
      </c>
      <c r="F206" s="15">
        <v>51.127534162205308</v>
      </c>
      <c r="G206" s="15">
        <v>0.61419033563343506</v>
      </c>
      <c r="H206" s="15">
        <v>7.053450574115204</v>
      </c>
      <c r="I206" s="15">
        <v>220.91436170828101</v>
      </c>
      <c r="J206" s="15">
        <v>244.21809696605018</v>
      </c>
      <c r="K206" s="15">
        <v>83.542088249775958</v>
      </c>
      <c r="L206" s="15">
        <v>94.559824741484363</v>
      </c>
      <c r="M206" s="15">
        <v>370.57263393284683</v>
      </c>
    </row>
    <row r="207" spans="2:13" x14ac:dyDescent="0.35">
      <c r="B207" s="6" t="s">
        <v>193</v>
      </c>
      <c r="C207" s="12">
        <v>1</v>
      </c>
      <c r="D207" s="15">
        <v>248.0364410567509</v>
      </c>
      <c r="E207" s="15">
        <v>219.12854859346837</v>
      </c>
      <c r="F207" s="15">
        <v>28.907892463282536</v>
      </c>
      <c r="G207" s="15">
        <v>0.34726783650762549</v>
      </c>
      <c r="H207" s="15">
        <v>8.3422339827201188</v>
      </c>
      <c r="I207" s="15">
        <v>205.3476898386694</v>
      </c>
      <c r="J207" s="15">
        <v>232.90940734826734</v>
      </c>
      <c r="K207" s="15">
        <v>83.660756702018404</v>
      </c>
      <c r="L207" s="15">
        <v>80.926110994829997</v>
      </c>
      <c r="M207" s="15">
        <v>357.33098619210671</v>
      </c>
    </row>
    <row r="208" spans="2:13" x14ac:dyDescent="0.35">
      <c r="B208" s="6" t="s">
        <v>194</v>
      </c>
      <c r="C208" s="12">
        <v>1</v>
      </c>
      <c r="D208" s="15">
        <v>378.96757551248282</v>
      </c>
      <c r="E208" s="15">
        <v>403.64676485352669</v>
      </c>
      <c r="F208" s="15">
        <v>-24.679189341043866</v>
      </c>
      <c r="G208" s="15">
        <v>-0.29646881730004837</v>
      </c>
      <c r="H208" s="15">
        <v>18.662649354659354</v>
      </c>
      <c r="I208" s="15">
        <v>372.8172130476637</v>
      </c>
      <c r="J208" s="15">
        <v>434.47631665938968</v>
      </c>
      <c r="K208" s="15">
        <v>85.310162495841226</v>
      </c>
      <c r="L208" s="15">
        <v>262.71961007228447</v>
      </c>
      <c r="M208" s="15">
        <v>544.57391963476891</v>
      </c>
    </row>
    <row r="209" spans="2:13" x14ac:dyDescent="0.35">
      <c r="B209" s="6" t="s">
        <v>195</v>
      </c>
      <c r="C209" s="12">
        <v>1</v>
      </c>
      <c r="D209" s="15">
        <v>270.20687266746779</v>
      </c>
      <c r="E209" s="15">
        <v>297.73159319848202</v>
      </c>
      <c r="F209" s="15">
        <v>-27.524720531014225</v>
      </c>
      <c r="G209" s="15">
        <v>-0.33065192010877414</v>
      </c>
      <c r="H209" s="15">
        <v>13.469925114658302</v>
      </c>
      <c r="I209" s="15">
        <v>275.48010327056477</v>
      </c>
      <c r="J209" s="15">
        <v>319.98308312639926</v>
      </c>
      <c r="K209" s="15">
        <v>84.326557066717541</v>
      </c>
      <c r="L209" s="15">
        <v>158.42929424330319</v>
      </c>
      <c r="M209" s="15">
        <v>437.03389215366087</v>
      </c>
    </row>
    <row r="210" spans="2:13" x14ac:dyDescent="0.35">
      <c r="B210" s="6" t="s">
        <v>196</v>
      </c>
      <c r="C210" s="12">
        <v>1</v>
      </c>
      <c r="D210" s="15">
        <v>305.50056886598702</v>
      </c>
      <c r="E210" s="15">
        <v>320.32884545142417</v>
      </c>
      <c r="F210" s="15">
        <v>-14.828276585437152</v>
      </c>
      <c r="G210" s="15">
        <v>-0.17813071414673168</v>
      </c>
      <c r="H210" s="15">
        <v>11.521993740713667</v>
      </c>
      <c r="I210" s="15">
        <v>301.29521865033564</v>
      </c>
      <c r="J210" s="15">
        <v>339.3624722525127</v>
      </c>
      <c r="K210" s="15">
        <v>84.037406456249656</v>
      </c>
      <c r="L210" s="15">
        <v>181.50420556574346</v>
      </c>
      <c r="M210" s="15">
        <v>459.15348533710488</v>
      </c>
    </row>
    <row r="211" spans="2:13" x14ac:dyDescent="0.35">
      <c r="B211" s="6" t="s">
        <v>214</v>
      </c>
      <c r="C211" s="12">
        <v>1</v>
      </c>
      <c r="D211" s="15">
        <v>127.97854653078643</v>
      </c>
      <c r="E211" s="15">
        <v>225.28362007666766</v>
      </c>
      <c r="F211" s="15">
        <v>-97.305073545881228</v>
      </c>
      <c r="G211" s="15">
        <v>-1.168916842153513</v>
      </c>
      <c r="H211" s="15">
        <v>7.6409250982687995</v>
      </c>
      <c r="I211" s="15">
        <v>212.66128057464059</v>
      </c>
      <c r="J211" s="15">
        <v>237.90595957869473</v>
      </c>
      <c r="K211" s="15">
        <v>83.593738285168357</v>
      </c>
      <c r="L211" s="15">
        <v>87.191892791177281</v>
      </c>
      <c r="M211" s="15">
        <v>363.37534736215804</v>
      </c>
    </row>
    <row r="212" spans="2:13" x14ac:dyDescent="0.35">
      <c r="B212" s="6" t="s">
        <v>215</v>
      </c>
      <c r="C212" s="12">
        <v>1</v>
      </c>
      <c r="D212" s="15">
        <v>152.5346601739578</v>
      </c>
      <c r="E212" s="15">
        <v>210.93293707221653</v>
      </c>
      <c r="F212" s="15">
        <v>-58.398276898258729</v>
      </c>
      <c r="G212" s="15">
        <v>-0.70153309515697382</v>
      </c>
      <c r="H212" s="15">
        <v>9.4911784882892896</v>
      </c>
      <c r="I212" s="15">
        <v>195.25409248039259</v>
      </c>
      <c r="J212" s="15">
        <v>226.61178166404048</v>
      </c>
      <c r="K212" s="15">
        <v>83.783123677912798</v>
      </c>
      <c r="L212" s="15">
        <v>72.528356736447364</v>
      </c>
      <c r="M212" s="15">
        <v>349.33751740798573</v>
      </c>
    </row>
    <row r="213" spans="2:13" x14ac:dyDescent="0.35">
      <c r="B213" s="6" t="s">
        <v>216</v>
      </c>
      <c r="C213" s="12">
        <v>1</v>
      </c>
      <c r="D213" s="15">
        <v>250.59645711523632</v>
      </c>
      <c r="E213" s="15">
        <v>238.14705049203397</v>
      </c>
      <c r="F213" s="15">
        <v>12.44940662320235</v>
      </c>
      <c r="G213" s="15">
        <v>0.14955356947361043</v>
      </c>
      <c r="H213" s="15">
        <v>6.8214545227856895</v>
      </c>
      <c r="I213" s="15">
        <v>226.87842610730505</v>
      </c>
      <c r="J213" s="15">
        <v>249.41567487676289</v>
      </c>
      <c r="K213" s="15">
        <v>83.522820749411352</v>
      </c>
      <c r="L213" s="15">
        <v>100.17247462492026</v>
      </c>
      <c r="M213" s="15">
        <v>376.12162635914768</v>
      </c>
    </row>
    <row r="214" spans="2:13" x14ac:dyDescent="0.35">
      <c r="B214" s="6" t="s">
        <v>217</v>
      </c>
      <c r="C214" s="12">
        <v>1</v>
      </c>
      <c r="D214" s="15">
        <v>230.18775321635798</v>
      </c>
      <c r="E214" s="15">
        <v>245.94860359918081</v>
      </c>
      <c r="F214" s="15">
        <v>-15.760850382822838</v>
      </c>
      <c r="G214" s="15">
        <v>-0.18933363685765467</v>
      </c>
      <c r="H214" s="15">
        <v>6.8536039944351357</v>
      </c>
      <c r="I214" s="15">
        <v>234.62687025961316</v>
      </c>
      <c r="J214" s="15">
        <v>257.27033693874847</v>
      </c>
      <c r="K214" s="15">
        <v>83.525452598859971</v>
      </c>
      <c r="L214" s="15">
        <v>107.96968007823835</v>
      </c>
      <c r="M214" s="15">
        <v>383.92752712012327</v>
      </c>
    </row>
    <row r="215" spans="2:13" x14ac:dyDescent="0.35">
      <c r="B215" s="6" t="s">
        <v>218</v>
      </c>
      <c r="C215" s="12">
        <v>1</v>
      </c>
      <c r="D215" s="15">
        <v>258.26648249879088</v>
      </c>
      <c r="E215" s="15">
        <v>245.94860359918081</v>
      </c>
      <c r="F215" s="15">
        <v>12.317878899610065</v>
      </c>
      <c r="G215" s="15">
        <v>0.14797353910402603</v>
      </c>
      <c r="H215" s="15">
        <v>6.8536039944351357</v>
      </c>
      <c r="I215" s="15">
        <v>234.62687025961316</v>
      </c>
      <c r="J215" s="15">
        <v>257.27033693874847</v>
      </c>
      <c r="K215" s="15">
        <v>83.525452598859971</v>
      </c>
      <c r="L215" s="15">
        <v>107.96968007823835</v>
      </c>
      <c r="M215" s="15">
        <v>383.92752712012327</v>
      </c>
    </row>
    <row r="216" spans="2:13" x14ac:dyDescent="0.35">
      <c r="B216" s="6" t="s">
        <v>219</v>
      </c>
      <c r="C216" s="12">
        <v>1</v>
      </c>
      <c r="D216" s="15">
        <v>120.9717472247146</v>
      </c>
      <c r="E216" s="15">
        <v>225.28362007666766</v>
      </c>
      <c r="F216" s="15">
        <v>-104.31187285195305</v>
      </c>
      <c r="G216" s="15">
        <v>-1.2530888736827321</v>
      </c>
      <c r="H216" s="15">
        <v>7.6409250982687995</v>
      </c>
      <c r="I216" s="15">
        <v>212.66128057464059</v>
      </c>
      <c r="J216" s="15">
        <v>237.90595957869473</v>
      </c>
      <c r="K216" s="15">
        <v>83.593738285168357</v>
      </c>
      <c r="L216" s="15">
        <v>87.191892791177281</v>
      </c>
      <c r="M216" s="15">
        <v>363.37534736215804</v>
      </c>
    </row>
    <row r="217" spans="2:13" x14ac:dyDescent="0.35">
      <c r="B217" s="6" t="s">
        <v>220</v>
      </c>
      <c r="C217" s="12">
        <v>1</v>
      </c>
      <c r="D217" s="15">
        <v>323.95524257777464</v>
      </c>
      <c r="E217" s="15">
        <v>360.9329474046541</v>
      </c>
      <c r="F217" s="15">
        <v>-36.97770482687946</v>
      </c>
      <c r="G217" s="15">
        <v>-0.44420974550663855</v>
      </c>
      <c r="H217" s="15">
        <v>18.498460610385983</v>
      </c>
      <c r="I217" s="15">
        <v>330.3746253315756</v>
      </c>
      <c r="J217" s="15">
        <v>391.4912694777326</v>
      </c>
      <c r="K217" s="15">
        <v>85.274394686129952</v>
      </c>
      <c r="L217" s="15">
        <v>220.06487885074864</v>
      </c>
      <c r="M217" s="15">
        <v>501.80101595855956</v>
      </c>
    </row>
    <row r="218" spans="2:13" x14ac:dyDescent="0.35">
      <c r="B218" s="6" t="s">
        <v>221</v>
      </c>
      <c r="C218" s="12">
        <v>1</v>
      </c>
      <c r="D218" s="15">
        <v>332.53958284465392</v>
      </c>
      <c r="E218" s="15">
        <v>338.18747321519049</v>
      </c>
      <c r="F218" s="15">
        <v>-5.6478903705365724</v>
      </c>
      <c r="G218" s="15">
        <v>-6.7847584264390012E-2</v>
      </c>
      <c r="H218" s="15">
        <v>11.334205599894517</v>
      </c>
      <c r="I218" s="15">
        <v>319.46406090218943</v>
      </c>
      <c r="J218" s="15">
        <v>356.91088552819156</v>
      </c>
      <c r="K218" s="15">
        <v>84.011865594763137</v>
      </c>
      <c r="L218" s="15">
        <v>199.40502526578857</v>
      </c>
      <c r="M218" s="15">
        <v>476.96992116459239</v>
      </c>
    </row>
    <row r="219" spans="2:13" x14ac:dyDescent="0.35">
      <c r="B219" s="6" t="s">
        <v>222</v>
      </c>
      <c r="C219" s="12">
        <v>1</v>
      </c>
      <c r="D219" s="15">
        <v>318.75480206331304</v>
      </c>
      <c r="E219" s="15">
        <v>338.18747321519049</v>
      </c>
      <c r="F219" s="15">
        <v>-19.432671151877457</v>
      </c>
      <c r="G219" s="15">
        <v>-0.23344287990029233</v>
      </c>
      <c r="H219" s="15">
        <v>11.334205599894517</v>
      </c>
      <c r="I219" s="15">
        <v>319.46406090218943</v>
      </c>
      <c r="J219" s="15">
        <v>356.91088552819156</v>
      </c>
      <c r="K219" s="15">
        <v>84.011865594763137</v>
      </c>
      <c r="L219" s="15">
        <v>199.40502526578857</v>
      </c>
      <c r="M219" s="15">
        <v>476.96992116459239</v>
      </c>
    </row>
    <row r="220" spans="2:13" x14ac:dyDescent="0.35">
      <c r="B220" s="6" t="s">
        <v>223</v>
      </c>
      <c r="C220" s="12">
        <v>1</v>
      </c>
      <c r="D220" s="15">
        <v>333.84805201146571</v>
      </c>
      <c r="E220" s="15">
        <v>377.58468837273165</v>
      </c>
      <c r="F220" s="15">
        <v>-43.736636361265937</v>
      </c>
      <c r="G220" s="15">
        <v>-0.52540416443672178</v>
      </c>
      <c r="H220" s="15">
        <v>15.02386362510962</v>
      </c>
      <c r="I220" s="15">
        <v>352.76618735755289</v>
      </c>
      <c r="J220" s="15">
        <v>402.4031893879104</v>
      </c>
      <c r="K220" s="15">
        <v>84.58868613684551</v>
      </c>
      <c r="L220" s="15">
        <v>237.84936827496165</v>
      </c>
      <c r="M220" s="15">
        <v>517.32000847050165</v>
      </c>
    </row>
    <row r="221" spans="2:13" x14ac:dyDescent="0.35">
      <c r="B221" s="6" t="s">
        <v>224</v>
      </c>
      <c r="C221" s="12">
        <v>1</v>
      </c>
      <c r="D221" s="15">
        <v>335.28131464737612</v>
      </c>
      <c r="E221" s="15">
        <v>297.65280990261465</v>
      </c>
      <c r="F221" s="15">
        <v>37.628504744761472</v>
      </c>
      <c r="G221" s="15">
        <v>0.45202774468348217</v>
      </c>
      <c r="H221" s="15">
        <v>13.980272066615017</v>
      </c>
      <c r="I221" s="15">
        <v>274.55825811915304</v>
      </c>
      <c r="J221" s="15">
        <v>320.74736168607626</v>
      </c>
      <c r="K221" s="15">
        <v>84.409580920582968</v>
      </c>
      <c r="L221" s="15">
        <v>158.21336063425011</v>
      </c>
      <c r="M221" s="15">
        <v>437.09225917097922</v>
      </c>
    </row>
    <row r="222" spans="2:13" x14ac:dyDescent="0.35">
      <c r="B222" s="6" t="s">
        <v>225</v>
      </c>
      <c r="C222" s="12">
        <v>1</v>
      </c>
      <c r="D222" s="15">
        <v>169.60160845688188</v>
      </c>
      <c r="E222" s="15">
        <v>244.41786409883755</v>
      </c>
      <c r="F222" s="15">
        <v>-74.816255641955678</v>
      </c>
      <c r="G222" s="15">
        <v>-0.8987607541913889</v>
      </c>
      <c r="H222" s="15">
        <v>6.8140652499085066</v>
      </c>
      <c r="I222" s="15">
        <v>233.16144633957992</v>
      </c>
      <c r="J222" s="15">
        <v>255.67428185809518</v>
      </c>
      <c r="K222" s="15">
        <v>83.522217579287712</v>
      </c>
      <c r="L222" s="15">
        <v>106.44428463176442</v>
      </c>
      <c r="M222" s="15">
        <v>382.39144356591066</v>
      </c>
    </row>
    <row r="223" spans="2:13" x14ac:dyDescent="0.35">
      <c r="B223" s="6" t="s">
        <v>226</v>
      </c>
      <c r="C223" s="12">
        <v>1</v>
      </c>
      <c r="D223" s="15">
        <v>209.3971488106277</v>
      </c>
      <c r="E223" s="15">
        <v>244.98609317976684</v>
      </c>
      <c r="F223" s="15">
        <v>-35.588944369139142</v>
      </c>
      <c r="G223" s="15">
        <v>-0.42752669466855414</v>
      </c>
      <c r="H223" s="15">
        <v>6.8268743524282058</v>
      </c>
      <c r="I223" s="15">
        <v>233.70851556896761</v>
      </c>
      <c r="J223" s="15">
        <v>256.26367079056604</v>
      </c>
      <c r="K223" s="15">
        <v>83.523263571029773</v>
      </c>
      <c r="L223" s="15">
        <v>107.01078579850599</v>
      </c>
      <c r="M223" s="15">
        <v>382.96140056102769</v>
      </c>
    </row>
    <row r="224" spans="2:13" x14ac:dyDescent="0.35">
      <c r="B224" s="6" t="s">
        <v>227</v>
      </c>
      <c r="C224" s="12">
        <v>1</v>
      </c>
      <c r="D224" s="15">
        <v>196.34960394675636</v>
      </c>
      <c r="E224" s="15">
        <v>256.35067445741527</v>
      </c>
      <c r="F224" s="15">
        <v>-60.001070510658906</v>
      </c>
      <c r="G224" s="15">
        <v>-0.72078730647152811</v>
      </c>
      <c r="H224" s="15">
        <v>7.5177603256108885</v>
      </c>
      <c r="I224" s="15">
        <v>243.93179560382856</v>
      </c>
      <c r="J224" s="15">
        <v>268.76955331100197</v>
      </c>
      <c r="K224" s="15">
        <v>83.58257033882839</v>
      </c>
      <c r="L224" s="15">
        <v>118.27739593414026</v>
      </c>
      <c r="M224" s="15">
        <v>394.42395298069027</v>
      </c>
    </row>
    <row r="225" spans="2:13" x14ac:dyDescent="0.35">
      <c r="B225" s="6" t="s">
        <v>228</v>
      </c>
      <c r="C225" s="12">
        <v>1</v>
      </c>
      <c r="D225" s="15">
        <v>358.38055216776797</v>
      </c>
      <c r="E225" s="15">
        <v>256.35067445741527</v>
      </c>
      <c r="F225" s="15">
        <v>102.02987771035271</v>
      </c>
      <c r="G225" s="15">
        <v>1.2256754772633627</v>
      </c>
      <c r="H225" s="15">
        <v>7.5177603256108885</v>
      </c>
      <c r="I225" s="15">
        <v>243.93179560382856</v>
      </c>
      <c r="J225" s="15">
        <v>268.76955331100197</v>
      </c>
      <c r="K225" s="15">
        <v>83.58257033882839</v>
      </c>
      <c r="L225" s="15">
        <v>118.27739593414026</v>
      </c>
      <c r="M225" s="15">
        <v>394.42395298069027</v>
      </c>
    </row>
    <row r="226" spans="2:13" x14ac:dyDescent="0.35">
      <c r="B226" s="6" t="s">
        <v>229</v>
      </c>
      <c r="C226" s="12">
        <v>1</v>
      </c>
      <c r="D226" s="15">
        <v>198.00953936017774</v>
      </c>
      <c r="E226" s="15">
        <v>256.35067445741527</v>
      </c>
      <c r="F226" s="15">
        <v>-58.341135097237526</v>
      </c>
      <c r="G226" s="15">
        <v>-0.70084665599023122</v>
      </c>
      <c r="H226" s="15">
        <v>7.5177603256108885</v>
      </c>
      <c r="I226" s="15">
        <v>243.93179560382856</v>
      </c>
      <c r="J226" s="15">
        <v>268.76955331100197</v>
      </c>
      <c r="K226" s="15">
        <v>83.58257033882839</v>
      </c>
      <c r="L226" s="15">
        <v>118.27739593414026</v>
      </c>
      <c r="M226" s="15">
        <v>394.42395298069027</v>
      </c>
    </row>
    <row r="227" spans="2:13" x14ac:dyDescent="0.35">
      <c r="B227" s="6" t="s">
        <v>230</v>
      </c>
      <c r="C227" s="12">
        <v>1</v>
      </c>
      <c r="D227" s="15">
        <v>166.40779961215463</v>
      </c>
      <c r="E227" s="15">
        <v>244.41786409883755</v>
      </c>
      <c r="F227" s="15">
        <v>-78.010064486682921</v>
      </c>
      <c r="G227" s="15">
        <v>-0.93712768423086112</v>
      </c>
      <c r="H227" s="15">
        <v>6.8140652499085066</v>
      </c>
      <c r="I227" s="15">
        <v>233.16144633957992</v>
      </c>
      <c r="J227" s="15">
        <v>255.67428185809518</v>
      </c>
      <c r="K227" s="15">
        <v>83.522217579287712</v>
      </c>
      <c r="L227" s="15">
        <v>106.44428463176442</v>
      </c>
      <c r="M227" s="15">
        <v>382.39144356591066</v>
      </c>
    </row>
    <row r="228" spans="2:13" x14ac:dyDescent="0.35">
      <c r="B228" s="6" t="s">
        <v>231</v>
      </c>
      <c r="C228" s="12">
        <v>1</v>
      </c>
      <c r="D228" s="15">
        <v>299.87320850245294</v>
      </c>
      <c r="E228" s="15">
        <v>380.68567205614602</v>
      </c>
      <c r="F228" s="15">
        <v>-80.812463553693078</v>
      </c>
      <c r="G228" s="15">
        <v>-0.97079264483868466</v>
      </c>
      <c r="H228" s="15">
        <v>17.98768685337134</v>
      </c>
      <c r="I228" s="15">
        <v>350.97111689438373</v>
      </c>
      <c r="J228" s="15">
        <v>410.40022721790831</v>
      </c>
      <c r="K228" s="15">
        <v>85.16505282371881</v>
      </c>
      <c r="L228" s="15">
        <v>239.99822955096991</v>
      </c>
      <c r="M228" s="15">
        <v>521.37311456132215</v>
      </c>
    </row>
    <row r="229" spans="2:13" x14ac:dyDescent="0.35">
      <c r="B229" s="6" t="s">
        <v>232</v>
      </c>
      <c r="C229" s="12">
        <v>1</v>
      </c>
      <c r="D229" s="15">
        <v>344.85569958245247</v>
      </c>
      <c r="E229" s="15">
        <v>332.34283140690752</v>
      </c>
      <c r="F229" s="15">
        <v>12.512868175544952</v>
      </c>
      <c r="G229" s="15">
        <v>0.15031592722803414</v>
      </c>
      <c r="H229" s="15">
        <v>11.249303849210852</v>
      </c>
      <c r="I229" s="15">
        <v>313.75967157742946</v>
      </c>
      <c r="J229" s="15">
        <v>350.92599123638558</v>
      </c>
      <c r="K229" s="15">
        <v>84.000453458441143</v>
      </c>
      <c r="L229" s="15">
        <v>193.57923560659057</v>
      </c>
      <c r="M229" s="15">
        <v>471.10642720722444</v>
      </c>
    </row>
    <row r="230" spans="2:13" x14ac:dyDescent="0.35">
      <c r="B230" s="6" t="s">
        <v>233</v>
      </c>
      <c r="C230" s="12">
        <v>1</v>
      </c>
      <c r="D230" s="15">
        <v>340.26696321400709</v>
      </c>
      <c r="E230" s="15">
        <v>332.34283140690752</v>
      </c>
      <c r="F230" s="15">
        <v>7.9241318070995703</v>
      </c>
      <c r="G230" s="15">
        <v>9.5191861957696577E-2</v>
      </c>
      <c r="H230" s="15">
        <v>11.249303849210852</v>
      </c>
      <c r="I230" s="15">
        <v>313.75967157742946</v>
      </c>
      <c r="J230" s="15">
        <v>350.92599123638558</v>
      </c>
      <c r="K230" s="15">
        <v>84.000453458441143</v>
      </c>
      <c r="L230" s="15">
        <v>193.57923560659057</v>
      </c>
      <c r="M230" s="15">
        <v>471.10642720722444</v>
      </c>
    </row>
    <row r="231" spans="2:13" x14ac:dyDescent="0.35">
      <c r="B231" s="6" t="s">
        <v>234</v>
      </c>
      <c r="C231" s="12">
        <v>1</v>
      </c>
      <c r="D231" s="15">
        <v>262.28117718093938</v>
      </c>
      <c r="E231" s="15">
        <v>356.45197886607468</v>
      </c>
      <c r="F231" s="15">
        <v>-94.170801685135302</v>
      </c>
      <c r="G231" s="15">
        <v>-1.13126512439199</v>
      </c>
      <c r="H231" s="15">
        <v>12.461506220034858</v>
      </c>
      <c r="I231" s="15">
        <v>335.86633508695428</v>
      </c>
      <c r="J231" s="15">
        <v>377.03762264519509</v>
      </c>
      <c r="K231" s="15">
        <v>84.17136378486353</v>
      </c>
      <c r="L231" s="15">
        <v>217.40604969162291</v>
      </c>
      <c r="M231" s="15">
        <v>495.49790804052645</v>
      </c>
    </row>
    <row r="232" spans="2:13" x14ac:dyDescent="0.35">
      <c r="B232" s="6" t="s">
        <v>235</v>
      </c>
      <c r="C232" s="12">
        <v>1</v>
      </c>
      <c r="D232" s="15">
        <v>235.86848608428613</v>
      </c>
      <c r="E232" s="15">
        <v>268.52701155800469</v>
      </c>
      <c r="F232" s="15">
        <v>-32.658525473718555</v>
      </c>
      <c r="G232" s="15">
        <v>-0.39232384371128248</v>
      </c>
      <c r="H232" s="15">
        <v>8.9831239766557456</v>
      </c>
      <c r="I232" s="15">
        <v>253.68744185094937</v>
      </c>
      <c r="J232" s="15">
        <v>283.36658126506001</v>
      </c>
      <c r="K232" s="15">
        <v>83.727091556507773</v>
      </c>
      <c r="L232" s="15">
        <v>130.21499284930255</v>
      </c>
      <c r="M232" s="15">
        <v>406.8390302667068</v>
      </c>
    </row>
    <row r="233" spans="2:13" x14ac:dyDescent="0.35">
      <c r="B233" s="6" t="s">
        <v>236</v>
      </c>
      <c r="C233" s="12">
        <v>1</v>
      </c>
      <c r="D233" s="15">
        <v>203.79754865341786</v>
      </c>
      <c r="E233" s="15">
        <v>246.15734084140902</v>
      </c>
      <c r="F233" s="15">
        <v>-42.359792187991161</v>
      </c>
      <c r="G233" s="15">
        <v>-0.50886426282097563</v>
      </c>
      <c r="H233" s="15">
        <v>6.8602301259301983</v>
      </c>
      <c r="I233" s="15">
        <v>234.82466153911562</v>
      </c>
      <c r="J233" s="15">
        <v>257.4900201437024</v>
      </c>
      <c r="K233" s="15">
        <v>83.525996561026361</v>
      </c>
      <c r="L233" s="15">
        <v>108.17751872833901</v>
      </c>
      <c r="M233" s="15">
        <v>384.13716295447904</v>
      </c>
    </row>
    <row r="234" spans="2:13" x14ac:dyDescent="0.35">
      <c r="B234" s="6" t="s">
        <v>237</v>
      </c>
      <c r="C234" s="12">
        <v>1</v>
      </c>
      <c r="D234" s="15">
        <v>219.29149989342258</v>
      </c>
      <c r="E234" s="15">
        <v>216.00641088036394</v>
      </c>
      <c r="F234" s="15">
        <v>3.2850890130586379</v>
      </c>
      <c r="G234" s="15">
        <v>3.9463470252936714E-2</v>
      </c>
      <c r="H234" s="15">
        <v>8.7549423860972144</v>
      </c>
      <c r="I234" s="15">
        <v>201.54378316228255</v>
      </c>
      <c r="J234" s="15">
        <v>230.46903859844534</v>
      </c>
      <c r="K234" s="15">
        <v>83.702917274822326</v>
      </c>
      <c r="L234" s="15">
        <v>77.734326601947004</v>
      </c>
      <c r="M234" s="15">
        <v>354.27849515878086</v>
      </c>
    </row>
    <row r="235" spans="2:13" x14ac:dyDescent="0.35">
      <c r="B235" s="6" t="s">
        <v>238</v>
      </c>
      <c r="C235" s="12">
        <v>1</v>
      </c>
      <c r="D235" s="15">
        <v>294.08243374242301</v>
      </c>
      <c r="E235" s="15">
        <v>250.2625059071205</v>
      </c>
      <c r="F235" s="15">
        <v>43.819927835302508</v>
      </c>
      <c r="G235" s="15">
        <v>0.52640473720503933</v>
      </c>
      <c r="H235" s="15">
        <v>7.0489508857915757</v>
      </c>
      <c r="I235" s="15">
        <v>238.61807148729682</v>
      </c>
      <c r="J235" s="15">
        <v>261.90694032694415</v>
      </c>
      <c r="K235" s="15">
        <v>83.541708461834617</v>
      </c>
      <c r="L235" s="15">
        <v>112.25672869781889</v>
      </c>
      <c r="M235" s="15">
        <v>388.26828311642214</v>
      </c>
    </row>
    <row r="236" spans="2:13" x14ac:dyDescent="0.35">
      <c r="B236" s="6" t="s">
        <v>239</v>
      </c>
      <c r="C236" s="12">
        <v>1</v>
      </c>
      <c r="D236" s="15">
        <v>337.72974904051551</v>
      </c>
      <c r="E236" s="15">
        <v>259.79483839406919</v>
      </c>
      <c r="F236" s="15">
        <v>77.934910646446326</v>
      </c>
      <c r="G236" s="15">
        <v>0.93622486810418049</v>
      </c>
      <c r="H236" s="15">
        <v>7.8697688111767876</v>
      </c>
      <c r="I236" s="15">
        <v>246.79446311756718</v>
      </c>
      <c r="J236" s="15">
        <v>272.79521367057123</v>
      </c>
      <c r="K236" s="15">
        <v>83.614966395216825</v>
      </c>
      <c r="L236" s="15">
        <v>121.66804357309428</v>
      </c>
      <c r="M236" s="15">
        <v>397.9216332150441</v>
      </c>
    </row>
    <row r="237" spans="2:13" x14ac:dyDescent="0.35">
      <c r="B237" s="6" t="s">
        <v>240</v>
      </c>
      <c r="C237" s="12">
        <v>1</v>
      </c>
      <c r="D237" s="15">
        <v>198.84945852895032</v>
      </c>
      <c r="E237" s="15">
        <v>259.79483839406919</v>
      </c>
      <c r="F237" s="15">
        <v>-60.945379865118866</v>
      </c>
      <c r="G237" s="15">
        <v>-0.7321312073433659</v>
      </c>
      <c r="H237" s="15">
        <v>7.8697688111767876</v>
      </c>
      <c r="I237" s="15">
        <v>246.79446311756718</v>
      </c>
      <c r="J237" s="15">
        <v>272.79521367057123</v>
      </c>
      <c r="K237" s="15">
        <v>83.614966395216825</v>
      </c>
      <c r="L237" s="15">
        <v>121.66804357309428</v>
      </c>
      <c r="M237" s="15">
        <v>397.9216332150441</v>
      </c>
    </row>
    <row r="238" spans="2:13" x14ac:dyDescent="0.35">
      <c r="B238" s="6" t="s">
        <v>241</v>
      </c>
      <c r="C238" s="12">
        <v>1</v>
      </c>
      <c r="D238" s="15">
        <v>224.22524285785963</v>
      </c>
      <c r="E238" s="15">
        <v>246.15734084140902</v>
      </c>
      <c r="F238" s="15">
        <v>-21.932097983549397</v>
      </c>
      <c r="G238" s="15">
        <v>-0.2634682630874714</v>
      </c>
      <c r="H238" s="15">
        <v>6.8602301259301983</v>
      </c>
      <c r="I238" s="15">
        <v>234.82466153911562</v>
      </c>
      <c r="J238" s="15">
        <v>257.4900201437024</v>
      </c>
      <c r="K238" s="15">
        <v>83.525996561026361</v>
      </c>
      <c r="L238" s="15">
        <v>108.17751872833901</v>
      </c>
      <c r="M238" s="15">
        <v>384.13716295447904</v>
      </c>
    </row>
    <row r="239" spans="2:13" x14ac:dyDescent="0.35">
      <c r="B239" s="6" t="s">
        <v>242</v>
      </c>
      <c r="C239" s="12">
        <v>1</v>
      </c>
      <c r="D239" s="15">
        <v>258.85789097402039</v>
      </c>
      <c r="E239" s="15">
        <v>246.15734084140902</v>
      </c>
      <c r="F239" s="15">
        <v>12.700550132611369</v>
      </c>
      <c r="G239" s="15">
        <v>0.1525705332068254</v>
      </c>
      <c r="H239" s="15">
        <v>6.8602301259301983</v>
      </c>
      <c r="I239" s="15">
        <v>234.82466153911562</v>
      </c>
      <c r="J239" s="15">
        <v>257.4900201437024</v>
      </c>
      <c r="K239" s="15">
        <v>83.525996561026361</v>
      </c>
      <c r="L239" s="15">
        <v>108.17751872833901</v>
      </c>
      <c r="M239" s="15">
        <v>384.13716295447904</v>
      </c>
    </row>
    <row r="240" spans="2:13" x14ac:dyDescent="0.35">
      <c r="B240" s="6" t="s">
        <v>243</v>
      </c>
      <c r="C240" s="12">
        <v>1</v>
      </c>
      <c r="D240" s="15">
        <v>259.40173476767922</v>
      </c>
      <c r="E240" s="15">
        <v>265.79410034750629</v>
      </c>
      <c r="F240" s="15">
        <v>-6.3923655798270715</v>
      </c>
      <c r="G240" s="15">
        <v>-7.6790896046535634E-2</v>
      </c>
      <c r="H240" s="15">
        <v>8.6051429342782431</v>
      </c>
      <c r="I240" s="15">
        <v>251.57893213383818</v>
      </c>
      <c r="J240" s="15">
        <v>280.00926856117439</v>
      </c>
      <c r="K240" s="15">
        <v>83.687381540177412</v>
      </c>
      <c r="L240" s="15">
        <v>127.54768014962667</v>
      </c>
      <c r="M240" s="15">
        <v>404.0405205453859</v>
      </c>
    </row>
    <row r="241" spans="2:13" x14ac:dyDescent="0.35">
      <c r="B241" s="6" t="s">
        <v>244</v>
      </c>
      <c r="C241" s="12">
        <v>1</v>
      </c>
      <c r="D241" s="15">
        <v>206.1745931678478</v>
      </c>
      <c r="E241" s="15">
        <v>259.33387704705967</v>
      </c>
      <c r="F241" s="15">
        <v>-53.15928387921187</v>
      </c>
      <c r="G241" s="15">
        <v>-0.63859755692935005</v>
      </c>
      <c r="H241" s="15">
        <v>7.8194156062112814</v>
      </c>
      <c r="I241" s="15">
        <v>246.41668217606036</v>
      </c>
      <c r="J241" s="15">
        <v>272.25107191805898</v>
      </c>
      <c r="K241" s="15">
        <v>83.610242222795449</v>
      </c>
      <c r="L241" s="15">
        <v>121.21488626910335</v>
      </c>
      <c r="M241" s="15">
        <v>397.45286782501603</v>
      </c>
    </row>
    <row r="242" spans="2:13" x14ac:dyDescent="0.35">
      <c r="B242" s="6" t="s">
        <v>245</v>
      </c>
      <c r="C242" s="12">
        <v>1</v>
      </c>
      <c r="D242" s="15">
        <v>304.46835954757643</v>
      </c>
      <c r="E242" s="15">
        <v>289.65972106466165</v>
      </c>
      <c r="F242" s="15">
        <v>14.808638482914773</v>
      </c>
      <c r="G242" s="15">
        <v>0.17789480343879183</v>
      </c>
      <c r="H242" s="15">
        <v>12.488585575105636</v>
      </c>
      <c r="I242" s="15">
        <v>269.02934385224574</v>
      </c>
      <c r="J242" s="15">
        <v>310.29009827707756</v>
      </c>
      <c r="K242" s="15">
        <v>84.175377122996025</v>
      </c>
      <c r="L242" s="15">
        <v>150.60716210182781</v>
      </c>
      <c r="M242" s="15">
        <v>428.71228002749547</v>
      </c>
    </row>
    <row r="243" spans="2:13" x14ac:dyDescent="0.35">
      <c r="B243" s="6" t="s">
        <v>246</v>
      </c>
      <c r="C243" s="12">
        <v>1</v>
      </c>
      <c r="D243" s="15">
        <v>331.18181179812558</v>
      </c>
      <c r="E243" s="15">
        <v>297.65280990261465</v>
      </c>
      <c r="F243" s="15">
        <v>33.52900189551093</v>
      </c>
      <c r="G243" s="15">
        <v>0.40278079639680564</v>
      </c>
      <c r="H243" s="15">
        <v>13.980272066615017</v>
      </c>
      <c r="I243" s="15">
        <v>274.55825811915304</v>
      </c>
      <c r="J243" s="15">
        <v>320.74736168607626</v>
      </c>
      <c r="K243" s="15">
        <v>84.409580920582968</v>
      </c>
      <c r="L243" s="15">
        <v>158.21336063425011</v>
      </c>
      <c r="M243" s="15">
        <v>437.09225917097922</v>
      </c>
    </row>
    <row r="244" spans="2:13" x14ac:dyDescent="0.35">
      <c r="B244" s="6" t="s">
        <v>247</v>
      </c>
      <c r="C244" s="12">
        <v>1</v>
      </c>
      <c r="D244" s="15">
        <v>280.66506151742271</v>
      </c>
      <c r="E244" s="15">
        <v>336.16968023082364</v>
      </c>
      <c r="F244" s="15">
        <v>-55.50461871340093</v>
      </c>
      <c r="G244" s="15">
        <v>-0.66677184721319882</v>
      </c>
      <c r="H244" s="15">
        <v>11.288796957563413</v>
      </c>
      <c r="I244" s="15">
        <v>317.52128020919537</v>
      </c>
      <c r="J244" s="15">
        <v>354.81808025245192</v>
      </c>
      <c r="K244" s="15">
        <v>84.005751475008893</v>
      </c>
      <c r="L244" s="15">
        <v>197.39733243216284</v>
      </c>
      <c r="M244" s="15">
        <v>474.94202802948445</v>
      </c>
    </row>
    <row r="245" spans="2:13" x14ac:dyDescent="0.35">
      <c r="B245" s="6" t="s">
        <v>248</v>
      </c>
      <c r="C245" s="12">
        <v>1</v>
      </c>
      <c r="D245" s="15">
        <v>340.35566181391414</v>
      </c>
      <c r="E245" s="15">
        <v>248.24471292275368</v>
      </c>
      <c r="F245" s="15">
        <v>92.110948891160461</v>
      </c>
      <c r="G245" s="15">
        <v>1.1065203034336168</v>
      </c>
      <c r="H245" s="15">
        <v>6.9424929856273447</v>
      </c>
      <c r="I245" s="15">
        <v>236.77614042295463</v>
      </c>
      <c r="J245" s="15">
        <v>259.71328542255276</v>
      </c>
      <c r="K245" s="15">
        <v>83.532793278971297</v>
      </c>
      <c r="L245" s="15">
        <v>110.25366304860799</v>
      </c>
      <c r="M245" s="15">
        <v>386.23576279689939</v>
      </c>
    </row>
    <row r="246" spans="2:13" x14ac:dyDescent="0.35">
      <c r="B246" s="6" t="s">
        <v>249</v>
      </c>
      <c r="C246" s="12">
        <v>1</v>
      </c>
      <c r="D246" s="15">
        <v>293.192482907672</v>
      </c>
      <c r="E246" s="15">
        <v>258.78594187753311</v>
      </c>
      <c r="F246" s="15">
        <v>34.406541030138897</v>
      </c>
      <c r="G246" s="15">
        <v>0.41332259279791289</v>
      </c>
      <c r="H246" s="15">
        <v>7.7608219354521042</v>
      </c>
      <c r="I246" s="15">
        <v>245.96554015598633</v>
      </c>
      <c r="J246" s="15">
        <v>271.60634359907988</v>
      </c>
      <c r="K246" s="15">
        <v>83.604782765375703</v>
      </c>
      <c r="L246" s="15">
        <v>120.67596978830395</v>
      </c>
      <c r="M246" s="15">
        <v>396.89591396676224</v>
      </c>
    </row>
    <row r="247" spans="2:13" x14ac:dyDescent="0.35">
      <c r="B247" s="6" t="s">
        <v>250</v>
      </c>
      <c r="C247" s="12">
        <v>1</v>
      </c>
      <c r="D247" s="15">
        <v>247.64821289163172</v>
      </c>
      <c r="E247" s="15">
        <v>244.5570222440879</v>
      </c>
      <c r="F247" s="15">
        <v>3.0911906475438116</v>
      </c>
      <c r="G247" s="15">
        <v>3.7134187134832415E-2</v>
      </c>
      <c r="H247" s="15">
        <v>6.816997206663534</v>
      </c>
      <c r="I247" s="15">
        <v>233.29576107214251</v>
      </c>
      <c r="J247" s="15">
        <v>255.8182834160333</v>
      </c>
      <c r="K247" s="15">
        <v>83.522456830768135</v>
      </c>
      <c r="L247" s="15">
        <v>106.58304754824687</v>
      </c>
      <c r="M247" s="15">
        <v>382.53099693992897</v>
      </c>
    </row>
    <row r="248" spans="2:13" x14ac:dyDescent="0.35">
      <c r="B248" s="6" t="s">
        <v>251</v>
      </c>
      <c r="C248" s="12">
        <v>1</v>
      </c>
      <c r="D248" s="15">
        <v>236.22983595974381</v>
      </c>
      <c r="E248" s="15">
        <v>233.88533250682769</v>
      </c>
      <c r="F248" s="15">
        <v>2.3445034529161148</v>
      </c>
      <c r="G248" s="15">
        <v>2.8164302977567755E-2</v>
      </c>
      <c r="H248" s="15">
        <v>6.9802837757659244</v>
      </c>
      <c r="I248" s="15">
        <v>222.35433194013305</v>
      </c>
      <c r="J248" s="15">
        <v>245.41633307352234</v>
      </c>
      <c r="K248" s="15">
        <v>83.535942597914627</v>
      </c>
      <c r="L248" s="15">
        <v>95.889080150994033</v>
      </c>
      <c r="M248" s="15">
        <v>371.88158486266138</v>
      </c>
    </row>
    <row r="249" spans="2:13" x14ac:dyDescent="0.35">
      <c r="B249" s="6" t="s">
        <v>252</v>
      </c>
      <c r="C249" s="12">
        <v>1</v>
      </c>
      <c r="D249" s="15">
        <v>272.23564345348746</v>
      </c>
      <c r="E249" s="15">
        <v>220.41308523643184</v>
      </c>
      <c r="F249" s="15">
        <v>51.822558217055615</v>
      </c>
      <c r="G249" s="15">
        <v>0.62253959527438563</v>
      </c>
      <c r="H249" s="15">
        <v>8.1827607646551908</v>
      </c>
      <c r="I249" s="15">
        <v>206.89566645441212</v>
      </c>
      <c r="J249" s="15">
        <v>233.93050401845156</v>
      </c>
      <c r="K249" s="15">
        <v>83.645005337219317</v>
      </c>
      <c r="L249" s="15">
        <v>82.236667926116837</v>
      </c>
      <c r="M249" s="15">
        <v>358.58950254674687</v>
      </c>
    </row>
    <row r="250" spans="2:13" x14ac:dyDescent="0.35">
      <c r="B250" s="6" t="s">
        <v>253</v>
      </c>
      <c r="C250" s="12">
        <v>1</v>
      </c>
      <c r="D250" s="15">
        <v>183.67520776248719</v>
      </c>
      <c r="E250" s="15">
        <v>248.24471292275368</v>
      </c>
      <c r="F250" s="15">
        <v>-64.569505160266488</v>
      </c>
      <c r="G250" s="15">
        <v>-0.77566748907255156</v>
      </c>
      <c r="H250" s="15">
        <v>6.9424929856273447</v>
      </c>
      <c r="I250" s="15">
        <v>236.77614042295463</v>
      </c>
      <c r="J250" s="15">
        <v>259.71328542255276</v>
      </c>
      <c r="K250" s="15">
        <v>83.532793278971297</v>
      </c>
      <c r="L250" s="15">
        <v>110.25366304860799</v>
      </c>
      <c r="M250" s="15">
        <v>386.23576279689939</v>
      </c>
    </row>
    <row r="251" spans="2:13" x14ac:dyDescent="0.35">
      <c r="B251" s="6" t="s">
        <v>254</v>
      </c>
      <c r="C251" s="12">
        <v>1</v>
      </c>
      <c r="D251" s="15">
        <v>252.50665912191596</v>
      </c>
      <c r="E251" s="15">
        <v>246.85313151895542</v>
      </c>
      <c r="F251" s="15">
        <v>5.653527602960537</v>
      </c>
      <c r="G251" s="15">
        <v>6.7915303815728717E-2</v>
      </c>
      <c r="H251" s="15">
        <v>6.8844340449279873</v>
      </c>
      <c r="I251" s="15">
        <v>235.48046882735503</v>
      </c>
      <c r="J251" s="15">
        <v>258.22579421055582</v>
      </c>
      <c r="K251" s="15">
        <v>83.527987981579145</v>
      </c>
      <c r="L251" s="15">
        <v>108.87001970130314</v>
      </c>
      <c r="M251" s="15">
        <v>384.83624333660771</v>
      </c>
    </row>
    <row r="252" spans="2:13" x14ac:dyDescent="0.35">
      <c r="B252" s="6" t="s">
        <v>255</v>
      </c>
      <c r="C252" s="12">
        <v>1</v>
      </c>
      <c r="D252" s="15">
        <v>289.86053137541177</v>
      </c>
      <c r="E252" s="15">
        <v>248.24471292275368</v>
      </c>
      <c r="F252" s="15">
        <v>41.61581845265809</v>
      </c>
      <c r="G252" s="15">
        <v>0.49992697519906526</v>
      </c>
      <c r="H252" s="15">
        <v>6.9424929856273447</v>
      </c>
      <c r="I252" s="15">
        <v>236.77614042295463</v>
      </c>
      <c r="J252" s="15">
        <v>259.71328542255276</v>
      </c>
      <c r="K252" s="15">
        <v>83.532793278971297</v>
      </c>
      <c r="L252" s="15">
        <v>110.25366304860799</v>
      </c>
      <c r="M252" s="15">
        <v>386.23576279689939</v>
      </c>
    </row>
    <row r="253" spans="2:13" x14ac:dyDescent="0.35">
      <c r="B253" s="6" t="s">
        <v>256</v>
      </c>
      <c r="C253" s="12">
        <v>1</v>
      </c>
      <c r="D253" s="15">
        <v>200.91386435089427</v>
      </c>
      <c r="E253" s="15">
        <v>266.82232436392218</v>
      </c>
      <c r="F253" s="15">
        <v>-65.908460013027906</v>
      </c>
      <c r="G253" s="15">
        <v>-0.7917522297879267</v>
      </c>
      <c r="H253" s="15">
        <v>8.7445295651029262</v>
      </c>
      <c r="I253" s="15">
        <v>252.37689798731103</v>
      </c>
      <c r="J253" s="15">
        <v>281.26775074053336</v>
      </c>
      <c r="K253" s="15">
        <v>83.701828781973617</v>
      </c>
      <c r="L253" s="15">
        <v>128.55203820891376</v>
      </c>
      <c r="M253" s="15">
        <v>405.0926105189306</v>
      </c>
    </row>
    <row r="254" spans="2:13" x14ac:dyDescent="0.35">
      <c r="B254" s="6" t="s">
        <v>257</v>
      </c>
      <c r="C254" s="12">
        <v>1</v>
      </c>
      <c r="D254" s="15">
        <v>135.1673761865116</v>
      </c>
      <c r="E254" s="15">
        <v>266.82232436392218</v>
      </c>
      <c r="F254" s="15">
        <v>-131.65494817741057</v>
      </c>
      <c r="G254" s="15">
        <v>-1.581558706749852</v>
      </c>
      <c r="H254" s="15">
        <v>8.7445295651029262</v>
      </c>
      <c r="I254" s="15">
        <v>252.37689798731103</v>
      </c>
      <c r="J254" s="15">
        <v>281.26775074053336</v>
      </c>
      <c r="K254" s="15">
        <v>83.701828781973617</v>
      </c>
      <c r="L254" s="15">
        <v>128.55203820891376</v>
      </c>
      <c r="M254" s="15">
        <v>405.0926105189306</v>
      </c>
    </row>
    <row r="255" spans="2:13" x14ac:dyDescent="0.35">
      <c r="B255" s="6" t="s">
        <v>258</v>
      </c>
      <c r="C255" s="12">
        <v>1</v>
      </c>
      <c r="D255" s="15">
        <v>89.823337547925831</v>
      </c>
      <c r="E255" s="15">
        <v>214.38289923448178</v>
      </c>
      <c r="F255" s="15">
        <v>-124.55956168655595</v>
      </c>
      <c r="G255" s="15">
        <v>-1.4963224855692809</v>
      </c>
      <c r="H255" s="15">
        <v>8.9823565055156873</v>
      </c>
      <c r="I255" s="15">
        <v>199.54459734266652</v>
      </c>
      <c r="J255" s="15">
        <v>229.22120112629705</v>
      </c>
      <c r="K255" s="15">
        <v>83.727009217599829</v>
      </c>
      <c r="L255" s="15">
        <v>76.071016544604191</v>
      </c>
      <c r="M255" s="15">
        <v>352.6947819243594</v>
      </c>
    </row>
    <row r="256" spans="2:13" x14ac:dyDescent="0.35">
      <c r="B256" s="6" t="s">
        <v>259</v>
      </c>
      <c r="C256" s="12">
        <v>1</v>
      </c>
      <c r="D256" s="15">
        <v>171.57186238849636</v>
      </c>
      <c r="E256" s="15">
        <v>214.38289923448178</v>
      </c>
      <c r="F256" s="15">
        <v>-42.811036845985427</v>
      </c>
      <c r="G256" s="15">
        <v>-0.51428502313120339</v>
      </c>
      <c r="H256" s="15">
        <v>8.9823565055156873</v>
      </c>
      <c r="I256" s="15">
        <v>199.54459734266652</v>
      </c>
      <c r="J256" s="15">
        <v>229.22120112629705</v>
      </c>
      <c r="K256" s="15">
        <v>83.727009217599829</v>
      </c>
      <c r="L256" s="15">
        <v>76.071016544604191</v>
      </c>
      <c r="M256" s="15">
        <v>352.6947819243594</v>
      </c>
    </row>
    <row r="257" spans="2:13" x14ac:dyDescent="0.35">
      <c r="B257" s="6" t="s">
        <v>260</v>
      </c>
      <c r="C257" s="12">
        <v>1</v>
      </c>
      <c r="D257" s="15">
        <v>197.55094390304976</v>
      </c>
      <c r="E257" s="15">
        <v>239.06027577457823</v>
      </c>
      <c r="F257" s="15">
        <v>-41.509331871528474</v>
      </c>
      <c r="G257" s="15">
        <v>-0.4986477617561294</v>
      </c>
      <c r="H257" s="15">
        <v>6.8033880913080322</v>
      </c>
      <c r="I257" s="15">
        <v>227.82149602629951</v>
      </c>
      <c r="J257" s="15">
        <v>250.29905552285695</v>
      </c>
      <c r="K257" s="15">
        <v>83.521347173359331</v>
      </c>
      <c r="L257" s="15">
        <v>101.08813416470056</v>
      </c>
      <c r="M257" s="15">
        <v>377.03241738445593</v>
      </c>
    </row>
    <row r="258" spans="2:13" x14ac:dyDescent="0.35">
      <c r="B258" s="6" t="s">
        <v>261</v>
      </c>
      <c r="C258" s="12">
        <v>1</v>
      </c>
      <c r="D258" s="15">
        <v>268.89447791817884</v>
      </c>
      <c r="E258" s="15">
        <v>239.06027577457823</v>
      </c>
      <c r="F258" s="15">
        <v>29.834202143600606</v>
      </c>
      <c r="G258" s="15">
        <v>0.35839550896000877</v>
      </c>
      <c r="H258" s="15">
        <v>6.8033880913080322</v>
      </c>
      <c r="I258" s="15">
        <v>227.82149602629951</v>
      </c>
      <c r="J258" s="15">
        <v>250.29905552285695</v>
      </c>
      <c r="K258" s="15">
        <v>83.521347173359331</v>
      </c>
      <c r="L258" s="15">
        <v>101.08813416470056</v>
      </c>
      <c r="M258" s="15">
        <v>377.03241738445593</v>
      </c>
    </row>
    <row r="259" spans="2:13" x14ac:dyDescent="0.35">
      <c r="B259" s="6" t="s">
        <v>262</v>
      </c>
      <c r="C259" s="12">
        <v>1</v>
      </c>
      <c r="D259" s="15">
        <v>173.2082566698104</v>
      </c>
      <c r="E259" s="15">
        <v>249.04487219706158</v>
      </c>
      <c r="F259" s="15">
        <v>-75.836615527251183</v>
      </c>
      <c r="G259" s="15">
        <v>-0.9110182430510767</v>
      </c>
      <c r="H259" s="15">
        <v>6.9816027637298124</v>
      </c>
      <c r="I259" s="15">
        <v>237.51169274316868</v>
      </c>
      <c r="J259" s="15">
        <v>260.57805165095448</v>
      </c>
      <c r="K259" s="15">
        <v>83.536052823211534</v>
      </c>
      <c r="L259" s="15">
        <v>111.0484377557996</v>
      </c>
      <c r="M259" s="15">
        <v>387.04130663832359</v>
      </c>
    </row>
    <row r="260" spans="2:13" x14ac:dyDescent="0.35">
      <c r="B260" s="6" t="s">
        <v>263</v>
      </c>
      <c r="C260" s="12">
        <v>1</v>
      </c>
      <c r="D260" s="15">
        <v>299.9339069101668</v>
      </c>
      <c r="E260" s="15">
        <v>224.93572473789445</v>
      </c>
      <c r="F260" s="15">
        <v>74.998182172272351</v>
      </c>
      <c r="G260" s="15">
        <v>0.90094622076134567</v>
      </c>
      <c r="H260" s="15">
        <v>7.6760480424439992</v>
      </c>
      <c r="I260" s="15">
        <v>212.25536428683458</v>
      </c>
      <c r="J260" s="15">
        <v>237.61608518895432</v>
      </c>
      <c r="K260" s="15">
        <v>83.596956031196342</v>
      </c>
      <c r="L260" s="15">
        <v>86.83868193337014</v>
      </c>
      <c r="M260" s="15">
        <v>363.03276754241875</v>
      </c>
    </row>
    <row r="261" spans="2:13" x14ac:dyDescent="0.35">
      <c r="B261" s="6" t="s">
        <v>264</v>
      </c>
      <c r="C261" s="12">
        <v>1</v>
      </c>
      <c r="D261" s="15">
        <v>244.48261981110159</v>
      </c>
      <c r="E261" s="15">
        <v>246.85313151895542</v>
      </c>
      <c r="F261" s="15">
        <v>-2.3705117078538365</v>
      </c>
      <c r="G261" s="15">
        <v>-2.8476737736865175E-2</v>
      </c>
      <c r="H261" s="15">
        <v>6.8844340449279873</v>
      </c>
      <c r="I261" s="15">
        <v>235.48046882735503</v>
      </c>
      <c r="J261" s="15">
        <v>258.22579421055582</v>
      </c>
      <c r="K261" s="15">
        <v>83.527987981579145</v>
      </c>
      <c r="L261" s="15">
        <v>108.87001970130314</v>
      </c>
      <c r="M261" s="15">
        <v>384.83624333660771</v>
      </c>
    </row>
    <row r="262" spans="2:13" x14ac:dyDescent="0.35">
      <c r="B262" s="6" t="s">
        <v>265</v>
      </c>
      <c r="C262" s="12">
        <v>1</v>
      </c>
      <c r="D262" s="15">
        <v>440.97002195203333</v>
      </c>
      <c r="E262" s="15">
        <v>383.12093947626386</v>
      </c>
      <c r="F262" s="15">
        <v>57.849082475769478</v>
      </c>
      <c r="G262" s="15">
        <v>0.69493567339189233</v>
      </c>
      <c r="H262" s="15">
        <v>17.994878988431921</v>
      </c>
      <c r="I262" s="15">
        <v>353.39450334860913</v>
      </c>
      <c r="J262" s="15">
        <v>412.84737560391858</v>
      </c>
      <c r="K262" s="15">
        <v>85.16657216267528</v>
      </c>
      <c r="L262" s="15">
        <v>242.43098711634104</v>
      </c>
      <c r="M262" s="15">
        <v>523.81089183618667</v>
      </c>
    </row>
    <row r="263" spans="2:13" x14ac:dyDescent="0.35">
      <c r="B263" s="6" t="s">
        <v>266</v>
      </c>
      <c r="C263" s="12">
        <v>1</v>
      </c>
      <c r="D263" s="15">
        <v>269.93480159233297</v>
      </c>
      <c r="E263" s="15">
        <v>346.9544359276149</v>
      </c>
      <c r="F263" s="15">
        <v>-77.019634335281921</v>
      </c>
      <c r="G263" s="15">
        <v>-0.92522973849421475</v>
      </c>
      <c r="H263" s="15">
        <v>11.721809879167619</v>
      </c>
      <c r="I263" s="15">
        <v>327.59072512424751</v>
      </c>
      <c r="J263" s="15">
        <v>366.31814673098228</v>
      </c>
      <c r="K263" s="15">
        <v>84.065035365336158</v>
      </c>
      <c r="L263" s="15">
        <v>208.0841547791191</v>
      </c>
      <c r="M263" s="15">
        <v>485.82471707611069</v>
      </c>
    </row>
    <row r="264" spans="2:13" x14ac:dyDescent="0.35">
      <c r="B264" s="6" t="s">
        <v>267</v>
      </c>
      <c r="C264" s="12">
        <v>1</v>
      </c>
      <c r="D264" s="15">
        <v>334.96321778716339</v>
      </c>
      <c r="E264" s="15">
        <v>335.31385765945134</v>
      </c>
      <c r="F264" s="15">
        <v>-0.35063987228795668</v>
      </c>
      <c r="G264" s="15">
        <v>-4.2122043313053787E-3</v>
      </c>
      <c r="H264" s="15">
        <v>11.274643283150592</v>
      </c>
      <c r="I264" s="15">
        <v>316.68883863964447</v>
      </c>
      <c r="J264" s="15">
        <v>353.93887667925821</v>
      </c>
      <c r="K264" s="15">
        <v>84.00385065753926</v>
      </c>
      <c r="L264" s="15">
        <v>196.54464989463781</v>
      </c>
      <c r="M264" s="15">
        <v>474.08306542426487</v>
      </c>
    </row>
    <row r="265" spans="2:13" x14ac:dyDescent="0.35">
      <c r="B265" s="6" t="s">
        <v>268</v>
      </c>
      <c r="C265" s="12">
        <v>1</v>
      </c>
      <c r="D265" s="15">
        <v>357.7484603303962</v>
      </c>
      <c r="E265" s="15">
        <v>335.31385765945134</v>
      </c>
      <c r="F265" s="15">
        <v>22.434602670944855</v>
      </c>
      <c r="G265" s="15">
        <v>0.269504805386375</v>
      </c>
      <c r="H265" s="15">
        <v>11.274643283150592</v>
      </c>
      <c r="I265" s="15">
        <v>316.68883863964447</v>
      </c>
      <c r="J265" s="15">
        <v>353.93887667925821</v>
      </c>
      <c r="K265" s="15">
        <v>84.00385065753926</v>
      </c>
      <c r="L265" s="15">
        <v>196.54464989463781</v>
      </c>
      <c r="M265" s="15">
        <v>474.08306542426487</v>
      </c>
    </row>
    <row r="266" spans="2:13" x14ac:dyDescent="0.35">
      <c r="B266" s="6" t="s">
        <v>269</v>
      </c>
      <c r="C266" s="12">
        <v>1</v>
      </c>
      <c r="D266" s="15">
        <v>230.50294470959292</v>
      </c>
      <c r="E266" s="15">
        <v>281.20221558443183</v>
      </c>
      <c r="F266" s="15">
        <v>-50.699270874838902</v>
      </c>
      <c r="G266" s="15">
        <v>-0.60904564840145248</v>
      </c>
      <c r="H266" s="15">
        <v>15.736806378198517</v>
      </c>
      <c r="I266" s="15">
        <v>255.20597687921384</v>
      </c>
      <c r="J266" s="15">
        <v>307.19845428964982</v>
      </c>
      <c r="K266" s="15">
        <v>84.718217752244868</v>
      </c>
      <c r="L266" s="15">
        <v>141.25291720460967</v>
      </c>
      <c r="M266" s="15">
        <v>421.15151396425398</v>
      </c>
    </row>
    <row r="267" spans="2:13" x14ac:dyDescent="0.35">
      <c r="B267" s="6" t="s">
        <v>270</v>
      </c>
      <c r="C267" s="12">
        <v>1</v>
      </c>
      <c r="D267" s="15">
        <v>363.78535420602554</v>
      </c>
      <c r="E267" s="15">
        <v>237.1120618384839</v>
      </c>
      <c r="F267" s="15">
        <v>126.67329236754165</v>
      </c>
      <c r="G267" s="15">
        <v>1.5217145365974913</v>
      </c>
      <c r="H267" s="15">
        <v>6.8488401793105718</v>
      </c>
      <c r="I267" s="15">
        <v>225.79819802924845</v>
      </c>
      <c r="J267" s="15">
        <v>248.42592564771934</v>
      </c>
      <c r="K267" s="15">
        <v>83.525061843339003</v>
      </c>
      <c r="L267" s="15">
        <v>99.133783821689747</v>
      </c>
      <c r="M267" s="15">
        <v>375.09033985527805</v>
      </c>
    </row>
    <row r="268" spans="2:13" x14ac:dyDescent="0.35">
      <c r="B268" s="6" t="s">
        <v>271</v>
      </c>
      <c r="C268" s="12">
        <v>1</v>
      </c>
      <c r="D268" s="15">
        <v>268.40864887242094</v>
      </c>
      <c r="E268" s="15">
        <v>217.62992247754076</v>
      </c>
      <c r="F268" s="15">
        <v>50.778726394880181</v>
      </c>
      <c r="G268" s="15">
        <v>0.61000014020947246</v>
      </c>
      <c r="H268" s="15">
        <v>8.5360827711535006</v>
      </c>
      <c r="I268" s="15">
        <v>203.5288374166081</v>
      </c>
      <c r="J268" s="15">
        <v>231.73100753847342</v>
      </c>
      <c r="K268" s="15">
        <v>83.680308634754994</v>
      </c>
      <c r="L268" s="15">
        <v>79.395186285505901</v>
      </c>
      <c r="M268" s="15">
        <v>355.86465866957565</v>
      </c>
    </row>
    <row r="269" spans="2:13" x14ac:dyDescent="0.35">
      <c r="B269" s="6" t="s">
        <v>272</v>
      </c>
      <c r="C269" s="12">
        <v>1</v>
      </c>
      <c r="D269" s="15">
        <v>211.23872621363978</v>
      </c>
      <c r="E269" s="15">
        <v>237.1120618384839</v>
      </c>
      <c r="F269" s="15">
        <v>-25.873335624844117</v>
      </c>
      <c r="G269" s="15">
        <v>-0.31081398607966976</v>
      </c>
      <c r="H269" s="15">
        <v>6.8488401793105718</v>
      </c>
      <c r="I269" s="15">
        <v>225.79819802924845</v>
      </c>
      <c r="J269" s="15">
        <v>248.42592564771934</v>
      </c>
      <c r="K269" s="15">
        <v>83.525061843339003</v>
      </c>
      <c r="L269" s="15">
        <v>99.133783821689747</v>
      </c>
      <c r="M269" s="15">
        <v>375.09033985527805</v>
      </c>
    </row>
    <row r="270" spans="2:13" x14ac:dyDescent="0.35">
      <c r="B270" s="6" t="s">
        <v>273</v>
      </c>
      <c r="C270" s="12">
        <v>1</v>
      </c>
      <c r="D270" s="15">
        <v>223.0831529572697</v>
      </c>
      <c r="E270" s="15">
        <v>217.62992247754076</v>
      </c>
      <c r="F270" s="15">
        <v>5.4532304797289441</v>
      </c>
      <c r="G270" s="15">
        <v>6.5509153013428467E-2</v>
      </c>
      <c r="H270" s="15">
        <v>8.5360827711535006</v>
      </c>
      <c r="I270" s="15">
        <v>203.5288374166081</v>
      </c>
      <c r="J270" s="15">
        <v>231.73100753847342</v>
      </c>
      <c r="K270" s="15">
        <v>83.680308634754994</v>
      </c>
      <c r="L270" s="15">
        <v>79.395186285505901</v>
      </c>
      <c r="M270" s="15">
        <v>355.86465866957565</v>
      </c>
    </row>
    <row r="271" spans="2:13" x14ac:dyDescent="0.35">
      <c r="B271" s="6" t="s">
        <v>274</v>
      </c>
      <c r="C271" s="12">
        <v>1</v>
      </c>
      <c r="D271" s="15">
        <v>351.97074735656679</v>
      </c>
      <c r="E271" s="15">
        <v>193.27724827636183</v>
      </c>
      <c r="F271" s="15">
        <v>158.69349908020496</v>
      </c>
      <c r="G271" s="15">
        <v>1.9063703161136605</v>
      </c>
      <c r="H271" s="15">
        <v>12.4826615450228</v>
      </c>
      <c r="I271" s="15">
        <v>172.6566571982116</v>
      </c>
      <c r="J271" s="15">
        <v>213.89783935451206</v>
      </c>
      <c r="K271" s="15">
        <v>84.174498414777972</v>
      </c>
      <c r="L271" s="15">
        <v>54.226140885596664</v>
      </c>
      <c r="M271" s="15">
        <v>332.32835566712697</v>
      </c>
    </row>
    <row r="272" spans="2:13" x14ac:dyDescent="0.35">
      <c r="B272" s="6" t="s">
        <v>275</v>
      </c>
      <c r="C272" s="12">
        <v>1</v>
      </c>
      <c r="D272" s="15">
        <v>168.5650474293837</v>
      </c>
      <c r="E272" s="15">
        <v>166.97636013908863</v>
      </c>
      <c r="F272" s="15">
        <v>1.5886872902950699</v>
      </c>
      <c r="G272" s="15">
        <v>1.9084753372757099E-2</v>
      </c>
      <c r="H272" s="15">
        <v>17.562310968072257</v>
      </c>
      <c r="I272" s="15">
        <v>137.96449984361115</v>
      </c>
      <c r="J272" s="15">
        <v>195.9882204345661</v>
      </c>
      <c r="K272" s="15">
        <v>85.076225296325518</v>
      </c>
      <c r="L272" s="15">
        <v>26.435655259718828</v>
      </c>
      <c r="M272" s="15">
        <v>307.51706501845842</v>
      </c>
    </row>
    <row r="273" spans="2:13" x14ac:dyDescent="0.35">
      <c r="B273" s="6" t="s">
        <v>276</v>
      </c>
      <c r="C273" s="12">
        <v>1</v>
      </c>
      <c r="D273" s="15">
        <v>241.95493277686541</v>
      </c>
      <c r="E273" s="15">
        <v>149.44243471423977</v>
      </c>
      <c r="F273" s="15">
        <v>92.512498062625639</v>
      </c>
      <c r="G273" s="15">
        <v>1.1113440764638804</v>
      </c>
      <c r="H273" s="15">
        <v>21.131571110003357</v>
      </c>
      <c r="I273" s="15">
        <v>114.53437563352421</v>
      </c>
      <c r="J273" s="15">
        <v>184.35049379495533</v>
      </c>
      <c r="K273" s="15">
        <v>85.884065121004809</v>
      </c>
      <c r="L273" s="15">
        <v>7.5672280043690705</v>
      </c>
      <c r="M273" s="15">
        <v>291.31764142411043</v>
      </c>
    </row>
    <row r="274" spans="2:13" x14ac:dyDescent="0.35">
      <c r="B274" s="6" t="s">
        <v>277</v>
      </c>
      <c r="C274" s="12">
        <v>1</v>
      </c>
      <c r="D274" s="15">
        <v>184.85808826771864</v>
      </c>
      <c r="E274" s="15">
        <v>178.66564375565451</v>
      </c>
      <c r="F274" s="15">
        <v>6.192444512064128</v>
      </c>
      <c r="G274" s="15">
        <v>7.4389262763773376E-2</v>
      </c>
      <c r="H274" s="15">
        <v>15.248732906679477</v>
      </c>
      <c r="I274" s="15">
        <v>153.47567248274549</v>
      </c>
      <c r="J274" s="15">
        <v>203.85561502856353</v>
      </c>
      <c r="K274" s="15">
        <v>84.628914676906476</v>
      </c>
      <c r="L274" s="15">
        <v>38.863868577669763</v>
      </c>
      <c r="M274" s="15">
        <v>318.46741893363924</v>
      </c>
    </row>
    <row r="275" spans="2:13" x14ac:dyDescent="0.35">
      <c r="B275" s="6" t="s">
        <v>278</v>
      </c>
      <c r="C275" s="12">
        <v>1</v>
      </c>
      <c r="D275" s="15">
        <v>200.07702230282163</v>
      </c>
      <c r="E275" s="15">
        <v>225.7880683349357</v>
      </c>
      <c r="F275" s="15">
        <v>-25.711046032114069</v>
      </c>
      <c r="G275" s="15">
        <v>-0.30886441622338745</v>
      </c>
      <c r="H275" s="15">
        <v>7.5910481157612972</v>
      </c>
      <c r="I275" s="15">
        <v>213.2481225481263</v>
      </c>
      <c r="J275" s="15">
        <v>238.3280141217451</v>
      </c>
      <c r="K275" s="15">
        <v>83.589194012310401</v>
      </c>
      <c r="L275" s="15">
        <v>87.703847909421739</v>
      </c>
      <c r="M275" s="15">
        <v>363.87228876044969</v>
      </c>
    </row>
    <row r="276" spans="2:13" x14ac:dyDescent="0.35">
      <c r="B276" s="6" t="s">
        <v>279</v>
      </c>
      <c r="C276" s="12">
        <v>1</v>
      </c>
      <c r="D276" s="15">
        <v>181.75129023351653</v>
      </c>
      <c r="E276" s="15">
        <v>225.7880683349357</v>
      </c>
      <c r="F276" s="15">
        <v>-44.036778101419173</v>
      </c>
      <c r="G276" s="15">
        <v>-0.52900973938069373</v>
      </c>
      <c r="H276" s="15">
        <v>7.5910481157612972</v>
      </c>
      <c r="I276" s="15">
        <v>213.2481225481263</v>
      </c>
      <c r="J276" s="15">
        <v>238.3280141217451</v>
      </c>
      <c r="K276" s="15">
        <v>83.589194012310401</v>
      </c>
      <c r="L276" s="15">
        <v>87.703847909421739</v>
      </c>
      <c r="M276" s="15">
        <v>363.87228876044969</v>
      </c>
    </row>
    <row r="277" spans="2:13" x14ac:dyDescent="0.35">
      <c r="B277" s="6" t="s">
        <v>280</v>
      </c>
      <c r="C277" s="12">
        <v>1</v>
      </c>
      <c r="D277" s="15">
        <v>154.70125058617577</v>
      </c>
      <c r="E277" s="15">
        <v>220.41308523643184</v>
      </c>
      <c r="F277" s="15">
        <v>-65.711834650256066</v>
      </c>
      <c r="G277" s="15">
        <v>-0.789390187504179</v>
      </c>
      <c r="H277" s="15">
        <v>8.1827607646551908</v>
      </c>
      <c r="I277" s="15">
        <v>206.89566645441212</v>
      </c>
      <c r="J277" s="15">
        <v>233.93050401845156</v>
      </c>
      <c r="K277" s="15">
        <v>83.645005337219317</v>
      </c>
      <c r="L277" s="15">
        <v>82.236667926116837</v>
      </c>
      <c r="M277" s="15">
        <v>358.58950254674687</v>
      </c>
    </row>
    <row r="278" spans="2:13" x14ac:dyDescent="0.35">
      <c r="B278" s="6" t="s">
        <v>281</v>
      </c>
      <c r="C278" s="12">
        <v>1</v>
      </c>
      <c r="D278" s="15">
        <v>120.08165652683778</v>
      </c>
      <c r="E278" s="15">
        <v>254.6459872633327</v>
      </c>
      <c r="F278" s="15">
        <v>-134.56433073649492</v>
      </c>
      <c r="G278" s="15">
        <v>-1.6165088501457956</v>
      </c>
      <c r="H278" s="15">
        <v>7.3655322598458479</v>
      </c>
      <c r="I278" s="15">
        <v>242.47857983540604</v>
      </c>
      <c r="J278" s="15">
        <v>266.81339469125936</v>
      </c>
      <c r="K278" s="15">
        <v>83.569015846799928</v>
      </c>
      <c r="L278" s="15">
        <v>116.59509992933914</v>
      </c>
      <c r="M278" s="15">
        <v>392.69687459732626</v>
      </c>
    </row>
    <row r="279" spans="2:13" x14ac:dyDescent="0.35">
      <c r="B279" s="6" t="s">
        <v>282</v>
      </c>
      <c r="C279" s="12">
        <v>1</v>
      </c>
      <c r="D279" s="15">
        <v>284.8292030196755</v>
      </c>
      <c r="E279" s="15">
        <v>272.35702306371934</v>
      </c>
      <c r="F279" s="15">
        <v>12.472179955956165</v>
      </c>
      <c r="G279" s="15">
        <v>0.14982714341213016</v>
      </c>
      <c r="H279" s="15">
        <v>9.550002786220503</v>
      </c>
      <c r="I279" s="15">
        <v>256.58100434050334</v>
      </c>
      <c r="J279" s="15">
        <v>288.13304178693534</v>
      </c>
      <c r="K279" s="15">
        <v>83.789807836924211</v>
      </c>
      <c r="L279" s="15">
        <v>133.94140090732733</v>
      </c>
      <c r="M279" s="15">
        <v>410.77264522011137</v>
      </c>
    </row>
    <row r="280" spans="2:13" x14ac:dyDescent="0.35">
      <c r="B280" s="6" t="s">
        <v>283</v>
      </c>
      <c r="C280" s="12">
        <v>1</v>
      </c>
      <c r="D280" s="15">
        <v>248.17471444662888</v>
      </c>
      <c r="E280" s="15">
        <v>272.35702306371934</v>
      </c>
      <c r="F280" s="15">
        <v>-24.182308617090456</v>
      </c>
      <c r="G280" s="15">
        <v>-0.29049983515343186</v>
      </c>
      <c r="H280" s="15">
        <v>9.550002786220503</v>
      </c>
      <c r="I280" s="15">
        <v>256.58100434050334</v>
      </c>
      <c r="J280" s="15">
        <v>288.13304178693534</v>
      </c>
      <c r="K280" s="15">
        <v>83.789807836924211</v>
      </c>
      <c r="L280" s="15">
        <v>133.94140090732733</v>
      </c>
      <c r="M280" s="15">
        <v>410.77264522011137</v>
      </c>
    </row>
    <row r="281" spans="2:13" x14ac:dyDescent="0.35">
      <c r="B281" s="6" t="s">
        <v>284</v>
      </c>
      <c r="C281" s="12">
        <v>1</v>
      </c>
      <c r="D281" s="15">
        <v>278.14696766500168</v>
      </c>
      <c r="E281" s="15">
        <v>266.14044948628919</v>
      </c>
      <c r="F281" s="15">
        <v>12.006518178712497</v>
      </c>
      <c r="G281" s="15">
        <v>0.14423319158277767</v>
      </c>
      <c r="H281" s="15">
        <v>8.6516993132261728</v>
      </c>
      <c r="I281" s="15">
        <v>251.84837299076932</v>
      </c>
      <c r="J281" s="15">
        <v>280.43252598180902</v>
      </c>
      <c r="K281" s="15">
        <v>83.692181505433027</v>
      </c>
      <c r="L281" s="15">
        <v>127.88610004027859</v>
      </c>
      <c r="M281" s="15">
        <v>404.39479893229975</v>
      </c>
    </row>
    <row r="282" spans="2:13" x14ac:dyDescent="0.35">
      <c r="B282" s="6" t="s">
        <v>285</v>
      </c>
      <c r="C282" s="12">
        <v>1</v>
      </c>
      <c r="D282" s="15">
        <v>275.66126852782827</v>
      </c>
      <c r="E282" s="15">
        <v>254.6459872633327</v>
      </c>
      <c r="F282" s="15">
        <v>21.01528126449557</v>
      </c>
      <c r="G282" s="15">
        <v>0.25245462870010693</v>
      </c>
      <c r="H282" s="15">
        <v>7.3655322598458479</v>
      </c>
      <c r="I282" s="15">
        <v>242.47857983540604</v>
      </c>
      <c r="J282" s="15">
        <v>266.81339469125936</v>
      </c>
      <c r="K282" s="15">
        <v>83.569015846799928</v>
      </c>
      <c r="L282" s="15">
        <v>116.59509992933914</v>
      </c>
      <c r="M282" s="15">
        <v>392.69687459732626</v>
      </c>
    </row>
    <row r="283" spans="2:13" x14ac:dyDescent="0.35">
      <c r="B283" s="6" t="s">
        <v>286</v>
      </c>
      <c r="C283" s="12">
        <v>1</v>
      </c>
      <c r="D283" s="15">
        <v>325.03973275525487</v>
      </c>
      <c r="E283" s="15">
        <v>410.3959345815843</v>
      </c>
      <c r="F283" s="15">
        <v>-85.356201826329425</v>
      </c>
      <c r="G283" s="15">
        <v>-1.0253761521489975</v>
      </c>
      <c r="H283" s="15">
        <v>19.106351507635402</v>
      </c>
      <c r="I283" s="15">
        <v>378.83341403952556</v>
      </c>
      <c r="J283" s="15">
        <v>441.95845512364303</v>
      </c>
      <c r="K283" s="15">
        <v>85.408325191782026</v>
      </c>
      <c r="L283" s="15">
        <v>269.30662104879514</v>
      </c>
      <c r="M283" s="15">
        <v>551.48524811437346</v>
      </c>
    </row>
    <row r="284" spans="2:13" x14ac:dyDescent="0.35">
      <c r="B284" s="6" t="s">
        <v>287</v>
      </c>
      <c r="C284" s="12">
        <v>1</v>
      </c>
      <c r="D284" s="15">
        <v>336.94447229060336</v>
      </c>
      <c r="E284" s="15">
        <v>342.57095457140269</v>
      </c>
      <c r="F284" s="15">
        <v>-5.6264822807993369</v>
      </c>
      <c r="G284" s="15">
        <v>-6.75904108638644E-2</v>
      </c>
      <c r="H284" s="15">
        <v>11.4901453671221</v>
      </c>
      <c r="I284" s="15">
        <v>323.58993932963324</v>
      </c>
      <c r="J284" s="15">
        <v>361.55196981317215</v>
      </c>
      <c r="K284" s="15">
        <v>84.033045789674105</v>
      </c>
      <c r="L284" s="15">
        <v>203.75351823938388</v>
      </c>
      <c r="M284" s="15">
        <v>481.38839090342151</v>
      </c>
    </row>
    <row r="285" spans="2:13" x14ac:dyDescent="0.35">
      <c r="B285" s="6" t="s">
        <v>288</v>
      </c>
      <c r="C285" s="12">
        <v>1</v>
      </c>
      <c r="D285" s="15">
        <v>304.84372440863598</v>
      </c>
      <c r="E285" s="15">
        <v>333.69575776224087</v>
      </c>
      <c r="F285" s="15">
        <v>-28.852033353604895</v>
      </c>
      <c r="G285" s="15">
        <v>-0.34659680619326982</v>
      </c>
      <c r="H285" s="15">
        <v>11.256250104679673</v>
      </c>
      <c r="I285" s="15">
        <v>315.10112314487162</v>
      </c>
      <c r="J285" s="15">
        <v>352.29039237961013</v>
      </c>
      <c r="K285" s="15">
        <v>84.00138397997361</v>
      </c>
      <c r="L285" s="15">
        <v>194.9306247974385</v>
      </c>
      <c r="M285" s="15">
        <v>472.46089072704325</v>
      </c>
    </row>
    <row r="286" spans="2:13" x14ac:dyDescent="0.35">
      <c r="B286" s="6" t="s">
        <v>289</v>
      </c>
      <c r="C286" s="12">
        <v>1</v>
      </c>
      <c r="D286" s="15">
        <v>257.52693757002027</v>
      </c>
      <c r="E286" s="15">
        <v>343.05800805542628</v>
      </c>
      <c r="F286" s="15">
        <v>-85.531070485406019</v>
      </c>
      <c r="G286" s="15">
        <v>-1.027476833165009</v>
      </c>
      <c r="H286" s="15">
        <v>11.51221708141626</v>
      </c>
      <c r="I286" s="15">
        <v>324.04053169571239</v>
      </c>
      <c r="J286" s="15">
        <v>362.07548441514018</v>
      </c>
      <c r="K286" s="15">
        <v>84.036066580138794</v>
      </c>
      <c r="L286" s="15">
        <v>204.23558156288115</v>
      </c>
      <c r="M286" s="15">
        <v>481.88043454797139</v>
      </c>
    </row>
    <row r="287" spans="2:13" x14ac:dyDescent="0.35">
      <c r="B287" s="6" t="s">
        <v>290</v>
      </c>
      <c r="C287" s="12">
        <v>1</v>
      </c>
      <c r="D287" s="15">
        <v>280.49607322898152</v>
      </c>
      <c r="E287" s="15">
        <v>255.31568580386511</v>
      </c>
      <c r="F287" s="15">
        <v>25.180387425116407</v>
      </c>
      <c r="G287" s="15">
        <v>0.30248966349417022</v>
      </c>
      <c r="H287" s="15">
        <v>7.4234999360782474</v>
      </c>
      <c r="I287" s="15">
        <v>243.05251933104026</v>
      </c>
      <c r="J287" s="15">
        <v>267.57885227668999</v>
      </c>
      <c r="K287" s="15">
        <v>83.574144898005514</v>
      </c>
      <c r="L287" s="15">
        <v>117.2563255919402</v>
      </c>
      <c r="M287" s="15">
        <v>393.37504601579002</v>
      </c>
    </row>
    <row r="288" spans="2:13" x14ac:dyDescent="0.35">
      <c r="B288" s="6" t="s">
        <v>291</v>
      </c>
      <c r="C288" s="12">
        <v>1</v>
      </c>
      <c r="D288" s="15">
        <v>234.36817392164625</v>
      </c>
      <c r="E288" s="15">
        <v>246.15734084140902</v>
      </c>
      <c r="F288" s="15">
        <v>-11.789166919762778</v>
      </c>
      <c r="G288" s="15">
        <v>-0.14162217102659055</v>
      </c>
      <c r="H288" s="15">
        <v>6.8602301259301983</v>
      </c>
      <c r="I288" s="15">
        <v>234.82466153911562</v>
      </c>
      <c r="J288" s="15">
        <v>257.4900201437024</v>
      </c>
      <c r="K288" s="15">
        <v>83.525996561026361</v>
      </c>
      <c r="L288" s="15">
        <v>108.17751872833901</v>
      </c>
      <c r="M288" s="15">
        <v>384.13716295447904</v>
      </c>
    </row>
    <row r="289" spans="2:13" x14ac:dyDescent="0.35">
      <c r="B289" s="6" t="s">
        <v>292</v>
      </c>
      <c r="C289" s="12">
        <v>1</v>
      </c>
      <c r="D289" s="15">
        <v>240.35825174778387</v>
      </c>
      <c r="E289" s="15">
        <v>247.25900940607332</v>
      </c>
      <c r="F289" s="15">
        <v>-6.9007576582894501</v>
      </c>
      <c r="G289" s="15">
        <v>-8.2898163029401589E-2</v>
      </c>
      <c r="H289" s="15">
        <v>6.9000469030567322</v>
      </c>
      <c r="I289" s="15">
        <v>235.86055523067176</v>
      </c>
      <c r="J289" s="15">
        <v>258.65746358147487</v>
      </c>
      <c r="K289" s="15">
        <v>83.529276253276919</v>
      </c>
      <c r="L289" s="15">
        <v>109.27376944261002</v>
      </c>
      <c r="M289" s="15">
        <v>385.24424936953665</v>
      </c>
    </row>
    <row r="290" spans="2:13" x14ac:dyDescent="0.35">
      <c r="B290" s="6" t="s">
        <v>293</v>
      </c>
      <c r="C290" s="12">
        <v>1</v>
      </c>
      <c r="D290" s="15">
        <v>212.82588288712984</v>
      </c>
      <c r="E290" s="15">
        <v>259.79483839406919</v>
      </c>
      <c r="F290" s="15">
        <v>-46.968955506939352</v>
      </c>
      <c r="G290" s="15">
        <v>-0.56423371515702792</v>
      </c>
      <c r="H290" s="15">
        <v>7.8697688111767876</v>
      </c>
      <c r="I290" s="15">
        <v>246.79446311756718</v>
      </c>
      <c r="J290" s="15">
        <v>272.79521367057123</v>
      </c>
      <c r="K290" s="15">
        <v>83.614966395216825</v>
      </c>
      <c r="L290" s="15">
        <v>121.66804357309428</v>
      </c>
      <c r="M290" s="15">
        <v>397.9216332150441</v>
      </c>
    </row>
    <row r="291" spans="2:13" x14ac:dyDescent="0.35">
      <c r="B291" s="6" t="s">
        <v>294</v>
      </c>
      <c r="C291" s="12">
        <v>1</v>
      </c>
      <c r="D291" s="15">
        <v>213.59333551683733</v>
      </c>
      <c r="E291" s="15">
        <v>261.74305233016355</v>
      </c>
      <c r="F291" s="15">
        <v>-48.149716813326222</v>
      </c>
      <c r="G291" s="15">
        <v>-0.57841809144186773</v>
      </c>
      <c r="H291" s="15">
        <v>8.0928481704482476</v>
      </c>
      <c r="I291" s="15">
        <v>248.37416363775893</v>
      </c>
      <c r="J291" s="15">
        <v>275.1119410225682</v>
      </c>
      <c r="K291" s="15">
        <v>83.636257302929309</v>
      </c>
      <c r="L291" s="15">
        <v>123.58108623581572</v>
      </c>
      <c r="M291" s="15">
        <v>399.90501842451135</v>
      </c>
    </row>
    <row r="292" spans="2:13" x14ac:dyDescent="0.35">
      <c r="B292" s="6" t="s">
        <v>295</v>
      </c>
      <c r="C292" s="12">
        <v>1</v>
      </c>
      <c r="D292" s="15">
        <v>202.78247809055952</v>
      </c>
      <c r="E292" s="15">
        <v>282.21321445906722</v>
      </c>
      <c r="F292" s="15">
        <v>-79.430736368507695</v>
      </c>
      <c r="G292" s="15">
        <v>-0.95419408405281769</v>
      </c>
      <c r="H292" s="15">
        <v>11.163372792907513</v>
      </c>
      <c r="I292" s="15">
        <v>263.77200746284939</v>
      </c>
      <c r="J292" s="15">
        <v>300.65442145528505</v>
      </c>
      <c r="K292" s="15">
        <v>83.988988779751921</v>
      </c>
      <c r="L292" s="15">
        <v>143.46855760460249</v>
      </c>
      <c r="M292" s="15">
        <v>420.95787131353194</v>
      </c>
    </row>
    <row r="293" spans="2:13" x14ac:dyDescent="0.35">
      <c r="B293" s="6" t="s">
        <v>296</v>
      </c>
      <c r="C293" s="12">
        <v>1</v>
      </c>
      <c r="D293" s="15">
        <v>172.89299098579787</v>
      </c>
      <c r="E293" s="15">
        <v>272.66696617220509</v>
      </c>
      <c r="F293" s="15">
        <v>-99.773975186407228</v>
      </c>
      <c r="G293" s="15">
        <v>-1.1985755290448032</v>
      </c>
      <c r="H293" s="15">
        <v>9.5975757414698002</v>
      </c>
      <c r="I293" s="15">
        <v>256.81235984545305</v>
      </c>
      <c r="J293" s="15">
        <v>288.52157249895714</v>
      </c>
      <c r="K293" s="15">
        <v>83.795243327083412</v>
      </c>
      <c r="L293" s="15">
        <v>134.24236491952999</v>
      </c>
      <c r="M293" s="15">
        <v>411.09156742488017</v>
      </c>
    </row>
    <row r="294" spans="2:13" x14ac:dyDescent="0.35">
      <c r="B294" s="6" t="s">
        <v>297</v>
      </c>
      <c r="C294" s="12">
        <v>1</v>
      </c>
      <c r="D294" s="15">
        <v>270.36572840572046</v>
      </c>
      <c r="E294" s="15">
        <v>274.45282896319333</v>
      </c>
      <c r="F294" s="15">
        <v>-4.0871005574728656</v>
      </c>
      <c r="G294" s="15">
        <v>-4.9097960703481401E-2</v>
      </c>
      <c r="H294" s="15">
        <v>9.8761883731939619</v>
      </c>
      <c r="I294" s="15">
        <v>258.13797166133719</v>
      </c>
      <c r="J294" s="15">
        <v>290.76768626504946</v>
      </c>
      <c r="K294" s="15">
        <v>83.827611447032652</v>
      </c>
      <c r="L294" s="15">
        <v>135.97475756210201</v>
      </c>
      <c r="M294" s="15">
        <v>412.93090036428464</v>
      </c>
    </row>
    <row r="295" spans="2:13" x14ac:dyDescent="0.35">
      <c r="B295" s="6" t="s">
        <v>298</v>
      </c>
      <c r="C295" s="12">
        <v>1</v>
      </c>
      <c r="D295" s="15">
        <v>280.23676981467042</v>
      </c>
      <c r="E295" s="15">
        <v>258.05536165149772</v>
      </c>
      <c r="F295" s="15">
        <v>22.181408163172705</v>
      </c>
      <c r="G295" s="15">
        <v>0.26646320319965983</v>
      </c>
      <c r="H295" s="15">
        <v>7.6848776273262569</v>
      </c>
      <c r="I295" s="15">
        <v>245.36041526789532</v>
      </c>
      <c r="J295" s="15">
        <v>270.75030803510015</v>
      </c>
      <c r="K295" s="15">
        <v>83.597767244579245</v>
      </c>
      <c r="L295" s="15">
        <v>119.95697877223171</v>
      </c>
      <c r="M295" s="15">
        <v>396.15374453076373</v>
      </c>
    </row>
    <row r="296" spans="2:13" x14ac:dyDescent="0.35">
      <c r="B296" s="6" t="s">
        <v>299</v>
      </c>
      <c r="C296" s="12">
        <v>1</v>
      </c>
      <c r="D296" s="15">
        <v>350.55099080856598</v>
      </c>
      <c r="E296" s="15">
        <v>410.44463992998664</v>
      </c>
      <c r="F296" s="15">
        <v>-59.893649121420651</v>
      </c>
      <c r="G296" s="15">
        <v>-0.71949686326530704</v>
      </c>
      <c r="H296" s="15">
        <v>19.10992589512934</v>
      </c>
      <c r="I296" s="15">
        <v>378.87621471907175</v>
      </c>
      <c r="J296" s="15">
        <v>442.01306514090152</v>
      </c>
      <c r="K296" s="15">
        <v>85.409124874624496</v>
      </c>
      <c r="L296" s="15">
        <v>269.35400537020109</v>
      </c>
      <c r="M296" s="15">
        <v>551.53527448977218</v>
      </c>
    </row>
    <row r="297" spans="2:13" x14ac:dyDescent="0.35">
      <c r="B297" s="6" t="s">
        <v>300</v>
      </c>
      <c r="C297" s="12">
        <v>1</v>
      </c>
      <c r="D297" s="15">
        <v>351.30307609863956</v>
      </c>
      <c r="E297" s="15">
        <v>392.49393668381947</v>
      </c>
      <c r="F297" s="15">
        <v>-41.190860585179905</v>
      </c>
      <c r="G297" s="15">
        <v>-0.49482199567025714</v>
      </c>
      <c r="H297" s="15">
        <v>17.344349792407101</v>
      </c>
      <c r="I297" s="15">
        <v>363.84213487892055</v>
      </c>
      <c r="J297" s="15">
        <v>421.14573848871839</v>
      </c>
      <c r="K297" s="15">
        <v>85.031498950996038</v>
      </c>
      <c r="L297" s="15">
        <v>252.02711698303381</v>
      </c>
      <c r="M297" s="15">
        <v>532.96075638460513</v>
      </c>
    </row>
    <row r="298" spans="2:13" x14ac:dyDescent="0.35">
      <c r="B298" s="6" t="s">
        <v>301</v>
      </c>
      <c r="C298" s="12">
        <v>1</v>
      </c>
      <c r="D298" s="15">
        <v>313.2871856579099</v>
      </c>
      <c r="E298" s="15">
        <v>385.82130395269644</v>
      </c>
      <c r="F298" s="15">
        <v>-72.534118294786538</v>
      </c>
      <c r="G298" s="15">
        <v>-0.87134564946968385</v>
      </c>
      <c r="H298" s="15">
        <v>16.266861354491475</v>
      </c>
      <c r="I298" s="15">
        <v>358.94944694479096</v>
      </c>
      <c r="J298" s="15">
        <v>412.69316096060192</v>
      </c>
      <c r="K298" s="15">
        <v>84.818277054288927</v>
      </c>
      <c r="L298" s="15">
        <v>245.70671374439894</v>
      </c>
      <c r="M298" s="15">
        <v>525.93589416099394</v>
      </c>
    </row>
    <row r="299" spans="2:13" x14ac:dyDescent="0.35">
      <c r="B299" s="6" t="s">
        <v>302</v>
      </c>
      <c r="C299" s="12">
        <v>1</v>
      </c>
      <c r="D299" s="15">
        <v>206.85485160026474</v>
      </c>
      <c r="E299" s="15">
        <v>220.41308523643184</v>
      </c>
      <c r="F299" s="15">
        <v>-13.558233636167103</v>
      </c>
      <c r="G299" s="15">
        <v>-0.16287380574965743</v>
      </c>
      <c r="H299" s="15">
        <v>8.1827607646551908</v>
      </c>
      <c r="I299" s="15">
        <v>206.89566645441212</v>
      </c>
      <c r="J299" s="15">
        <v>233.93050401845156</v>
      </c>
      <c r="K299" s="15">
        <v>83.645005337219317</v>
      </c>
      <c r="L299" s="15">
        <v>82.236667926116837</v>
      </c>
      <c r="M299" s="15">
        <v>358.58950254674687</v>
      </c>
    </row>
    <row r="300" spans="2:13" x14ac:dyDescent="0.35">
      <c r="B300" s="6" t="s">
        <v>303</v>
      </c>
      <c r="C300" s="12">
        <v>1</v>
      </c>
      <c r="D300" s="15">
        <v>142.74466259605006</v>
      </c>
      <c r="E300" s="15">
        <v>248.24471292275368</v>
      </c>
      <c r="F300" s="15">
        <v>-105.50005032670362</v>
      </c>
      <c r="G300" s="15">
        <v>-1.2673623397117</v>
      </c>
      <c r="H300" s="15">
        <v>6.9424929856273447</v>
      </c>
      <c r="I300" s="15">
        <v>236.77614042295463</v>
      </c>
      <c r="J300" s="15">
        <v>259.71328542255276</v>
      </c>
      <c r="K300" s="15">
        <v>83.532793278971297</v>
      </c>
      <c r="L300" s="15">
        <v>110.25366304860799</v>
      </c>
      <c r="M300" s="15">
        <v>386.23576279689939</v>
      </c>
    </row>
    <row r="301" spans="2:13" x14ac:dyDescent="0.35">
      <c r="B301" s="6" t="s">
        <v>304</v>
      </c>
      <c r="C301" s="12">
        <v>1</v>
      </c>
      <c r="D301" s="15">
        <v>227.90986270015858</v>
      </c>
      <c r="E301" s="15">
        <v>261.8822104754139</v>
      </c>
      <c r="F301" s="15">
        <v>-33.972347775255315</v>
      </c>
      <c r="G301" s="15">
        <v>-0.40810666941501184</v>
      </c>
      <c r="H301" s="15">
        <v>8.1093949475890934</v>
      </c>
      <c r="I301" s="15">
        <v>248.48598752229475</v>
      </c>
      <c r="J301" s="15">
        <v>275.27843342853305</v>
      </c>
      <c r="K301" s="15">
        <v>83.637860030896604</v>
      </c>
      <c r="L301" s="15">
        <v>123.71759677278925</v>
      </c>
      <c r="M301" s="15">
        <v>400.04682417803855</v>
      </c>
    </row>
    <row r="302" spans="2:13" x14ac:dyDescent="0.35">
      <c r="B302" s="6" t="s">
        <v>305</v>
      </c>
      <c r="C302" s="12">
        <v>1</v>
      </c>
      <c r="D302" s="15">
        <v>223.9126389906113</v>
      </c>
      <c r="E302" s="15">
        <v>249.04487219706158</v>
      </c>
      <c r="F302" s="15">
        <v>-25.13223320645028</v>
      </c>
      <c r="G302" s="15">
        <v>-0.30191119132238731</v>
      </c>
      <c r="H302" s="15">
        <v>6.9816027637298124</v>
      </c>
      <c r="I302" s="15">
        <v>237.51169274316868</v>
      </c>
      <c r="J302" s="15">
        <v>260.57805165095448</v>
      </c>
      <c r="K302" s="15">
        <v>83.536052823211534</v>
      </c>
      <c r="L302" s="15">
        <v>111.0484377557996</v>
      </c>
      <c r="M302" s="15">
        <v>387.04130663832359</v>
      </c>
    </row>
    <row r="303" spans="2:13" x14ac:dyDescent="0.35">
      <c r="B303" s="6" t="s">
        <v>306</v>
      </c>
      <c r="C303" s="12">
        <v>1</v>
      </c>
      <c r="D303" s="15">
        <v>220.86505026355866</v>
      </c>
      <c r="E303" s="15">
        <v>261.8822104754139</v>
      </c>
      <c r="F303" s="15">
        <v>-41.017160211855241</v>
      </c>
      <c r="G303" s="15">
        <v>-0.49273534916284956</v>
      </c>
      <c r="H303" s="15">
        <v>8.1093949475890934</v>
      </c>
      <c r="I303" s="15">
        <v>248.48598752229475</v>
      </c>
      <c r="J303" s="15">
        <v>275.27843342853305</v>
      </c>
      <c r="K303" s="15">
        <v>83.637860030896604</v>
      </c>
      <c r="L303" s="15">
        <v>123.71759677278925</v>
      </c>
      <c r="M303" s="15">
        <v>400.04682417803855</v>
      </c>
    </row>
    <row r="304" spans="2:13" x14ac:dyDescent="0.35">
      <c r="B304" s="6" t="s">
        <v>307</v>
      </c>
      <c r="C304" s="12">
        <v>1</v>
      </c>
      <c r="D304" s="15">
        <v>229.21950133471654</v>
      </c>
      <c r="E304" s="15">
        <v>246.85313151895542</v>
      </c>
      <c r="F304" s="15">
        <v>-17.633630184238882</v>
      </c>
      <c r="G304" s="15">
        <v>-0.21183116727150211</v>
      </c>
      <c r="H304" s="15">
        <v>6.8844340449279873</v>
      </c>
      <c r="I304" s="15">
        <v>235.48046882735503</v>
      </c>
      <c r="J304" s="15">
        <v>258.22579421055582</v>
      </c>
      <c r="K304" s="15">
        <v>83.527987981579145</v>
      </c>
      <c r="L304" s="15">
        <v>108.87001970130314</v>
      </c>
      <c r="M304" s="15">
        <v>384.83624333660771</v>
      </c>
    </row>
    <row r="305" spans="2:13" x14ac:dyDescent="0.35">
      <c r="B305" s="6" t="s">
        <v>308</v>
      </c>
      <c r="C305" s="12">
        <v>1</v>
      </c>
      <c r="D305" s="15">
        <v>224.88853710671569</v>
      </c>
      <c r="E305" s="15">
        <v>248.24471292275368</v>
      </c>
      <c r="F305" s="15">
        <v>-23.35617581603799</v>
      </c>
      <c r="G305" s="15">
        <v>-0.28057557827950486</v>
      </c>
      <c r="H305" s="15">
        <v>6.9424929856273447</v>
      </c>
      <c r="I305" s="15">
        <v>236.77614042295463</v>
      </c>
      <c r="J305" s="15">
        <v>259.71328542255276</v>
      </c>
      <c r="K305" s="15">
        <v>83.532793278971297</v>
      </c>
      <c r="L305" s="15">
        <v>110.25366304860799</v>
      </c>
      <c r="M305" s="15">
        <v>386.23576279689939</v>
      </c>
    </row>
    <row r="306" spans="2:13" x14ac:dyDescent="0.35">
      <c r="B306" s="6" t="s">
        <v>309</v>
      </c>
      <c r="C306" s="12">
        <v>1</v>
      </c>
      <c r="D306" s="15">
        <v>241.56974188162042</v>
      </c>
      <c r="E306" s="15">
        <v>248.24471292275368</v>
      </c>
      <c r="F306" s="15">
        <v>-6.6749710411332615</v>
      </c>
      <c r="G306" s="15">
        <v>-8.0185809295839183E-2</v>
      </c>
      <c r="H306" s="15">
        <v>6.9424929856273447</v>
      </c>
      <c r="I306" s="15">
        <v>236.77614042295463</v>
      </c>
      <c r="J306" s="15">
        <v>259.71328542255276</v>
      </c>
      <c r="K306" s="15">
        <v>83.532793278971297</v>
      </c>
      <c r="L306" s="15">
        <v>110.25366304860799</v>
      </c>
      <c r="M306" s="15">
        <v>386.23576279689939</v>
      </c>
    </row>
    <row r="307" spans="2:13" x14ac:dyDescent="0.35">
      <c r="B307" s="6" t="s">
        <v>310</v>
      </c>
      <c r="C307" s="12">
        <v>1</v>
      </c>
      <c r="D307" s="15">
        <v>230.10048123327263</v>
      </c>
      <c r="E307" s="15">
        <v>248.24471292275368</v>
      </c>
      <c r="F307" s="15">
        <v>-18.144231689481046</v>
      </c>
      <c r="G307" s="15">
        <v>-0.21796497589377373</v>
      </c>
      <c r="H307" s="15">
        <v>6.9424929856273447</v>
      </c>
      <c r="I307" s="15">
        <v>236.77614042295463</v>
      </c>
      <c r="J307" s="15">
        <v>259.71328542255276</v>
      </c>
      <c r="K307" s="15">
        <v>83.532793278971297</v>
      </c>
      <c r="L307" s="15">
        <v>110.25366304860799</v>
      </c>
      <c r="M307" s="15">
        <v>386.23576279689939</v>
      </c>
    </row>
    <row r="308" spans="2:13" x14ac:dyDescent="0.35">
      <c r="B308" s="6" t="s">
        <v>311</v>
      </c>
      <c r="C308" s="12">
        <v>1</v>
      </c>
      <c r="D308" s="15">
        <v>308.24658556892086</v>
      </c>
      <c r="E308" s="15">
        <v>268.52701155800469</v>
      </c>
      <c r="F308" s="15">
        <v>39.719574010916176</v>
      </c>
      <c r="G308" s="15">
        <v>0.47714756623282095</v>
      </c>
      <c r="H308" s="15">
        <v>8.9831239766557456</v>
      </c>
      <c r="I308" s="15">
        <v>253.68744185094937</v>
      </c>
      <c r="J308" s="15">
        <v>283.36658126506001</v>
      </c>
      <c r="K308" s="15">
        <v>83.727091556507773</v>
      </c>
      <c r="L308" s="15">
        <v>130.21499284930255</v>
      </c>
      <c r="M308" s="15">
        <v>406.8390302667068</v>
      </c>
    </row>
    <row r="309" spans="2:13" x14ac:dyDescent="0.35">
      <c r="B309" s="6" t="s">
        <v>312</v>
      </c>
      <c r="C309" s="12">
        <v>1</v>
      </c>
      <c r="D309" s="15">
        <v>326.65294605776489</v>
      </c>
      <c r="E309" s="15">
        <v>268.52701155800469</v>
      </c>
      <c r="F309" s="15">
        <v>58.125934499760206</v>
      </c>
      <c r="G309" s="15">
        <v>0.69826147113125125</v>
      </c>
      <c r="H309" s="15">
        <v>8.9831239766557456</v>
      </c>
      <c r="I309" s="15">
        <v>253.68744185094937</v>
      </c>
      <c r="J309" s="15">
        <v>283.36658126506001</v>
      </c>
      <c r="K309" s="15">
        <v>83.727091556507773</v>
      </c>
      <c r="L309" s="15">
        <v>130.21499284930255</v>
      </c>
      <c r="M309" s="15">
        <v>406.8390302667068</v>
      </c>
    </row>
    <row r="310" spans="2:13" x14ac:dyDescent="0.35">
      <c r="B310" s="6" t="s">
        <v>313</v>
      </c>
      <c r="C310" s="12">
        <v>1</v>
      </c>
      <c r="D310" s="15">
        <v>120.51899294525484</v>
      </c>
      <c r="E310" s="15">
        <v>248.24471292275368</v>
      </c>
      <c r="F310" s="15">
        <v>-127.72571997749884</v>
      </c>
      <c r="G310" s="15">
        <v>-1.5343572520654187</v>
      </c>
      <c r="H310" s="15">
        <v>6.9424929856273447</v>
      </c>
      <c r="I310" s="15">
        <v>236.77614042295463</v>
      </c>
      <c r="J310" s="15">
        <v>259.71328542255276</v>
      </c>
      <c r="K310" s="15">
        <v>83.532793278971297</v>
      </c>
      <c r="L310" s="15">
        <v>110.25366304860799</v>
      </c>
      <c r="M310" s="15">
        <v>386.23576279689939</v>
      </c>
    </row>
    <row r="311" spans="2:13" x14ac:dyDescent="0.35">
      <c r="B311" s="6" t="s">
        <v>314</v>
      </c>
      <c r="C311" s="12">
        <v>1</v>
      </c>
      <c r="D311" s="15">
        <v>199.31599103370235</v>
      </c>
      <c r="E311" s="15">
        <v>249.84503147136942</v>
      </c>
      <c r="F311" s="15">
        <v>-50.529040437667078</v>
      </c>
      <c r="G311" s="15">
        <v>-0.60700068591587897</v>
      </c>
      <c r="H311" s="15">
        <v>7.0248080363914074</v>
      </c>
      <c r="I311" s="15">
        <v>238.24047955762401</v>
      </c>
      <c r="J311" s="15">
        <v>261.44958338511481</v>
      </c>
      <c r="K311" s="15">
        <v>83.539674838246867</v>
      </c>
      <c r="L311" s="15">
        <v>111.84261368347475</v>
      </c>
      <c r="M311" s="15">
        <v>387.84744925926407</v>
      </c>
    </row>
    <row r="312" spans="2:13" x14ac:dyDescent="0.35">
      <c r="B312" s="6" t="s">
        <v>315</v>
      </c>
      <c r="C312" s="12">
        <v>1</v>
      </c>
      <c r="D312" s="15">
        <v>265.2078074172141</v>
      </c>
      <c r="E312" s="15">
        <v>261.8822104754139</v>
      </c>
      <c r="F312" s="15">
        <v>3.3255969418001996</v>
      </c>
      <c r="G312" s="15">
        <v>3.9950088251580328E-2</v>
      </c>
      <c r="H312" s="15">
        <v>8.1093949475890934</v>
      </c>
      <c r="I312" s="15">
        <v>248.48598752229475</v>
      </c>
      <c r="J312" s="15">
        <v>275.27843342853305</v>
      </c>
      <c r="K312" s="15">
        <v>83.637860030896604</v>
      </c>
      <c r="L312" s="15">
        <v>123.71759677278925</v>
      </c>
      <c r="M312" s="15">
        <v>400.04682417803855</v>
      </c>
    </row>
    <row r="313" spans="2:13" x14ac:dyDescent="0.35">
      <c r="B313" s="6" t="s">
        <v>316</v>
      </c>
      <c r="C313" s="12">
        <v>1</v>
      </c>
      <c r="D313" s="15">
        <v>292.62008799438132</v>
      </c>
      <c r="E313" s="15">
        <v>261.8822104754139</v>
      </c>
      <c r="F313" s="15">
        <v>30.737877518967423</v>
      </c>
      <c r="G313" s="15">
        <v>0.36925127760199628</v>
      </c>
      <c r="H313" s="15">
        <v>8.1093949475890934</v>
      </c>
      <c r="I313" s="15">
        <v>248.48598752229475</v>
      </c>
      <c r="J313" s="15">
        <v>275.27843342853305</v>
      </c>
      <c r="K313" s="15">
        <v>83.637860030896604</v>
      </c>
      <c r="L313" s="15">
        <v>123.71759677278925</v>
      </c>
      <c r="M313" s="15">
        <v>400.04682417803855</v>
      </c>
    </row>
    <row r="314" spans="2:13" x14ac:dyDescent="0.35">
      <c r="B314" s="6" t="s">
        <v>317</v>
      </c>
      <c r="C314" s="12">
        <v>1</v>
      </c>
      <c r="D314" s="15">
        <v>296.42927521325447</v>
      </c>
      <c r="E314" s="15">
        <v>261.8822104754139</v>
      </c>
      <c r="F314" s="15">
        <v>34.547064737840572</v>
      </c>
      <c r="G314" s="15">
        <v>0.41501069109195399</v>
      </c>
      <c r="H314" s="15">
        <v>8.1093949475890934</v>
      </c>
      <c r="I314" s="15">
        <v>248.48598752229475</v>
      </c>
      <c r="J314" s="15">
        <v>275.27843342853305</v>
      </c>
      <c r="K314" s="15">
        <v>83.637860030896604</v>
      </c>
      <c r="L314" s="15">
        <v>123.71759677278925</v>
      </c>
      <c r="M314" s="15">
        <v>400.04682417803855</v>
      </c>
    </row>
    <row r="315" spans="2:13" x14ac:dyDescent="0.35">
      <c r="B315" s="6" t="s">
        <v>318</v>
      </c>
      <c r="C315" s="12">
        <v>1</v>
      </c>
      <c r="D315" s="15">
        <v>349.29649762786892</v>
      </c>
      <c r="E315" s="15">
        <v>386.25199757392818</v>
      </c>
      <c r="F315" s="15">
        <v>-36.955499946059263</v>
      </c>
      <c r="G315" s="15">
        <v>-0.44394300032858264</v>
      </c>
      <c r="H315" s="15">
        <v>18.027006548531364</v>
      </c>
      <c r="I315" s="15">
        <v>356.47248868797107</v>
      </c>
      <c r="J315" s="15">
        <v>416.03150645988529</v>
      </c>
      <c r="K315" s="15">
        <v>85.173366196438778</v>
      </c>
      <c r="L315" s="15">
        <v>245.55082188703275</v>
      </c>
      <c r="M315" s="15">
        <v>526.95317326082363</v>
      </c>
    </row>
    <row r="316" spans="2:13" x14ac:dyDescent="0.35">
      <c r="B316" s="6" t="s">
        <v>319</v>
      </c>
      <c r="C316" s="12">
        <v>1</v>
      </c>
      <c r="D316" s="15">
        <v>284.12361474754738</v>
      </c>
      <c r="E316" s="15">
        <v>336.16968023082364</v>
      </c>
      <c r="F316" s="15">
        <v>-52.046065483276266</v>
      </c>
      <c r="G316" s="15">
        <v>-0.62522456737613141</v>
      </c>
      <c r="H316" s="15">
        <v>11.288796957563413</v>
      </c>
      <c r="I316" s="15">
        <v>317.52128020919537</v>
      </c>
      <c r="J316" s="15">
        <v>354.81808025245192</v>
      </c>
      <c r="K316" s="15">
        <v>84.005751475008893</v>
      </c>
      <c r="L316" s="15">
        <v>197.39733243216284</v>
      </c>
      <c r="M316" s="15">
        <v>474.94202802948445</v>
      </c>
    </row>
    <row r="317" spans="2:13" x14ac:dyDescent="0.35">
      <c r="B317" s="6" t="s">
        <v>320</v>
      </c>
      <c r="C317" s="12">
        <v>1</v>
      </c>
      <c r="D317" s="15">
        <v>302.02682443031557</v>
      </c>
      <c r="E317" s="15">
        <v>336.16968023082364</v>
      </c>
      <c r="F317" s="15">
        <v>-34.142855800508073</v>
      </c>
      <c r="G317" s="15">
        <v>-0.41015496654050865</v>
      </c>
      <c r="H317" s="15">
        <v>11.288796957563413</v>
      </c>
      <c r="I317" s="15">
        <v>317.52128020919537</v>
      </c>
      <c r="J317" s="15">
        <v>354.81808025245192</v>
      </c>
      <c r="K317" s="15">
        <v>84.005751475008893</v>
      </c>
      <c r="L317" s="15">
        <v>197.39733243216284</v>
      </c>
      <c r="M317" s="15">
        <v>474.94202802948445</v>
      </c>
    </row>
    <row r="318" spans="2:13" x14ac:dyDescent="0.35">
      <c r="B318" s="6" t="s">
        <v>321</v>
      </c>
      <c r="C318" s="12">
        <v>1</v>
      </c>
      <c r="D318" s="15">
        <v>262.65703595214245</v>
      </c>
      <c r="E318" s="15">
        <v>336.16968023082364</v>
      </c>
      <c r="F318" s="15">
        <v>-73.512644278681194</v>
      </c>
      <c r="G318" s="15">
        <v>-0.88310059154390119</v>
      </c>
      <c r="H318" s="15">
        <v>11.288796957563413</v>
      </c>
      <c r="I318" s="15">
        <v>317.52128020919537</v>
      </c>
      <c r="J318" s="15">
        <v>354.81808025245192</v>
      </c>
      <c r="K318" s="15">
        <v>84.005751475008893</v>
      </c>
      <c r="L318" s="15">
        <v>197.39733243216284</v>
      </c>
      <c r="M318" s="15">
        <v>474.94202802948445</v>
      </c>
    </row>
    <row r="319" spans="2:13" x14ac:dyDescent="0.35">
      <c r="B319" s="6" t="s">
        <v>322</v>
      </c>
      <c r="C319" s="12">
        <v>1</v>
      </c>
      <c r="D319" s="15">
        <v>377.139476472588</v>
      </c>
      <c r="E319" s="15">
        <v>264.54940808891035</v>
      </c>
      <c r="F319" s="15">
        <v>112.59006838367765</v>
      </c>
      <c r="G319" s="15">
        <v>1.3525340703929547</v>
      </c>
      <c r="H319" s="15">
        <v>8.4412618370275094</v>
      </c>
      <c r="I319" s="15">
        <v>250.60496139401909</v>
      </c>
      <c r="J319" s="15">
        <v>278.49385478380162</v>
      </c>
      <c r="K319" s="15">
        <v>83.670689285634097</v>
      </c>
      <c r="L319" s="15">
        <v>126.33056247148929</v>
      </c>
      <c r="M319" s="15">
        <v>402.76825370633139</v>
      </c>
    </row>
    <row r="320" spans="2:13" ht="15" thickBot="1" x14ac:dyDescent="0.4">
      <c r="B320" s="10" t="s">
        <v>323</v>
      </c>
      <c r="C320" s="13">
        <v>1</v>
      </c>
      <c r="D320" s="16">
        <v>327.86669151320319</v>
      </c>
      <c r="E320" s="16">
        <v>279.55529399680768</v>
      </c>
      <c r="F320" s="16">
        <v>48.311397516395516</v>
      </c>
      <c r="G320" s="16">
        <v>0.58036034676301296</v>
      </c>
      <c r="H320" s="16">
        <v>10.709985298872423</v>
      </c>
      <c r="I320" s="16">
        <v>261.86305532603268</v>
      </c>
      <c r="J320" s="16">
        <v>297.24753266758268</v>
      </c>
      <c r="K320" s="16">
        <v>83.929929877451528</v>
      </c>
      <c r="L320" s="16">
        <v>140.90819882576025</v>
      </c>
      <c r="M320" s="16">
        <v>418.20238916785513</v>
      </c>
    </row>
    <row r="340" spans="7:7" x14ac:dyDescent="0.35">
      <c r="G340" t="s">
        <v>83</v>
      </c>
    </row>
    <row r="360" spans="7:7" x14ac:dyDescent="0.35">
      <c r="G360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990318">
              <controlPr defaultSize="0" autoFill="0" autoPict="0" macro="[0]!GoToResultsNew1120202118403473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4</xdr:col>
                    <xdr:colOff>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569B-A995-4BFD-8FE0-4AFA9BB07088}">
  <sheetPr codeName="Sheet11"/>
  <dimension ref="A1:R221"/>
  <sheetViews>
    <sheetView topLeftCell="J1" workbookViewId="0">
      <selection activeCell="S13" sqref="S13"/>
    </sheetView>
  </sheetViews>
  <sheetFormatPr defaultRowHeight="14.5" x14ac:dyDescent="0.35"/>
  <cols>
    <col min="1" max="1" width="12" customWidth="1"/>
    <col min="3" max="3" width="14.26953125" customWidth="1"/>
    <col min="5" max="5" width="17.6328125" customWidth="1"/>
    <col min="8" max="8" width="13.36328125" customWidth="1"/>
    <col min="9" max="9" width="14.54296875" customWidth="1"/>
    <col min="10" max="10" width="17" customWidth="1"/>
    <col min="11" max="11" width="14.453125" customWidth="1"/>
    <col min="13" max="13" width="20.7265625" customWidth="1"/>
    <col min="15" max="15" width="9.54296875" customWidth="1"/>
    <col min="17" max="17" width="10.1796875" customWidth="1"/>
  </cols>
  <sheetData>
    <row r="1" spans="1:17" x14ac:dyDescent="0.35">
      <c r="A1" s="56" t="s">
        <v>0</v>
      </c>
      <c r="B1" s="57" t="s">
        <v>1</v>
      </c>
      <c r="C1" s="57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42" t="s">
        <v>325</v>
      </c>
      <c r="I1" s="42" t="s">
        <v>326</v>
      </c>
      <c r="J1" s="42" t="s">
        <v>327</v>
      </c>
      <c r="K1" s="42" t="s">
        <v>328</v>
      </c>
    </row>
    <row r="2" spans="1:17" ht="15" thickBot="1" x14ac:dyDescent="0.4">
      <c r="A2" s="59">
        <v>40302</v>
      </c>
      <c r="B2" s="60" t="s">
        <v>7</v>
      </c>
      <c r="C2" s="60" t="s">
        <v>8</v>
      </c>
      <c r="D2" s="61">
        <v>270.7488999921228</v>
      </c>
      <c r="E2" s="61">
        <v>4.29</v>
      </c>
      <c r="F2" s="61">
        <v>0</v>
      </c>
      <c r="G2" s="61">
        <v>0</v>
      </c>
      <c r="H2" s="41">
        <f>IF(B2="RM",1,0)</f>
        <v>1</v>
      </c>
      <c r="I2" s="41">
        <f>$H2*F2</f>
        <v>0</v>
      </c>
      <c r="J2" s="41">
        <f>$H2*G2</f>
        <v>0</v>
      </c>
      <c r="K2" s="41">
        <f>$H2*E2</f>
        <v>4.29</v>
      </c>
      <c r="M2" s="76" t="s">
        <v>378</v>
      </c>
      <c r="N2" s="76"/>
      <c r="O2" s="76"/>
      <c r="P2" s="76"/>
      <c r="Q2" s="76"/>
    </row>
    <row r="3" spans="1:17" ht="29" x14ac:dyDescent="0.35">
      <c r="A3" s="59">
        <v>40309</v>
      </c>
      <c r="B3" s="60" t="s">
        <v>7</v>
      </c>
      <c r="C3" s="60" t="s">
        <v>8</v>
      </c>
      <c r="D3" s="61">
        <v>314.50582438280878</v>
      </c>
      <c r="E3" s="61">
        <v>4.29</v>
      </c>
      <c r="F3" s="61">
        <v>1</v>
      </c>
      <c r="G3" s="61">
        <v>0</v>
      </c>
      <c r="H3" s="41">
        <f t="shared" ref="H3:H66" si="0">IF(B3="RM",1,0)</f>
        <v>1</v>
      </c>
      <c r="I3" s="41">
        <f t="shared" ref="I3:I66" si="1">$H3*F3</f>
        <v>1</v>
      </c>
      <c r="J3" s="41">
        <f t="shared" ref="J3:J66" si="2">$H3*G3</f>
        <v>0</v>
      </c>
      <c r="K3" s="41">
        <f t="shared" ref="K3:K66" si="3">$H3*E3</f>
        <v>4.29</v>
      </c>
      <c r="M3" s="7" t="s">
        <v>63</v>
      </c>
      <c r="N3" s="8" t="s">
        <v>73</v>
      </c>
      <c r="O3" s="8" t="s">
        <v>74</v>
      </c>
      <c r="P3" s="8" t="s">
        <v>75</v>
      </c>
      <c r="Q3" s="8" t="s">
        <v>76</v>
      </c>
    </row>
    <row r="4" spans="1:17" x14ac:dyDescent="0.35">
      <c r="A4" s="59">
        <v>40316</v>
      </c>
      <c r="B4" s="60" t="s">
        <v>7</v>
      </c>
      <c r="C4" s="60" t="s">
        <v>8</v>
      </c>
      <c r="D4" s="61">
        <v>390.60697916261392</v>
      </c>
      <c r="E4" s="61">
        <v>4.0858333330000001</v>
      </c>
      <c r="F4" s="61">
        <v>0</v>
      </c>
      <c r="G4" s="61">
        <v>1</v>
      </c>
      <c r="H4" s="41">
        <f t="shared" si="0"/>
        <v>1</v>
      </c>
      <c r="I4" s="41">
        <f t="shared" si="1"/>
        <v>0</v>
      </c>
      <c r="J4" s="41">
        <f t="shared" si="2"/>
        <v>1</v>
      </c>
      <c r="K4" s="41">
        <f t="shared" si="3"/>
        <v>4.0858333330000001</v>
      </c>
      <c r="M4" s="18" t="s">
        <v>79</v>
      </c>
      <c r="N4" s="20">
        <v>472.23789053373702</v>
      </c>
      <c r="O4" s="20">
        <v>45.592862236159505</v>
      </c>
      <c r="P4" s="20">
        <v>10.35771538289621</v>
      </c>
      <c r="Q4" s="32">
        <v>1.1799598092139973E-20</v>
      </c>
    </row>
    <row r="5" spans="1:17" x14ac:dyDescent="0.35">
      <c r="A5" s="59">
        <v>40323</v>
      </c>
      <c r="B5" s="60" t="s">
        <v>7</v>
      </c>
      <c r="C5" s="60" t="s">
        <v>8</v>
      </c>
      <c r="D5" s="61">
        <v>249.86237982712225</v>
      </c>
      <c r="E5" s="61">
        <v>4.0858333330000001</v>
      </c>
      <c r="F5" s="61">
        <v>0</v>
      </c>
      <c r="G5" s="61">
        <v>1</v>
      </c>
      <c r="H5" s="41">
        <f t="shared" si="0"/>
        <v>1</v>
      </c>
      <c r="I5" s="41">
        <f t="shared" si="1"/>
        <v>0</v>
      </c>
      <c r="J5" s="41">
        <f t="shared" si="2"/>
        <v>1</v>
      </c>
      <c r="K5" s="41">
        <f t="shared" si="3"/>
        <v>4.0858333330000001</v>
      </c>
      <c r="M5" s="6" t="s">
        <v>4</v>
      </c>
      <c r="N5" s="15">
        <v>-57.31117823546132</v>
      </c>
      <c r="O5" s="15">
        <v>10.714701653556419</v>
      </c>
      <c r="P5" s="15">
        <v>-5.3488356548349261</v>
      </c>
      <c r="Q5" s="33">
        <v>2.2582827674533235E-7</v>
      </c>
    </row>
    <row r="6" spans="1:17" x14ac:dyDescent="0.35">
      <c r="A6" s="59">
        <v>40330</v>
      </c>
      <c r="B6" s="60" t="s">
        <v>7</v>
      </c>
      <c r="C6" s="60" t="s">
        <v>8</v>
      </c>
      <c r="D6" s="61">
        <v>222.03389430781561</v>
      </c>
      <c r="E6" s="61">
        <v>4.7931249999999999</v>
      </c>
      <c r="F6" s="61">
        <v>0</v>
      </c>
      <c r="G6" s="61">
        <v>1</v>
      </c>
      <c r="H6" s="41">
        <f t="shared" si="0"/>
        <v>1</v>
      </c>
      <c r="I6" s="41">
        <f t="shared" si="1"/>
        <v>0</v>
      </c>
      <c r="J6" s="41">
        <f t="shared" si="2"/>
        <v>1</v>
      </c>
      <c r="K6" s="41">
        <f t="shared" si="3"/>
        <v>4.7931249999999999</v>
      </c>
      <c r="M6" s="6" t="s">
        <v>5</v>
      </c>
      <c r="N6" s="15">
        <v>125.99656876537975</v>
      </c>
      <c r="O6" s="15">
        <v>18.611155073502097</v>
      </c>
      <c r="P6" s="15">
        <v>6.7699488971949515</v>
      </c>
      <c r="Q6" s="33">
        <v>1.2083201106349861E-10</v>
      </c>
    </row>
    <row r="7" spans="1:17" x14ac:dyDescent="0.35">
      <c r="A7" s="59">
        <v>40337</v>
      </c>
      <c r="B7" s="60" t="s">
        <v>7</v>
      </c>
      <c r="C7" s="60" t="s">
        <v>8</v>
      </c>
      <c r="D7" s="61">
        <v>276.35819705736077</v>
      </c>
      <c r="E7" s="61">
        <v>4.1471428570000004</v>
      </c>
      <c r="F7" s="61">
        <v>0</v>
      </c>
      <c r="G7" s="61">
        <v>0</v>
      </c>
      <c r="H7" s="41">
        <f t="shared" si="0"/>
        <v>1</v>
      </c>
      <c r="I7" s="41">
        <f t="shared" si="1"/>
        <v>0</v>
      </c>
      <c r="J7" s="41">
        <f t="shared" si="2"/>
        <v>0</v>
      </c>
      <c r="K7" s="41">
        <f t="shared" si="3"/>
        <v>4.1471428570000004</v>
      </c>
      <c r="M7" s="6" t="s">
        <v>6</v>
      </c>
      <c r="N7" s="15">
        <v>79.262985076633385</v>
      </c>
      <c r="O7" s="15">
        <v>12.914354813937546</v>
      </c>
      <c r="P7" s="15">
        <v>6.1375876858432346</v>
      </c>
      <c r="Q7" s="33">
        <v>3.9842977805903956E-9</v>
      </c>
    </row>
    <row r="8" spans="1:17" ht="15" thickBot="1" x14ac:dyDescent="0.4">
      <c r="A8" s="59">
        <v>40344</v>
      </c>
      <c r="B8" s="60" t="s">
        <v>7</v>
      </c>
      <c r="C8" s="60" t="s">
        <v>8</v>
      </c>
      <c r="D8" s="61">
        <v>294.86318135451683</v>
      </c>
      <c r="E8" s="61">
        <v>4.1471428570000004</v>
      </c>
      <c r="F8" s="61">
        <v>0</v>
      </c>
      <c r="G8" s="61">
        <v>0</v>
      </c>
      <c r="H8" s="41">
        <f t="shared" si="0"/>
        <v>1</v>
      </c>
      <c r="I8" s="41">
        <f t="shared" si="1"/>
        <v>0</v>
      </c>
      <c r="J8" s="41">
        <f t="shared" si="2"/>
        <v>0</v>
      </c>
      <c r="K8" s="41">
        <f t="shared" si="3"/>
        <v>4.1471428570000004</v>
      </c>
      <c r="M8" s="10" t="s">
        <v>325</v>
      </c>
      <c r="N8" s="16">
        <v>37.544810058846181</v>
      </c>
      <c r="O8" s="16">
        <v>11.705788886805754</v>
      </c>
      <c r="P8" s="16">
        <v>3.2073711923136616</v>
      </c>
      <c r="Q8" s="34">
        <v>1.5439205559886204E-3</v>
      </c>
    </row>
    <row r="9" spans="1:17" x14ac:dyDescent="0.35">
      <c r="A9" s="59">
        <v>40351</v>
      </c>
      <c r="B9" s="60" t="s">
        <v>7</v>
      </c>
      <c r="C9" s="60" t="s">
        <v>8</v>
      </c>
      <c r="D9" s="61">
        <v>383.45580710381228</v>
      </c>
      <c r="E9" s="61">
        <v>4.05</v>
      </c>
      <c r="F9" s="61">
        <v>1</v>
      </c>
      <c r="G9" s="61">
        <v>0</v>
      </c>
      <c r="H9" s="41">
        <f t="shared" si="0"/>
        <v>1</v>
      </c>
      <c r="I9" s="41">
        <f t="shared" si="1"/>
        <v>1</v>
      </c>
      <c r="J9" s="41">
        <f t="shared" si="2"/>
        <v>0</v>
      </c>
      <c r="K9" s="41">
        <f t="shared" si="3"/>
        <v>4.05</v>
      </c>
    </row>
    <row r="10" spans="1:17" ht="15" thickBot="1" x14ac:dyDescent="0.4">
      <c r="A10" s="59">
        <v>40358</v>
      </c>
      <c r="B10" s="60" t="s">
        <v>7</v>
      </c>
      <c r="C10" s="60" t="s">
        <v>8</v>
      </c>
      <c r="D10" s="61">
        <v>300.2942445751741</v>
      </c>
      <c r="E10" s="61">
        <v>4.05</v>
      </c>
      <c r="F10" s="61">
        <v>0</v>
      </c>
      <c r="G10" s="61">
        <v>1</v>
      </c>
      <c r="H10" s="41">
        <f t="shared" si="0"/>
        <v>1</v>
      </c>
      <c r="I10" s="41">
        <f t="shared" si="1"/>
        <v>0</v>
      </c>
      <c r="J10" s="41">
        <f t="shared" si="2"/>
        <v>1</v>
      </c>
      <c r="K10" s="41">
        <f t="shared" si="3"/>
        <v>4.05</v>
      </c>
      <c r="M10" s="76" t="s">
        <v>379</v>
      </c>
      <c r="N10" s="76"/>
      <c r="O10" s="76"/>
      <c r="P10" s="76"/>
      <c r="Q10" s="76"/>
    </row>
    <row r="11" spans="1:17" ht="29" x14ac:dyDescent="0.35">
      <c r="A11" s="59">
        <v>40365</v>
      </c>
      <c r="B11" s="60" t="s">
        <v>7</v>
      </c>
      <c r="C11" s="60" t="s">
        <v>8</v>
      </c>
      <c r="D11" s="61">
        <v>296.74312209515341</v>
      </c>
      <c r="E11" s="61">
        <v>4.5813333329999999</v>
      </c>
      <c r="F11" s="61">
        <v>0</v>
      </c>
      <c r="G11" s="61">
        <v>1</v>
      </c>
      <c r="H11" s="41">
        <f t="shared" si="0"/>
        <v>1</v>
      </c>
      <c r="I11" s="41">
        <f t="shared" si="1"/>
        <v>0</v>
      </c>
      <c r="J11" s="41">
        <f t="shared" si="2"/>
        <v>1</v>
      </c>
      <c r="K11" s="41">
        <f t="shared" si="3"/>
        <v>4.5813333329999999</v>
      </c>
      <c r="M11" s="7" t="s">
        <v>63</v>
      </c>
      <c r="N11" s="8" t="s">
        <v>73</v>
      </c>
      <c r="O11" s="8" t="s">
        <v>74</v>
      </c>
      <c r="P11" s="8" t="s">
        <v>75</v>
      </c>
      <c r="Q11" s="8" t="s">
        <v>76</v>
      </c>
    </row>
    <row r="12" spans="1:17" x14ac:dyDescent="0.35">
      <c r="A12" s="59">
        <v>40372</v>
      </c>
      <c r="B12" s="60" t="s">
        <v>7</v>
      </c>
      <c r="C12" s="60" t="s">
        <v>8</v>
      </c>
      <c r="D12" s="61">
        <v>429.79776568141511</v>
      </c>
      <c r="E12" s="61">
        <v>3.556923077</v>
      </c>
      <c r="F12" s="61">
        <v>0</v>
      </c>
      <c r="G12" s="61">
        <v>1</v>
      </c>
      <c r="H12" s="41">
        <f t="shared" si="0"/>
        <v>1</v>
      </c>
      <c r="I12" s="41">
        <f t="shared" si="1"/>
        <v>0</v>
      </c>
      <c r="J12" s="41">
        <f t="shared" si="2"/>
        <v>1</v>
      </c>
      <c r="K12" s="41">
        <f t="shared" si="3"/>
        <v>3.556923077</v>
      </c>
      <c r="M12" s="18" t="s">
        <v>79</v>
      </c>
      <c r="N12" s="20">
        <v>376.74432485042075</v>
      </c>
      <c r="O12" s="20">
        <v>64.890029514812753</v>
      </c>
      <c r="P12" s="20">
        <v>5.8058892508966968</v>
      </c>
      <c r="Q12" s="32">
        <v>2.2908925002177384E-8</v>
      </c>
    </row>
    <row r="13" spans="1:17" x14ac:dyDescent="0.35">
      <c r="A13" s="59">
        <v>40302</v>
      </c>
      <c r="B13" s="60" t="s">
        <v>7</v>
      </c>
      <c r="C13" s="60" t="s">
        <v>9</v>
      </c>
      <c r="D13" s="61">
        <v>297.21708504560701</v>
      </c>
      <c r="E13" s="61">
        <v>4.29</v>
      </c>
      <c r="F13" s="61">
        <v>0</v>
      </c>
      <c r="G13" s="61">
        <v>0</v>
      </c>
      <c r="H13" s="41">
        <f t="shared" si="0"/>
        <v>1</v>
      </c>
      <c r="I13" s="41">
        <f t="shared" si="1"/>
        <v>0</v>
      </c>
      <c r="J13" s="41">
        <f t="shared" si="2"/>
        <v>0</v>
      </c>
      <c r="K13" s="41">
        <f t="shared" si="3"/>
        <v>4.29</v>
      </c>
      <c r="M13" s="6" t="s">
        <v>4</v>
      </c>
      <c r="N13" s="15">
        <v>-34.364777001509609</v>
      </c>
      <c r="O13" s="15">
        <v>15.426763989959744</v>
      </c>
      <c r="P13" s="15">
        <v>-2.2276076190622582</v>
      </c>
      <c r="Q13" s="33">
        <v>2.694781460336193E-2</v>
      </c>
    </row>
    <row r="14" spans="1:17" x14ac:dyDescent="0.35">
      <c r="A14" s="59">
        <v>40309</v>
      </c>
      <c r="B14" s="60" t="s">
        <v>7</v>
      </c>
      <c r="C14" s="60" t="s">
        <v>9</v>
      </c>
      <c r="D14" s="61">
        <v>268.40556671680145</v>
      </c>
      <c r="E14" s="61">
        <v>4.29</v>
      </c>
      <c r="F14" s="61">
        <v>0</v>
      </c>
      <c r="G14" s="61">
        <v>0</v>
      </c>
      <c r="H14" s="41">
        <f t="shared" si="0"/>
        <v>1</v>
      </c>
      <c r="I14" s="41">
        <f t="shared" si="1"/>
        <v>0</v>
      </c>
      <c r="J14" s="41">
        <f t="shared" si="2"/>
        <v>0</v>
      </c>
      <c r="K14" s="41">
        <f t="shared" si="3"/>
        <v>4.29</v>
      </c>
      <c r="M14" s="6" t="s">
        <v>5</v>
      </c>
      <c r="N14" s="15">
        <v>124.58623018478522</v>
      </c>
      <c r="O14" s="15">
        <v>18.486240982221972</v>
      </c>
      <c r="P14" s="15">
        <v>6.7394031217378654</v>
      </c>
      <c r="Q14" s="33">
        <v>1.4507084422632488E-10</v>
      </c>
    </row>
    <row r="15" spans="1:17" x14ac:dyDescent="0.35">
      <c r="A15" s="59">
        <v>40316</v>
      </c>
      <c r="B15" s="60" t="s">
        <v>7</v>
      </c>
      <c r="C15" s="60" t="s">
        <v>9</v>
      </c>
      <c r="D15" s="61">
        <v>206.02798850125583</v>
      </c>
      <c r="E15" s="61">
        <v>4.0858333330000001</v>
      </c>
      <c r="F15" s="61">
        <v>0</v>
      </c>
      <c r="G15" s="61">
        <v>0</v>
      </c>
      <c r="H15" s="41">
        <f t="shared" si="0"/>
        <v>1</v>
      </c>
      <c r="I15" s="41">
        <f t="shared" si="1"/>
        <v>0</v>
      </c>
      <c r="J15" s="41">
        <f t="shared" si="2"/>
        <v>0</v>
      </c>
      <c r="K15" s="41">
        <f t="shared" si="3"/>
        <v>4.0858333330000001</v>
      </c>
      <c r="M15" s="6" t="s">
        <v>6</v>
      </c>
      <c r="N15" s="15">
        <v>79.890891531566069</v>
      </c>
      <c r="O15" s="15">
        <v>12.822466666946655</v>
      </c>
      <c r="P15" s="15">
        <v>6.2305400050293178</v>
      </c>
      <c r="Q15" s="33">
        <v>2.4331372472374824E-9</v>
      </c>
    </row>
    <row r="16" spans="1:17" x14ac:dyDescent="0.35">
      <c r="A16" s="59">
        <v>40323</v>
      </c>
      <c r="B16" s="60" t="s">
        <v>7</v>
      </c>
      <c r="C16" s="60" t="s">
        <v>9</v>
      </c>
      <c r="D16" s="61">
        <v>201.96734153603134</v>
      </c>
      <c r="E16" s="61">
        <v>4.0858333330000001</v>
      </c>
      <c r="F16" s="61">
        <v>0</v>
      </c>
      <c r="G16" s="61">
        <v>0</v>
      </c>
      <c r="H16" s="41">
        <f t="shared" si="0"/>
        <v>1</v>
      </c>
      <c r="I16" s="41">
        <f t="shared" si="1"/>
        <v>0</v>
      </c>
      <c r="J16" s="41">
        <f t="shared" si="2"/>
        <v>0</v>
      </c>
      <c r="K16" s="41">
        <f t="shared" si="3"/>
        <v>4.0858333330000001</v>
      </c>
      <c r="M16" s="6" t="s">
        <v>325</v>
      </c>
      <c r="N16" s="15">
        <v>223.52566016026705</v>
      </c>
      <c r="O16" s="15">
        <v>91.312818697328424</v>
      </c>
      <c r="P16" s="15">
        <v>2.4479110747986015</v>
      </c>
      <c r="Q16" s="33">
        <v>1.5174045595319097E-2</v>
      </c>
    </row>
    <row r="17" spans="1:18" ht="15" thickBot="1" x14ac:dyDescent="0.4">
      <c r="A17" s="59">
        <v>40330</v>
      </c>
      <c r="B17" s="60" t="s">
        <v>7</v>
      </c>
      <c r="C17" s="60" t="s">
        <v>9</v>
      </c>
      <c r="D17" s="61">
        <v>239.72697458725526</v>
      </c>
      <c r="E17" s="61">
        <v>3.84</v>
      </c>
      <c r="F17" s="61">
        <v>0</v>
      </c>
      <c r="G17" s="61">
        <v>0</v>
      </c>
      <c r="H17" s="41">
        <f t="shared" si="0"/>
        <v>1</v>
      </c>
      <c r="I17" s="41">
        <f t="shared" si="1"/>
        <v>0</v>
      </c>
      <c r="J17" s="41">
        <f t="shared" si="2"/>
        <v>0</v>
      </c>
      <c r="K17" s="41">
        <f t="shared" si="3"/>
        <v>3.84</v>
      </c>
      <c r="M17" s="10" t="s">
        <v>328</v>
      </c>
      <c r="N17" s="16">
        <v>-43.495844870320859</v>
      </c>
      <c r="O17" s="16">
        <v>21.181980543432253</v>
      </c>
      <c r="P17" s="16">
        <v>-2.0534361638721883</v>
      </c>
      <c r="Q17" s="34">
        <v>4.1246282454290295E-2</v>
      </c>
    </row>
    <row r="18" spans="1:18" x14ac:dyDescent="0.35">
      <c r="A18" s="59">
        <v>40337</v>
      </c>
      <c r="B18" s="60" t="s">
        <v>7</v>
      </c>
      <c r="C18" s="60" t="s">
        <v>9</v>
      </c>
      <c r="D18" s="61">
        <v>171.39281859155261</v>
      </c>
      <c r="E18" s="61">
        <v>4.2592307690000002</v>
      </c>
      <c r="F18" s="61">
        <v>0</v>
      </c>
      <c r="G18" s="61">
        <v>0</v>
      </c>
      <c r="H18" s="41">
        <f t="shared" si="0"/>
        <v>1</v>
      </c>
      <c r="I18" s="41">
        <f t="shared" si="1"/>
        <v>0</v>
      </c>
      <c r="J18" s="41">
        <f t="shared" si="2"/>
        <v>0</v>
      </c>
      <c r="K18" s="41">
        <f t="shared" si="3"/>
        <v>4.2592307690000002</v>
      </c>
    </row>
    <row r="19" spans="1:18" ht="15" thickBot="1" x14ac:dyDescent="0.4">
      <c r="A19" s="59">
        <v>40344</v>
      </c>
      <c r="B19" s="60" t="s">
        <v>7</v>
      </c>
      <c r="C19" s="60" t="s">
        <v>9</v>
      </c>
      <c r="D19" s="61">
        <v>172.74559451311936</v>
      </c>
      <c r="E19" s="61">
        <v>4.99</v>
      </c>
      <c r="F19" s="61">
        <v>0</v>
      </c>
      <c r="G19" s="61">
        <v>0</v>
      </c>
      <c r="H19" s="41">
        <f t="shared" si="0"/>
        <v>1</v>
      </c>
      <c r="I19" s="41">
        <f t="shared" si="1"/>
        <v>0</v>
      </c>
      <c r="J19" s="41">
        <f t="shared" si="2"/>
        <v>0</v>
      </c>
      <c r="K19" s="41">
        <f t="shared" si="3"/>
        <v>4.99</v>
      </c>
      <c r="M19" s="76" t="s">
        <v>380</v>
      </c>
      <c r="N19" s="76"/>
      <c r="O19" s="76"/>
      <c r="P19" s="76"/>
      <c r="Q19" s="76"/>
    </row>
    <row r="20" spans="1:18" ht="29" x14ac:dyDescent="0.35">
      <c r="A20" s="59">
        <v>40351</v>
      </c>
      <c r="B20" s="60" t="s">
        <v>7</v>
      </c>
      <c r="C20" s="60" t="s">
        <v>9</v>
      </c>
      <c r="D20" s="61">
        <v>379.20412736310453</v>
      </c>
      <c r="E20" s="61">
        <v>3.7685714290000001</v>
      </c>
      <c r="F20" s="61">
        <v>1</v>
      </c>
      <c r="G20" s="61">
        <v>0</v>
      </c>
      <c r="H20" s="41">
        <f t="shared" si="0"/>
        <v>1</v>
      </c>
      <c r="I20" s="41">
        <f t="shared" si="1"/>
        <v>1</v>
      </c>
      <c r="J20" s="41">
        <f t="shared" si="2"/>
        <v>0</v>
      </c>
      <c r="K20" s="41">
        <f t="shared" si="3"/>
        <v>3.7685714290000001</v>
      </c>
      <c r="M20" s="7" t="s">
        <v>63</v>
      </c>
      <c r="N20" s="8" t="s">
        <v>73</v>
      </c>
      <c r="O20" s="8" t="s">
        <v>74</v>
      </c>
      <c r="P20" s="8" t="s">
        <v>75</v>
      </c>
      <c r="Q20" s="8" t="s">
        <v>76</v>
      </c>
    </row>
    <row r="21" spans="1:18" x14ac:dyDescent="0.35">
      <c r="A21" s="59">
        <v>40358</v>
      </c>
      <c r="B21" s="60" t="s">
        <v>7</v>
      </c>
      <c r="C21" s="60" t="s">
        <v>9</v>
      </c>
      <c r="D21" s="61">
        <v>346.14938028154523</v>
      </c>
      <c r="E21" s="61">
        <v>4.7024999999999997</v>
      </c>
      <c r="F21" s="61">
        <v>0</v>
      </c>
      <c r="G21" s="61">
        <v>1</v>
      </c>
      <c r="H21" s="41">
        <f t="shared" si="0"/>
        <v>1</v>
      </c>
      <c r="I21" s="41">
        <f t="shared" si="1"/>
        <v>0</v>
      </c>
      <c r="J21" s="41">
        <f t="shared" si="2"/>
        <v>1</v>
      </c>
      <c r="K21" s="41">
        <f t="shared" si="3"/>
        <v>4.7024999999999997</v>
      </c>
      <c r="M21" s="18" t="s">
        <v>79</v>
      </c>
      <c r="N21" s="20">
        <v>478.70258330923184</v>
      </c>
      <c r="O21" s="20">
        <v>45.905503463022406</v>
      </c>
      <c r="P21" s="20">
        <v>10.427999851800649</v>
      </c>
      <c r="Q21" s="32">
        <v>7.7912092379134297E-21</v>
      </c>
    </row>
    <row r="22" spans="1:18" x14ac:dyDescent="0.35">
      <c r="A22" s="59">
        <v>40365</v>
      </c>
      <c r="B22" s="60" t="s">
        <v>7</v>
      </c>
      <c r="C22" s="60" t="s">
        <v>9</v>
      </c>
      <c r="D22" s="61">
        <v>371.4853015379951</v>
      </c>
      <c r="E22" s="61">
        <v>3.5878571429999999</v>
      </c>
      <c r="F22" s="61">
        <v>0</v>
      </c>
      <c r="G22" s="61">
        <v>1</v>
      </c>
      <c r="H22" s="41">
        <f t="shared" si="0"/>
        <v>1</v>
      </c>
      <c r="I22" s="41">
        <f t="shared" si="1"/>
        <v>0</v>
      </c>
      <c r="J22" s="41">
        <f t="shared" si="2"/>
        <v>1</v>
      </c>
      <c r="K22" s="41">
        <f t="shared" si="3"/>
        <v>3.5878571429999999</v>
      </c>
      <c r="M22" s="6" t="s">
        <v>4</v>
      </c>
      <c r="N22" s="15">
        <v>-57.792887903142883</v>
      </c>
      <c r="O22" s="15">
        <v>10.732658694315088</v>
      </c>
      <c r="P22" s="15">
        <v>-5.3847690073061596</v>
      </c>
      <c r="Q22" s="33">
        <v>1.9104219828314228E-7</v>
      </c>
    </row>
    <row r="23" spans="1:18" x14ac:dyDescent="0.35">
      <c r="A23" s="59">
        <v>40372</v>
      </c>
      <c r="B23" s="60" t="s">
        <v>7</v>
      </c>
      <c r="C23" s="60" t="s">
        <v>9</v>
      </c>
      <c r="D23" s="61">
        <v>302.60708516818738</v>
      </c>
      <c r="E23" s="61">
        <v>3.8450000000000002</v>
      </c>
      <c r="F23" s="61">
        <v>0</v>
      </c>
      <c r="G23" s="61">
        <v>1</v>
      </c>
      <c r="H23" s="41">
        <f t="shared" si="0"/>
        <v>1</v>
      </c>
      <c r="I23" s="41">
        <f t="shared" si="1"/>
        <v>0</v>
      </c>
      <c r="J23" s="41">
        <f t="shared" si="2"/>
        <v>1</v>
      </c>
      <c r="K23" s="41">
        <f t="shared" si="3"/>
        <v>3.8450000000000002</v>
      </c>
      <c r="M23" s="6" t="s">
        <v>5</v>
      </c>
      <c r="N23" s="15">
        <v>105.18330457131516</v>
      </c>
      <c r="O23" s="15">
        <v>34.47833695468411</v>
      </c>
      <c r="P23" s="15">
        <v>3.0507070195862598</v>
      </c>
      <c r="Q23" s="33">
        <v>2.5730038830173996E-3</v>
      </c>
    </row>
    <row r="24" spans="1:18" x14ac:dyDescent="0.35">
      <c r="A24" s="59">
        <v>40302</v>
      </c>
      <c r="B24" s="60" t="s">
        <v>7</v>
      </c>
      <c r="C24" s="60" t="s">
        <v>10</v>
      </c>
      <c r="D24" s="61">
        <v>145.78336079215677</v>
      </c>
      <c r="E24" s="61">
        <v>5.39</v>
      </c>
      <c r="F24" s="61">
        <v>0</v>
      </c>
      <c r="G24" s="61">
        <v>0</v>
      </c>
      <c r="H24" s="41">
        <f t="shared" si="0"/>
        <v>1</v>
      </c>
      <c r="I24" s="41">
        <f t="shared" si="1"/>
        <v>0</v>
      </c>
      <c r="J24" s="41">
        <f t="shared" si="2"/>
        <v>0</v>
      </c>
      <c r="K24" s="41">
        <f t="shared" si="3"/>
        <v>5.39</v>
      </c>
      <c r="M24" s="6" t="s">
        <v>6</v>
      </c>
      <c r="N24" s="15">
        <v>60.010631774125073</v>
      </c>
      <c r="O24" s="15">
        <v>20.783369726216723</v>
      </c>
      <c r="P24" s="15">
        <v>2.8874351255189379</v>
      </c>
      <c r="Q24" s="33">
        <v>4.284480397232393E-3</v>
      </c>
    </row>
    <row r="25" spans="1:18" x14ac:dyDescent="0.35">
      <c r="A25" s="59">
        <v>40309</v>
      </c>
      <c r="B25" s="60" t="s">
        <v>7</v>
      </c>
      <c r="C25" s="60" t="s">
        <v>10</v>
      </c>
      <c r="D25" s="61">
        <v>309.05276246954139</v>
      </c>
      <c r="E25" s="61">
        <v>5.0185714289999996</v>
      </c>
      <c r="F25" s="61">
        <v>0</v>
      </c>
      <c r="G25" s="61">
        <v>0</v>
      </c>
      <c r="H25" s="41">
        <f t="shared" si="0"/>
        <v>1</v>
      </c>
      <c r="I25" s="41">
        <f t="shared" si="1"/>
        <v>0</v>
      </c>
      <c r="J25" s="41">
        <f t="shared" si="2"/>
        <v>0</v>
      </c>
      <c r="K25" s="41">
        <f t="shared" si="3"/>
        <v>5.0185714289999996</v>
      </c>
      <c r="M25" s="6" t="s">
        <v>325</v>
      </c>
      <c r="N25" s="15">
        <v>28.262725470844771</v>
      </c>
      <c r="O25" s="15">
        <v>13.699286373208157</v>
      </c>
      <c r="P25" s="15">
        <v>2.063080127014389</v>
      </c>
      <c r="Q25" s="33">
        <v>4.0317645087842857E-2</v>
      </c>
    </row>
    <row r="26" spans="1:18" x14ac:dyDescent="0.35">
      <c r="A26" s="59">
        <v>40316</v>
      </c>
      <c r="B26" s="60" t="s">
        <v>7</v>
      </c>
      <c r="C26" s="60" t="s">
        <v>10</v>
      </c>
      <c r="D26" s="61">
        <v>154.59788084785293</v>
      </c>
      <c r="E26" s="61">
        <v>5.2149999999999999</v>
      </c>
      <c r="F26" s="61">
        <v>0</v>
      </c>
      <c r="G26" s="61">
        <v>0</v>
      </c>
      <c r="H26" s="41">
        <f t="shared" si="0"/>
        <v>1</v>
      </c>
      <c r="I26" s="41">
        <f t="shared" si="1"/>
        <v>0</v>
      </c>
      <c r="J26" s="41">
        <f t="shared" si="2"/>
        <v>0</v>
      </c>
      <c r="K26" s="41">
        <f t="shared" si="3"/>
        <v>5.2149999999999999</v>
      </c>
      <c r="M26" s="6" t="s">
        <v>326</v>
      </c>
      <c r="N26" s="15">
        <v>28.224126227777369</v>
      </c>
      <c r="O26" s="15">
        <v>40.913853035626985</v>
      </c>
      <c r="P26" s="15">
        <v>0.68984278266826515</v>
      </c>
      <c r="Q26" s="62">
        <v>0.49104396148913443</v>
      </c>
      <c r="R26" s="35" t="s">
        <v>391</v>
      </c>
    </row>
    <row r="27" spans="1:18" ht="15" thickBot="1" x14ac:dyDescent="0.4">
      <c r="A27" s="59">
        <v>40323</v>
      </c>
      <c r="B27" s="60" t="s">
        <v>7</v>
      </c>
      <c r="C27" s="60" t="s">
        <v>10</v>
      </c>
      <c r="D27" s="61">
        <v>247.72564561350089</v>
      </c>
      <c r="E27" s="61">
        <v>4.8816666670000002</v>
      </c>
      <c r="F27" s="61">
        <v>0</v>
      </c>
      <c r="G27" s="61">
        <v>0</v>
      </c>
      <c r="H27" s="41">
        <f t="shared" si="0"/>
        <v>1</v>
      </c>
      <c r="I27" s="41">
        <f t="shared" si="1"/>
        <v>0</v>
      </c>
      <c r="J27" s="41">
        <f t="shared" si="2"/>
        <v>0</v>
      </c>
      <c r="K27" s="41">
        <f t="shared" si="3"/>
        <v>4.8816666670000002</v>
      </c>
      <c r="M27" s="10" t="s">
        <v>327</v>
      </c>
      <c r="N27" s="16">
        <v>30.73025151466226</v>
      </c>
      <c r="O27" s="16">
        <v>26.472898614633539</v>
      </c>
      <c r="P27" s="16">
        <v>1.1608192953103884</v>
      </c>
      <c r="Q27" s="63">
        <v>0.24701471825739119</v>
      </c>
      <c r="R27" s="35" t="s">
        <v>391</v>
      </c>
    </row>
    <row r="28" spans="1:18" x14ac:dyDescent="0.35">
      <c r="A28" s="59">
        <v>40330</v>
      </c>
      <c r="B28" s="60" t="s">
        <v>7</v>
      </c>
      <c r="C28" s="60" t="s">
        <v>10</v>
      </c>
      <c r="D28" s="61">
        <v>227.99236329472669</v>
      </c>
      <c r="E28" s="61">
        <v>3.9666666670000001</v>
      </c>
      <c r="F28" s="61">
        <v>0</v>
      </c>
      <c r="G28" s="61">
        <v>0</v>
      </c>
      <c r="H28" s="41">
        <f t="shared" si="0"/>
        <v>1</v>
      </c>
      <c r="I28" s="41">
        <f t="shared" si="1"/>
        <v>0</v>
      </c>
      <c r="J28" s="41">
        <f t="shared" si="2"/>
        <v>0</v>
      </c>
      <c r="K28" s="41">
        <f t="shared" si="3"/>
        <v>3.9666666670000001</v>
      </c>
    </row>
    <row r="29" spans="1:18" ht="15" thickBot="1" x14ac:dyDescent="0.4">
      <c r="A29" s="59">
        <v>40337</v>
      </c>
      <c r="B29" s="60" t="s">
        <v>7</v>
      </c>
      <c r="C29" s="60" t="s">
        <v>10</v>
      </c>
      <c r="D29" s="61">
        <v>226.5964968466343</v>
      </c>
      <c r="E29" s="61">
        <v>3.997692308</v>
      </c>
      <c r="F29" s="61">
        <v>0</v>
      </c>
      <c r="G29" s="61">
        <v>0</v>
      </c>
      <c r="H29" s="41">
        <f t="shared" si="0"/>
        <v>1</v>
      </c>
      <c r="I29" s="41">
        <f t="shared" si="1"/>
        <v>0</v>
      </c>
      <c r="J29" s="41">
        <f t="shared" si="2"/>
        <v>0</v>
      </c>
      <c r="K29" s="41">
        <f t="shared" si="3"/>
        <v>3.997692308</v>
      </c>
      <c r="M29" s="76" t="s">
        <v>381</v>
      </c>
      <c r="N29" s="76"/>
      <c r="O29" s="76"/>
      <c r="P29" s="76"/>
      <c r="Q29" s="76"/>
    </row>
    <row r="30" spans="1:18" ht="29" x14ac:dyDescent="0.35">
      <c r="A30" s="59">
        <v>40344</v>
      </c>
      <c r="B30" s="60" t="s">
        <v>7</v>
      </c>
      <c r="C30" s="60" t="s">
        <v>10</v>
      </c>
      <c r="D30" s="61">
        <v>233.31521082097063</v>
      </c>
      <c r="E30" s="61">
        <v>4.8958823530000002</v>
      </c>
      <c r="F30" s="61">
        <v>0</v>
      </c>
      <c r="G30" s="61">
        <v>0</v>
      </c>
      <c r="H30" s="41">
        <f t="shared" si="0"/>
        <v>1</v>
      </c>
      <c r="I30" s="41">
        <f t="shared" si="1"/>
        <v>0</v>
      </c>
      <c r="J30" s="41">
        <f t="shared" si="2"/>
        <v>0</v>
      </c>
      <c r="K30" s="41">
        <f t="shared" si="3"/>
        <v>4.8958823530000002</v>
      </c>
      <c r="M30" s="7" t="s">
        <v>63</v>
      </c>
      <c r="N30" s="8" t="s">
        <v>73</v>
      </c>
      <c r="O30" s="8" t="s">
        <v>74</v>
      </c>
      <c r="P30" s="8" t="s">
        <v>75</v>
      </c>
      <c r="Q30" s="8" t="s">
        <v>76</v>
      </c>
    </row>
    <row r="31" spans="1:18" x14ac:dyDescent="0.35">
      <c r="A31" s="59">
        <v>40351</v>
      </c>
      <c r="B31" s="60" t="s">
        <v>7</v>
      </c>
      <c r="C31" s="60" t="s">
        <v>10</v>
      </c>
      <c r="D31" s="61">
        <v>215.20722620508221</v>
      </c>
      <c r="E31" s="61">
        <v>4.9275000000000002</v>
      </c>
      <c r="F31" s="61">
        <v>0</v>
      </c>
      <c r="G31" s="61">
        <v>0</v>
      </c>
      <c r="H31" s="41">
        <f t="shared" si="0"/>
        <v>1</v>
      </c>
      <c r="I31" s="41">
        <f t="shared" si="1"/>
        <v>0</v>
      </c>
      <c r="J31" s="41">
        <f t="shared" si="2"/>
        <v>0</v>
      </c>
      <c r="K31" s="41">
        <f t="shared" si="3"/>
        <v>4.9275000000000002</v>
      </c>
      <c r="M31" s="18" t="s">
        <v>79</v>
      </c>
      <c r="N31" s="20">
        <v>388.05622971482688</v>
      </c>
      <c r="O31" s="20">
        <v>65.853104625219586</v>
      </c>
      <c r="P31" s="20">
        <v>5.8927552759025739</v>
      </c>
      <c r="Q31" s="32">
        <v>1.4774682614072764E-8</v>
      </c>
    </row>
    <row r="32" spans="1:18" x14ac:dyDescent="0.35">
      <c r="A32" s="59">
        <v>40358</v>
      </c>
      <c r="B32" s="60" t="s">
        <v>7</v>
      </c>
      <c r="C32" s="60" t="s">
        <v>10</v>
      </c>
      <c r="D32" s="61">
        <v>233.41454117517861</v>
      </c>
      <c r="E32" s="61">
        <v>4.3166666669999998</v>
      </c>
      <c r="F32" s="61">
        <v>0</v>
      </c>
      <c r="G32" s="61">
        <v>0</v>
      </c>
      <c r="H32" s="41">
        <f t="shared" si="0"/>
        <v>1</v>
      </c>
      <c r="I32" s="41">
        <f t="shared" si="1"/>
        <v>0</v>
      </c>
      <c r="J32" s="41">
        <f t="shared" si="2"/>
        <v>0</v>
      </c>
      <c r="K32" s="41">
        <f t="shared" si="3"/>
        <v>4.3166666669999998</v>
      </c>
      <c r="M32" s="6" t="s">
        <v>4</v>
      </c>
      <c r="N32" s="15">
        <v>-36.194976781592771</v>
      </c>
      <c r="O32" s="15">
        <v>15.550043599222311</v>
      </c>
      <c r="P32" s="15">
        <v>-2.3276447137037581</v>
      </c>
      <c r="Q32" s="33">
        <v>2.0874017554847191E-2</v>
      </c>
    </row>
    <row r="33" spans="1:18" x14ac:dyDescent="0.35">
      <c r="A33" s="59">
        <v>40365</v>
      </c>
      <c r="B33" s="60" t="s">
        <v>7</v>
      </c>
      <c r="C33" s="60" t="s">
        <v>10</v>
      </c>
      <c r="D33" s="61">
        <v>297.11769231578774</v>
      </c>
      <c r="E33" s="61">
        <v>4.1213333329999999</v>
      </c>
      <c r="F33" s="61">
        <v>0</v>
      </c>
      <c r="G33" s="61">
        <v>0</v>
      </c>
      <c r="H33" s="41">
        <f t="shared" si="0"/>
        <v>1</v>
      </c>
      <c r="I33" s="41">
        <f t="shared" si="1"/>
        <v>0</v>
      </c>
      <c r="J33" s="41">
        <f t="shared" si="2"/>
        <v>0</v>
      </c>
      <c r="K33" s="41">
        <f t="shared" si="3"/>
        <v>4.1213333329999999</v>
      </c>
      <c r="M33" s="6" t="s">
        <v>5</v>
      </c>
      <c r="N33" s="15">
        <v>107.7812024896113</v>
      </c>
      <c r="O33" s="15">
        <v>34.293369639584398</v>
      </c>
      <c r="P33" s="15">
        <v>3.1429166518883243</v>
      </c>
      <c r="Q33" s="33">
        <v>1.912111314058329E-3</v>
      </c>
    </row>
    <row r="34" spans="1:18" x14ac:dyDescent="0.35">
      <c r="A34" s="59">
        <v>40372</v>
      </c>
      <c r="B34" s="60" t="s">
        <v>7</v>
      </c>
      <c r="C34" s="60" t="s">
        <v>10</v>
      </c>
      <c r="D34" s="61">
        <v>258.46230884332823</v>
      </c>
      <c r="E34" s="61">
        <v>4.6806666669999997</v>
      </c>
      <c r="F34" s="61">
        <v>0</v>
      </c>
      <c r="G34" s="61">
        <v>0</v>
      </c>
      <c r="H34" s="41">
        <f t="shared" si="0"/>
        <v>1</v>
      </c>
      <c r="I34" s="41">
        <f t="shared" si="1"/>
        <v>0</v>
      </c>
      <c r="J34" s="41">
        <f t="shared" si="2"/>
        <v>0</v>
      </c>
      <c r="K34" s="41">
        <f t="shared" si="3"/>
        <v>4.6806666669999997</v>
      </c>
      <c r="M34" s="6" t="s">
        <v>6</v>
      </c>
      <c r="N34" s="15">
        <v>63.788995977716255</v>
      </c>
      <c r="O34" s="15">
        <v>20.750214479364107</v>
      </c>
      <c r="P34" s="15">
        <v>3.0741367054858064</v>
      </c>
      <c r="Q34" s="33">
        <v>2.3885792537374773E-3</v>
      </c>
    </row>
    <row r="35" spans="1:18" x14ac:dyDescent="0.35">
      <c r="A35" s="59">
        <v>40302</v>
      </c>
      <c r="B35" s="60" t="s">
        <v>7</v>
      </c>
      <c r="C35" s="60" t="s">
        <v>11</v>
      </c>
      <c r="D35" s="61">
        <v>336.22133222738205</v>
      </c>
      <c r="E35" s="61">
        <v>4.3172727269999998</v>
      </c>
      <c r="F35" s="61">
        <v>0</v>
      </c>
      <c r="G35" s="61">
        <v>0</v>
      </c>
      <c r="H35" s="41">
        <f t="shared" si="0"/>
        <v>1</v>
      </c>
      <c r="I35" s="41">
        <f t="shared" si="1"/>
        <v>0</v>
      </c>
      <c r="J35" s="41">
        <f t="shared" si="2"/>
        <v>0</v>
      </c>
      <c r="K35" s="41">
        <f t="shared" si="3"/>
        <v>4.3172727269999998</v>
      </c>
      <c r="M35" s="6" t="s">
        <v>325</v>
      </c>
      <c r="N35" s="15">
        <v>204.27003581040967</v>
      </c>
      <c r="O35" s="15">
        <v>93.207634028462607</v>
      </c>
      <c r="P35" s="15">
        <v>2.1915590706661665</v>
      </c>
      <c r="Q35" s="33">
        <v>2.9500503136422163E-2</v>
      </c>
    </row>
    <row r="36" spans="1:18" x14ac:dyDescent="0.35">
      <c r="A36" s="59">
        <v>40309</v>
      </c>
      <c r="B36" s="60" t="s">
        <v>7</v>
      </c>
      <c r="C36" s="60" t="s">
        <v>11</v>
      </c>
      <c r="D36" s="61">
        <v>364.17453904151307</v>
      </c>
      <c r="E36" s="61">
        <v>4.5233333330000001</v>
      </c>
      <c r="F36" s="61">
        <v>0</v>
      </c>
      <c r="G36" s="61">
        <v>0</v>
      </c>
      <c r="H36" s="41">
        <f t="shared" si="0"/>
        <v>1</v>
      </c>
      <c r="I36" s="41">
        <f t="shared" si="1"/>
        <v>0</v>
      </c>
      <c r="J36" s="41">
        <f t="shared" si="2"/>
        <v>0</v>
      </c>
      <c r="K36" s="41">
        <f t="shared" si="3"/>
        <v>4.5233333330000001</v>
      </c>
      <c r="M36" s="6" t="s">
        <v>326</v>
      </c>
      <c r="N36" s="15">
        <v>22.87989759901529</v>
      </c>
      <c r="O36" s="15">
        <v>40.758574074849044</v>
      </c>
      <c r="P36" s="15">
        <v>0.56135176753236382</v>
      </c>
      <c r="Q36" s="62">
        <v>0.57515065496169981</v>
      </c>
      <c r="R36" s="35" t="s">
        <v>391</v>
      </c>
    </row>
    <row r="37" spans="1:18" x14ac:dyDescent="0.35">
      <c r="A37" s="59">
        <v>40316</v>
      </c>
      <c r="B37" s="60" t="s">
        <v>7</v>
      </c>
      <c r="C37" s="60" t="s">
        <v>11</v>
      </c>
      <c r="D37" s="61">
        <v>291.1947988284852</v>
      </c>
      <c r="E37" s="61">
        <v>4.9469230770000001</v>
      </c>
      <c r="F37" s="61">
        <v>1</v>
      </c>
      <c r="G37" s="61">
        <v>0</v>
      </c>
      <c r="H37" s="41">
        <f t="shared" si="0"/>
        <v>1</v>
      </c>
      <c r="I37" s="41">
        <f t="shared" si="1"/>
        <v>1</v>
      </c>
      <c r="J37" s="41">
        <f t="shared" si="2"/>
        <v>0</v>
      </c>
      <c r="K37" s="41">
        <f t="shared" si="3"/>
        <v>4.9469230770000001</v>
      </c>
      <c r="M37" s="6" t="s">
        <v>327</v>
      </c>
      <c r="N37" s="15">
        <v>25.655807781364711</v>
      </c>
      <c r="O37" s="15">
        <v>26.444099689064569</v>
      </c>
      <c r="P37" s="15">
        <v>0.97019025351708832</v>
      </c>
      <c r="Q37" s="62">
        <v>0.33305724907409329</v>
      </c>
      <c r="R37" s="35" t="s">
        <v>391</v>
      </c>
    </row>
    <row r="38" spans="1:18" ht="15" thickBot="1" x14ac:dyDescent="0.4">
      <c r="A38" s="59">
        <v>40323</v>
      </c>
      <c r="B38" s="60" t="s">
        <v>7</v>
      </c>
      <c r="C38" s="60" t="s">
        <v>11</v>
      </c>
      <c r="D38" s="61">
        <v>279.62964251219836</v>
      </c>
      <c r="E38" s="61">
        <v>4.693846154</v>
      </c>
      <c r="F38" s="61">
        <v>0</v>
      </c>
      <c r="G38" s="61">
        <v>1</v>
      </c>
      <c r="H38" s="41">
        <f t="shared" si="0"/>
        <v>1</v>
      </c>
      <c r="I38" s="41">
        <f t="shared" si="1"/>
        <v>0</v>
      </c>
      <c r="J38" s="41">
        <f t="shared" si="2"/>
        <v>1</v>
      </c>
      <c r="K38" s="41">
        <f t="shared" si="3"/>
        <v>4.693846154</v>
      </c>
      <c r="M38" s="10" t="s">
        <v>328</v>
      </c>
      <c r="N38" s="16">
        <v>-40.792169737986733</v>
      </c>
      <c r="O38" s="16">
        <v>21.370473225986675</v>
      </c>
      <c r="P38" s="16">
        <v>-1.908809847429261</v>
      </c>
      <c r="Q38" s="34">
        <v>5.7637224405112208E-2</v>
      </c>
    </row>
    <row r="39" spans="1:18" x14ac:dyDescent="0.35">
      <c r="A39" s="59">
        <v>40330</v>
      </c>
      <c r="B39" s="60" t="s">
        <v>7</v>
      </c>
      <c r="C39" s="60" t="s">
        <v>11</v>
      </c>
      <c r="D39" s="61">
        <v>328.56464507221398</v>
      </c>
      <c r="E39" s="61">
        <v>4.8435714289999998</v>
      </c>
      <c r="F39" s="61">
        <v>0</v>
      </c>
      <c r="G39" s="61">
        <v>1</v>
      </c>
      <c r="H39" s="41">
        <f t="shared" si="0"/>
        <v>1</v>
      </c>
      <c r="I39" s="41">
        <f t="shared" si="1"/>
        <v>0</v>
      </c>
      <c r="J39" s="41">
        <f t="shared" si="2"/>
        <v>1</v>
      </c>
      <c r="K39" s="41">
        <f t="shared" si="3"/>
        <v>4.8435714289999998</v>
      </c>
    </row>
    <row r="40" spans="1:18" x14ac:dyDescent="0.35">
      <c r="A40" s="59">
        <v>40337</v>
      </c>
      <c r="B40" s="60" t="s">
        <v>7</v>
      </c>
      <c r="C40" s="60" t="s">
        <v>11</v>
      </c>
      <c r="D40" s="61">
        <v>329.40232818821283</v>
      </c>
      <c r="E40" s="61">
        <v>4.7024999999999997</v>
      </c>
      <c r="F40" s="61">
        <v>0</v>
      </c>
      <c r="G40" s="61">
        <v>1</v>
      </c>
      <c r="H40" s="41">
        <f t="shared" si="0"/>
        <v>1</v>
      </c>
      <c r="I40" s="41">
        <f t="shared" si="1"/>
        <v>0</v>
      </c>
      <c r="J40" s="41">
        <f t="shared" si="2"/>
        <v>1</v>
      </c>
      <c r="K40" s="41">
        <f t="shared" si="3"/>
        <v>4.7024999999999997</v>
      </c>
    </row>
    <row r="41" spans="1:18" x14ac:dyDescent="0.35">
      <c r="A41" s="59">
        <v>40344</v>
      </c>
      <c r="B41" s="60" t="s">
        <v>7</v>
      </c>
      <c r="C41" s="60" t="s">
        <v>11</v>
      </c>
      <c r="D41" s="61">
        <v>211.37293465463586</v>
      </c>
      <c r="E41" s="61">
        <v>4.8958823530000002</v>
      </c>
      <c r="F41" s="61">
        <v>0</v>
      </c>
      <c r="G41" s="61">
        <v>0</v>
      </c>
      <c r="H41" s="41">
        <f t="shared" si="0"/>
        <v>1</v>
      </c>
      <c r="I41" s="41">
        <f t="shared" si="1"/>
        <v>0</v>
      </c>
      <c r="J41" s="41">
        <f t="shared" si="2"/>
        <v>0</v>
      </c>
      <c r="K41" s="41">
        <f t="shared" si="3"/>
        <v>4.8958823530000002</v>
      </c>
      <c r="M41" s="64" t="s">
        <v>382</v>
      </c>
      <c r="N41" s="65"/>
      <c r="O41" s="65"/>
      <c r="P41" s="65"/>
      <c r="Q41" s="66"/>
    </row>
    <row r="42" spans="1:18" x14ac:dyDescent="0.35">
      <c r="A42" s="59">
        <v>40351</v>
      </c>
      <c r="B42" s="60" t="s">
        <v>7</v>
      </c>
      <c r="C42" s="60" t="s">
        <v>11</v>
      </c>
      <c r="D42" s="61">
        <v>428.35016052755583</v>
      </c>
      <c r="E42" s="61">
        <v>4.0257142860000004</v>
      </c>
      <c r="F42" s="61">
        <v>1</v>
      </c>
      <c r="G42" s="61">
        <v>0</v>
      </c>
      <c r="H42" s="41">
        <f t="shared" si="0"/>
        <v>1</v>
      </c>
      <c r="I42" s="41">
        <f t="shared" si="1"/>
        <v>1</v>
      </c>
      <c r="J42" s="41">
        <f t="shared" si="2"/>
        <v>0</v>
      </c>
      <c r="K42" s="41">
        <f t="shared" si="3"/>
        <v>4.0257142860000004</v>
      </c>
      <c r="M42" s="68" t="s">
        <v>393</v>
      </c>
      <c r="N42" s="67"/>
      <c r="O42" s="67"/>
      <c r="P42" s="67"/>
      <c r="Q42" s="69"/>
    </row>
    <row r="43" spans="1:18" x14ac:dyDescent="0.35">
      <c r="A43" s="59">
        <v>40358</v>
      </c>
      <c r="B43" s="60" t="s">
        <v>7</v>
      </c>
      <c r="C43" s="60" t="s">
        <v>11</v>
      </c>
      <c r="D43" s="61">
        <v>412.79178442906306</v>
      </c>
      <c r="E43" s="61">
        <v>4.8366666670000003</v>
      </c>
      <c r="F43" s="61">
        <v>1</v>
      </c>
      <c r="G43" s="61">
        <v>1</v>
      </c>
      <c r="H43" s="41">
        <f t="shared" si="0"/>
        <v>1</v>
      </c>
      <c r="I43" s="41">
        <f t="shared" si="1"/>
        <v>1</v>
      </c>
      <c r="J43" s="41">
        <f t="shared" si="2"/>
        <v>1</v>
      </c>
      <c r="K43" s="41">
        <f t="shared" si="3"/>
        <v>4.8366666670000003</v>
      </c>
      <c r="M43" s="53" t="s">
        <v>383</v>
      </c>
      <c r="N43" s="54"/>
      <c r="O43" s="54"/>
      <c r="P43" s="54"/>
      <c r="Q43" s="55"/>
    </row>
    <row r="44" spans="1:18" x14ac:dyDescent="0.35">
      <c r="A44" s="59">
        <v>40365</v>
      </c>
      <c r="B44" s="60" t="s">
        <v>7</v>
      </c>
      <c r="C44" s="60" t="s">
        <v>11</v>
      </c>
      <c r="D44" s="61">
        <v>328.22108302748148</v>
      </c>
      <c r="E44" s="61">
        <v>4.2473333330000003</v>
      </c>
      <c r="F44" s="61">
        <v>0</v>
      </c>
      <c r="G44" s="61">
        <v>1</v>
      </c>
      <c r="H44" s="41">
        <f t="shared" si="0"/>
        <v>1</v>
      </c>
      <c r="I44" s="41">
        <f t="shared" si="1"/>
        <v>0</v>
      </c>
      <c r="J44" s="41">
        <f t="shared" si="2"/>
        <v>1</v>
      </c>
      <c r="K44" s="41">
        <f t="shared" si="3"/>
        <v>4.2473333330000003</v>
      </c>
    </row>
    <row r="45" spans="1:18" x14ac:dyDescent="0.35">
      <c r="A45" s="59">
        <v>40372</v>
      </c>
      <c r="B45" s="60" t="s">
        <v>7</v>
      </c>
      <c r="C45" s="60" t="s">
        <v>11</v>
      </c>
      <c r="D45" s="61">
        <v>269.83398933575558</v>
      </c>
      <c r="E45" s="61">
        <v>4.5443749999999996</v>
      </c>
      <c r="F45" s="61">
        <v>0</v>
      </c>
      <c r="G45" s="61">
        <v>1</v>
      </c>
      <c r="H45" s="41">
        <f t="shared" si="0"/>
        <v>1</v>
      </c>
      <c r="I45" s="41">
        <f t="shared" si="1"/>
        <v>0</v>
      </c>
      <c r="J45" s="41">
        <f t="shared" si="2"/>
        <v>1</v>
      </c>
      <c r="K45" s="41">
        <f t="shared" si="3"/>
        <v>4.5443749999999996</v>
      </c>
    </row>
    <row r="46" spans="1:18" x14ac:dyDescent="0.35">
      <c r="A46" s="59">
        <v>40302</v>
      </c>
      <c r="B46" s="60" t="s">
        <v>7</v>
      </c>
      <c r="C46" s="60" t="s">
        <v>12</v>
      </c>
      <c r="D46" s="61">
        <v>286.13829190952799</v>
      </c>
      <c r="E46" s="61">
        <v>4.0627272730000001</v>
      </c>
      <c r="F46" s="61">
        <v>0</v>
      </c>
      <c r="G46" s="61">
        <v>0</v>
      </c>
      <c r="H46" s="41">
        <f t="shared" si="0"/>
        <v>1</v>
      </c>
      <c r="I46" s="41">
        <f t="shared" si="1"/>
        <v>0</v>
      </c>
      <c r="J46" s="41">
        <f t="shared" si="2"/>
        <v>0</v>
      </c>
      <c r="K46" s="41">
        <f t="shared" si="3"/>
        <v>4.0627272730000001</v>
      </c>
    </row>
    <row r="47" spans="1:18" x14ac:dyDescent="0.35">
      <c r="A47" s="59">
        <v>40309</v>
      </c>
      <c r="B47" s="60" t="s">
        <v>7</v>
      </c>
      <c r="C47" s="60" t="s">
        <v>12</v>
      </c>
      <c r="D47" s="61">
        <v>100.09976082913568</v>
      </c>
      <c r="E47" s="61">
        <v>4.7233333330000002</v>
      </c>
      <c r="F47" s="61">
        <v>0</v>
      </c>
      <c r="G47" s="61">
        <v>0</v>
      </c>
      <c r="H47" s="41">
        <f t="shared" si="0"/>
        <v>1</v>
      </c>
      <c r="I47" s="41">
        <f t="shared" si="1"/>
        <v>0</v>
      </c>
      <c r="J47" s="41">
        <f t="shared" si="2"/>
        <v>0</v>
      </c>
      <c r="K47" s="41">
        <f t="shared" si="3"/>
        <v>4.7233333330000002</v>
      </c>
    </row>
    <row r="48" spans="1:18" x14ac:dyDescent="0.35">
      <c r="A48" s="59">
        <v>40316</v>
      </c>
      <c r="B48" s="60" t="s">
        <v>7</v>
      </c>
      <c r="C48" s="60" t="s">
        <v>12</v>
      </c>
      <c r="D48" s="61">
        <v>202.21177781488618</v>
      </c>
      <c r="E48" s="61">
        <v>4.0945454549999996</v>
      </c>
      <c r="F48" s="61">
        <v>0</v>
      </c>
      <c r="G48" s="61">
        <v>0</v>
      </c>
      <c r="H48" s="41">
        <f t="shared" si="0"/>
        <v>1</v>
      </c>
      <c r="I48" s="41">
        <f t="shared" si="1"/>
        <v>0</v>
      </c>
      <c r="J48" s="41">
        <f t="shared" si="2"/>
        <v>0</v>
      </c>
      <c r="K48" s="41">
        <f t="shared" si="3"/>
        <v>4.0945454549999996</v>
      </c>
    </row>
    <row r="49" spans="1:11" x14ac:dyDescent="0.35">
      <c r="A49" s="59">
        <v>40323</v>
      </c>
      <c r="B49" s="60" t="s">
        <v>7</v>
      </c>
      <c r="C49" s="60" t="s">
        <v>12</v>
      </c>
      <c r="D49" s="61">
        <v>277.05184352904394</v>
      </c>
      <c r="E49" s="61">
        <v>4.0581818180000004</v>
      </c>
      <c r="F49" s="61">
        <v>1</v>
      </c>
      <c r="G49" s="61">
        <v>0</v>
      </c>
      <c r="H49" s="41">
        <f t="shared" si="0"/>
        <v>1</v>
      </c>
      <c r="I49" s="41">
        <f t="shared" si="1"/>
        <v>1</v>
      </c>
      <c r="J49" s="41">
        <f t="shared" si="2"/>
        <v>0</v>
      </c>
      <c r="K49" s="41">
        <f t="shared" si="3"/>
        <v>4.0581818180000004</v>
      </c>
    </row>
    <row r="50" spans="1:11" x14ac:dyDescent="0.35">
      <c r="A50" s="59">
        <v>40330</v>
      </c>
      <c r="B50" s="60" t="s">
        <v>7</v>
      </c>
      <c r="C50" s="60" t="s">
        <v>12</v>
      </c>
      <c r="D50" s="61">
        <v>432.8902525837712</v>
      </c>
      <c r="E50" s="61">
        <v>3.84</v>
      </c>
      <c r="F50" s="61">
        <v>1</v>
      </c>
      <c r="G50" s="61">
        <v>1</v>
      </c>
      <c r="H50" s="41">
        <f t="shared" si="0"/>
        <v>1</v>
      </c>
      <c r="I50" s="41">
        <f t="shared" si="1"/>
        <v>1</v>
      </c>
      <c r="J50" s="41">
        <f t="shared" si="2"/>
        <v>1</v>
      </c>
      <c r="K50" s="41">
        <f t="shared" si="3"/>
        <v>3.84</v>
      </c>
    </row>
    <row r="51" spans="1:11" x14ac:dyDescent="0.35">
      <c r="A51" s="59">
        <v>40337</v>
      </c>
      <c r="B51" s="60" t="s">
        <v>7</v>
      </c>
      <c r="C51" s="60" t="s">
        <v>12</v>
      </c>
      <c r="D51" s="61">
        <v>427.7926261350546</v>
      </c>
      <c r="E51" s="61">
        <v>5.1669230769999999</v>
      </c>
      <c r="F51" s="61">
        <v>1</v>
      </c>
      <c r="G51" s="61">
        <v>1</v>
      </c>
      <c r="H51" s="41">
        <f t="shared" si="0"/>
        <v>1</v>
      </c>
      <c r="I51" s="41">
        <f t="shared" si="1"/>
        <v>1</v>
      </c>
      <c r="J51" s="41">
        <f t="shared" si="2"/>
        <v>1</v>
      </c>
      <c r="K51" s="41">
        <f t="shared" si="3"/>
        <v>5.1669230769999999</v>
      </c>
    </row>
    <row r="52" spans="1:11" x14ac:dyDescent="0.35">
      <c r="A52" s="59">
        <v>40344</v>
      </c>
      <c r="B52" s="60" t="s">
        <v>7</v>
      </c>
      <c r="C52" s="60" t="s">
        <v>12</v>
      </c>
      <c r="D52" s="61">
        <v>241.04674393023117</v>
      </c>
      <c r="E52" s="61">
        <v>4.05</v>
      </c>
      <c r="F52" s="61">
        <v>0</v>
      </c>
      <c r="G52" s="61">
        <v>1</v>
      </c>
      <c r="H52" s="41">
        <f t="shared" si="0"/>
        <v>1</v>
      </c>
      <c r="I52" s="41">
        <f t="shared" si="1"/>
        <v>0</v>
      </c>
      <c r="J52" s="41">
        <f t="shared" si="2"/>
        <v>1</v>
      </c>
      <c r="K52" s="41">
        <f t="shared" si="3"/>
        <v>4.05</v>
      </c>
    </row>
    <row r="53" spans="1:11" x14ac:dyDescent="0.35">
      <c r="A53" s="59">
        <v>40351</v>
      </c>
      <c r="B53" s="60" t="s">
        <v>7</v>
      </c>
      <c r="C53" s="60" t="s">
        <v>12</v>
      </c>
      <c r="D53" s="61">
        <v>556.55004166698996</v>
      </c>
      <c r="E53" s="61">
        <v>3.8515384620000002</v>
      </c>
      <c r="F53" s="61">
        <v>1</v>
      </c>
      <c r="G53" s="61">
        <v>1</v>
      </c>
      <c r="H53" s="41">
        <f t="shared" si="0"/>
        <v>1</v>
      </c>
      <c r="I53" s="41">
        <f t="shared" si="1"/>
        <v>1</v>
      </c>
      <c r="J53" s="41">
        <f t="shared" si="2"/>
        <v>1</v>
      </c>
      <c r="K53" s="41">
        <f t="shared" si="3"/>
        <v>3.8515384620000002</v>
      </c>
    </row>
    <row r="54" spans="1:11" x14ac:dyDescent="0.35">
      <c r="A54" s="59">
        <v>40358</v>
      </c>
      <c r="B54" s="60" t="s">
        <v>7</v>
      </c>
      <c r="C54" s="60" t="s">
        <v>12</v>
      </c>
      <c r="D54" s="61">
        <v>309.99966629109912</v>
      </c>
      <c r="E54" s="61">
        <v>3.8515384620000002</v>
      </c>
      <c r="F54" s="61">
        <v>0</v>
      </c>
      <c r="G54" s="61">
        <v>1</v>
      </c>
      <c r="H54" s="41">
        <f t="shared" si="0"/>
        <v>1</v>
      </c>
      <c r="I54" s="41">
        <f t="shared" si="1"/>
        <v>0</v>
      </c>
      <c r="J54" s="41">
        <f t="shared" si="2"/>
        <v>1</v>
      </c>
      <c r="K54" s="41">
        <f t="shared" si="3"/>
        <v>3.8515384620000002</v>
      </c>
    </row>
    <row r="55" spans="1:11" x14ac:dyDescent="0.35">
      <c r="A55" s="59">
        <v>40365</v>
      </c>
      <c r="B55" s="60" t="s">
        <v>7</v>
      </c>
      <c r="C55" s="60" t="s">
        <v>12</v>
      </c>
      <c r="D55" s="61">
        <v>409.73567792980032</v>
      </c>
      <c r="E55" s="61">
        <v>4.4442857140000003</v>
      </c>
      <c r="F55" s="61">
        <v>0</v>
      </c>
      <c r="G55" s="61">
        <v>1</v>
      </c>
      <c r="H55" s="41">
        <f t="shared" si="0"/>
        <v>1</v>
      </c>
      <c r="I55" s="41">
        <f t="shared" si="1"/>
        <v>0</v>
      </c>
      <c r="J55" s="41">
        <f t="shared" si="2"/>
        <v>1</v>
      </c>
      <c r="K55" s="41">
        <f t="shared" si="3"/>
        <v>4.4442857140000003</v>
      </c>
    </row>
    <row r="56" spans="1:11" x14ac:dyDescent="0.35">
      <c r="A56" s="59">
        <v>40372</v>
      </c>
      <c r="B56" s="60" t="s">
        <v>7</v>
      </c>
      <c r="C56" s="60" t="s">
        <v>12</v>
      </c>
      <c r="D56" s="61">
        <v>347.35825789398893</v>
      </c>
      <c r="E56" s="61">
        <v>4.314666667</v>
      </c>
      <c r="F56" s="61">
        <v>0</v>
      </c>
      <c r="G56" s="61">
        <v>1</v>
      </c>
      <c r="H56" s="41">
        <f t="shared" si="0"/>
        <v>1</v>
      </c>
      <c r="I56" s="41">
        <f t="shared" si="1"/>
        <v>0</v>
      </c>
      <c r="J56" s="41">
        <f t="shared" si="2"/>
        <v>1</v>
      </c>
      <c r="K56" s="41">
        <f t="shared" si="3"/>
        <v>4.314666667</v>
      </c>
    </row>
    <row r="57" spans="1:11" x14ac:dyDescent="0.35">
      <c r="A57" s="59">
        <v>40302</v>
      </c>
      <c r="B57" s="60" t="s">
        <v>7</v>
      </c>
      <c r="C57" s="60" t="s">
        <v>13</v>
      </c>
      <c r="D57" s="61">
        <v>305.04944445264965</v>
      </c>
      <c r="E57" s="61">
        <v>4.3899999999999997</v>
      </c>
      <c r="F57" s="61">
        <v>0</v>
      </c>
      <c r="G57" s="61">
        <v>0</v>
      </c>
      <c r="H57" s="41">
        <f t="shared" si="0"/>
        <v>1</v>
      </c>
      <c r="I57" s="41">
        <f t="shared" si="1"/>
        <v>0</v>
      </c>
      <c r="J57" s="41">
        <f t="shared" si="2"/>
        <v>0</v>
      </c>
      <c r="K57" s="41">
        <f t="shared" si="3"/>
        <v>4.3899999999999997</v>
      </c>
    </row>
    <row r="58" spans="1:11" x14ac:dyDescent="0.35">
      <c r="A58" s="59">
        <v>40309</v>
      </c>
      <c r="B58" s="60" t="s">
        <v>7</v>
      </c>
      <c r="C58" s="60" t="s">
        <v>13</v>
      </c>
      <c r="D58" s="61">
        <v>219.65535217099114</v>
      </c>
      <c r="E58" s="61">
        <v>4.34</v>
      </c>
      <c r="F58" s="61">
        <v>0</v>
      </c>
      <c r="G58" s="61">
        <v>0</v>
      </c>
      <c r="H58" s="41">
        <f t="shared" si="0"/>
        <v>1</v>
      </c>
      <c r="I58" s="41">
        <f t="shared" si="1"/>
        <v>0</v>
      </c>
      <c r="J58" s="41">
        <f t="shared" si="2"/>
        <v>0</v>
      </c>
      <c r="K58" s="41">
        <f t="shared" si="3"/>
        <v>4.34</v>
      </c>
    </row>
    <row r="59" spans="1:11" x14ac:dyDescent="0.35">
      <c r="A59" s="59">
        <v>40316</v>
      </c>
      <c r="B59" s="60" t="s">
        <v>7</v>
      </c>
      <c r="C59" s="60" t="s">
        <v>13</v>
      </c>
      <c r="D59" s="61">
        <v>239.05316731393944</v>
      </c>
      <c r="E59" s="61">
        <v>4.0949999999999998</v>
      </c>
      <c r="F59" s="61">
        <v>0</v>
      </c>
      <c r="G59" s="61">
        <v>0</v>
      </c>
      <c r="H59" s="41">
        <f t="shared" si="0"/>
        <v>1</v>
      </c>
      <c r="I59" s="41">
        <f t="shared" si="1"/>
        <v>0</v>
      </c>
      <c r="J59" s="41">
        <f t="shared" si="2"/>
        <v>0</v>
      </c>
      <c r="K59" s="41">
        <f t="shared" si="3"/>
        <v>4.0949999999999998</v>
      </c>
    </row>
    <row r="60" spans="1:11" x14ac:dyDescent="0.35">
      <c r="A60" s="59">
        <v>40323</v>
      </c>
      <c r="B60" s="60" t="s">
        <v>7</v>
      </c>
      <c r="C60" s="60" t="s">
        <v>13</v>
      </c>
      <c r="D60" s="61">
        <v>249.14047552741056</v>
      </c>
      <c r="E60" s="61">
        <v>3.8140000000000001</v>
      </c>
      <c r="F60" s="61">
        <v>0</v>
      </c>
      <c r="G60" s="61">
        <v>0</v>
      </c>
      <c r="H60" s="41">
        <f t="shared" si="0"/>
        <v>1</v>
      </c>
      <c r="I60" s="41">
        <f t="shared" si="1"/>
        <v>0</v>
      </c>
      <c r="J60" s="41">
        <f t="shared" si="2"/>
        <v>0</v>
      </c>
      <c r="K60" s="41">
        <f t="shared" si="3"/>
        <v>3.8140000000000001</v>
      </c>
    </row>
    <row r="61" spans="1:11" x14ac:dyDescent="0.35">
      <c r="A61" s="59">
        <v>40330</v>
      </c>
      <c r="B61" s="60" t="s">
        <v>7</v>
      </c>
      <c r="C61" s="60" t="s">
        <v>13</v>
      </c>
      <c r="D61" s="61">
        <v>263.47531165786268</v>
      </c>
      <c r="E61" s="61">
        <v>3.8140000000000001</v>
      </c>
      <c r="F61" s="61">
        <v>0</v>
      </c>
      <c r="G61" s="61">
        <v>0</v>
      </c>
      <c r="H61" s="41">
        <f t="shared" si="0"/>
        <v>1</v>
      </c>
      <c r="I61" s="41">
        <f t="shared" si="1"/>
        <v>0</v>
      </c>
      <c r="J61" s="41">
        <f t="shared" si="2"/>
        <v>0</v>
      </c>
      <c r="K61" s="41">
        <f t="shared" si="3"/>
        <v>3.8140000000000001</v>
      </c>
    </row>
    <row r="62" spans="1:11" x14ac:dyDescent="0.35">
      <c r="A62" s="59">
        <v>40337</v>
      </c>
      <c r="B62" s="60" t="s">
        <v>7</v>
      </c>
      <c r="C62" s="60" t="s">
        <v>13</v>
      </c>
      <c r="D62" s="61">
        <v>666.72935151489276</v>
      </c>
      <c r="E62" s="61">
        <v>3.3260000000000001</v>
      </c>
      <c r="F62" s="61">
        <v>0</v>
      </c>
      <c r="G62" s="61">
        <v>0</v>
      </c>
      <c r="H62" s="41">
        <f t="shared" si="0"/>
        <v>1</v>
      </c>
      <c r="I62" s="41">
        <f t="shared" si="1"/>
        <v>0</v>
      </c>
      <c r="J62" s="41">
        <f t="shared" si="2"/>
        <v>0</v>
      </c>
      <c r="K62" s="41">
        <f t="shared" si="3"/>
        <v>3.3260000000000001</v>
      </c>
    </row>
    <row r="63" spans="1:11" x14ac:dyDescent="0.35">
      <c r="A63" s="59">
        <v>40344</v>
      </c>
      <c r="B63" s="60" t="s">
        <v>7</v>
      </c>
      <c r="C63" s="60" t="s">
        <v>13</v>
      </c>
      <c r="D63" s="61">
        <v>711.8649399072799</v>
      </c>
      <c r="E63" s="61">
        <v>3.1986666669999999</v>
      </c>
      <c r="F63" s="61">
        <v>0</v>
      </c>
      <c r="G63" s="61">
        <v>0</v>
      </c>
      <c r="H63" s="41">
        <f t="shared" si="0"/>
        <v>1</v>
      </c>
      <c r="I63" s="41">
        <f t="shared" si="1"/>
        <v>0</v>
      </c>
      <c r="J63" s="41">
        <f t="shared" si="2"/>
        <v>0</v>
      </c>
      <c r="K63" s="41">
        <f t="shared" si="3"/>
        <v>3.1986666669999999</v>
      </c>
    </row>
    <row r="64" spans="1:11" x14ac:dyDescent="0.35">
      <c r="A64" s="59">
        <v>40351</v>
      </c>
      <c r="B64" s="60" t="s">
        <v>7</v>
      </c>
      <c r="C64" s="60" t="s">
        <v>13</v>
      </c>
      <c r="D64" s="61">
        <v>328.15780403353938</v>
      </c>
      <c r="E64" s="61">
        <v>4.3666666669999996</v>
      </c>
      <c r="F64" s="61">
        <v>0</v>
      </c>
      <c r="G64" s="61">
        <v>0</v>
      </c>
      <c r="H64" s="41">
        <f t="shared" si="0"/>
        <v>1</v>
      </c>
      <c r="I64" s="41">
        <f t="shared" si="1"/>
        <v>0</v>
      </c>
      <c r="J64" s="41">
        <f t="shared" si="2"/>
        <v>0</v>
      </c>
      <c r="K64" s="41">
        <f t="shared" si="3"/>
        <v>4.3666666669999996</v>
      </c>
    </row>
    <row r="65" spans="1:11" x14ac:dyDescent="0.35">
      <c r="A65" s="59">
        <v>40358</v>
      </c>
      <c r="B65" s="60" t="s">
        <v>7</v>
      </c>
      <c r="C65" s="60" t="s">
        <v>13</v>
      </c>
      <c r="D65" s="61">
        <v>144.59522043429578</v>
      </c>
      <c r="E65" s="61">
        <v>3.979090909</v>
      </c>
      <c r="F65" s="61">
        <v>0</v>
      </c>
      <c r="G65" s="61">
        <v>0</v>
      </c>
      <c r="H65" s="41">
        <f t="shared" si="0"/>
        <v>1</v>
      </c>
      <c r="I65" s="41">
        <f t="shared" si="1"/>
        <v>0</v>
      </c>
      <c r="J65" s="41">
        <f t="shared" si="2"/>
        <v>0</v>
      </c>
      <c r="K65" s="41">
        <f t="shared" si="3"/>
        <v>3.979090909</v>
      </c>
    </row>
    <row r="66" spans="1:11" x14ac:dyDescent="0.35">
      <c r="A66" s="59">
        <v>40365</v>
      </c>
      <c r="B66" s="60" t="s">
        <v>7</v>
      </c>
      <c r="C66" s="60" t="s">
        <v>13</v>
      </c>
      <c r="D66" s="61">
        <v>266.12956722271895</v>
      </c>
      <c r="E66" s="61">
        <v>4.9561538460000003</v>
      </c>
      <c r="F66" s="61">
        <v>0</v>
      </c>
      <c r="G66" s="61">
        <v>0</v>
      </c>
      <c r="H66" s="41">
        <f t="shared" si="0"/>
        <v>1</v>
      </c>
      <c r="I66" s="41">
        <f t="shared" si="1"/>
        <v>0</v>
      </c>
      <c r="J66" s="41">
        <f t="shared" si="2"/>
        <v>0</v>
      </c>
      <c r="K66" s="41">
        <f t="shared" si="3"/>
        <v>4.9561538460000003</v>
      </c>
    </row>
    <row r="67" spans="1:11" x14ac:dyDescent="0.35">
      <c r="A67" s="59">
        <v>40372</v>
      </c>
      <c r="B67" s="60" t="s">
        <v>7</v>
      </c>
      <c r="C67" s="60" t="s">
        <v>13</v>
      </c>
      <c r="D67" s="61">
        <v>277.18746772270498</v>
      </c>
      <c r="E67" s="61">
        <v>3.8136363640000002</v>
      </c>
      <c r="F67" s="61">
        <v>0</v>
      </c>
      <c r="G67" s="61">
        <v>0</v>
      </c>
      <c r="H67" s="41">
        <f t="shared" ref="H67:H130" si="4">IF(B67="RM",1,0)</f>
        <v>1</v>
      </c>
      <c r="I67" s="41">
        <f t="shared" ref="I67:I130" si="5">$H67*F67</f>
        <v>0</v>
      </c>
      <c r="J67" s="41">
        <f t="shared" ref="J67:J130" si="6">$H67*G67</f>
        <v>0</v>
      </c>
      <c r="K67" s="41">
        <f t="shared" ref="K67:K130" si="7">$H67*E67</f>
        <v>3.8136363640000002</v>
      </c>
    </row>
    <row r="68" spans="1:11" x14ac:dyDescent="0.35">
      <c r="A68" s="59">
        <v>40302</v>
      </c>
      <c r="B68" s="60" t="s">
        <v>7</v>
      </c>
      <c r="C68" s="60" t="s">
        <v>14</v>
      </c>
      <c r="D68" s="61">
        <v>153.97779967160201</v>
      </c>
      <c r="E68" s="61">
        <v>5.0185714289999996</v>
      </c>
      <c r="F68" s="61">
        <v>0</v>
      </c>
      <c r="G68" s="61">
        <v>0</v>
      </c>
      <c r="H68" s="41">
        <f t="shared" si="4"/>
        <v>1</v>
      </c>
      <c r="I68" s="41">
        <f t="shared" si="5"/>
        <v>0</v>
      </c>
      <c r="J68" s="41">
        <f t="shared" si="6"/>
        <v>0</v>
      </c>
      <c r="K68" s="41">
        <f t="shared" si="7"/>
        <v>5.0185714289999996</v>
      </c>
    </row>
    <row r="69" spans="1:11" x14ac:dyDescent="0.35">
      <c r="A69" s="59">
        <v>40309</v>
      </c>
      <c r="B69" s="60" t="s">
        <v>7</v>
      </c>
      <c r="C69" s="60" t="s">
        <v>14</v>
      </c>
      <c r="D69" s="61">
        <v>232.91486209197791</v>
      </c>
      <c r="E69" s="61">
        <v>5.0185714289999996</v>
      </c>
      <c r="F69" s="61">
        <v>0</v>
      </c>
      <c r="G69" s="61">
        <v>0</v>
      </c>
      <c r="H69" s="41">
        <f t="shared" si="4"/>
        <v>1</v>
      </c>
      <c r="I69" s="41">
        <f t="shared" si="5"/>
        <v>0</v>
      </c>
      <c r="J69" s="41">
        <f t="shared" si="6"/>
        <v>0</v>
      </c>
      <c r="K69" s="41">
        <f t="shared" si="7"/>
        <v>5.0185714289999996</v>
      </c>
    </row>
    <row r="70" spans="1:11" x14ac:dyDescent="0.35">
      <c r="A70" s="59">
        <v>40316</v>
      </c>
      <c r="B70" s="60" t="s">
        <v>7</v>
      </c>
      <c r="C70" s="60" t="s">
        <v>14</v>
      </c>
      <c r="D70" s="61">
        <v>308.27675199977176</v>
      </c>
      <c r="E70" s="61">
        <v>4.4635294119999998</v>
      </c>
      <c r="F70" s="61">
        <v>1</v>
      </c>
      <c r="G70" s="61">
        <v>0</v>
      </c>
      <c r="H70" s="41">
        <f t="shared" si="4"/>
        <v>1</v>
      </c>
      <c r="I70" s="41">
        <f t="shared" si="5"/>
        <v>1</v>
      </c>
      <c r="J70" s="41">
        <f t="shared" si="6"/>
        <v>0</v>
      </c>
      <c r="K70" s="41">
        <f t="shared" si="7"/>
        <v>4.4635294119999998</v>
      </c>
    </row>
    <row r="71" spans="1:11" x14ac:dyDescent="0.35">
      <c r="A71" s="59">
        <v>40323</v>
      </c>
      <c r="B71" s="60" t="s">
        <v>7</v>
      </c>
      <c r="C71" s="60" t="s">
        <v>14</v>
      </c>
      <c r="D71" s="61">
        <v>272.20570082094849</v>
      </c>
      <c r="E71" s="61">
        <v>5.0105882350000002</v>
      </c>
      <c r="F71" s="61">
        <v>0</v>
      </c>
      <c r="G71" s="61">
        <v>1</v>
      </c>
      <c r="H71" s="41">
        <f t="shared" si="4"/>
        <v>1</v>
      </c>
      <c r="I71" s="41">
        <f t="shared" si="5"/>
        <v>0</v>
      </c>
      <c r="J71" s="41">
        <f t="shared" si="6"/>
        <v>1</v>
      </c>
      <c r="K71" s="41">
        <f t="shared" si="7"/>
        <v>5.0105882350000002</v>
      </c>
    </row>
    <row r="72" spans="1:11" x14ac:dyDescent="0.35">
      <c r="A72" s="59">
        <v>40330</v>
      </c>
      <c r="B72" s="60" t="s">
        <v>7</v>
      </c>
      <c r="C72" s="60" t="s">
        <v>14</v>
      </c>
      <c r="D72" s="61">
        <v>355.87124573559618</v>
      </c>
      <c r="E72" s="61">
        <v>4.8816666670000002</v>
      </c>
      <c r="F72" s="61">
        <v>0</v>
      </c>
      <c r="G72" s="61">
        <v>1</v>
      </c>
      <c r="H72" s="41">
        <f t="shared" si="4"/>
        <v>1</v>
      </c>
      <c r="I72" s="41">
        <f t="shared" si="5"/>
        <v>0</v>
      </c>
      <c r="J72" s="41">
        <f t="shared" si="6"/>
        <v>1</v>
      </c>
      <c r="K72" s="41">
        <f t="shared" si="7"/>
        <v>4.8816666670000002</v>
      </c>
    </row>
    <row r="73" spans="1:11" x14ac:dyDescent="0.35">
      <c r="A73" s="59">
        <v>40337</v>
      </c>
      <c r="B73" s="60" t="s">
        <v>7</v>
      </c>
      <c r="C73" s="60" t="s">
        <v>14</v>
      </c>
      <c r="D73" s="61">
        <v>337.17576313998126</v>
      </c>
      <c r="E73" s="61">
        <v>4.8329411760000003</v>
      </c>
      <c r="F73" s="61">
        <v>0</v>
      </c>
      <c r="G73" s="61">
        <v>1</v>
      </c>
      <c r="H73" s="41">
        <f t="shared" si="4"/>
        <v>1</v>
      </c>
      <c r="I73" s="41">
        <f t="shared" si="5"/>
        <v>0</v>
      </c>
      <c r="J73" s="41">
        <f t="shared" si="6"/>
        <v>1</v>
      </c>
      <c r="K73" s="41">
        <f t="shared" si="7"/>
        <v>4.8329411760000003</v>
      </c>
    </row>
    <row r="74" spans="1:11" x14ac:dyDescent="0.35">
      <c r="A74" s="59">
        <v>40344</v>
      </c>
      <c r="B74" s="60" t="s">
        <v>7</v>
      </c>
      <c r="C74" s="60" t="s">
        <v>14</v>
      </c>
      <c r="D74" s="61">
        <v>361.36155202758158</v>
      </c>
      <c r="E74" s="61">
        <v>5.2305555559999997</v>
      </c>
      <c r="F74" s="61">
        <v>1</v>
      </c>
      <c r="G74" s="61">
        <v>0</v>
      </c>
      <c r="H74" s="41">
        <f t="shared" si="4"/>
        <v>1</v>
      </c>
      <c r="I74" s="41">
        <f t="shared" si="5"/>
        <v>1</v>
      </c>
      <c r="J74" s="41">
        <f t="shared" si="6"/>
        <v>0</v>
      </c>
      <c r="K74" s="41">
        <f t="shared" si="7"/>
        <v>5.2305555559999997</v>
      </c>
    </row>
    <row r="75" spans="1:11" x14ac:dyDescent="0.35">
      <c r="A75" s="59">
        <v>40351</v>
      </c>
      <c r="B75" s="60" t="s">
        <v>7</v>
      </c>
      <c r="C75" s="60" t="s">
        <v>14</v>
      </c>
      <c r="D75" s="61">
        <v>1041.2002563709802</v>
      </c>
      <c r="E75" s="61">
        <v>4.0835294119999999</v>
      </c>
      <c r="F75" s="61">
        <v>1</v>
      </c>
      <c r="G75" s="61">
        <v>1</v>
      </c>
      <c r="H75" s="41">
        <f t="shared" si="4"/>
        <v>1</v>
      </c>
      <c r="I75" s="41">
        <f t="shared" si="5"/>
        <v>1</v>
      </c>
      <c r="J75" s="41">
        <f t="shared" si="6"/>
        <v>1</v>
      </c>
      <c r="K75" s="41">
        <f t="shared" si="7"/>
        <v>4.0835294119999999</v>
      </c>
    </row>
    <row r="76" spans="1:11" x14ac:dyDescent="0.35">
      <c r="A76" s="59">
        <v>40358</v>
      </c>
      <c r="B76" s="60" t="s">
        <v>7</v>
      </c>
      <c r="C76" s="60" t="s">
        <v>14</v>
      </c>
      <c r="D76" s="61">
        <v>753.38798724890694</v>
      </c>
      <c r="E76" s="61">
        <v>4.0835294119999999</v>
      </c>
      <c r="F76" s="61">
        <v>0</v>
      </c>
      <c r="G76" s="61">
        <v>1</v>
      </c>
      <c r="H76" s="41">
        <f t="shared" si="4"/>
        <v>1</v>
      </c>
      <c r="I76" s="41">
        <f t="shared" si="5"/>
        <v>0</v>
      </c>
      <c r="J76" s="41">
        <f t="shared" si="6"/>
        <v>1</v>
      </c>
      <c r="K76" s="41">
        <f t="shared" si="7"/>
        <v>4.0835294119999999</v>
      </c>
    </row>
    <row r="77" spans="1:11" x14ac:dyDescent="0.35">
      <c r="A77" s="59">
        <v>40365</v>
      </c>
      <c r="B77" s="60" t="s">
        <v>7</v>
      </c>
      <c r="C77" s="60" t="s">
        <v>14</v>
      </c>
      <c r="D77" s="61">
        <v>192.07759771029299</v>
      </c>
      <c r="E77" s="61">
        <v>4.7470588239999998</v>
      </c>
      <c r="F77" s="61">
        <v>0</v>
      </c>
      <c r="G77" s="61">
        <v>1</v>
      </c>
      <c r="H77" s="41">
        <f t="shared" si="4"/>
        <v>1</v>
      </c>
      <c r="I77" s="41">
        <f t="shared" si="5"/>
        <v>0</v>
      </c>
      <c r="J77" s="41">
        <f t="shared" si="6"/>
        <v>1</v>
      </c>
      <c r="K77" s="41">
        <f t="shared" si="7"/>
        <v>4.7470588239999998</v>
      </c>
    </row>
    <row r="78" spans="1:11" x14ac:dyDescent="0.35">
      <c r="A78" s="59">
        <v>40372</v>
      </c>
      <c r="B78" s="60" t="s">
        <v>7</v>
      </c>
      <c r="C78" s="60" t="s">
        <v>14</v>
      </c>
      <c r="D78" s="61">
        <v>390.64287641209955</v>
      </c>
      <c r="E78" s="61">
        <v>4.1479999999999997</v>
      </c>
      <c r="F78" s="61">
        <v>0</v>
      </c>
      <c r="G78" s="61">
        <v>1</v>
      </c>
      <c r="H78" s="41">
        <f t="shared" si="4"/>
        <v>1</v>
      </c>
      <c r="I78" s="41">
        <f t="shared" si="5"/>
        <v>0</v>
      </c>
      <c r="J78" s="41">
        <f t="shared" si="6"/>
        <v>1</v>
      </c>
      <c r="K78" s="41">
        <f t="shared" si="7"/>
        <v>4.1479999999999997</v>
      </c>
    </row>
    <row r="79" spans="1:11" x14ac:dyDescent="0.35">
      <c r="A79" s="59">
        <v>40302</v>
      </c>
      <c r="B79" s="60" t="s">
        <v>7</v>
      </c>
      <c r="C79" s="60" t="s">
        <v>15</v>
      </c>
      <c r="D79" s="61">
        <v>256.29154906337163</v>
      </c>
      <c r="E79" s="61">
        <v>4.4990909090000004</v>
      </c>
      <c r="F79" s="61">
        <v>0</v>
      </c>
      <c r="G79" s="61">
        <v>0</v>
      </c>
      <c r="H79" s="41">
        <f t="shared" si="4"/>
        <v>1</v>
      </c>
      <c r="I79" s="41">
        <f t="shared" si="5"/>
        <v>0</v>
      </c>
      <c r="J79" s="41">
        <f t="shared" si="6"/>
        <v>0</v>
      </c>
      <c r="K79" s="41">
        <f t="shared" si="7"/>
        <v>4.4990909090000004</v>
      </c>
    </row>
    <row r="80" spans="1:11" x14ac:dyDescent="0.35">
      <c r="A80" s="59">
        <v>40309</v>
      </c>
      <c r="B80" s="60" t="s">
        <v>7</v>
      </c>
      <c r="C80" s="60" t="s">
        <v>15</v>
      </c>
      <c r="D80" s="61">
        <v>184.67931669463792</v>
      </c>
      <c r="E80" s="61">
        <v>5.483333333</v>
      </c>
      <c r="F80" s="61">
        <v>0</v>
      </c>
      <c r="G80" s="61">
        <v>0</v>
      </c>
      <c r="H80" s="41">
        <f t="shared" si="4"/>
        <v>1</v>
      </c>
      <c r="I80" s="41">
        <f t="shared" si="5"/>
        <v>0</v>
      </c>
      <c r="J80" s="41">
        <f t="shared" si="6"/>
        <v>0</v>
      </c>
      <c r="K80" s="41">
        <f t="shared" si="7"/>
        <v>5.483333333</v>
      </c>
    </row>
    <row r="81" spans="1:11" x14ac:dyDescent="0.35">
      <c r="A81" s="59">
        <v>40316</v>
      </c>
      <c r="B81" s="60" t="s">
        <v>7</v>
      </c>
      <c r="C81" s="60" t="s">
        <v>15</v>
      </c>
      <c r="D81" s="61">
        <v>259.95286757158794</v>
      </c>
      <c r="E81" s="61">
        <v>4.2938461539999997</v>
      </c>
      <c r="F81" s="61">
        <v>0</v>
      </c>
      <c r="G81" s="61">
        <v>0</v>
      </c>
      <c r="H81" s="41">
        <f t="shared" si="4"/>
        <v>1</v>
      </c>
      <c r="I81" s="41">
        <f t="shared" si="5"/>
        <v>0</v>
      </c>
      <c r="J81" s="41">
        <f t="shared" si="6"/>
        <v>0</v>
      </c>
      <c r="K81" s="41">
        <f t="shared" si="7"/>
        <v>4.2938461539999997</v>
      </c>
    </row>
    <row r="82" spans="1:11" x14ac:dyDescent="0.35">
      <c r="A82" s="59">
        <v>40323</v>
      </c>
      <c r="B82" s="60" t="s">
        <v>7</v>
      </c>
      <c r="C82" s="60" t="s">
        <v>15</v>
      </c>
      <c r="D82" s="61">
        <v>325.84191908072341</v>
      </c>
      <c r="E82" s="61">
        <v>4.0581818180000004</v>
      </c>
      <c r="F82" s="61">
        <v>0</v>
      </c>
      <c r="G82" s="61">
        <v>0</v>
      </c>
      <c r="H82" s="41">
        <f t="shared" si="4"/>
        <v>1</v>
      </c>
      <c r="I82" s="41">
        <f t="shared" si="5"/>
        <v>0</v>
      </c>
      <c r="J82" s="41">
        <f t="shared" si="6"/>
        <v>0</v>
      </c>
      <c r="K82" s="41">
        <f t="shared" si="7"/>
        <v>4.0581818180000004</v>
      </c>
    </row>
    <row r="83" spans="1:11" x14ac:dyDescent="0.35">
      <c r="A83" s="59">
        <v>40330</v>
      </c>
      <c r="B83" s="60" t="s">
        <v>7</v>
      </c>
      <c r="C83" s="60" t="s">
        <v>15</v>
      </c>
      <c r="D83" s="61">
        <v>291.77268941607758</v>
      </c>
      <c r="E83" s="61">
        <v>4.0250000000000004</v>
      </c>
      <c r="F83" s="61">
        <v>0</v>
      </c>
      <c r="G83" s="61">
        <v>0</v>
      </c>
      <c r="H83" s="41">
        <f t="shared" si="4"/>
        <v>1</v>
      </c>
      <c r="I83" s="41">
        <f t="shared" si="5"/>
        <v>0</v>
      </c>
      <c r="J83" s="41">
        <f t="shared" si="6"/>
        <v>0</v>
      </c>
      <c r="K83" s="41">
        <f t="shared" si="7"/>
        <v>4.0250000000000004</v>
      </c>
    </row>
    <row r="84" spans="1:11" x14ac:dyDescent="0.35">
      <c r="A84" s="59">
        <v>40337</v>
      </c>
      <c r="B84" s="60" t="s">
        <v>7</v>
      </c>
      <c r="C84" s="60" t="s">
        <v>15</v>
      </c>
      <c r="D84" s="61">
        <v>126.71894491627157</v>
      </c>
      <c r="E84" s="61">
        <v>6.2515384620000001</v>
      </c>
      <c r="F84" s="61">
        <v>0</v>
      </c>
      <c r="G84" s="61">
        <v>0</v>
      </c>
      <c r="H84" s="41">
        <f t="shared" si="4"/>
        <v>1</v>
      </c>
      <c r="I84" s="41">
        <f t="shared" si="5"/>
        <v>0</v>
      </c>
      <c r="J84" s="41">
        <f t="shared" si="6"/>
        <v>0</v>
      </c>
      <c r="K84" s="41">
        <f t="shared" si="7"/>
        <v>6.2515384620000001</v>
      </c>
    </row>
    <row r="85" spans="1:11" x14ac:dyDescent="0.35">
      <c r="A85" s="59">
        <v>40344</v>
      </c>
      <c r="B85" s="60" t="s">
        <v>7</v>
      </c>
      <c r="C85" s="60" t="s">
        <v>15</v>
      </c>
      <c r="D85" s="61">
        <v>206.70153351002702</v>
      </c>
      <c r="E85" s="61">
        <v>5.671818182</v>
      </c>
      <c r="F85" s="61">
        <v>0</v>
      </c>
      <c r="G85" s="61">
        <v>0</v>
      </c>
      <c r="H85" s="41">
        <f t="shared" si="4"/>
        <v>1</v>
      </c>
      <c r="I85" s="41">
        <f t="shared" si="5"/>
        <v>0</v>
      </c>
      <c r="J85" s="41">
        <f t="shared" si="6"/>
        <v>0</v>
      </c>
      <c r="K85" s="41">
        <f t="shared" si="7"/>
        <v>5.671818182</v>
      </c>
    </row>
    <row r="86" spans="1:11" x14ac:dyDescent="0.35">
      <c r="A86" s="59">
        <v>40351</v>
      </c>
      <c r="B86" s="60" t="s">
        <v>7</v>
      </c>
      <c r="C86" s="60" t="s">
        <v>15</v>
      </c>
      <c r="D86" s="61">
        <v>201.98489226665259</v>
      </c>
      <c r="E86" s="61">
        <v>5.6669230769999999</v>
      </c>
      <c r="F86" s="61">
        <v>0</v>
      </c>
      <c r="G86" s="61">
        <v>0</v>
      </c>
      <c r="H86" s="41">
        <f t="shared" si="4"/>
        <v>1</v>
      </c>
      <c r="I86" s="41">
        <f t="shared" si="5"/>
        <v>0</v>
      </c>
      <c r="J86" s="41">
        <f t="shared" si="6"/>
        <v>0</v>
      </c>
      <c r="K86" s="41">
        <f t="shared" si="7"/>
        <v>5.6669230769999999</v>
      </c>
    </row>
    <row r="87" spans="1:11" x14ac:dyDescent="0.35">
      <c r="A87" s="59">
        <v>40358</v>
      </c>
      <c r="B87" s="60" t="s">
        <v>7</v>
      </c>
      <c r="C87" s="60" t="s">
        <v>15</v>
      </c>
      <c r="D87" s="61">
        <v>303.19777569926305</v>
      </c>
      <c r="E87" s="61">
        <v>3.8515384620000002</v>
      </c>
      <c r="F87" s="61">
        <v>0</v>
      </c>
      <c r="G87" s="61">
        <v>0</v>
      </c>
      <c r="H87" s="41">
        <f t="shared" si="4"/>
        <v>1</v>
      </c>
      <c r="I87" s="41">
        <f t="shared" si="5"/>
        <v>0</v>
      </c>
      <c r="J87" s="41">
        <f t="shared" si="6"/>
        <v>0</v>
      </c>
      <c r="K87" s="41">
        <f t="shared" si="7"/>
        <v>3.8515384620000002</v>
      </c>
    </row>
    <row r="88" spans="1:11" x14ac:dyDescent="0.35">
      <c r="A88" s="59">
        <v>40365</v>
      </c>
      <c r="B88" s="60" t="s">
        <v>7</v>
      </c>
      <c r="C88" s="60" t="s">
        <v>15</v>
      </c>
      <c r="D88" s="61">
        <v>342.45802828352049</v>
      </c>
      <c r="E88" s="61">
        <v>4.1381249999999996</v>
      </c>
      <c r="F88" s="61">
        <v>0</v>
      </c>
      <c r="G88" s="61">
        <v>0</v>
      </c>
      <c r="H88" s="41">
        <f t="shared" si="4"/>
        <v>1</v>
      </c>
      <c r="I88" s="41">
        <f t="shared" si="5"/>
        <v>0</v>
      </c>
      <c r="J88" s="41">
        <f t="shared" si="6"/>
        <v>0</v>
      </c>
      <c r="K88" s="41">
        <f t="shared" si="7"/>
        <v>4.1381249999999996</v>
      </c>
    </row>
    <row r="89" spans="1:11" x14ac:dyDescent="0.35">
      <c r="A89" s="59">
        <v>40372</v>
      </c>
      <c r="B89" s="60" t="s">
        <v>7</v>
      </c>
      <c r="C89" s="60" t="s">
        <v>15</v>
      </c>
      <c r="D89" s="61">
        <v>189.92428664396911</v>
      </c>
      <c r="E89" s="61">
        <v>4.1381249999999996</v>
      </c>
      <c r="F89" s="61">
        <v>0</v>
      </c>
      <c r="G89" s="61">
        <v>0</v>
      </c>
      <c r="H89" s="41">
        <f t="shared" si="4"/>
        <v>1</v>
      </c>
      <c r="I89" s="41">
        <f t="shared" si="5"/>
        <v>0</v>
      </c>
      <c r="J89" s="41">
        <f t="shared" si="6"/>
        <v>0</v>
      </c>
      <c r="K89" s="41">
        <f t="shared" si="7"/>
        <v>4.1381249999999996</v>
      </c>
    </row>
    <row r="90" spans="1:11" x14ac:dyDescent="0.35">
      <c r="A90" s="59">
        <v>40302</v>
      </c>
      <c r="B90" s="60" t="s">
        <v>7</v>
      </c>
      <c r="C90" s="60" t="s">
        <v>16</v>
      </c>
      <c r="D90" s="61">
        <v>192.14693620199762</v>
      </c>
      <c r="E90" s="61">
        <v>4.49</v>
      </c>
      <c r="F90" s="61">
        <v>0</v>
      </c>
      <c r="G90" s="61">
        <v>0</v>
      </c>
      <c r="H90" s="41">
        <f t="shared" si="4"/>
        <v>1</v>
      </c>
      <c r="I90" s="41">
        <f t="shared" si="5"/>
        <v>0</v>
      </c>
      <c r="J90" s="41">
        <f t="shared" si="6"/>
        <v>0</v>
      </c>
      <c r="K90" s="41">
        <f t="shared" si="7"/>
        <v>4.49</v>
      </c>
    </row>
    <row r="91" spans="1:11" x14ac:dyDescent="0.35">
      <c r="A91" s="59">
        <v>40309</v>
      </c>
      <c r="B91" s="60" t="s">
        <v>7</v>
      </c>
      <c r="C91" s="60" t="s">
        <v>16</v>
      </c>
      <c r="D91" s="61">
        <v>166.4431242436884</v>
      </c>
      <c r="E91" s="61">
        <v>4.49</v>
      </c>
      <c r="F91" s="61">
        <v>0</v>
      </c>
      <c r="G91" s="61">
        <v>0</v>
      </c>
      <c r="H91" s="41">
        <f t="shared" si="4"/>
        <v>1</v>
      </c>
      <c r="I91" s="41">
        <f t="shared" si="5"/>
        <v>0</v>
      </c>
      <c r="J91" s="41">
        <f t="shared" si="6"/>
        <v>0</v>
      </c>
      <c r="K91" s="41">
        <f t="shared" si="7"/>
        <v>4.49</v>
      </c>
    </row>
    <row r="92" spans="1:11" x14ac:dyDescent="0.35">
      <c r="A92" s="59">
        <v>40316</v>
      </c>
      <c r="B92" s="60" t="s">
        <v>7</v>
      </c>
      <c r="C92" s="60" t="s">
        <v>16</v>
      </c>
      <c r="D92" s="61">
        <v>235.78191117171292</v>
      </c>
      <c r="E92" s="61">
        <v>4.1630769230000002</v>
      </c>
      <c r="F92" s="61">
        <v>0</v>
      </c>
      <c r="G92" s="61">
        <v>0</v>
      </c>
      <c r="H92" s="41">
        <f t="shared" si="4"/>
        <v>1</v>
      </c>
      <c r="I92" s="41">
        <f t="shared" si="5"/>
        <v>0</v>
      </c>
      <c r="J92" s="41">
        <f t="shared" si="6"/>
        <v>0</v>
      </c>
      <c r="K92" s="41">
        <f t="shared" si="7"/>
        <v>4.1630769230000002</v>
      </c>
    </row>
    <row r="93" spans="1:11" x14ac:dyDescent="0.35">
      <c r="A93" s="59">
        <v>40323</v>
      </c>
      <c r="B93" s="60" t="s">
        <v>7</v>
      </c>
      <c r="C93" s="60" t="s">
        <v>16</v>
      </c>
      <c r="D93" s="61">
        <v>284.67501459199542</v>
      </c>
      <c r="E93" s="61">
        <v>4.0578571429999997</v>
      </c>
      <c r="F93" s="61">
        <v>0</v>
      </c>
      <c r="G93" s="61">
        <v>0</v>
      </c>
      <c r="H93" s="41">
        <f t="shared" si="4"/>
        <v>1</v>
      </c>
      <c r="I93" s="41">
        <f t="shared" si="5"/>
        <v>0</v>
      </c>
      <c r="J93" s="41">
        <f t="shared" si="6"/>
        <v>0</v>
      </c>
      <c r="K93" s="41">
        <f t="shared" si="7"/>
        <v>4.0578571429999997</v>
      </c>
    </row>
    <row r="94" spans="1:11" x14ac:dyDescent="0.35">
      <c r="A94" s="59">
        <v>40330</v>
      </c>
      <c r="B94" s="60" t="s">
        <v>7</v>
      </c>
      <c r="C94" s="60" t="s">
        <v>16</v>
      </c>
      <c r="D94" s="61">
        <v>214.07504868302217</v>
      </c>
      <c r="E94" s="61">
        <v>3.9666666670000001</v>
      </c>
      <c r="F94" s="61">
        <v>0</v>
      </c>
      <c r="G94" s="61">
        <v>0</v>
      </c>
      <c r="H94" s="41">
        <f t="shared" si="4"/>
        <v>1</v>
      </c>
      <c r="I94" s="41">
        <f t="shared" si="5"/>
        <v>0</v>
      </c>
      <c r="J94" s="41">
        <f t="shared" si="6"/>
        <v>0</v>
      </c>
      <c r="K94" s="41">
        <f t="shared" si="7"/>
        <v>3.9666666670000001</v>
      </c>
    </row>
    <row r="95" spans="1:11" x14ac:dyDescent="0.35">
      <c r="A95" s="59">
        <v>40337</v>
      </c>
      <c r="B95" s="60" t="s">
        <v>7</v>
      </c>
      <c r="C95" s="60" t="s">
        <v>16</v>
      </c>
      <c r="D95" s="61">
        <v>183.77263114909792</v>
      </c>
      <c r="E95" s="61">
        <v>5.443846154</v>
      </c>
      <c r="F95" s="61">
        <v>0</v>
      </c>
      <c r="G95" s="61">
        <v>0</v>
      </c>
      <c r="H95" s="41">
        <f t="shared" si="4"/>
        <v>1</v>
      </c>
      <c r="I95" s="41">
        <f t="shared" si="5"/>
        <v>0</v>
      </c>
      <c r="J95" s="41">
        <f t="shared" si="6"/>
        <v>0</v>
      </c>
      <c r="K95" s="41">
        <f t="shared" si="7"/>
        <v>5.443846154</v>
      </c>
    </row>
    <row r="96" spans="1:11" x14ac:dyDescent="0.35">
      <c r="A96" s="59">
        <v>40344</v>
      </c>
      <c r="B96" s="60" t="s">
        <v>7</v>
      </c>
      <c r="C96" s="60" t="s">
        <v>16</v>
      </c>
      <c r="D96" s="61">
        <v>289.28642125223553</v>
      </c>
      <c r="E96" s="61">
        <v>4.29</v>
      </c>
      <c r="F96" s="61">
        <v>0</v>
      </c>
      <c r="G96" s="61">
        <v>0</v>
      </c>
      <c r="H96" s="41">
        <f t="shared" si="4"/>
        <v>1</v>
      </c>
      <c r="I96" s="41">
        <f t="shared" si="5"/>
        <v>0</v>
      </c>
      <c r="J96" s="41">
        <f t="shared" si="6"/>
        <v>0</v>
      </c>
      <c r="K96" s="41">
        <f t="shared" si="7"/>
        <v>4.29</v>
      </c>
    </row>
    <row r="97" spans="1:11" x14ac:dyDescent="0.35">
      <c r="A97" s="59">
        <v>40351</v>
      </c>
      <c r="B97" s="60" t="s">
        <v>7</v>
      </c>
      <c r="C97" s="60" t="s">
        <v>16</v>
      </c>
      <c r="D97" s="61">
        <v>397.14858141361776</v>
      </c>
      <c r="E97" s="61">
        <v>4.2962499999999997</v>
      </c>
      <c r="F97" s="61">
        <v>1</v>
      </c>
      <c r="G97" s="61">
        <v>0</v>
      </c>
      <c r="H97" s="41">
        <f t="shared" si="4"/>
        <v>1</v>
      </c>
      <c r="I97" s="41">
        <f t="shared" si="5"/>
        <v>1</v>
      </c>
      <c r="J97" s="41">
        <f t="shared" si="6"/>
        <v>0</v>
      </c>
      <c r="K97" s="41">
        <f t="shared" si="7"/>
        <v>4.2962499999999997</v>
      </c>
    </row>
    <row r="98" spans="1:11" x14ac:dyDescent="0.35">
      <c r="A98" s="59">
        <v>40358</v>
      </c>
      <c r="B98" s="60" t="s">
        <v>7</v>
      </c>
      <c r="C98" s="60" t="s">
        <v>16</v>
      </c>
      <c r="D98" s="61">
        <v>300.04673067328798</v>
      </c>
      <c r="E98" s="61">
        <v>4.403333333</v>
      </c>
      <c r="F98" s="61">
        <v>0</v>
      </c>
      <c r="G98" s="61">
        <v>1</v>
      </c>
      <c r="H98" s="41">
        <f t="shared" si="4"/>
        <v>1</v>
      </c>
      <c r="I98" s="41">
        <f t="shared" si="5"/>
        <v>0</v>
      </c>
      <c r="J98" s="41">
        <f t="shared" si="6"/>
        <v>1</v>
      </c>
      <c r="K98" s="41">
        <f t="shared" si="7"/>
        <v>4.403333333</v>
      </c>
    </row>
    <row r="99" spans="1:11" x14ac:dyDescent="0.35">
      <c r="A99" s="59">
        <v>40365</v>
      </c>
      <c r="B99" s="60" t="s">
        <v>7</v>
      </c>
      <c r="C99" s="60" t="s">
        <v>16</v>
      </c>
      <c r="D99" s="61">
        <v>256.18438620920188</v>
      </c>
      <c r="E99" s="61">
        <v>3.8813333330000002</v>
      </c>
      <c r="F99" s="61">
        <v>0</v>
      </c>
      <c r="G99" s="61">
        <v>1</v>
      </c>
      <c r="H99" s="41">
        <f t="shared" si="4"/>
        <v>1</v>
      </c>
      <c r="I99" s="41">
        <f t="shared" si="5"/>
        <v>0</v>
      </c>
      <c r="J99" s="41">
        <f t="shared" si="6"/>
        <v>1</v>
      </c>
      <c r="K99" s="41">
        <f t="shared" si="7"/>
        <v>3.8813333330000002</v>
      </c>
    </row>
    <row r="100" spans="1:11" x14ac:dyDescent="0.35">
      <c r="A100" s="59">
        <v>40372</v>
      </c>
      <c r="B100" s="60" t="s">
        <v>7</v>
      </c>
      <c r="C100" s="60" t="s">
        <v>16</v>
      </c>
      <c r="D100" s="61">
        <v>318.5782889727414</v>
      </c>
      <c r="E100" s="61">
        <v>4.1381249999999996</v>
      </c>
      <c r="F100" s="61">
        <v>0</v>
      </c>
      <c r="G100" s="61">
        <v>1</v>
      </c>
      <c r="H100" s="41">
        <f t="shared" si="4"/>
        <v>1</v>
      </c>
      <c r="I100" s="41">
        <f t="shared" si="5"/>
        <v>0</v>
      </c>
      <c r="J100" s="41">
        <f t="shared" si="6"/>
        <v>1</v>
      </c>
      <c r="K100" s="41">
        <f t="shared" si="7"/>
        <v>4.1381249999999996</v>
      </c>
    </row>
    <row r="101" spans="1:11" x14ac:dyDescent="0.35">
      <c r="A101" s="59">
        <v>40302</v>
      </c>
      <c r="B101" s="60" t="s">
        <v>7</v>
      </c>
      <c r="C101" s="60" t="s">
        <v>17</v>
      </c>
      <c r="D101" s="61">
        <v>281.76515409737482</v>
      </c>
      <c r="E101" s="61">
        <v>4.0627272730000001</v>
      </c>
      <c r="F101" s="61">
        <v>0</v>
      </c>
      <c r="G101" s="61">
        <v>0</v>
      </c>
      <c r="H101" s="41">
        <f t="shared" si="4"/>
        <v>1</v>
      </c>
      <c r="I101" s="41">
        <f t="shared" si="5"/>
        <v>0</v>
      </c>
      <c r="J101" s="41">
        <f t="shared" si="6"/>
        <v>0</v>
      </c>
      <c r="K101" s="41">
        <f t="shared" si="7"/>
        <v>4.0627272730000001</v>
      </c>
    </row>
    <row r="102" spans="1:11" x14ac:dyDescent="0.35">
      <c r="A102" s="59">
        <v>40309</v>
      </c>
      <c r="B102" s="60" t="s">
        <v>7</v>
      </c>
      <c r="C102" s="60" t="s">
        <v>17</v>
      </c>
      <c r="D102" s="61">
        <v>348.46674668822629</v>
      </c>
      <c r="E102" s="61">
        <v>3.8515384620000002</v>
      </c>
      <c r="F102" s="61">
        <v>1</v>
      </c>
      <c r="G102" s="61">
        <v>0</v>
      </c>
      <c r="H102" s="41">
        <f t="shared" si="4"/>
        <v>1</v>
      </c>
      <c r="I102" s="41">
        <f t="shared" si="5"/>
        <v>1</v>
      </c>
      <c r="J102" s="41">
        <f t="shared" si="6"/>
        <v>0</v>
      </c>
      <c r="K102" s="41">
        <f t="shared" si="7"/>
        <v>3.8515384620000002</v>
      </c>
    </row>
    <row r="103" spans="1:11" x14ac:dyDescent="0.35">
      <c r="A103" s="59">
        <v>40316</v>
      </c>
      <c r="B103" s="60" t="s">
        <v>7</v>
      </c>
      <c r="C103" s="60" t="s">
        <v>17</v>
      </c>
      <c r="D103" s="61">
        <v>378.71914793843308</v>
      </c>
      <c r="E103" s="61">
        <v>3.5935714289999998</v>
      </c>
      <c r="F103" s="61">
        <v>0</v>
      </c>
      <c r="G103" s="61">
        <v>1</v>
      </c>
      <c r="H103" s="41">
        <f t="shared" si="4"/>
        <v>1</v>
      </c>
      <c r="I103" s="41">
        <f t="shared" si="5"/>
        <v>0</v>
      </c>
      <c r="J103" s="41">
        <f t="shared" si="6"/>
        <v>1</v>
      </c>
      <c r="K103" s="41">
        <f t="shared" si="7"/>
        <v>3.5935714289999998</v>
      </c>
    </row>
    <row r="104" spans="1:11" x14ac:dyDescent="0.35">
      <c r="A104" s="59">
        <v>40323</v>
      </c>
      <c r="B104" s="60" t="s">
        <v>7</v>
      </c>
      <c r="C104" s="60" t="s">
        <v>17</v>
      </c>
      <c r="D104" s="61">
        <v>360.30415645289946</v>
      </c>
      <c r="E104" s="61">
        <v>4.6431250000000004</v>
      </c>
      <c r="F104" s="61">
        <v>0</v>
      </c>
      <c r="G104" s="61">
        <v>1</v>
      </c>
      <c r="H104" s="41">
        <f t="shared" si="4"/>
        <v>1</v>
      </c>
      <c r="I104" s="41">
        <f t="shared" si="5"/>
        <v>0</v>
      </c>
      <c r="J104" s="41">
        <f t="shared" si="6"/>
        <v>1</v>
      </c>
      <c r="K104" s="41">
        <f t="shared" si="7"/>
        <v>4.6431250000000004</v>
      </c>
    </row>
    <row r="105" spans="1:11" x14ac:dyDescent="0.35">
      <c r="A105" s="59">
        <v>40330</v>
      </c>
      <c r="B105" s="60" t="s">
        <v>7</v>
      </c>
      <c r="C105" s="60" t="s">
        <v>17</v>
      </c>
      <c r="D105" s="61">
        <v>342.76335527262108</v>
      </c>
      <c r="E105" s="61">
        <v>4.7733333330000001</v>
      </c>
      <c r="F105" s="61">
        <v>0</v>
      </c>
      <c r="G105" s="61">
        <v>1</v>
      </c>
      <c r="H105" s="41">
        <f t="shared" si="4"/>
        <v>1</v>
      </c>
      <c r="I105" s="41">
        <f t="shared" si="5"/>
        <v>0</v>
      </c>
      <c r="J105" s="41">
        <f t="shared" si="6"/>
        <v>1</v>
      </c>
      <c r="K105" s="41">
        <f t="shared" si="7"/>
        <v>4.7733333330000001</v>
      </c>
    </row>
    <row r="106" spans="1:11" x14ac:dyDescent="0.35">
      <c r="A106" s="59">
        <v>40337</v>
      </c>
      <c r="B106" s="60" t="s">
        <v>7</v>
      </c>
      <c r="C106" s="60" t="s">
        <v>17</v>
      </c>
      <c r="D106" s="61">
        <v>360.59464988979607</v>
      </c>
      <c r="E106" s="61">
        <v>5.4542857140000001</v>
      </c>
      <c r="F106" s="61">
        <v>0</v>
      </c>
      <c r="G106" s="61">
        <v>0</v>
      </c>
      <c r="H106" s="41">
        <f t="shared" si="4"/>
        <v>1</v>
      </c>
      <c r="I106" s="41">
        <f t="shared" si="5"/>
        <v>0</v>
      </c>
      <c r="J106" s="41">
        <f t="shared" si="6"/>
        <v>0</v>
      </c>
      <c r="K106" s="41">
        <f t="shared" si="7"/>
        <v>5.4542857140000001</v>
      </c>
    </row>
    <row r="107" spans="1:11" x14ac:dyDescent="0.35">
      <c r="A107" s="59">
        <v>40344</v>
      </c>
      <c r="B107" s="60" t="s">
        <v>7</v>
      </c>
      <c r="C107" s="60" t="s">
        <v>17</v>
      </c>
      <c r="D107" s="61">
        <v>283.6937634993709</v>
      </c>
      <c r="E107" s="61">
        <v>4.483333333</v>
      </c>
      <c r="F107" s="61">
        <v>0</v>
      </c>
      <c r="G107" s="61">
        <v>0</v>
      </c>
      <c r="H107" s="41">
        <f t="shared" si="4"/>
        <v>1</v>
      </c>
      <c r="I107" s="41">
        <f t="shared" si="5"/>
        <v>0</v>
      </c>
      <c r="J107" s="41">
        <f t="shared" si="6"/>
        <v>0</v>
      </c>
      <c r="K107" s="41">
        <f t="shared" si="7"/>
        <v>4.483333333</v>
      </c>
    </row>
    <row r="108" spans="1:11" x14ac:dyDescent="0.35">
      <c r="A108" s="59">
        <v>40351</v>
      </c>
      <c r="B108" s="60" t="s">
        <v>7</v>
      </c>
      <c r="C108" s="60" t="s">
        <v>17</v>
      </c>
      <c r="D108" s="61">
        <v>248.0364410567509</v>
      </c>
      <c r="E108" s="61">
        <v>4.7592307690000002</v>
      </c>
      <c r="F108" s="61">
        <v>0</v>
      </c>
      <c r="G108" s="61">
        <v>0</v>
      </c>
      <c r="H108" s="41">
        <f t="shared" si="4"/>
        <v>1</v>
      </c>
      <c r="I108" s="41">
        <f t="shared" si="5"/>
        <v>0</v>
      </c>
      <c r="J108" s="41">
        <f t="shared" si="6"/>
        <v>0</v>
      </c>
      <c r="K108" s="41">
        <f t="shared" si="7"/>
        <v>4.7592307690000002</v>
      </c>
    </row>
    <row r="109" spans="1:11" x14ac:dyDescent="0.35">
      <c r="A109" s="59">
        <v>40358</v>
      </c>
      <c r="B109" s="60" t="s">
        <v>7</v>
      </c>
      <c r="C109" s="60" t="s">
        <v>17</v>
      </c>
      <c r="D109" s="61">
        <v>378.96757551248282</v>
      </c>
      <c r="E109" s="61">
        <v>3.7685714290000001</v>
      </c>
      <c r="F109" s="61">
        <v>1</v>
      </c>
      <c r="G109" s="61">
        <v>0</v>
      </c>
      <c r="H109" s="41">
        <f t="shared" si="4"/>
        <v>1</v>
      </c>
      <c r="I109" s="41">
        <f t="shared" si="5"/>
        <v>1</v>
      </c>
      <c r="J109" s="41">
        <f t="shared" si="6"/>
        <v>0</v>
      </c>
      <c r="K109" s="41">
        <f t="shared" si="7"/>
        <v>3.7685714290000001</v>
      </c>
    </row>
    <row r="110" spans="1:11" x14ac:dyDescent="0.35">
      <c r="A110" s="59">
        <v>40365</v>
      </c>
      <c r="B110" s="60" t="s">
        <v>7</v>
      </c>
      <c r="C110" s="60" t="s">
        <v>17</v>
      </c>
      <c r="D110" s="61">
        <v>270.20687266746779</v>
      </c>
      <c r="E110" s="61">
        <v>4.9506249999999996</v>
      </c>
      <c r="F110" s="61">
        <v>0</v>
      </c>
      <c r="G110" s="61">
        <v>1</v>
      </c>
      <c r="H110" s="41">
        <f t="shared" si="4"/>
        <v>1</v>
      </c>
      <c r="I110" s="41">
        <f t="shared" si="5"/>
        <v>0</v>
      </c>
      <c r="J110" s="41">
        <f t="shared" si="6"/>
        <v>1</v>
      </c>
      <c r="K110" s="41">
        <f t="shared" si="7"/>
        <v>4.9506249999999996</v>
      </c>
    </row>
    <row r="111" spans="1:11" x14ac:dyDescent="0.35">
      <c r="A111" s="59">
        <v>40372</v>
      </c>
      <c r="B111" s="60" t="s">
        <v>7</v>
      </c>
      <c r="C111" s="60" t="s">
        <v>17</v>
      </c>
      <c r="D111" s="61">
        <v>305.50056886598702</v>
      </c>
      <c r="E111" s="61">
        <v>4.4866666669999997</v>
      </c>
      <c r="F111" s="61">
        <v>0</v>
      </c>
      <c r="G111" s="61">
        <v>1</v>
      </c>
      <c r="H111" s="41">
        <f t="shared" si="4"/>
        <v>1</v>
      </c>
      <c r="I111" s="41">
        <f t="shared" si="5"/>
        <v>0</v>
      </c>
      <c r="J111" s="41">
        <f t="shared" si="6"/>
        <v>1</v>
      </c>
      <c r="K111" s="41">
        <f t="shared" si="7"/>
        <v>4.4866666669999997</v>
      </c>
    </row>
    <row r="112" spans="1:11" x14ac:dyDescent="0.35">
      <c r="A112" s="59">
        <v>40302</v>
      </c>
      <c r="B112" s="60" t="s">
        <v>18</v>
      </c>
      <c r="C112" s="60" t="s">
        <v>19</v>
      </c>
      <c r="D112" s="61">
        <v>127.97854653078643</v>
      </c>
      <c r="E112" s="61">
        <v>4.6328571429999998</v>
      </c>
      <c r="F112" s="61">
        <v>0</v>
      </c>
      <c r="G112" s="61">
        <v>0</v>
      </c>
      <c r="H112" s="41">
        <f t="shared" si="4"/>
        <v>0</v>
      </c>
      <c r="I112" s="41">
        <f t="shared" si="5"/>
        <v>0</v>
      </c>
      <c r="J112" s="41">
        <f t="shared" si="6"/>
        <v>0</v>
      </c>
      <c r="K112" s="41">
        <f t="shared" si="7"/>
        <v>0</v>
      </c>
    </row>
    <row r="113" spans="1:11" x14ac:dyDescent="0.35">
      <c r="A113" s="59">
        <v>40309</v>
      </c>
      <c r="B113" s="60" t="s">
        <v>18</v>
      </c>
      <c r="C113" s="60" t="s">
        <v>19</v>
      </c>
      <c r="D113" s="61">
        <v>152.5346601739578</v>
      </c>
      <c r="E113" s="61">
        <v>4.9275000000000002</v>
      </c>
      <c r="F113" s="61">
        <v>0</v>
      </c>
      <c r="G113" s="61">
        <v>0</v>
      </c>
      <c r="H113" s="41">
        <f t="shared" si="4"/>
        <v>0</v>
      </c>
      <c r="I113" s="41">
        <f t="shared" si="5"/>
        <v>0</v>
      </c>
      <c r="J113" s="41">
        <f t="shared" si="6"/>
        <v>0</v>
      </c>
      <c r="K113" s="41">
        <f t="shared" si="7"/>
        <v>0</v>
      </c>
    </row>
    <row r="114" spans="1:11" x14ac:dyDescent="0.35">
      <c r="A114" s="59">
        <v>40316</v>
      </c>
      <c r="B114" s="60" t="s">
        <v>18</v>
      </c>
      <c r="C114" s="60" t="s">
        <v>19</v>
      </c>
      <c r="D114" s="61">
        <v>250.59645711523632</v>
      </c>
      <c r="E114" s="61">
        <v>4.3687500000000004</v>
      </c>
      <c r="F114" s="61">
        <v>0</v>
      </c>
      <c r="G114" s="61">
        <v>0</v>
      </c>
      <c r="H114" s="41">
        <f t="shared" si="4"/>
        <v>0</v>
      </c>
      <c r="I114" s="41">
        <f t="shared" si="5"/>
        <v>0</v>
      </c>
      <c r="J114" s="41">
        <f t="shared" si="6"/>
        <v>0</v>
      </c>
      <c r="K114" s="41">
        <f t="shared" si="7"/>
        <v>0</v>
      </c>
    </row>
    <row r="115" spans="1:11" x14ac:dyDescent="0.35">
      <c r="A115" s="59">
        <v>40323</v>
      </c>
      <c r="B115" s="60" t="s">
        <v>18</v>
      </c>
      <c r="C115" s="60" t="s">
        <v>19</v>
      </c>
      <c r="D115" s="61">
        <v>230.18775321635798</v>
      </c>
      <c r="E115" s="61">
        <v>4.208571429</v>
      </c>
      <c r="F115" s="61">
        <v>0</v>
      </c>
      <c r="G115" s="61">
        <v>0</v>
      </c>
      <c r="H115" s="41">
        <f t="shared" si="4"/>
        <v>0</v>
      </c>
      <c r="I115" s="41">
        <f t="shared" si="5"/>
        <v>0</v>
      </c>
      <c r="J115" s="41">
        <f t="shared" si="6"/>
        <v>0</v>
      </c>
      <c r="K115" s="41">
        <f t="shared" si="7"/>
        <v>0</v>
      </c>
    </row>
    <row r="116" spans="1:11" x14ac:dyDescent="0.35">
      <c r="A116" s="59">
        <v>40330</v>
      </c>
      <c r="B116" s="60" t="s">
        <v>18</v>
      </c>
      <c r="C116" s="60" t="s">
        <v>19</v>
      </c>
      <c r="D116" s="61">
        <v>258.26648249879088</v>
      </c>
      <c r="E116" s="61">
        <v>4.208571429</v>
      </c>
      <c r="F116" s="61">
        <v>0</v>
      </c>
      <c r="G116" s="61">
        <v>0</v>
      </c>
      <c r="H116" s="41">
        <f t="shared" si="4"/>
        <v>0</v>
      </c>
      <c r="I116" s="41">
        <f t="shared" si="5"/>
        <v>0</v>
      </c>
      <c r="J116" s="41">
        <f t="shared" si="6"/>
        <v>0</v>
      </c>
      <c r="K116" s="41">
        <f t="shared" si="7"/>
        <v>0</v>
      </c>
    </row>
    <row r="117" spans="1:11" x14ac:dyDescent="0.35">
      <c r="A117" s="59">
        <v>40337</v>
      </c>
      <c r="B117" s="60" t="s">
        <v>18</v>
      </c>
      <c r="C117" s="60" t="s">
        <v>19</v>
      </c>
      <c r="D117" s="61">
        <v>120.9717472247146</v>
      </c>
      <c r="E117" s="61">
        <v>4.6328571429999998</v>
      </c>
      <c r="F117" s="61">
        <v>0</v>
      </c>
      <c r="G117" s="61">
        <v>0</v>
      </c>
      <c r="H117" s="41">
        <f t="shared" si="4"/>
        <v>0</v>
      </c>
      <c r="I117" s="41">
        <f t="shared" si="5"/>
        <v>0</v>
      </c>
      <c r="J117" s="41">
        <f t="shared" si="6"/>
        <v>0</v>
      </c>
      <c r="K117" s="41">
        <f t="shared" si="7"/>
        <v>0</v>
      </c>
    </row>
    <row r="118" spans="1:11" x14ac:dyDescent="0.35">
      <c r="A118" s="59">
        <v>40344</v>
      </c>
      <c r="B118" s="60" t="s">
        <v>18</v>
      </c>
      <c r="C118" s="60" t="s">
        <v>19</v>
      </c>
      <c r="D118" s="61">
        <v>323.95524257777464</v>
      </c>
      <c r="E118" s="61">
        <v>4.6455555559999997</v>
      </c>
      <c r="F118" s="61">
        <v>1</v>
      </c>
      <c r="G118" s="61">
        <v>0</v>
      </c>
      <c r="H118" s="41">
        <f t="shared" si="4"/>
        <v>0</v>
      </c>
      <c r="I118" s="41">
        <f t="shared" si="5"/>
        <v>0</v>
      </c>
      <c r="J118" s="41">
        <f t="shared" si="6"/>
        <v>0</v>
      </c>
      <c r="K118" s="41">
        <f t="shared" si="7"/>
        <v>0</v>
      </c>
    </row>
    <row r="119" spans="1:11" x14ac:dyDescent="0.35">
      <c r="A119" s="59">
        <v>40351</v>
      </c>
      <c r="B119" s="60" t="s">
        <v>18</v>
      </c>
      <c r="C119" s="60" t="s">
        <v>19</v>
      </c>
      <c r="D119" s="61">
        <v>332.53958284465392</v>
      </c>
      <c r="E119" s="61">
        <v>4.12</v>
      </c>
      <c r="F119" s="61">
        <v>0</v>
      </c>
      <c r="G119" s="61">
        <v>1</v>
      </c>
      <c r="H119" s="41">
        <f t="shared" si="4"/>
        <v>0</v>
      </c>
      <c r="I119" s="41">
        <f t="shared" si="5"/>
        <v>0</v>
      </c>
      <c r="J119" s="41">
        <f t="shared" si="6"/>
        <v>0</v>
      </c>
      <c r="K119" s="41">
        <f t="shared" si="7"/>
        <v>0</v>
      </c>
    </row>
    <row r="120" spans="1:11" x14ac:dyDescent="0.35">
      <c r="A120" s="59">
        <v>40358</v>
      </c>
      <c r="B120" s="60" t="s">
        <v>18</v>
      </c>
      <c r="C120" s="60" t="s">
        <v>19</v>
      </c>
      <c r="D120" s="61">
        <v>318.75480206331304</v>
      </c>
      <c r="E120" s="61">
        <v>4.12</v>
      </c>
      <c r="F120" s="61">
        <v>0</v>
      </c>
      <c r="G120" s="61">
        <v>1</v>
      </c>
      <c r="H120" s="41">
        <f t="shared" si="4"/>
        <v>0</v>
      </c>
      <c r="I120" s="41">
        <f t="shared" si="5"/>
        <v>0</v>
      </c>
      <c r="J120" s="41">
        <f t="shared" si="6"/>
        <v>0</v>
      </c>
      <c r="K120" s="41">
        <f t="shared" si="7"/>
        <v>0</v>
      </c>
    </row>
    <row r="121" spans="1:11" x14ac:dyDescent="0.35">
      <c r="A121" s="59">
        <v>40365</v>
      </c>
      <c r="B121" s="60" t="s">
        <v>18</v>
      </c>
      <c r="C121" s="60" t="s">
        <v>19</v>
      </c>
      <c r="D121" s="61">
        <v>333.84805201146571</v>
      </c>
      <c r="E121" s="61">
        <v>3.3111111110000002</v>
      </c>
      <c r="F121" s="61">
        <v>0</v>
      </c>
      <c r="G121" s="61">
        <v>1</v>
      </c>
      <c r="H121" s="41">
        <f t="shared" si="4"/>
        <v>0</v>
      </c>
      <c r="I121" s="41">
        <f t="shared" si="5"/>
        <v>0</v>
      </c>
      <c r="J121" s="41">
        <f t="shared" si="6"/>
        <v>0</v>
      </c>
      <c r="K121" s="41">
        <f t="shared" si="7"/>
        <v>0</v>
      </c>
    </row>
    <row r="122" spans="1:11" x14ac:dyDescent="0.35">
      <c r="A122" s="59">
        <v>40372</v>
      </c>
      <c r="B122" s="60" t="s">
        <v>18</v>
      </c>
      <c r="C122" s="60" t="s">
        <v>19</v>
      </c>
      <c r="D122" s="61">
        <v>335.28131464737612</v>
      </c>
      <c r="E122" s="61">
        <v>3.1469999999999998</v>
      </c>
      <c r="F122" s="61">
        <v>0</v>
      </c>
      <c r="G122" s="61">
        <v>0</v>
      </c>
      <c r="H122" s="41">
        <f t="shared" si="4"/>
        <v>0</v>
      </c>
      <c r="I122" s="41">
        <f t="shared" si="5"/>
        <v>0</v>
      </c>
      <c r="J122" s="41">
        <f t="shared" si="6"/>
        <v>0</v>
      </c>
      <c r="K122" s="41">
        <f t="shared" si="7"/>
        <v>0</v>
      </c>
    </row>
    <row r="123" spans="1:11" x14ac:dyDescent="0.35">
      <c r="A123" s="59">
        <v>40302</v>
      </c>
      <c r="B123" s="60" t="s">
        <v>18</v>
      </c>
      <c r="C123" s="60" t="s">
        <v>20</v>
      </c>
      <c r="D123" s="61">
        <v>169.60160845688188</v>
      </c>
      <c r="E123" s="61">
        <v>4.24</v>
      </c>
      <c r="F123" s="61">
        <v>0</v>
      </c>
      <c r="G123" s="61">
        <v>0</v>
      </c>
      <c r="H123" s="41">
        <f t="shared" si="4"/>
        <v>0</v>
      </c>
      <c r="I123" s="41">
        <f t="shared" si="5"/>
        <v>0</v>
      </c>
      <c r="J123" s="41">
        <f t="shared" si="6"/>
        <v>0</v>
      </c>
      <c r="K123" s="41">
        <f t="shared" si="7"/>
        <v>0</v>
      </c>
    </row>
    <row r="124" spans="1:11" x14ac:dyDescent="0.35">
      <c r="A124" s="59">
        <v>40309</v>
      </c>
      <c r="B124" s="60" t="s">
        <v>18</v>
      </c>
      <c r="C124" s="60" t="s">
        <v>20</v>
      </c>
      <c r="D124" s="61">
        <v>209.3971488106277</v>
      </c>
      <c r="E124" s="61">
        <v>4.2283333330000001</v>
      </c>
      <c r="F124" s="61">
        <v>0</v>
      </c>
      <c r="G124" s="61">
        <v>0</v>
      </c>
      <c r="H124" s="41">
        <f t="shared" si="4"/>
        <v>0</v>
      </c>
      <c r="I124" s="41">
        <f t="shared" si="5"/>
        <v>0</v>
      </c>
      <c r="J124" s="41">
        <f t="shared" si="6"/>
        <v>0</v>
      </c>
      <c r="K124" s="41">
        <f t="shared" si="7"/>
        <v>0</v>
      </c>
    </row>
    <row r="125" spans="1:11" x14ac:dyDescent="0.35">
      <c r="A125" s="59">
        <v>40316</v>
      </c>
      <c r="B125" s="60" t="s">
        <v>18</v>
      </c>
      <c r="C125" s="60" t="s">
        <v>20</v>
      </c>
      <c r="D125" s="61">
        <v>196.34960394675636</v>
      </c>
      <c r="E125" s="61">
        <v>3.9950000000000001</v>
      </c>
      <c r="F125" s="61">
        <v>0</v>
      </c>
      <c r="G125" s="61">
        <v>0</v>
      </c>
      <c r="H125" s="41">
        <f t="shared" si="4"/>
        <v>0</v>
      </c>
      <c r="I125" s="41">
        <f t="shared" si="5"/>
        <v>0</v>
      </c>
      <c r="J125" s="41">
        <f t="shared" si="6"/>
        <v>0</v>
      </c>
      <c r="K125" s="41">
        <f t="shared" si="7"/>
        <v>0</v>
      </c>
    </row>
    <row r="126" spans="1:11" x14ac:dyDescent="0.35">
      <c r="A126" s="59">
        <v>40323</v>
      </c>
      <c r="B126" s="60" t="s">
        <v>18</v>
      </c>
      <c r="C126" s="60" t="s">
        <v>20</v>
      </c>
      <c r="D126" s="61">
        <v>358.38055216776797</v>
      </c>
      <c r="E126" s="61">
        <v>3.9950000000000001</v>
      </c>
      <c r="F126" s="61">
        <v>0</v>
      </c>
      <c r="G126" s="61">
        <v>0</v>
      </c>
      <c r="H126" s="41">
        <f t="shared" si="4"/>
        <v>0</v>
      </c>
      <c r="I126" s="41">
        <f t="shared" si="5"/>
        <v>0</v>
      </c>
      <c r="J126" s="41">
        <f t="shared" si="6"/>
        <v>0</v>
      </c>
      <c r="K126" s="41">
        <f t="shared" si="7"/>
        <v>0</v>
      </c>
    </row>
    <row r="127" spans="1:11" x14ac:dyDescent="0.35">
      <c r="A127" s="59">
        <v>40330</v>
      </c>
      <c r="B127" s="60" t="s">
        <v>18</v>
      </c>
      <c r="C127" s="60" t="s">
        <v>20</v>
      </c>
      <c r="D127" s="61">
        <v>198.00953936017774</v>
      </c>
      <c r="E127" s="61">
        <v>3.9950000000000001</v>
      </c>
      <c r="F127" s="61">
        <v>0</v>
      </c>
      <c r="G127" s="61">
        <v>0</v>
      </c>
      <c r="H127" s="41">
        <f t="shared" si="4"/>
        <v>0</v>
      </c>
      <c r="I127" s="41">
        <f t="shared" si="5"/>
        <v>0</v>
      </c>
      <c r="J127" s="41">
        <f t="shared" si="6"/>
        <v>0</v>
      </c>
      <c r="K127" s="41">
        <f t="shared" si="7"/>
        <v>0</v>
      </c>
    </row>
    <row r="128" spans="1:11" x14ac:dyDescent="0.35">
      <c r="A128" s="59">
        <v>40337</v>
      </c>
      <c r="B128" s="60" t="s">
        <v>18</v>
      </c>
      <c r="C128" s="60" t="s">
        <v>20</v>
      </c>
      <c r="D128" s="61">
        <v>166.40779961215463</v>
      </c>
      <c r="E128" s="61">
        <v>4.24</v>
      </c>
      <c r="F128" s="61">
        <v>0</v>
      </c>
      <c r="G128" s="61">
        <v>0</v>
      </c>
      <c r="H128" s="41">
        <f t="shared" si="4"/>
        <v>0</v>
      </c>
      <c r="I128" s="41">
        <f t="shared" si="5"/>
        <v>0</v>
      </c>
      <c r="J128" s="41">
        <f t="shared" si="6"/>
        <v>0</v>
      </c>
      <c r="K128" s="41">
        <f t="shared" si="7"/>
        <v>0</v>
      </c>
    </row>
    <row r="129" spans="1:11" x14ac:dyDescent="0.35">
      <c r="A129" s="59">
        <v>40344</v>
      </c>
      <c r="B129" s="60" t="s">
        <v>18</v>
      </c>
      <c r="C129" s="60" t="s">
        <v>20</v>
      </c>
      <c r="D129" s="61">
        <v>299.87320850245294</v>
      </c>
      <c r="E129" s="61">
        <v>4.24</v>
      </c>
      <c r="F129" s="61">
        <v>1</v>
      </c>
      <c r="G129" s="61">
        <v>0</v>
      </c>
      <c r="H129" s="41">
        <f t="shared" si="4"/>
        <v>0</v>
      </c>
      <c r="I129" s="41">
        <f t="shared" si="5"/>
        <v>0</v>
      </c>
      <c r="J129" s="41">
        <f t="shared" si="6"/>
        <v>0</v>
      </c>
      <c r="K129" s="41">
        <f t="shared" si="7"/>
        <v>0</v>
      </c>
    </row>
    <row r="130" spans="1:11" x14ac:dyDescent="0.35">
      <c r="A130" s="59">
        <v>40351</v>
      </c>
      <c r="B130" s="60" t="s">
        <v>18</v>
      </c>
      <c r="C130" s="60" t="s">
        <v>20</v>
      </c>
      <c r="D130" s="61">
        <v>344.85569958245247</v>
      </c>
      <c r="E130" s="61">
        <v>4.24</v>
      </c>
      <c r="F130" s="61">
        <v>0</v>
      </c>
      <c r="G130" s="61">
        <v>1</v>
      </c>
      <c r="H130" s="41">
        <f t="shared" si="4"/>
        <v>0</v>
      </c>
      <c r="I130" s="41">
        <f t="shared" si="5"/>
        <v>0</v>
      </c>
      <c r="J130" s="41">
        <f t="shared" si="6"/>
        <v>0</v>
      </c>
      <c r="K130" s="41">
        <f t="shared" si="7"/>
        <v>0</v>
      </c>
    </row>
    <row r="131" spans="1:11" x14ac:dyDescent="0.35">
      <c r="A131" s="59">
        <v>40358</v>
      </c>
      <c r="B131" s="60" t="s">
        <v>18</v>
      </c>
      <c r="C131" s="60" t="s">
        <v>20</v>
      </c>
      <c r="D131" s="61">
        <v>340.26696321400709</v>
      </c>
      <c r="E131" s="61">
        <v>4.24</v>
      </c>
      <c r="F131" s="61">
        <v>0</v>
      </c>
      <c r="G131" s="61">
        <v>1</v>
      </c>
      <c r="H131" s="41">
        <f t="shared" ref="H131:H194" si="8">IF(B131="RM",1,0)</f>
        <v>0</v>
      </c>
      <c r="I131" s="41">
        <f t="shared" ref="I131:I194" si="9">$H131*F131</f>
        <v>0</v>
      </c>
      <c r="J131" s="41">
        <f t="shared" ref="J131:J194" si="10">$H131*G131</f>
        <v>0</v>
      </c>
      <c r="K131" s="41">
        <f t="shared" ref="K131:K194" si="11">$H131*E131</f>
        <v>0</v>
      </c>
    </row>
    <row r="132" spans="1:11" x14ac:dyDescent="0.35">
      <c r="A132" s="59">
        <v>40365</v>
      </c>
      <c r="B132" s="60" t="s">
        <v>18</v>
      </c>
      <c r="C132" s="60" t="s">
        <v>20</v>
      </c>
      <c r="D132" s="61">
        <v>262.28117718093938</v>
      </c>
      <c r="E132" s="61">
        <v>3.7450000000000001</v>
      </c>
      <c r="F132" s="61">
        <v>0</v>
      </c>
      <c r="G132" s="61">
        <v>1</v>
      </c>
      <c r="H132" s="41">
        <f t="shared" si="8"/>
        <v>0</v>
      </c>
      <c r="I132" s="41">
        <f t="shared" si="9"/>
        <v>0</v>
      </c>
      <c r="J132" s="41">
        <f t="shared" si="10"/>
        <v>0</v>
      </c>
      <c r="K132" s="41">
        <f t="shared" si="11"/>
        <v>0</v>
      </c>
    </row>
    <row r="133" spans="1:11" x14ac:dyDescent="0.35">
      <c r="A133" s="59">
        <v>40372</v>
      </c>
      <c r="B133" s="60" t="s">
        <v>18</v>
      </c>
      <c r="C133" s="60" t="s">
        <v>20</v>
      </c>
      <c r="D133" s="61">
        <v>235.86848608428613</v>
      </c>
      <c r="E133" s="61">
        <v>3.7450000000000001</v>
      </c>
      <c r="F133" s="61">
        <v>0</v>
      </c>
      <c r="G133" s="61">
        <v>0</v>
      </c>
      <c r="H133" s="41">
        <f t="shared" si="8"/>
        <v>0</v>
      </c>
      <c r="I133" s="41">
        <f t="shared" si="9"/>
        <v>0</v>
      </c>
      <c r="J133" s="41">
        <f t="shared" si="10"/>
        <v>0</v>
      </c>
      <c r="K133" s="41">
        <f t="shared" si="11"/>
        <v>0</v>
      </c>
    </row>
    <row r="134" spans="1:11" x14ac:dyDescent="0.35">
      <c r="A134" s="59">
        <v>40302</v>
      </c>
      <c r="B134" s="60" t="s">
        <v>18</v>
      </c>
      <c r="C134" s="60" t="s">
        <v>21</v>
      </c>
      <c r="D134" s="61">
        <v>203.79754865341786</v>
      </c>
      <c r="E134" s="61">
        <v>4.2042857140000001</v>
      </c>
      <c r="F134" s="61">
        <v>0</v>
      </c>
      <c r="G134" s="61">
        <v>0</v>
      </c>
      <c r="H134" s="41">
        <f t="shared" si="8"/>
        <v>0</v>
      </c>
      <c r="I134" s="41">
        <f t="shared" si="9"/>
        <v>0</v>
      </c>
      <c r="J134" s="41">
        <f t="shared" si="10"/>
        <v>0</v>
      </c>
      <c r="K134" s="41">
        <f t="shared" si="11"/>
        <v>0</v>
      </c>
    </row>
    <row r="135" spans="1:11" x14ac:dyDescent="0.35">
      <c r="A135" s="59">
        <v>40309</v>
      </c>
      <c r="B135" s="60" t="s">
        <v>18</v>
      </c>
      <c r="C135" s="60" t="s">
        <v>21</v>
      </c>
      <c r="D135" s="61">
        <v>219.29149989342258</v>
      </c>
      <c r="E135" s="61">
        <v>4.8233333329999999</v>
      </c>
      <c r="F135" s="61">
        <v>0</v>
      </c>
      <c r="G135" s="61">
        <v>0</v>
      </c>
      <c r="H135" s="41">
        <f t="shared" si="8"/>
        <v>0</v>
      </c>
      <c r="I135" s="41">
        <f t="shared" si="9"/>
        <v>0</v>
      </c>
      <c r="J135" s="41">
        <f t="shared" si="10"/>
        <v>0</v>
      </c>
      <c r="K135" s="41">
        <f t="shared" si="11"/>
        <v>0</v>
      </c>
    </row>
    <row r="136" spans="1:11" x14ac:dyDescent="0.35">
      <c r="A136" s="59">
        <v>40316</v>
      </c>
      <c r="B136" s="60" t="s">
        <v>18</v>
      </c>
      <c r="C136" s="60" t="s">
        <v>21</v>
      </c>
      <c r="D136" s="61">
        <v>294.08243374242301</v>
      </c>
      <c r="E136" s="61">
        <v>4.12</v>
      </c>
      <c r="F136" s="61">
        <v>0</v>
      </c>
      <c r="G136" s="61">
        <v>0</v>
      </c>
      <c r="H136" s="41">
        <f t="shared" si="8"/>
        <v>0</v>
      </c>
      <c r="I136" s="41">
        <f t="shared" si="9"/>
        <v>0</v>
      </c>
      <c r="J136" s="41">
        <f t="shared" si="10"/>
        <v>0</v>
      </c>
      <c r="K136" s="41">
        <f t="shared" si="11"/>
        <v>0</v>
      </c>
    </row>
    <row r="137" spans="1:11" x14ac:dyDescent="0.35">
      <c r="A137" s="59">
        <v>40323</v>
      </c>
      <c r="B137" s="60" t="s">
        <v>18</v>
      </c>
      <c r="C137" s="60" t="s">
        <v>21</v>
      </c>
      <c r="D137" s="61">
        <v>337.72974904051551</v>
      </c>
      <c r="E137" s="61">
        <v>3.9242857139999998</v>
      </c>
      <c r="F137" s="61">
        <v>0</v>
      </c>
      <c r="G137" s="61">
        <v>0</v>
      </c>
      <c r="H137" s="41">
        <f t="shared" si="8"/>
        <v>0</v>
      </c>
      <c r="I137" s="41">
        <f t="shared" si="9"/>
        <v>0</v>
      </c>
      <c r="J137" s="41">
        <f t="shared" si="10"/>
        <v>0</v>
      </c>
      <c r="K137" s="41">
        <f t="shared" si="11"/>
        <v>0</v>
      </c>
    </row>
    <row r="138" spans="1:11" x14ac:dyDescent="0.35">
      <c r="A138" s="59">
        <v>40330</v>
      </c>
      <c r="B138" s="60" t="s">
        <v>18</v>
      </c>
      <c r="C138" s="60" t="s">
        <v>21</v>
      </c>
      <c r="D138" s="61">
        <v>198.84945852895032</v>
      </c>
      <c r="E138" s="61">
        <v>3.9242857139999998</v>
      </c>
      <c r="F138" s="61">
        <v>0</v>
      </c>
      <c r="G138" s="61">
        <v>0</v>
      </c>
      <c r="H138" s="41">
        <f t="shared" si="8"/>
        <v>0</v>
      </c>
      <c r="I138" s="41">
        <f t="shared" si="9"/>
        <v>0</v>
      </c>
      <c r="J138" s="41">
        <f t="shared" si="10"/>
        <v>0</v>
      </c>
      <c r="K138" s="41">
        <f t="shared" si="11"/>
        <v>0</v>
      </c>
    </row>
    <row r="139" spans="1:11" x14ac:dyDescent="0.35">
      <c r="A139" s="59">
        <v>40337</v>
      </c>
      <c r="B139" s="60" t="s">
        <v>18</v>
      </c>
      <c r="C139" s="60" t="s">
        <v>21</v>
      </c>
      <c r="D139" s="61">
        <v>224.22524285785963</v>
      </c>
      <c r="E139" s="61">
        <v>4.2042857140000001</v>
      </c>
      <c r="F139" s="61">
        <v>0</v>
      </c>
      <c r="G139" s="61">
        <v>0</v>
      </c>
      <c r="H139" s="41">
        <f t="shared" si="8"/>
        <v>0</v>
      </c>
      <c r="I139" s="41">
        <f t="shared" si="9"/>
        <v>0</v>
      </c>
      <c r="J139" s="41">
        <f t="shared" si="10"/>
        <v>0</v>
      </c>
      <c r="K139" s="41">
        <f t="shared" si="11"/>
        <v>0</v>
      </c>
    </row>
    <row r="140" spans="1:11" x14ac:dyDescent="0.35">
      <c r="A140" s="59">
        <v>40344</v>
      </c>
      <c r="B140" s="60" t="s">
        <v>18</v>
      </c>
      <c r="C140" s="60" t="s">
        <v>21</v>
      </c>
      <c r="D140" s="61">
        <v>258.85789097402039</v>
      </c>
      <c r="E140" s="61">
        <v>4.2042857140000001</v>
      </c>
      <c r="F140" s="61">
        <v>0</v>
      </c>
      <c r="G140" s="61">
        <v>0</v>
      </c>
      <c r="H140" s="41">
        <f t="shared" si="8"/>
        <v>0</v>
      </c>
      <c r="I140" s="41">
        <f t="shared" si="9"/>
        <v>0</v>
      </c>
      <c r="J140" s="41">
        <f t="shared" si="10"/>
        <v>0</v>
      </c>
      <c r="K140" s="41">
        <f t="shared" si="11"/>
        <v>0</v>
      </c>
    </row>
    <row r="141" spans="1:11" x14ac:dyDescent="0.35">
      <c r="A141" s="59">
        <v>40351</v>
      </c>
      <c r="B141" s="60" t="s">
        <v>18</v>
      </c>
      <c r="C141" s="60" t="s">
        <v>21</v>
      </c>
      <c r="D141" s="61">
        <v>259.40173476767922</v>
      </c>
      <c r="E141" s="61">
        <v>3.801111111</v>
      </c>
      <c r="F141" s="61">
        <v>0</v>
      </c>
      <c r="G141" s="61">
        <v>0</v>
      </c>
      <c r="H141" s="41">
        <f t="shared" si="8"/>
        <v>0</v>
      </c>
      <c r="I141" s="41">
        <f t="shared" si="9"/>
        <v>0</v>
      </c>
      <c r="J141" s="41">
        <f t="shared" si="10"/>
        <v>0</v>
      </c>
      <c r="K141" s="41">
        <f t="shared" si="11"/>
        <v>0</v>
      </c>
    </row>
    <row r="142" spans="1:11" x14ac:dyDescent="0.35">
      <c r="A142" s="59">
        <v>40358</v>
      </c>
      <c r="B142" s="60" t="s">
        <v>18</v>
      </c>
      <c r="C142" s="60" t="s">
        <v>21</v>
      </c>
      <c r="D142" s="61">
        <v>206.1745931678478</v>
      </c>
      <c r="E142" s="61">
        <v>3.9337499999999999</v>
      </c>
      <c r="F142" s="61">
        <v>0</v>
      </c>
      <c r="G142" s="61">
        <v>0</v>
      </c>
      <c r="H142" s="41">
        <f t="shared" si="8"/>
        <v>0</v>
      </c>
      <c r="I142" s="41">
        <f t="shared" si="9"/>
        <v>0</v>
      </c>
      <c r="J142" s="41">
        <f t="shared" si="10"/>
        <v>0</v>
      </c>
      <c r="K142" s="41">
        <f t="shared" si="11"/>
        <v>0</v>
      </c>
    </row>
    <row r="143" spans="1:11" x14ac:dyDescent="0.35">
      <c r="A143" s="59">
        <v>40365</v>
      </c>
      <c r="B143" s="60" t="s">
        <v>18</v>
      </c>
      <c r="C143" s="60" t="s">
        <v>21</v>
      </c>
      <c r="D143" s="61">
        <v>304.46835954757643</v>
      </c>
      <c r="E143" s="61">
        <v>3.3111111110000002</v>
      </c>
      <c r="F143" s="61">
        <v>0</v>
      </c>
      <c r="G143" s="61">
        <v>0</v>
      </c>
      <c r="H143" s="41">
        <f t="shared" si="8"/>
        <v>0</v>
      </c>
      <c r="I143" s="41">
        <f t="shared" si="9"/>
        <v>0</v>
      </c>
      <c r="J143" s="41">
        <f t="shared" si="10"/>
        <v>0</v>
      </c>
      <c r="K143" s="41">
        <f t="shared" si="11"/>
        <v>0</v>
      </c>
    </row>
    <row r="144" spans="1:11" x14ac:dyDescent="0.35">
      <c r="A144" s="59">
        <v>40372</v>
      </c>
      <c r="B144" s="60" t="s">
        <v>18</v>
      </c>
      <c r="C144" s="60" t="s">
        <v>21</v>
      </c>
      <c r="D144" s="61">
        <v>331.18181179812558</v>
      </c>
      <c r="E144" s="61">
        <v>3.1469999999999998</v>
      </c>
      <c r="F144" s="61">
        <v>0</v>
      </c>
      <c r="G144" s="61">
        <v>0</v>
      </c>
      <c r="H144" s="41">
        <f t="shared" si="8"/>
        <v>0</v>
      </c>
      <c r="I144" s="41">
        <f t="shared" si="9"/>
        <v>0</v>
      </c>
      <c r="J144" s="41">
        <f t="shared" si="10"/>
        <v>0</v>
      </c>
      <c r="K144" s="41">
        <f t="shared" si="11"/>
        <v>0</v>
      </c>
    </row>
    <row r="145" spans="1:11" x14ac:dyDescent="0.35">
      <c r="A145" s="59">
        <v>40302</v>
      </c>
      <c r="B145" s="60" t="s">
        <v>18</v>
      </c>
      <c r="C145" s="60" t="s">
        <v>22</v>
      </c>
      <c r="D145" s="61">
        <v>280.66506151742271</v>
      </c>
      <c r="E145" s="61">
        <v>4.1614285710000001</v>
      </c>
      <c r="F145" s="61">
        <v>0</v>
      </c>
      <c r="G145" s="61">
        <v>1</v>
      </c>
      <c r="H145" s="41">
        <f t="shared" si="8"/>
        <v>0</v>
      </c>
      <c r="I145" s="41">
        <f t="shared" si="9"/>
        <v>0</v>
      </c>
      <c r="J145" s="41">
        <f t="shared" si="10"/>
        <v>0</v>
      </c>
      <c r="K145" s="41">
        <f t="shared" si="11"/>
        <v>0</v>
      </c>
    </row>
    <row r="146" spans="1:11" x14ac:dyDescent="0.35">
      <c r="A146" s="59">
        <v>40309</v>
      </c>
      <c r="B146" s="60" t="s">
        <v>18</v>
      </c>
      <c r="C146" s="60" t="s">
        <v>22</v>
      </c>
      <c r="D146" s="61">
        <v>340.35566181391414</v>
      </c>
      <c r="E146" s="61">
        <v>4.1614285710000001</v>
      </c>
      <c r="F146" s="61">
        <v>0</v>
      </c>
      <c r="G146" s="61">
        <v>0</v>
      </c>
      <c r="H146" s="41">
        <f t="shared" si="8"/>
        <v>0</v>
      </c>
      <c r="I146" s="41">
        <f t="shared" si="9"/>
        <v>0</v>
      </c>
      <c r="J146" s="41">
        <f t="shared" si="10"/>
        <v>0</v>
      </c>
      <c r="K146" s="41">
        <f t="shared" si="11"/>
        <v>0</v>
      </c>
    </row>
    <row r="147" spans="1:11" x14ac:dyDescent="0.35">
      <c r="A147" s="59">
        <v>40316</v>
      </c>
      <c r="B147" s="60" t="s">
        <v>18</v>
      </c>
      <c r="C147" s="60" t="s">
        <v>22</v>
      </c>
      <c r="D147" s="61">
        <v>293.192482907672</v>
      </c>
      <c r="E147" s="61">
        <v>3.9449999999999998</v>
      </c>
      <c r="F147" s="61">
        <v>0</v>
      </c>
      <c r="G147" s="61">
        <v>0</v>
      </c>
      <c r="H147" s="41">
        <f t="shared" si="8"/>
        <v>0</v>
      </c>
      <c r="I147" s="41">
        <f t="shared" si="9"/>
        <v>0</v>
      </c>
      <c r="J147" s="41">
        <f t="shared" si="10"/>
        <v>0</v>
      </c>
      <c r="K147" s="41">
        <f t="shared" si="11"/>
        <v>0</v>
      </c>
    </row>
    <row r="148" spans="1:11" x14ac:dyDescent="0.35">
      <c r="A148" s="59">
        <v>40323</v>
      </c>
      <c r="B148" s="60" t="s">
        <v>18</v>
      </c>
      <c r="C148" s="60" t="s">
        <v>22</v>
      </c>
      <c r="D148" s="61">
        <v>247.64821289163172</v>
      </c>
      <c r="E148" s="61">
        <v>4.2371428570000003</v>
      </c>
      <c r="F148" s="61">
        <v>0</v>
      </c>
      <c r="G148" s="61">
        <v>0</v>
      </c>
      <c r="H148" s="41">
        <f t="shared" si="8"/>
        <v>0</v>
      </c>
      <c r="I148" s="41">
        <f t="shared" si="9"/>
        <v>0</v>
      </c>
      <c r="J148" s="41">
        <f t="shared" si="10"/>
        <v>0</v>
      </c>
      <c r="K148" s="41">
        <f t="shared" si="11"/>
        <v>0</v>
      </c>
    </row>
    <row r="149" spans="1:11" x14ac:dyDescent="0.35">
      <c r="A149" s="59">
        <v>40330</v>
      </c>
      <c r="B149" s="60" t="s">
        <v>18</v>
      </c>
      <c r="C149" s="60" t="s">
        <v>22</v>
      </c>
      <c r="D149" s="61">
        <v>236.22983595974381</v>
      </c>
      <c r="E149" s="61">
        <v>4.4562499999999998</v>
      </c>
      <c r="F149" s="61">
        <v>0</v>
      </c>
      <c r="G149" s="61">
        <v>0</v>
      </c>
      <c r="H149" s="41">
        <f t="shared" si="8"/>
        <v>0</v>
      </c>
      <c r="I149" s="41">
        <f t="shared" si="9"/>
        <v>0</v>
      </c>
      <c r="J149" s="41">
        <f t="shared" si="10"/>
        <v>0</v>
      </c>
      <c r="K149" s="41">
        <f t="shared" si="11"/>
        <v>0</v>
      </c>
    </row>
    <row r="150" spans="1:11" x14ac:dyDescent="0.35">
      <c r="A150" s="59">
        <v>40337</v>
      </c>
      <c r="B150" s="60" t="s">
        <v>18</v>
      </c>
      <c r="C150" s="60" t="s">
        <v>22</v>
      </c>
      <c r="D150" s="61">
        <v>272.23564345348746</v>
      </c>
      <c r="E150" s="61">
        <v>4.7328571430000004</v>
      </c>
      <c r="F150" s="61">
        <v>0</v>
      </c>
      <c r="G150" s="61">
        <v>0</v>
      </c>
      <c r="H150" s="41">
        <f t="shared" si="8"/>
        <v>0</v>
      </c>
      <c r="I150" s="41">
        <f t="shared" si="9"/>
        <v>0</v>
      </c>
      <c r="J150" s="41">
        <f t="shared" si="10"/>
        <v>0</v>
      </c>
      <c r="K150" s="41">
        <f t="shared" si="11"/>
        <v>0</v>
      </c>
    </row>
    <row r="151" spans="1:11" x14ac:dyDescent="0.35">
      <c r="A151" s="59">
        <v>40344</v>
      </c>
      <c r="B151" s="60" t="s">
        <v>18</v>
      </c>
      <c r="C151" s="60" t="s">
        <v>22</v>
      </c>
      <c r="D151" s="61">
        <v>183.67520776248719</v>
      </c>
      <c r="E151" s="61">
        <v>4.1614285710000001</v>
      </c>
      <c r="F151" s="61">
        <v>0</v>
      </c>
      <c r="G151" s="61">
        <v>0</v>
      </c>
      <c r="H151" s="41">
        <f t="shared" si="8"/>
        <v>0</v>
      </c>
      <c r="I151" s="41">
        <f t="shared" si="9"/>
        <v>0</v>
      </c>
      <c r="J151" s="41">
        <f t="shared" si="10"/>
        <v>0</v>
      </c>
      <c r="K151" s="41">
        <f t="shared" si="11"/>
        <v>0</v>
      </c>
    </row>
    <row r="152" spans="1:11" x14ac:dyDescent="0.35">
      <c r="A152" s="59">
        <v>40351</v>
      </c>
      <c r="B152" s="60" t="s">
        <v>18</v>
      </c>
      <c r="C152" s="60" t="s">
        <v>22</v>
      </c>
      <c r="D152" s="61">
        <v>252.50665912191596</v>
      </c>
      <c r="E152" s="61">
        <v>4.1900000000000004</v>
      </c>
      <c r="F152" s="61">
        <v>0</v>
      </c>
      <c r="G152" s="61">
        <v>0</v>
      </c>
      <c r="H152" s="41">
        <f t="shared" si="8"/>
        <v>0</v>
      </c>
      <c r="I152" s="41">
        <f t="shared" si="9"/>
        <v>0</v>
      </c>
      <c r="J152" s="41">
        <f t="shared" si="10"/>
        <v>0</v>
      </c>
      <c r="K152" s="41">
        <f t="shared" si="11"/>
        <v>0</v>
      </c>
    </row>
    <row r="153" spans="1:11" x14ac:dyDescent="0.35">
      <c r="A153" s="59">
        <v>40358</v>
      </c>
      <c r="B153" s="60" t="s">
        <v>18</v>
      </c>
      <c r="C153" s="60" t="s">
        <v>22</v>
      </c>
      <c r="D153" s="61">
        <v>289.86053137541177</v>
      </c>
      <c r="E153" s="61">
        <v>4.1614285710000001</v>
      </c>
      <c r="F153" s="61">
        <v>0</v>
      </c>
      <c r="G153" s="61">
        <v>0</v>
      </c>
      <c r="H153" s="41">
        <f t="shared" si="8"/>
        <v>0</v>
      </c>
      <c r="I153" s="41">
        <f t="shared" si="9"/>
        <v>0</v>
      </c>
      <c r="J153" s="41">
        <f t="shared" si="10"/>
        <v>0</v>
      </c>
      <c r="K153" s="41">
        <f t="shared" si="11"/>
        <v>0</v>
      </c>
    </row>
    <row r="154" spans="1:11" x14ac:dyDescent="0.35">
      <c r="A154" s="59">
        <v>40365</v>
      </c>
      <c r="B154" s="60" t="s">
        <v>18</v>
      </c>
      <c r="C154" s="60" t="s">
        <v>22</v>
      </c>
      <c r="D154" s="61">
        <v>200.91386435089427</v>
      </c>
      <c r="E154" s="61">
        <v>3.78</v>
      </c>
      <c r="F154" s="61">
        <v>0</v>
      </c>
      <c r="G154" s="61">
        <v>0</v>
      </c>
      <c r="H154" s="41">
        <f t="shared" si="8"/>
        <v>0</v>
      </c>
      <c r="I154" s="41">
        <f t="shared" si="9"/>
        <v>0</v>
      </c>
      <c r="J154" s="41">
        <f t="shared" si="10"/>
        <v>0</v>
      </c>
      <c r="K154" s="41">
        <f t="shared" si="11"/>
        <v>0</v>
      </c>
    </row>
    <row r="155" spans="1:11" x14ac:dyDescent="0.35">
      <c r="A155" s="59">
        <v>40372</v>
      </c>
      <c r="B155" s="60" t="s">
        <v>18</v>
      </c>
      <c r="C155" s="60" t="s">
        <v>22</v>
      </c>
      <c r="D155" s="61">
        <v>135.1673761865116</v>
      </c>
      <c r="E155" s="61">
        <v>3.78</v>
      </c>
      <c r="F155" s="61">
        <v>0</v>
      </c>
      <c r="G155" s="61">
        <v>0</v>
      </c>
      <c r="H155" s="41">
        <f t="shared" si="8"/>
        <v>0</v>
      </c>
      <c r="I155" s="41">
        <f t="shared" si="9"/>
        <v>0</v>
      </c>
      <c r="J155" s="41">
        <f t="shared" si="10"/>
        <v>0</v>
      </c>
      <c r="K155" s="41">
        <f t="shared" si="11"/>
        <v>0</v>
      </c>
    </row>
    <row r="156" spans="1:11" x14ac:dyDescent="0.35">
      <c r="A156" s="59">
        <v>40302</v>
      </c>
      <c r="B156" s="60" t="s">
        <v>18</v>
      </c>
      <c r="C156" s="60" t="s">
        <v>23</v>
      </c>
      <c r="D156" s="61">
        <v>89.823337547925831</v>
      </c>
      <c r="E156" s="61">
        <v>4.8566666669999998</v>
      </c>
      <c r="F156" s="61">
        <v>0</v>
      </c>
      <c r="G156" s="61">
        <v>0</v>
      </c>
      <c r="H156" s="41">
        <f t="shared" si="8"/>
        <v>0</v>
      </c>
      <c r="I156" s="41">
        <f t="shared" si="9"/>
        <v>0</v>
      </c>
      <c r="J156" s="41">
        <f t="shared" si="10"/>
        <v>0</v>
      </c>
      <c r="K156" s="41">
        <f t="shared" si="11"/>
        <v>0</v>
      </c>
    </row>
    <row r="157" spans="1:11" x14ac:dyDescent="0.35">
      <c r="A157" s="59">
        <v>40309</v>
      </c>
      <c r="B157" s="60" t="s">
        <v>18</v>
      </c>
      <c r="C157" s="60" t="s">
        <v>23</v>
      </c>
      <c r="D157" s="61">
        <v>171.57186238849636</v>
      </c>
      <c r="E157" s="61">
        <v>4.8566666669999998</v>
      </c>
      <c r="F157" s="61">
        <v>0</v>
      </c>
      <c r="G157" s="61">
        <v>0</v>
      </c>
      <c r="H157" s="41">
        <f t="shared" si="8"/>
        <v>0</v>
      </c>
      <c r="I157" s="41">
        <f t="shared" si="9"/>
        <v>0</v>
      </c>
      <c r="J157" s="41">
        <f t="shared" si="10"/>
        <v>0</v>
      </c>
      <c r="K157" s="41">
        <f t="shared" si="11"/>
        <v>0</v>
      </c>
    </row>
    <row r="158" spans="1:11" x14ac:dyDescent="0.35">
      <c r="A158" s="59">
        <v>40316</v>
      </c>
      <c r="B158" s="60" t="s">
        <v>18</v>
      </c>
      <c r="C158" s="60" t="s">
        <v>23</v>
      </c>
      <c r="D158" s="61">
        <v>197.55094390304976</v>
      </c>
      <c r="E158" s="61">
        <v>4.3499999999999996</v>
      </c>
      <c r="F158" s="61">
        <v>0</v>
      </c>
      <c r="G158" s="61">
        <v>0</v>
      </c>
      <c r="H158" s="41">
        <f t="shared" si="8"/>
        <v>0</v>
      </c>
      <c r="I158" s="41">
        <f t="shared" si="9"/>
        <v>0</v>
      </c>
      <c r="J158" s="41">
        <f t="shared" si="10"/>
        <v>0</v>
      </c>
      <c r="K158" s="41">
        <f t="shared" si="11"/>
        <v>0</v>
      </c>
    </row>
    <row r="159" spans="1:11" x14ac:dyDescent="0.35">
      <c r="A159" s="59">
        <v>40323</v>
      </c>
      <c r="B159" s="60" t="s">
        <v>18</v>
      </c>
      <c r="C159" s="60" t="s">
        <v>23</v>
      </c>
      <c r="D159" s="61">
        <v>268.89447791817884</v>
      </c>
      <c r="E159" s="61">
        <v>4.3499999999999996</v>
      </c>
      <c r="F159" s="61">
        <v>0</v>
      </c>
      <c r="G159" s="61">
        <v>0</v>
      </c>
      <c r="H159" s="41">
        <f t="shared" si="8"/>
        <v>0</v>
      </c>
      <c r="I159" s="41">
        <f t="shared" si="9"/>
        <v>0</v>
      </c>
      <c r="J159" s="41">
        <f t="shared" si="10"/>
        <v>0</v>
      </c>
      <c r="K159" s="41">
        <f t="shared" si="11"/>
        <v>0</v>
      </c>
    </row>
    <row r="160" spans="1:11" x14ac:dyDescent="0.35">
      <c r="A160" s="59">
        <v>40330</v>
      </c>
      <c r="B160" s="60" t="s">
        <v>18</v>
      </c>
      <c r="C160" s="60" t="s">
        <v>23</v>
      </c>
      <c r="D160" s="61">
        <v>173.2082566698104</v>
      </c>
      <c r="E160" s="61">
        <v>4.1449999999999996</v>
      </c>
      <c r="F160" s="61">
        <v>0</v>
      </c>
      <c r="G160" s="61">
        <v>0</v>
      </c>
      <c r="H160" s="41">
        <f t="shared" si="8"/>
        <v>0</v>
      </c>
      <c r="I160" s="41">
        <f t="shared" si="9"/>
        <v>0</v>
      </c>
      <c r="J160" s="41">
        <f t="shared" si="10"/>
        <v>0</v>
      </c>
      <c r="K160" s="41">
        <f t="shared" si="11"/>
        <v>0</v>
      </c>
    </row>
    <row r="161" spans="1:11" x14ac:dyDescent="0.35">
      <c r="A161" s="59">
        <v>40337</v>
      </c>
      <c r="B161" s="60" t="s">
        <v>18</v>
      </c>
      <c r="C161" s="60" t="s">
        <v>23</v>
      </c>
      <c r="D161" s="61">
        <v>299.9339069101668</v>
      </c>
      <c r="E161" s="61">
        <v>4.6399999999999997</v>
      </c>
      <c r="F161" s="61">
        <v>0</v>
      </c>
      <c r="G161" s="61">
        <v>0</v>
      </c>
      <c r="H161" s="41">
        <f t="shared" si="8"/>
        <v>0</v>
      </c>
      <c r="I161" s="41">
        <f t="shared" si="9"/>
        <v>0</v>
      </c>
      <c r="J161" s="41">
        <f t="shared" si="10"/>
        <v>0</v>
      </c>
      <c r="K161" s="41">
        <f t="shared" si="11"/>
        <v>0</v>
      </c>
    </row>
    <row r="162" spans="1:11" x14ac:dyDescent="0.35">
      <c r="A162" s="59">
        <v>40344</v>
      </c>
      <c r="B162" s="60" t="s">
        <v>18</v>
      </c>
      <c r="C162" s="60" t="s">
        <v>23</v>
      </c>
      <c r="D162" s="61">
        <v>244.48261981110159</v>
      </c>
      <c r="E162" s="61">
        <v>4.1900000000000004</v>
      </c>
      <c r="F162" s="61">
        <v>0</v>
      </c>
      <c r="G162" s="61">
        <v>0</v>
      </c>
      <c r="H162" s="41">
        <f t="shared" si="8"/>
        <v>0</v>
      </c>
      <c r="I162" s="41">
        <f t="shared" si="9"/>
        <v>0</v>
      </c>
      <c r="J162" s="41">
        <f t="shared" si="10"/>
        <v>0</v>
      </c>
      <c r="K162" s="41">
        <f t="shared" si="11"/>
        <v>0</v>
      </c>
    </row>
    <row r="163" spans="1:11" x14ac:dyDescent="0.35">
      <c r="A163" s="59">
        <v>40351</v>
      </c>
      <c r="B163" s="60" t="s">
        <v>18</v>
      </c>
      <c r="C163" s="60" t="s">
        <v>23</v>
      </c>
      <c r="D163" s="61">
        <v>440.97002195203333</v>
      </c>
      <c r="E163" s="61">
        <v>4.1900000000000004</v>
      </c>
      <c r="F163" s="61">
        <v>1</v>
      </c>
      <c r="G163" s="61">
        <v>0</v>
      </c>
      <c r="H163" s="41">
        <f t="shared" si="8"/>
        <v>0</v>
      </c>
      <c r="I163" s="41">
        <f t="shared" si="9"/>
        <v>0</v>
      </c>
      <c r="J163" s="41">
        <f t="shared" si="10"/>
        <v>0</v>
      </c>
      <c r="K163" s="41">
        <f t="shared" si="11"/>
        <v>0</v>
      </c>
    </row>
    <row r="164" spans="1:11" x14ac:dyDescent="0.35">
      <c r="A164" s="59">
        <v>40358</v>
      </c>
      <c r="B164" s="60" t="s">
        <v>18</v>
      </c>
      <c r="C164" s="60" t="s">
        <v>23</v>
      </c>
      <c r="D164" s="61">
        <v>269.93480159233297</v>
      </c>
      <c r="E164" s="61">
        <v>3.94</v>
      </c>
      <c r="F164" s="61">
        <v>0</v>
      </c>
      <c r="G164" s="61">
        <v>1</v>
      </c>
      <c r="H164" s="41">
        <f t="shared" si="8"/>
        <v>0</v>
      </c>
      <c r="I164" s="41">
        <f t="shared" si="9"/>
        <v>0</v>
      </c>
      <c r="J164" s="41">
        <f t="shared" si="10"/>
        <v>0</v>
      </c>
      <c r="K164" s="41">
        <f t="shared" si="11"/>
        <v>0</v>
      </c>
    </row>
    <row r="165" spans="1:11" x14ac:dyDescent="0.35">
      <c r="A165" s="59">
        <v>40365</v>
      </c>
      <c r="B165" s="60" t="s">
        <v>18</v>
      </c>
      <c r="C165" s="60" t="s">
        <v>23</v>
      </c>
      <c r="D165" s="61">
        <v>334.96321778716339</v>
      </c>
      <c r="E165" s="61">
        <v>4.1790000000000003</v>
      </c>
      <c r="F165" s="61">
        <v>0</v>
      </c>
      <c r="G165" s="61">
        <v>1</v>
      </c>
      <c r="H165" s="41">
        <f t="shared" si="8"/>
        <v>0</v>
      </c>
      <c r="I165" s="41">
        <f t="shared" si="9"/>
        <v>0</v>
      </c>
      <c r="J165" s="41">
        <f t="shared" si="10"/>
        <v>0</v>
      </c>
      <c r="K165" s="41">
        <f t="shared" si="11"/>
        <v>0</v>
      </c>
    </row>
    <row r="166" spans="1:11" x14ac:dyDescent="0.35">
      <c r="A166" s="59">
        <v>40372</v>
      </c>
      <c r="B166" s="60" t="s">
        <v>18</v>
      </c>
      <c r="C166" s="60" t="s">
        <v>23</v>
      </c>
      <c r="D166" s="61">
        <v>357.7484603303962</v>
      </c>
      <c r="E166" s="61">
        <v>4.1790000000000003</v>
      </c>
      <c r="F166" s="61">
        <v>0</v>
      </c>
      <c r="G166" s="61">
        <v>1</v>
      </c>
      <c r="H166" s="41">
        <f t="shared" si="8"/>
        <v>0</v>
      </c>
      <c r="I166" s="41">
        <f t="shared" si="9"/>
        <v>0</v>
      </c>
      <c r="J166" s="41">
        <f t="shared" si="10"/>
        <v>0</v>
      </c>
      <c r="K166" s="41">
        <f t="shared" si="11"/>
        <v>0</v>
      </c>
    </row>
    <row r="167" spans="1:11" x14ac:dyDescent="0.35">
      <c r="A167" s="59">
        <v>40302</v>
      </c>
      <c r="B167" s="60" t="s">
        <v>18</v>
      </c>
      <c r="C167" s="60" t="s">
        <v>24</v>
      </c>
      <c r="D167" s="61">
        <v>230.50294470959292</v>
      </c>
      <c r="E167" s="61">
        <v>5.29</v>
      </c>
      <c r="F167" s="61">
        <v>0</v>
      </c>
      <c r="G167" s="61">
        <v>1</v>
      </c>
      <c r="H167" s="41">
        <f t="shared" si="8"/>
        <v>0</v>
      </c>
      <c r="I167" s="41">
        <f t="shared" si="9"/>
        <v>0</v>
      </c>
      <c r="J167" s="41">
        <f t="shared" si="10"/>
        <v>0</v>
      </c>
      <c r="K167" s="41">
        <f t="shared" si="11"/>
        <v>0</v>
      </c>
    </row>
    <row r="168" spans="1:11" x14ac:dyDescent="0.35">
      <c r="A168" s="59">
        <v>40309</v>
      </c>
      <c r="B168" s="60" t="s">
        <v>18</v>
      </c>
      <c r="C168" s="60" t="s">
        <v>24</v>
      </c>
      <c r="D168" s="61">
        <v>363.78535420602554</v>
      </c>
      <c r="E168" s="61">
        <v>4.3899999999999997</v>
      </c>
      <c r="F168" s="61">
        <v>0</v>
      </c>
      <c r="G168" s="61">
        <v>0</v>
      </c>
      <c r="H168" s="41">
        <f t="shared" si="8"/>
        <v>0</v>
      </c>
      <c r="I168" s="41">
        <f t="shared" si="9"/>
        <v>0</v>
      </c>
      <c r="J168" s="41">
        <f t="shared" si="10"/>
        <v>0</v>
      </c>
      <c r="K168" s="41">
        <f t="shared" si="11"/>
        <v>0</v>
      </c>
    </row>
    <row r="169" spans="1:11" x14ac:dyDescent="0.35">
      <c r="A169" s="59">
        <v>40316</v>
      </c>
      <c r="B169" s="60" t="s">
        <v>18</v>
      </c>
      <c r="C169" s="60" t="s">
        <v>24</v>
      </c>
      <c r="D169" s="61">
        <v>268.40864887242094</v>
      </c>
      <c r="E169" s="61">
        <v>4.79</v>
      </c>
      <c r="F169" s="61">
        <v>0</v>
      </c>
      <c r="G169" s="61">
        <v>0</v>
      </c>
      <c r="H169" s="41">
        <f t="shared" si="8"/>
        <v>0</v>
      </c>
      <c r="I169" s="41">
        <f t="shared" si="9"/>
        <v>0</v>
      </c>
      <c r="J169" s="41">
        <f t="shared" si="10"/>
        <v>0</v>
      </c>
      <c r="K169" s="41">
        <f t="shared" si="11"/>
        <v>0</v>
      </c>
    </row>
    <row r="170" spans="1:11" x14ac:dyDescent="0.35">
      <c r="A170" s="59">
        <v>40323</v>
      </c>
      <c r="B170" s="60" t="s">
        <v>18</v>
      </c>
      <c r="C170" s="60" t="s">
        <v>24</v>
      </c>
      <c r="D170" s="61">
        <v>211.23872621363978</v>
      </c>
      <c r="E170" s="61">
        <v>4.3899999999999997</v>
      </c>
      <c r="F170" s="61">
        <v>0</v>
      </c>
      <c r="G170" s="61">
        <v>0</v>
      </c>
      <c r="H170" s="41">
        <f t="shared" si="8"/>
        <v>0</v>
      </c>
      <c r="I170" s="41">
        <f t="shared" si="9"/>
        <v>0</v>
      </c>
      <c r="J170" s="41">
        <f t="shared" si="10"/>
        <v>0</v>
      </c>
      <c r="K170" s="41">
        <f t="shared" si="11"/>
        <v>0</v>
      </c>
    </row>
    <row r="171" spans="1:11" x14ac:dyDescent="0.35">
      <c r="A171" s="59">
        <v>40330</v>
      </c>
      <c r="B171" s="60" t="s">
        <v>18</v>
      </c>
      <c r="C171" s="60" t="s">
        <v>24</v>
      </c>
      <c r="D171" s="61">
        <v>223.0831529572697</v>
      </c>
      <c r="E171" s="61">
        <v>4.79</v>
      </c>
      <c r="F171" s="61">
        <v>0</v>
      </c>
      <c r="G171" s="61">
        <v>0</v>
      </c>
      <c r="H171" s="41">
        <f t="shared" si="8"/>
        <v>0</v>
      </c>
      <c r="I171" s="41">
        <f t="shared" si="9"/>
        <v>0</v>
      </c>
      <c r="J171" s="41">
        <f t="shared" si="10"/>
        <v>0</v>
      </c>
      <c r="K171" s="41">
        <f t="shared" si="11"/>
        <v>0</v>
      </c>
    </row>
    <row r="172" spans="1:11" x14ac:dyDescent="0.35">
      <c r="A172" s="59">
        <v>40337</v>
      </c>
      <c r="B172" s="60" t="s">
        <v>18</v>
      </c>
      <c r="C172" s="60" t="s">
        <v>24</v>
      </c>
      <c r="D172" s="61">
        <v>351.97074735656679</v>
      </c>
      <c r="E172" s="61">
        <v>5.29</v>
      </c>
      <c r="F172" s="61">
        <v>0</v>
      </c>
      <c r="G172" s="61">
        <v>0</v>
      </c>
      <c r="H172" s="41">
        <f t="shared" si="8"/>
        <v>0</v>
      </c>
      <c r="I172" s="41">
        <f t="shared" si="9"/>
        <v>0</v>
      </c>
      <c r="J172" s="41">
        <f t="shared" si="10"/>
        <v>0</v>
      </c>
      <c r="K172" s="41">
        <f t="shared" si="11"/>
        <v>0</v>
      </c>
    </row>
    <row r="173" spans="1:11" x14ac:dyDescent="0.35">
      <c r="A173" s="59">
        <v>40344</v>
      </c>
      <c r="B173" s="60" t="s">
        <v>18</v>
      </c>
      <c r="C173" s="60" t="s">
        <v>24</v>
      </c>
      <c r="D173" s="61">
        <v>168.5650474293837</v>
      </c>
      <c r="E173" s="61">
        <v>5.83</v>
      </c>
      <c r="F173" s="61">
        <v>0</v>
      </c>
      <c r="G173" s="61">
        <v>0</v>
      </c>
      <c r="H173" s="41">
        <f t="shared" si="8"/>
        <v>0</v>
      </c>
      <c r="I173" s="41">
        <f t="shared" si="9"/>
        <v>0</v>
      </c>
      <c r="J173" s="41">
        <f t="shared" si="10"/>
        <v>0</v>
      </c>
      <c r="K173" s="41">
        <f t="shared" si="11"/>
        <v>0</v>
      </c>
    </row>
    <row r="174" spans="1:11" x14ac:dyDescent="0.35">
      <c r="A174" s="59">
        <v>40351</v>
      </c>
      <c r="B174" s="60" t="s">
        <v>18</v>
      </c>
      <c r="C174" s="60" t="s">
        <v>24</v>
      </c>
      <c r="D174" s="61">
        <v>241.95493277686541</v>
      </c>
      <c r="E174" s="61">
        <v>6.19</v>
      </c>
      <c r="F174" s="61">
        <v>0</v>
      </c>
      <c r="G174" s="61">
        <v>0</v>
      </c>
      <c r="H174" s="41">
        <f t="shared" si="8"/>
        <v>0</v>
      </c>
      <c r="I174" s="41">
        <f t="shared" si="9"/>
        <v>0</v>
      </c>
      <c r="J174" s="41">
        <f t="shared" si="10"/>
        <v>0</v>
      </c>
      <c r="K174" s="41">
        <f t="shared" si="11"/>
        <v>0</v>
      </c>
    </row>
    <row r="175" spans="1:11" x14ac:dyDescent="0.35">
      <c r="A175" s="59">
        <v>40358</v>
      </c>
      <c r="B175" s="60" t="s">
        <v>18</v>
      </c>
      <c r="C175" s="60" t="s">
        <v>24</v>
      </c>
      <c r="D175" s="61">
        <v>184.85808826771864</v>
      </c>
      <c r="E175" s="61">
        <v>5.59</v>
      </c>
      <c r="F175" s="61">
        <v>0</v>
      </c>
      <c r="G175" s="61">
        <v>0</v>
      </c>
      <c r="H175" s="41">
        <f t="shared" si="8"/>
        <v>0</v>
      </c>
      <c r="I175" s="41">
        <f t="shared" si="9"/>
        <v>0</v>
      </c>
      <c r="J175" s="41">
        <f t="shared" si="10"/>
        <v>0</v>
      </c>
      <c r="K175" s="41">
        <f t="shared" si="11"/>
        <v>0</v>
      </c>
    </row>
    <row r="176" spans="1:11" x14ac:dyDescent="0.35">
      <c r="A176" s="59">
        <v>40365</v>
      </c>
      <c r="B176" s="60" t="s">
        <v>18</v>
      </c>
      <c r="C176" s="60" t="s">
        <v>24</v>
      </c>
      <c r="D176" s="61">
        <v>200.07702230282163</v>
      </c>
      <c r="E176" s="61">
        <v>4.6224999999999996</v>
      </c>
      <c r="F176" s="61">
        <v>0</v>
      </c>
      <c r="G176" s="61">
        <v>0</v>
      </c>
      <c r="H176" s="41">
        <f t="shared" si="8"/>
        <v>0</v>
      </c>
      <c r="I176" s="41">
        <f t="shared" si="9"/>
        <v>0</v>
      </c>
      <c r="J176" s="41">
        <f t="shared" si="10"/>
        <v>0</v>
      </c>
      <c r="K176" s="41">
        <f t="shared" si="11"/>
        <v>0</v>
      </c>
    </row>
    <row r="177" spans="1:11" x14ac:dyDescent="0.35">
      <c r="A177" s="59">
        <v>40372</v>
      </c>
      <c r="B177" s="60" t="s">
        <v>18</v>
      </c>
      <c r="C177" s="60" t="s">
        <v>24</v>
      </c>
      <c r="D177" s="61">
        <v>181.75129023351653</v>
      </c>
      <c r="E177" s="61">
        <v>4.6224999999999996</v>
      </c>
      <c r="F177" s="61">
        <v>0</v>
      </c>
      <c r="G177" s="61">
        <v>0</v>
      </c>
      <c r="H177" s="41">
        <f t="shared" si="8"/>
        <v>0</v>
      </c>
      <c r="I177" s="41">
        <f t="shared" si="9"/>
        <v>0</v>
      </c>
      <c r="J177" s="41">
        <f t="shared" si="10"/>
        <v>0</v>
      </c>
      <c r="K177" s="41">
        <f t="shared" si="11"/>
        <v>0</v>
      </c>
    </row>
    <row r="178" spans="1:11" x14ac:dyDescent="0.35">
      <c r="A178" s="59">
        <v>40302</v>
      </c>
      <c r="B178" s="60" t="s">
        <v>18</v>
      </c>
      <c r="C178" s="60" t="s">
        <v>25</v>
      </c>
      <c r="D178" s="61">
        <v>154.70125058617577</v>
      </c>
      <c r="E178" s="61">
        <v>4.7328571430000004</v>
      </c>
      <c r="F178" s="61">
        <v>0</v>
      </c>
      <c r="G178" s="61">
        <v>0</v>
      </c>
      <c r="H178" s="41">
        <f t="shared" si="8"/>
        <v>0</v>
      </c>
      <c r="I178" s="41">
        <f t="shared" si="9"/>
        <v>0</v>
      </c>
      <c r="J178" s="41">
        <f t="shared" si="10"/>
        <v>0</v>
      </c>
      <c r="K178" s="41">
        <f t="shared" si="11"/>
        <v>0</v>
      </c>
    </row>
    <row r="179" spans="1:11" x14ac:dyDescent="0.35">
      <c r="A179" s="59">
        <v>40309</v>
      </c>
      <c r="B179" s="60" t="s">
        <v>18</v>
      </c>
      <c r="C179" s="60" t="s">
        <v>25</v>
      </c>
      <c r="D179" s="61">
        <v>120.08165652683778</v>
      </c>
      <c r="E179" s="61">
        <v>4.03</v>
      </c>
      <c r="F179" s="61">
        <v>0</v>
      </c>
      <c r="G179" s="61">
        <v>0</v>
      </c>
      <c r="H179" s="41">
        <f t="shared" si="8"/>
        <v>0</v>
      </c>
      <c r="I179" s="41">
        <f t="shared" si="9"/>
        <v>0</v>
      </c>
      <c r="J179" s="41">
        <f t="shared" si="10"/>
        <v>0</v>
      </c>
      <c r="K179" s="41">
        <f t="shared" si="11"/>
        <v>0</v>
      </c>
    </row>
    <row r="180" spans="1:11" x14ac:dyDescent="0.35">
      <c r="A180" s="59">
        <v>40316</v>
      </c>
      <c r="B180" s="60" t="s">
        <v>18</v>
      </c>
      <c r="C180" s="60" t="s">
        <v>25</v>
      </c>
      <c r="D180" s="61">
        <v>284.8292030196755</v>
      </c>
      <c r="E180" s="61">
        <v>3.6663636359999998</v>
      </c>
      <c r="F180" s="61">
        <v>0</v>
      </c>
      <c r="G180" s="61">
        <v>0</v>
      </c>
      <c r="H180" s="41">
        <f t="shared" si="8"/>
        <v>0</v>
      </c>
      <c r="I180" s="41">
        <f t="shared" si="9"/>
        <v>0</v>
      </c>
      <c r="J180" s="41">
        <f t="shared" si="10"/>
        <v>0</v>
      </c>
      <c r="K180" s="41">
        <f t="shared" si="11"/>
        <v>0</v>
      </c>
    </row>
    <row r="181" spans="1:11" x14ac:dyDescent="0.35">
      <c r="A181" s="59">
        <v>40323</v>
      </c>
      <c r="B181" s="60" t="s">
        <v>18</v>
      </c>
      <c r="C181" s="60" t="s">
        <v>25</v>
      </c>
      <c r="D181" s="61">
        <v>248.17471444662888</v>
      </c>
      <c r="E181" s="61">
        <v>3.6663636359999998</v>
      </c>
      <c r="F181" s="61">
        <v>0</v>
      </c>
      <c r="G181" s="61">
        <v>0</v>
      </c>
      <c r="H181" s="41">
        <f t="shared" si="8"/>
        <v>0</v>
      </c>
      <c r="I181" s="41">
        <f t="shared" si="9"/>
        <v>0</v>
      </c>
      <c r="J181" s="41">
        <f t="shared" si="10"/>
        <v>0</v>
      </c>
      <c r="K181" s="41">
        <f t="shared" si="11"/>
        <v>0</v>
      </c>
    </row>
    <row r="182" spans="1:11" x14ac:dyDescent="0.35">
      <c r="A182" s="59">
        <v>40330</v>
      </c>
      <c r="B182" s="60" t="s">
        <v>18</v>
      </c>
      <c r="C182" s="60" t="s">
        <v>25</v>
      </c>
      <c r="D182" s="61">
        <v>278.14696766500168</v>
      </c>
      <c r="E182" s="61">
        <v>3.794</v>
      </c>
      <c r="F182" s="61">
        <v>0</v>
      </c>
      <c r="G182" s="61">
        <v>0</v>
      </c>
      <c r="H182" s="41">
        <f t="shared" si="8"/>
        <v>0</v>
      </c>
      <c r="I182" s="41">
        <f t="shared" si="9"/>
        <v>0</v>
      </c>
      <c r="J182" s="41">
        <f t="shared" si="10"/>
        <v>0</v>
      </c>
      <c r="K182" s="41">
        <f t="shared" si="11"/>
        <v>0</v>
      </c>
    </row>
    <row r="183" spans="1:11" x14ac:dyDescent="0.35">
      <c r="A183" s="59">
        <v>40337</v>
      </c>
      <c r="B183" s="60" t="s">
        <v>18</v>
      </c>
      <c r="C183" s="60" t="s">
        <v>25</v>
      </c>
      <c r="D183" s="61">
        <v>275.66126852782827</v>
      </c>
      <c r="E183" s="61">
        <v>4.03</v>
      </c>
      <c r="F183" s="61">
        <v>0</v>
      </c>
      <c r="G183" s="61">
        <v>0</v>
      </c>
      <c r="H183" s="41">
        <f t="shared" si="8"/>
        <v>0</v>
      </c>
      <c r="I183" s="41">
        <f t="shared" si="9"/>
        <v>0</v>
      </c>
      <c r="J183" s="41">
        <f t="shared" si="10"/>
        <v>0</v>
      </c>
      <c r="K183" s="41">
        <f t="shared" si="11"/>
        <v>0</v>
      </c>
    </row>
    <row r="184" spans="1:11" x14ac:dyDescent="0.35">
      <c r="A184" s="59">
        <v>40344</v>
      </c>
      <c r="B184" s="60" t="s">
        <v>18</v>
      </c>
      <c r="C184" s="60" t="s">
        <v>25</v>
      </c>
      <c r="D184" s="61">
        <v>325.03973275525487</v>
      </c>
      <c r="E184" s="61">
        <v>3.63</v>
      </c>
      <c r="F184" s="61">
        <v>1</v>
      </c>
      <c r="G184" s="61">
        <v>0</v>
      </c>
      <c r="H184" s="41">
        <f t="shared" si="8"/>
        <v>0</v>
      </c>
      <c r="I184" s="41">
        <f t="shared" si="9"/>
        <v>0</v>
      </c>
      <c r="J184" s="41">
        <f t="shared" si="10"/>
        <v>0</v>
      </c>
      <c r="K184" s="41">
        <f t="shared" si="11"/>
        <v>0</v>
      </c>
    </row>
    <row r="185" spans="1:11" x14ac:dyDescent="0.35">
      <c r="A185" s="59">
        <v>40351</v>
      </c>
      <c r="B185" s="60" t="s">
        <v>18</v>
      </c>
      <c r="C185" s="60" t="s">
        <v>25</v>
      </c>
      <c r="D185" s="61">
        <v>336.94447229060336</v>
      </c>
      <c r="E185" s="61">
        <v>4.03</v>
      </c>
      <c r="F185" s="61">
        <v>0</v>
      </c>
      <c r="G185" s="61">
        <v>1</v>
      </c>
      <c r="H185" s="41">
        <f t="shared" si="8"/>
        <v>0</v>
      </c>
      <c r="I185" s="41">
        <f t="shared" si="9"/>
        <v>0</v>
      </c>
      <c r="J185" s="41">
        <f t="shared" si="10"/>
        <v>0</v>
      </c>
      <c r="K185" s="41">
        <f t="shared" si="11"/>
        <v>0</v>
      </c>
    </row>
    <row r="186" spans="1:11" x14ac:dyDescent="0.35">
      <c r="A186" s="59">
        <v>40358</v>
      </c>
      <c r="B186" s="60" t="s">
        <v>18</v>
      </c>
      <c r="C186" s="60" t="s">
        <v>25</v>
      </c>
      <c r="D186" s="61">
        <v>304.84372440863598</v>
      </c>
      <c r="E186" s="61">
        <v>4.2122222220000003</v>
      </c>
      <c r="F186" s="61">
        <v>0</v>
      </c>
      <c r="G186" s="61">
        <v>1</v>
      </c>
      <c r="H186" s="41">
        <f t="shared" si="8"/>
        <v>0</v>
      </c>
      <c r="I186" s="41">
        <f t="shared" si="9"/>
        <v>0</v>
      </c>
      <c r="J186" s="41">
        <f t="shared" si="10"/>
        <v>0</v>
      </c>
      <c r="K186" s="41">
        <f t="shared" si="11"/>
        <v>0</v>
      </c>
    </row>
    <row r="187" spans="1:11" x14ac:dyDescent="0.35">
      <c r="A187" s="59">
        <v>40365</v>
      </c>
      <c r="B187" s="60" t="s">
        <v>18</v>
      </c>
      <c r="C187" s="60" t="s">
        <v>25</v>
      </c>
      <c r="D187" s="61">
        <v>257.52693757002027</v>
      </c>
      <c r="E187" s="61">
        <v>4.0199999999999996</v>
      </c>
      <c r="F187" s="61">
        <v>0</v>
      </c>
      <c r="G187" s="61">
        <v>1</v>
      </c>
      <c r="H187" s="41">
        <f t="shared" si="8"/>
        <v>0</v>
      </c>
      <c r="I187" s="41">
        <f t="shared" si="9"/>
        <v>0</v>
      </c>
      <c r="J187" s="41">
        <f t="shared" si="10"/>
        <v>0</v>
      </c>
      <c r="K187" s="41">
        <f t="shared" si="11"/>
        <v>0</v>
      </c>
    </row>
    <row r="188" spans="1:11" x14ac:dyDescent="0.35">
      <c r="A188" s="59">
        <v>40372</v>
      </c>
      <c r="B188" s="60" t="s">
        <v>18</v>
      </c>
      <c r="C188" s="60" t="s">
        <v>25</v>
      </c>
      <c r="D188" s="61">
        <v>280.49607322898152</v>
      </c>
      <c r="E188" s="61">
        <v>4.0162500000000003</v>
      </c>
      <c r="F188" s="61">
        <v>0</v>
      </c>
      <c r="G188" s="61">
        <v>0</v>
      </c>
      <c r="H188" s="41">
        <f t="shared" si="8"/>
        <v>0</v>
      </c>
      <c r="I188" s="41">
        <f t="shared" si="9"/>
        <v>0</v>
      </c>
      <c r="J188" s="41">
        <f t="shared" si="10"/>
        <v>0</v>
      </c>
      <c r="K188" s="41">
        <f t="shared" si="11"/>
        <v>0</v>
      </c>
    </row>
    <row r="189" spans="1:11" x14ac:dyDescent="0.35">
      <c r="A189" s="59">
        <v>40302</v>
      </c>
      <c r="B189" s="60" t="s">
        <v>18</v>
      </c>
      <c r="C189" s="60" t="s">
        <v>26</v>
      </c>
      <c r="D189" s="61">
        <v>234.36817392164625</v>
      </c>
      <c r="E189" s="61">
        <v>4.2042857140000001</v>
      </c>
      <c r="F189" s="61">
        <v>0</v>
      </c>
      <c r="G189" s="61">
        <v>0</v>
      </c>
      <c r="H189" s="41">
        <f t="shared" si="8"/>
        <v>0</v>
      </c>
      <c r="I189" s="41">
        <f t="shared" si="9"/>
        <v>0</v>
      </c>
      <c r="J189" s="41">
        <f t="shared" si="10"/>
        <v>0</v>
      </c>
      <c r="K189" s="41">
        <f t="shared" si="11"/>
        <v>0</v>
      </c>
    </row>
    <row r="190" spans="1:11" x14ac:dyDescent="0.35">
      <c r="A190" s="59">
        <v>40309</v>
      </c>
      <c r="B190" s="60" t="s">
        <v>18</v>
      </c>
      <c r="C190" s="60" t="s">
        <v>26</v>
      </c>
      <c r="D190" s="61">
        <v>240.35825174778387</v>
      </c>
      <c r="E190" s="61">
        <v>4.181666667</v>
      </c>
      <c r="F190" s="61">
        <v>0</v>
      </c>
      <c r="G190" s="61">
        <v>0</v>
      </c>
      <c r="H190" s="41">
        <f t="shared" si="8"/>
        <v>0</v>
      </c>
      <c r="I190" s="41">
        <f t="shared" si="9"/>
        <v>0</v>
      </c>
      <c r="J190" s="41">
        <f t="shared" si="10"/>
        <v>0</v>
      </c>
      <c r="K190" s="41">
        <f t="shared" si="11"/>
        <v>0</v>
      </c>
    </row>
    <row r="191" spans="1:11" x14ac:dyDescent="0.35">
      <c r="A191" s="59">
        <v>40316</v>
      </c>
      <c r="B191" s="60" t="s">
        <v>18</v>
      </c>
      <c r="C191" s="60" t="s">
        <v>26</v>
      </c>
      <c r="D191" s="61">
        <v>212.82588288712984</v>
      </c>
      <c r="E191" s="61">
        <v>3.9242857139999998</v>
      </c>
      <c r="F191" s="61">
        <v>0</v>
      </c>
      <c r="G191" s="61">
        <v>0</v>
      </c>
      <c r="H191" s="41">
        <f t="shared" si="8"/>
        <v>0</v>
      </c>
      <c r="I191" s="41">
        <f t="shared" si="9"/>
        <v>0</v>
      </c>
      <c r="J191" s="41">
        <f t="shared" si="10"/>
        <v>0</v>
      </c>
      <c r="K191" s="41">
        <f t="shared" si="11"/>
        <v>0</v>
      </c>
    </row>
    <row r="192" spans="1:11" x14ac:dyDescent="0.35">
      <c r="A192" s="59">
        <v>40323</v>
      </c>
      <c r="B192" s="60" t="s">
        <v>18</v>
      </c>
      <c r="C192" s="60" t="s">
        <v>26</v>
      </c>
      <c r="D192" s="61">
        <v>213.59333551683733</v>
      </c>
      <c r="E192" s="61">
        <v>3.8842857139999998</v>
      </c>
      <c r="F192" s="61">
        <v>0</v>
      </c>
      <c r="G192" s="61">
        <v>0</v>
      </c>
      <c r="H192" s="41">
        <f t="shared" si="8"/>
        <v>0</v>
      </c>
      <c r="I192" s="41">
        <f t="shared" si="9"/>
        <v>0</v>
      </c>
      <c r="J192" s="41">
        <f t="shared" si="10"/>
        <v>0</v>
      </c>
      <c r="K192" s="41">
        <f t="shared" si="11"/>
        <v>0</v>
      </c>
    </row>
    <row r="193" spans="1:11" x14ac:dyDescent="0.35">
      <c r="A193" s="59">
        <v>40330</v>
      </c>
      <c r="B193" s="60" t="s">
        <v>18</v>
      </c>
      <c r="C193" s="60" t="s">
        <v>26</v>
      </c>
      <c r="D193" s="61">
        <v>202.78247809055952</v>
      </c>
      <c r="E193" s="61">
        <v>3.464</v>
      </c>
      <c r="F193" s="61">
        <v>0</v>
      </c>
      <c r="G193" s="61">
        <v>0</v>
      </c>
      <c r="H193" s="41">
        <f t="shared" si="8"/>
        <v>0</v>
      </c>
      <c r="I193" s="41">
        <f t="shared" si="9"/>
        <v>0</v>
      </c>
      <c r="J193" s="41">
        <f t="shared" si="10"/>
        <v>0</v>
      </c>
      <c r="K193" s="41">
        <f t="shared" si="11"/>
        <v>0</v>
      </c>
    </row>
    <row r="194" spans="1:11" x14ac:dyDescent="0.35">
      <c r="A194" s="59">
        <v>40337</v>
      </c>
      <c r="B194" s="60" t="s">
        <v>18</v>
      </c>
      <c r="C194" s="60" t="s">
        <v>26</v>
      </c>
      <c r="D194" s="61">
        <v>172.89299098579787</v>
      </c>
      <c r="E194" s="61">
        <v>3.66</v>
      </c>
      <c r="F194" s="61">
        <v>0</v>
      </c>
      <c r="G194" s="61">
        <v>0</v>
      </c>
      <c r="H194" s="41">
        <f t="shared" si="8"/>
        <v>0</v>
      </c>
      <c r="I194" s="41">
        <f t="shared" si="9"/>
        <v>0</v>
      </c>
      <c r="J194" s="41">
        <f t="shared" si="10"/>
        <v>0</v>
      </c>
      <c r="K194" s="41">
        <f t="shared" si="11"/>
        <v>0</v>
      </c>
    </row>
    <row r="195" spans="1:11" x14ac:dyDescent="0.35">
      <c r="A195" s="59">
        <v>40344</v>
      </c>
      <c r="B195" s="60" t="s">
        <v>18</v>
      </c>
      <c r="C195" s="60" t="s">
        <v>26</v>
      </c>
      <c r="D195" s="61">
        <v>270.36572840572046</v>
      </c>
      <c r="E195" s="61">
        <v>3.6233333330000002</v>
      </c>
      <c r="F195" s="61">
        <v>0</v>
      </c>
      <c r="G195" s="61">
        <v>0</v>
      </c>
      <c r="H195" s="41">
        <f t="shared" ref="H195:H221" si="12">IF(B195="RM",1,0)</f>
        <v>0</v>
      </c>
      <c r="I195" s="41">
        <f t="shared" ref="I195:I221" si="13">$H195*F195</f>
        <v>0</v>
      </c>
      <c r="J195" s="41">
        <f t="shared" ref="J195:J221" si="14">$H195*G195</f>
        <v>0</v>
      </c>
      <c r="K195" s="41">
        <f t="shared" ref="K195:K221" si="15">$H195*E195</f>
        <v>0</v>
      </c>
    </row>
    <row r="196" spans="1:11" x14ac:dyDescent="0.35">
      <c r="A196" s="59">
        <v>40351</v>
      </c>
      <c r="B196" s="60" t="s">
        <v>18</v>
      </c>
      <c r="C196" s="60" t="s">
        <v>26</v>
      </c>
      <c r="D196" s="61">
        <v>280.23676981467042</v>
      </c>
      <c r="E196" s="61">
        <v>3.96</v>
      </c>
      <c r="F196" s="61">
        <v>0</v>
      </c>
      <c r="G196" s="61">
        <v>0</v>
      </c>
      <c r="H196" s="41">
        <f t="shared" si="12"/>
        <v>0</v>
      </c>
      <c r="I196" s="41">
        <f t="shared" si="13"/>
        <v>0</v>
      </c>
      <c r="J196" s="41">
        <f t="shared" si="14"/>
        <v>0</v>
      </c>
      <c r="K196" s="41">
        <f t="shared" si="15"/>
        <v>0</v>
      </c>
    </row>
    <row r="197" spans="1:11" x14ac:dyDescent="0.35">
      <c r="A197" s="59">
        <v>40358</v>
      </c>
      <c r="B197" s="60" t="s">
        <v>18</v>
      </c>
      <c r="C197" s="60" t="s">
        <v>26</v>
      </c>
      <c r="D197" s="61">
        <v>350.55099080856598</v>
      </c>
      <c r="E197" s="61">
        <v>3.629</v>
      </c>
      <c r="F197" s="61">
        <v>1</v>
      </c>
      <c r="G197" s="61">
        <v>0</v>
      </c>
      <c r="H197" s="41">
        <f t="shared" si="12"/>
        <v>0</v>
      </c>
      <c r="I197" s="41">
        <f t="shared" si="13"/>
        <v>0</v>
      </c>
      <c r="J197" s="41">
        <f t="shared" si="14"/>
        <v>0</v>
      </c>
      <c r="K197" s="41">
        <f t="shared" si="15"/>
        <v>0</v>
      </c>
    </row>
    <row r="198" spans="1:11" x14ac:dyDescent="0.35">
      <c r="A198" s="59">
        <v>40365</v>
      </c>
      <c r="B198" s="60" t="s">
        <v>18</v>
      </c>
      <c r="C198" s="60" t="s">
        <v>26</v>
      </c>
      <c r="D198" s="61">
        <v>351.30307609863956</v>
      </c>
      <c r="E198" s="61">
        <v>3.0049999999999999</v>
      </c>
      <c r="F198" s="61">
        <v>0</v>
      </c>
      <c r="G198" s="61">
        <v>1</v>
      </c>
      <c r="H198" s="41">
        <f t="shared" si="12"/>
        <v>0</v>
      </c>
      <c r="I198" s="41">
        <f t="shared" si="13"/>
        <v>0</v>
      </c>
      <c r="J198" s="41">
        <f t="shared" si="14"/>
        <v>0</v>
      </c>
      <c r="K198" s="41">
        <f t="shared" si="15"/>
        <v>0</v>
      </c>
    </row>
    <row r="199" spans="1:11" x14ac:dyDescent="0.35">
      <c r="A199" s="59">
        <v>40372</v>
      </c>
      <c r="B199" s="60" t="s">
        <v>18</v>
      </c>
      <c r="C199" s="60" t="s">
        <v>26</v>
      </c>
      <c r="D199" s="61">
        <v>313.2871856579099</v>
      </c>
      <c r="E199" s="61">
        <v>3.1419999999999999</v>
      </c>
      <c r="F199" s="61">
        <v>0</v>
      </c>
      <c r="G199" s="61">
        <v>1</v>
      </c>
      <c r="H199" s="41">
        <f t="shared" si="12"/>
        <v>0</v>
      </c>
      <c r="I199" s="41">
        <f t="shared" si="13"/>
        <v>0</v>
      </c>
      <c r="J199" s="41">
        <f t="shared" si="14"/>
        <v>0</v>
      </c>
      <c r="K199" s="41">
        <f t="shared" si="15"/>
        <v>0</v>
      </c>
    </row>
    <row r="200" spans="1:11" x14ac:dyDescent="0.35">
      <c r="A200" s="59">
        <v>40302</v>
      </c>
      <c r="B200" s="60" t="s">
        <v>18</v>
      </c>
      <c r="C200" s="60" t="s">
        <v>27</v>
      </c>
      <c r="D200" s="61">
        <v>206.85485160026474</v>
      </c>
      <c r="E200" s="61">
        <v>4.7328571430000004</v>
      </c>
      <c r="F200" s="61">
        <v>0</v>
      </c>
      <c r="G200" s="61">
        <v>0</v>
      </c>
      <c r="H200" s="41">
        <f t="shared" si="12"/>
        <v>0</v>
      </c>
      <c r="I200" s="41">
        <f t="shared" si="13"/>
        <v>0</v>
      </c>
      <c r="J200" s="41">
        <f t="shared" si="14"/>
        <v>0</v>
      </c>
      <c r="K200" s="41">
        <f t="shared" si="15"/>
        <v>0</v>
      </c>
    </row>
    <row r="201" spans="1:11" x14ac:dyDescent="0.35">
      <c r="A201" s="59">
        <v>40309</v>
      </c>
      <c r="B201" s="60" t="s">
        <v>18</v>
      </c>
      <c r="C201" s="60" t="s">
        <v>27</v>
      </c>
      <c r="D201" s="61">
        <v>142.74466259605006</v>
      </c>
      <c r="E201" s="61">
        <v>4.1614285710000001</v>
      </c>
      <c r="F201" s="61">
        <v>0</v>
      </c>
      <c r="G201" s="61">
        <v>0</v>
      </c>
      <c r="H201" s="41">
        <f t="shared" si="12"/>
        <v>0</v>
      </c>
      <c r="I201" s="41">
        <f t="shared" si="13"/>
        <v>0</v>
      </c>
      <c r="J201" s="41">
        <f t="shared" si="14"/>
        <v>0</v>
      </c>
      <c r="K201" s="41">
        <f t="shared" si="15"/>
        <v>0</v>
      </c>
    </row>
    <row r="202" spans="1:11" x14ac:dyDescent="0.35">
      <c r="A202" s="59">
        <v>40316</v>
      </c>
      <c r="B202" s="60" t="s">
        <v>18</v>
      </c>
      <c r="C202" s="60" t="s">
        <v>27</v>
      </c>
      <c r="D202" s="61">
        <v>227.90986270015858</v>
      </c>
      <c r="E202" s="61">
        <v>3.8814285709999998</v>
      </c>
      <c r="F202" s="61">
        <v>0</v>
      </c>
      <c r="G202" s="61">
        <v>0</v>
      </c>
      <c r="H202" s="41">
        <f t="shared" si="12"/>
        <v>0</v>
      </c>
      <c r="I202" s="41">
        <f t="shared" si="13"/>
        <v>0</v>
      </c>
      <c r="J202" s="41">
        <f t="shared" si="14"/>
        <v>0</v>
      </c>
      <c r="K202" s="41">
        <f t="shared" si="15"/>
        <v>0</v>
      </c>
    </row>
    <row r="203" spans="1:11" x14ac:dyDescent="0.35">
      <c r="A203" s="59">
        <v>40323</v>
      </c>
      <c r="B203" s="60" t="s">
        <v>18</v>
      </c>
      <c r="C203" s="60" t="s">
        <v>27</v>
      </c>
      <c r="D203" s="61">
        <v>223.9126389906113</v>
      </c>
      <c r="E203" s="61">
        <v>4.1449999999999996</v>
      </c>
      <c r="F203" s="61">
        <v>0</v>
      </c>
      <c r="G203" s="61">
        <v>0</v>
      </c>
      <c r="H203" s="41">
        <f t="shared" si="12"/>
        <v>0</v>
      </c>
      <c r="I203" s="41">
        <f t="shared" si="13"/>
        <v>0</v>
      </c>
      <c r="J203" s="41">
        <f t="shared" si="14"/>
        <v>0</v>
      </c>
      <c r="K203" s="41">
        <f t="shared" si="15"/>
        <v>0</v>
      </c>
    </row>
    <row r="204" spans="1:11" x14ac:dyDescent="0.35">
      <c r="A204" s="59">
        <v>40330</v>
      </c>
      <c r="B204" s="60" t="s">
        <v>18</v>
      </c>
      <c r="C204" s="60" t="s">
        <v>27</v>
      </c>
      <c r="D204" s="61">
        <v>220.86505026355866</v>
      </c>
      <c r="E204" s="61">
        <v>3.8814285709999998</v>
      </c>
      <c r="F204" s="61">
        <v>0</v>
      </c>
      <c r="G204" s="61">
        <v>0</v>
      </c>
      <c r="H204" s="41">
        <f t="shared" si="12"/>
        <v>0</v>
      </c>
      <c r="I204" s="41">
        <f t="shared" si="13"/>
        <v>0</v>
      </c>
      <c r="J204" s="41">
        <f t="shared" si="14"/>
        <v>0</v>
      </c>
      <c r="K204" s="41">
        <f t="shared" si="15"/>
        <v>0</v>
      </c>
    </row>
    <row r="205" spans="1:11" x14ac:dyDescent="0.35">
      <c r="A205" s="59">
        <v>40337</v>
      </c>
      <c r="B205" s="60" t="s">
        <v>18</v>
      </c>
      <c r="C205" s="60" t="s">
        <v>27</v>
      </c>
      <c r="D205" s="61">
        <v>229.21950133471654</v>
      </c>
      <c r="E205" s="61">
        <v>4.1900000000000004</v>
      </c>
      <c r="F205" s="61">
        <v>0</v>
      </c>
      <c r="G205" s="61">
        <v>0</v>
      </c>
      <c r="H205" s="41">
        <f t="shared" si="12"/>
        <v>0</v>
      </c>
      <c r="I205" s="41">
        <f t="shared" si="13"/>
        <v>0</v>
      </c>
      <c r="J205" s="41">
        <f t="shared" si="14"/>
        <v>0</v>
      </c>
      <c r="K205" s="41">
        <f t="shared" si="15"/>
        <v>0</v>
      </c>
    </row>
    <row r="206" spans="1:11" x14ac:dyDescent="0.35">
      <c r="A206" s="59">
        <v>40344</v>
      </c>
      <c r="B206" s="60" t="s">
        <v>18</v>
      </c>
      <c r="C206" s="60" t="s">
        <v>27</v>
      </c>
      <c r="D206" s="61">
        <v>224.88853710671569</v>
      </c>
      <c r="E206" s="61">
        <v>4.1614285710000001</v>
      </c>
      <c r="F206" s="61">
        <v>0</v>
      </c>
      <c r="G206" s="61">
        <v>0</v>
      </c>
      <c r="H206" s="41">
        <f t="shared" si="12"/>
        <v>0</v>
      </c>
      <c r="I206" s="41">
        <f t="shared" si="13"/>
        <v>0</v>
      </c>
      <c r="J206" s="41">
        <f t="shared" si="14"/>
        <v>0</v>
      </c>
      <c r="K206" s="41">
        <f t="shared" si="15"/>
        <v>0</v>
      </c>
    </row>
    <row r="207" spans="1:11" x14ac:dyDescent="0.35">
      <c r="A207" s="59">
        <v>40351</v>
      </c>
      <c r="B207" s="60" t="s">
        <v>18</v>
      </c>
      <c r="C207" s="60" t="s">
        <v>27</v>
      </c>
      <c r="D207" s="61">
        <v>241.56974188162042</v>
      </c>
      <c r="E207" s="61">
        <v>4.1614285710000001</v>
      </c>
      <c r="F207" s="61">
        <v>0</v>
      </c>
      <c r="G207" s="61">
        <v>0</v>
      </c>
      <c r="H207" s="41">
        <f t="shared" si="12"/>
        <v>0</v>
      </c>
      <c r="I207" s="41">
        <f t="shared" si="13"/>
        <v>0</v>
      </c>
      <c r="J207" s="41">
        <f t="shared" si="14"/>
        <v>0</v>
      </c>
      <c r="K207" s="41">
        <f t="shared" si="15"/>
        <v>0</v>
      </c>
    </row>
    <row r="208" spans="1:11" x14ac:dyDescent="0.35">
      <c r="A208" s="59">
        <v>40358</v>
      </c>
      <c r="B208" s="60" t="s">
        <v>18</v>
      </c>
      <c r="C208" s="60" t="s">
        <v>27</v>
      </c>
      <c r="D208" s="61">
        <v>230.10048123327263</v>
      </c>
      <c r="E208" s="61">
        <v>4.1614285710000001</v>
      </c>
      <c r="F208" s="61">
        <v>0</v>
      </c>
      <c r="G208" s="61">
        <v>0</v>
      </c>
      <c r="H208" s="41">
        <f t="shared" si="12"/>
        <v>0</v>
      </c>
      <c r="I208" s="41">
        <f t="shared" si="13"/>
        <v>0</v>
      </c>
      <c r="J208" s="41">
        <f t="shared" si="14"/>
        <v>0</v>
      </c>
      <c r="K208" s="41">
        <f t="shared" si="15"/>
        <v>0</v>
      </c>
    </row>
    <row r="209" spans="1:11" x14ac:dyDescent="0.35">
      <c r="A209" s="59">
        <v>40365</v>
      </c>
      <c r="B209" s="60" t="s">
        <v>18</v>
      </c>
      <c r="C209" s="60" t="s">
        <v>27</v>
      </c>
      <c r="D209" s="61">
        <v>308.24658556892086</v>
      </c>
      <c r="E209" s="61">
        <v>3.7450000000000001</v>
      </c>
      <c r="F209" s="61">
        <v>0</v>
      </c>
      <c r="G209" s="61">
        <v>0</v>
      </c>
      <c r="H209" s="41">
        <f t="shared" si="12"/>
        <v>0</v>
      </c>
      <c r="I209" s="41">
        <f t="shared" si="13"/>
        <v>0</v>
      </c>
      <c r="J209" s="41">
        <f t="shared" si="14"/>
        <v>0</v>
      </c>
      <c r="K209" s="41">
        <f t="shared" si="15"/>
        <v>0</v>
      </c>
    </row>
    <row r="210" spans="1:11" x14ac:dyDescent="0.35">
      <c r="A210" s="59">
        <v>40372</v>
      </c>
      <c r="B210" s="60" t="s">
        <v>18</v>
      </c>
      <c r="C210" s="60" t="s">
        <v>27</v>
      </c>
      <c r="D210" s="61">
        <v>326.65294605776489</v>
      </c>
      <c r="E210" s="61">
        <v>3.7450000000000001</v>
      </c>
      <c r="F210" s="61">
        <v>0</v>
      </c>
      <c r="G210" s="61">
        <v>0</v>
      </c>
      <c r="H210" s="41">
        <f t="shared" si="12"/>
        <v>0</v>
      </c>
      <c r="I210" s="41">
        <f t="shared" si="13"/>
        <v>0</v>
      </c>
      <c r="J210" s="41">
        <f t="shared" si="14"/>
        <v>0</v>
      </c>
      <c r="K210" s="41">
        <f t="shared" si="15"/>
        <v>0</v>
      </c>
    </row>
    <row r="211" spans="1:11" x14ac:dyDescent="0.35">
      <c r="A211" s="59">
        <v>40302</v>
      </c>
      <c r="B211" s="60" t="s">
        <v>18</v>
      </c>
      <c r="C211" s="60" t="s">
        <v>28</v>
      </c>
      <c r="D211" s="61">
        <v>120.51899294525484</v>
      </c>
      <c r="E211" s="61">
        <v>4.1614285710000001</v>
      </c>
      <c r="F211" s="61">
        <v>0</v>
      </c>
      <c r="G211" s="61">
        <v>0</v>
      </c>
      <c r="H211" s="41">
        <f t="shared" si="12"/>
        <v>0</v>
      </c>
      <c r="I211" s="41">
        <f t="shared" si="13"/>
        <v>0</v>
      </c>
      <c r="J211" s="41">
        <f t="shared" si="14"/>
        <v>0</v>
      </c>
      <c r="K211" s="41">
        <f t="shared" si="15"/>
        <v>0</v>
      </c>
    </row>
    <row r="212" spans="1:11" x14ac:dyDescent="0.35">
      <c r="A212" s="59">
        <v>40309</v>
      </c>
      <c r="B212" s="60" t="s">
        <v>18</v>
      </c>
      <c r="C212" s="60" t="s">
        <v>28</v>
      </c>
      <c r="D212" s="61">
        <v>199.31599103370235</v>
      </c>
      <c r="E212" s="61">
        <v>4.128571429</v>
      </c>
      <c r="F212" s="61">
        <v>0</v>
      </c>
      <c r="G212" s="61">
        <v>0</v>
      </c>
      <c r="H212" s="41">
        <f t="shared" si="12"/>
        <v>0</v>
      </c>
      <c r="I212" s="41">
        <f t="shared" si="13"/>
        <v>0</v>
      </c>
      <c r="J212" s="41">
        <f t="shared" si="14"/>
        <v>0</v>
      </c>
      <c r="K212" s="41">
        <f t="shared" si="15"/>
        <v>0</v>
      </c>
    </row>
    <row r="213" spans="1:11" x14ac:dyDescent="0.35">
      <c r="A213" s="59">
        <v>40316</v>
      </c>
      <c r="B213" s="60" t="s">
        <v>18</v>
      </c>
      <c r="C213" s="60" t="s">
        <v>28</v>
      </c>
      <c r="D213" s="61">
        <v>265.2078074172141</v>
      </c>
      <c r="E213" s="61">
        <v>3.8814285709999998</v>
      </c>
      <c r="F213" s="61">
        <v>0</v>
      </c>
      <c r="G213" s="61">
        <v>0</v>
      </c>
      <c r="H213" s="41">
        <f t="shared" si="12"/>
        <v>0</v>
      </c>
      <c r="I213" s="41">
        <f t="shared" si="13"/>
        <v>0</v>
      </c>
      <c r="J213" s="41">
        <f t="shared" si="14"/>
        <v>0</v>
      </c>
      <c r="K213" s="41">
        <f t="shared" si="15"/>
        <v>0</v>
      </c>
    </row>
    <row r="214" spans="1:11" x14ac:dyDescent="0.35">
      <c r="A214" s="59">
        <v>40323</v>
      </c>
      <c r="B214" s="60" t="s">
        <v>18</v>
      </c>
      <c r="C214" s="60" t="s">
        <v>28</v>
      </c>
      <c r="D214" s="61">
        <v>292.62008799438132</v>
      </c>
      <c r="E214" s="61">
        <v>3.8814285709999998</v>
      </c>
      <c r="F214" s="61">
        <v>0</v>
      </c>
      <c r="G214" s="61">
        <v>0</v>
      </c>
      <c r="H214" s="41">
        <f t="shared" si="12"/>
        <v>0</v>
      </c>
      <c r="I214" s="41">
        <f t="shared" si="13"/>
        <v>0</v>
      </c>
      <c r="J214" s="41">
        <f t="shared" si="14"/>
        <v>0</v>
      </c>
      <c r="K214" s="41">
        <f t="shared" si="15"/>
        <v>0</v>
      </c>
    </row>
    <row r="215" spans="1:11" x14ac:dyDescent="0.35">
      <c r="A215" s="59">
        <v>40330</v>
      </c>
      <c r="B215" s="60" t="s">
        <v>18</v>
      </c>
      <c r="C215" s="60" t="s">
        <v>28</v>
      </c>
      <c r="D215" s="61">
        <v>296.42927521325447</v>
      </c>
      <c r="E215" s="61">
        <v>3.8814285709999998</v>
      </c>
      <c r="F215" s="61">
        <v>0</v>
      </c>
      <c r="G215" s="61">
        <v>0</v>
      </c>
      <c r="H215" s="41">
        <f t="shared" si="12"/>
        <v>0</v>
      </c>
      <c r="I215" s="41">
        <f t="shared" si="13"/>
        <v>0</v>
      </c>
      <c r="J215" s="41">
        <f t="shared" si="14"/>
        <v>0</v>
      </c>
      <c r="K215" s="41">
        <f t="shared" si="15"/>
        <v>0</v>
      </c>
    </row>
    <row r="216" spans="1:11" x14ac:dyDescent="0.35">
      <c r="A216" s="59">
        <v>40337</v>
      </c>
      <c r="B216" s="60" t="s">
        <v>18</v>
      </c>
      <c r="C216" s="60" t="s">
        <v>28</v>
      </c>
      <c r="D216" s="61">
        <v>349.29649762786892</v>
      </c>
      <c r="E216" s="61">
        <v>4.125714286</v>
      </c>
      <c r="F216" s="61">
        <v>1</v>
      </c>
      <c r="G216" s="61">
        <v>0</v>
      </c>
      <c r="H216" s="41">
        <f t="shared" si="12"/>
        <v>0</v>
      </c>
      <c r="I216" s="41">
        <f t="shared" si="13"/>
        <v>0</v>
      </c>
      <c r="J216" s="41">
        <f t="shared" si="14"/>
        <v>0</v>
      </c>
      <c r="K216" s="41">
        <f t="shared" si="15"/>
        <v>0</v>
      </c>
    </row>
    <row r="217" spans="1:11" x14ac:dyDescent="0.35">
      <c r="A217" s="59">
        <v>40344</v>
      </c>
      <c r="B217" s="60" t="s">
        <v>18</v>
      </c>
      <c r="C217" s="60" t="s">
        <v>28</v>
      </c>
      <c r="D217" s="61">
        <v>284.12361474754738</v>
      </c>
      <c r="E217" s="61">
        <v>4.1614285710000001</v>
      </c>
      <c r="F217" s="61">
        <v>0</v>
      </c>
      <c r="G217" s="61">
        <v>1</v>
      </c>
      <c r="H217" s="41">
        <f t="shared" si="12"/>
        <v>0</v>
      </c>
      <c r="I217" s="41">
        <f t="shared" si="13"/>
        <v>0</v>
      </c>
      <c r="J217" s="41">
        <f t="shared" si="14"/>
        <v>0</v>
      </c>
      <c r="K217" s="41">
        <f t="shared" si="15"/>
        <v>0</v>
      </c>
    </row>
    <row r="218" spans="1:11" x14ac:dyDescent="0.35">
      <c r="A218" s="59">
        <v>40351</v>
      </c>
      <c r="B218" s="60" t="s">
        <v>18</v>
      </c>
      <c r="C218" s="60" t="s">
        <v>28</v>
      </c>
      <c r="D218" s="61">
        <v>302.02682443031557</v>
      </c>
      <c r="E218" s="61">
        <v>4.1614285710000001</v>
      </c>
      <c r="F218" s="61">
        <v>0</v>
      </c>
      <c r="G218" s="61">
        <v>1</v>
      </c>
      <c r="H218" s="41">
        <f t="shared" si="12"/>
        <v>0</v>
      </c>
      <c r="I218" s="41">
        <f t="shared" si="13"/>
        <v>0</v>
      </c>
      <c r="J218" s="41">
        <f t="shared" si="14"/>
        <v>0</v>
      </c>
      <c r="K218" s="41">
        <f t="shared" si="15"/>
        <v>0</v>
      </c>
    </row>
    <row r="219" spans="1:11" x14ac:dyDescent="0.35">
      <c r="A219" s="59">
        <v>40358</v>
      </c>
      <c r="B219" s="60" t="s">
        <v>18</v>
      </c>
      <c r="C219" s="60" t="s">
        <v>28</v>
      </c>
      <c r="D219" s="61">
        <v>262.65703595214245</v>
      </c>
      <c r="E219" s="61">
        <v>4.1614285710000001</v>
      </c>
      <c r="F219" s="61">
        <v>0</v>
      </c>
      <c r="G219" s="61">
        <v>1</v>
      </c>
      <c r="H219" s="41">
        <f t="shared" si="12"/>
        <v>0</v>
      </c>
      <c r="I219" s="41">
        <f t="shared" si="13"/>
        <v>0</v>
      </c>
      <c r="J219" s="41">
        <f t="shared" si="14"/>
        <v>0</v>
      </c>
      <c r="K219" s="41">
        <f t="shared" si="15"/>
        <v>0</v>
      </c>
    </row>
    <row r="220" spans="1:11" x14ac:dyDescent="0.35">
      <c r="A220" s="59">
        <v>40365</v>
      </c>
      <c r="B220" s="60" t="s">
        <v>18</v>
      </c>
      <c r="C220" s="60" t="s">
        <v>28</v>
      </c>
      <c r="D220" s="61">
        <v>377.139476472588</v>
      </c>
      <c r="E220" s="61">
        <v>3.826666667</v>
      </c>
      <c r="F220" s="61">
        <v>0</v>
      </c>
      <c r="G220" s="61">
        <v>0</v>
      </c>
      <c r="H220" s="41">
        <f t="shared" si="12"/>
        <v>0</v>
      </c>
      <c r="I220" s="41">
        <f t="shared" si="13"/>
        <v>0</v>
      </c>
      <c r="J220" s="41">
        <f t="shared" si="14"/>
        <v>0</v>
      </c>
      <c r="K220" s="41">
        <f t="shared" si="15"/>
        <v>0</v>
      </c>
    </row>
    <row r="221" spans="1:11" x14ac:dyDescent="0.35">
      <c r="A221" s="59">
        <v>40372</v>
      </c>
      <c r="B221" s="60" t="s">
        <v>18</v>
      </c>
      <c r="C221" s="60" t="s">
        <v>28</v>
      </c>
      <c r="D221" s="61">
        <v>327.86669151320319</v>
      </c>
      <c r="E221" s="61">
        <v>3.5185714290000001</v>
      </c>
      <c r="F221" s="61">
        <v>0</v>
      </c>
      <c r="G221" s="61">
        <v>0</v>
      </c>
      <c r="H221" s="41">
        <f t="shared" si="12"/>
        <v>0</v>
      </c>
      <c r="I221" s="41">
        <f t="shared" si="13"/>
        <v>0</v>
      </c>
      <c r="J221" s="41">
        <f t="shared" si="14"/>
        <v>0</v>
      </c>
      <c r="K221" s="41">
        <f t="shared" si="15"/>
        <v>0</v>
      </c>
    </row>
  </sheetData>
  <mergeCells count="4">
    <mergeCell ref="M2:Q2"/>
    <mergeCell ref="M10:Q10"/>
    <mergeCell ref="M19:Q19"/>
    <mergeCell ref="M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9C21-5A86-4B95-8F37-30DAD31BC723}">
  <sheetPr codeName="XLSTAT_20211120_190903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94.8076232280837+(A1-1)*7.61382911387285</f>
        <v>94.807623228083699</v>
      </c>
      <c r="D1">
        <f t="shared" ref="D1:D32" si="1">0+1*C1-133.923510264678*(1.00454545454545+(C1-278.382191825989)^2/960117.069469871)^0.5</f>
        <v>-41.744779964738896</v>
      </c>
      <c r="E1">
        <v>1</v>
      </c>
      <c r="G1">
        <f t="shared" ref="G1:G32" si="2">88.8305263827647+(E1-1)*7.700453705834</f>
        <v>88.830526382764702</v>
      </c>
      <c r="H1">
        <f t="shared" ref="H1:H32" si="3">0+1*G1+133.923510264678*(1.00454545454545+(G1-278.382191825989)^2/960117.069469871)^0.5</f>
        <v>225.53539234733879</v>
      </c>
    </row>
    <row r="2" spans="1:8" x14ac:dyDescent="0.35">
      <c r="A2">
        <v>2</v>
      </c>
      <c r="C2">
        <f t="shared" si="0"/>
        <v>102.42145234195655</v>
      </c>
      <c r="D2">
        <f t="shared" si="1"/>
        <v>-33.943579646695213</v>
      </c>
      <c r="E2">
        <v>2</v>
      </c>
      <c r="G2">
        <f t="shared" si="2"/>
        <v>96.530980088598696</v>
      </c>
      <c r="H2">
        <f t="shared" si="3"/>
        <v>233.04030056975853</v>
      </c>
    </row>
    <row r="3" spans="1:8" x14ac:dyDescent="0.35">
      <c r="A3">
        <v>3</v>
      </c>
      <c r="C3">
        <f t="shared" si="0"/>
        <v>110.03528145582939</v>
      </c>
      <c r="D3">
        <f t="shared" si="1"/>
        <v>-26.150073547823524</v>
      </c>
      <c r="E3">
        <v>3</v>
      </c>
      <c r="G3">
        <f t="shared" si="2"/>
        <v>104.2314337944327</v>
      </c>
      <c r="H3">
        <f t="shared" si="3"/>
        <v>240.55305415491478</v>
      </c>
    </row>
    <row r="4" spans="1:8" x14ac:dyDescent="0.35">
      <c r="A4">
        <v>4</v>
      </c>
      <c r="C4">
        <f t="shared" si="0"/>
        <v>117.64911056970224</v>
      </c>
      <c r="D4">
        <f t="shared" si="1"/>
        <v>-18.364292160874456</v>
      </c>
      <c r="E4">
        <v>4</v>
      </c>
      <c r="G4">
        <f t="shared" si="2"/>
        <v>111.9318875002667</v>
      </c>
      <c r="H4">
        <f t="shared" si="3"/>
        <v>248.07368555226233</v>
      </c>
    </row>
    <row r="5" spans="1:8" x14ac:dyDescent="0.35">
      <c r="A5">
        <v>5</v>
      </c>
      <c r="C5">
        <f t="shared" si="0"/>
        <v>125.2629396835751</v>
      </c>
      <c r="D5">
        <f t="shared" si="1"/>
        <v>-10.586264818708429</v>
      </c>
      <c r="E5">
        <v>5</v>
      </c>
      <c r="G5">
        <f t="shared" si="2"/>
        <v>119.6323412061007</v>
      </c>
      <c r="H5">
        <f t="shared" si="3"/>
        <v>255.60222601739585</v>
      </c>
    </row>
    <row r="6" spans="1:8" x14ac:dyDescent="0.35">
      <c r="A6">
        <v>6</v>
      </c>
      <c r="C6">
        <f t="shared" si="0"/>
        <v>132.87676879744794</v>
      </c>
      <c r="D6">
        <f t="shared" si="1"/>
        <v>-2.8160196702174005</v>
      </c>
      <c r="E6">
        <v>6</v>
      </c>
      <c r="G6">
        <f t="shared" si="2"/>
        <v>127.3327949119347</v>
      </c>
      <c r="H6">
        <f t="shared" si="3"/>
        <v>263.13870558598063</v>
      </c>
    </row>
    <row r="7" spans="1:8" x14ac:dyDescent="0.35">
      <c r="A7">
        <v>7</v>
      </c>
      <c r="C7">
        <f t="shared" si="0"/>
        <v>140.4905979113208</v>
      </c>
      <c r="D7">
        <f t="shared" si="1"/>
        <v>4.9464163429774999</v>
      </c>
      <c r="E7">
        <v>7</v>
      </c>
      <c r="G7">
        <f t="shared" si="2"/>
        <v>135.03324861776869</v>
      </c>
      <c r="H7">
        <f t="shared" si="3"/>
        <v>270.68315304847806</v>
      </c>
    </row>
    <row r="8" spans="1:8" x14ac:dyDescent="0.35">
      <c r="A8">
        <v>8</v>
      </c>
      <c r="C8">
        <f t="shared" si="0"/>
        <v>148.10442702519364</v>
      </c>
      <c r="D8">
        <f t="shared" si="1"/>
        <v>12.701017509009091</v>
      </c>
      <c r="E8">
        <v>8</v>
      </c>
      <c r="G8">
        <f t="shared" si="2"/>
        <v>142.7337023236027</v>
      </c>
      <c r="H8">
        <f t="shared" si="3"/>
        <v>278.2355959257136</v>
      </c>
    </row>
    <row r="9" spans="1:8" x14ac:dyDescent="0.35">
      <c r="A9">
        <v>9</v>
      </c>
      <c r="C9">
        <f t="shared" si="0"/>
        <v>155.71825613906651</v>
      </c>
      <c r="D9">
        <f t="shared" si="1"/>
        <v>20.447759367385856</v>
      </c>
      <c r="E9">
        <v>9</v>
      </c>
      <c r="G9">
        <f t="shared" si="2"/>
        <v>150.43415602943671</v>
      </c>
      <c r="H9">
        <f t="shared" si="3"/>
        <v>285.79606044533398</v>
      </c>
    </row>
    <row r="10" spans="1:8" x14ac:dyDescent="0.35">
      <c r="A10">
        <v>10</v>
      </c>
      <c r="C10">
        <f t="shared" si="0"/>
        <v>163.33208525293935</v>
      </c>
      <c r="D10">
        <f t="shared" si="1"/>
        <v>28.18661872971083</v>
      </c>
      <c r="E10">
        <v>10</v>
      </c>
      <c r="G10">
        <f t="shared" si="2"/>
        <v>158.13460973527071</v>
      </c>
      <c r="H10">
        <f t="shared" si="3"/>
        <v>293.36457151919944</v>
      </c>
    </row>
    <row r="11" spans="1:8" x14ac:dyDescent="0.35">
      <c r="A11">
        <v>11</v>
      </c>
      <c r="C11">
        <f t="shared" si="0"/>
        <v>170.94591436681219</v>
      </c>
      <c r="D11">
        <f t="shared" si="1"/>
        <v>35.91757369945816</v>
      </c>
      <c r="E11">
        <v>11</v>
      </c>
      <c r="G11">
        <f t="shared" si="2"/>
        <v>165.83506344110469</v>
      </c>
      <c r="H11">
        <f t="shared" si="3"/>
        <v>300.94115272175367</v>
      </c>
    </row>
    <row r="12" spans="1:8" x14ac:dyDescent="0.35">
      <c r="A12">
        <v>12</v>
      </c>
      <c r="C12">
        <f t="shared" si="0"/>
        <v>178.55974348068503</v>
      </c>
      <c r="D12">
        <f t="shared" si="1"/>
        <v>43.640603690768415</v>
      </c>
      <c r="E12">
        <v>12</v>
      </c>
      <c r="G12">
        <f t="shared" si="2"/>
        <v>173.5355171469387</v>
      </c>
      <c r="H12">
        <f t="shared" si="3"/>
        <v>308.52582626941648</v>
      </c>
    </row>
    <row r="13" spans="1:8" x14ac:dyDescent="0.35">
      <c r="A13">
        <v>13</v>
      </c>
      <c r="C13">
        <f t="shared" si="0"/>
        <v>186.1735725945579</v>
      </c>
      <c r="D13">
        <f t="shared" si="1"/>
        <v>51.355689446226137</v>
      </c>
      <c r="E13">
        <v>13</v>
      </c>
      <c r="G13">
        <f t="shared" si="2"/>
        <v>181.23597085277271</v>
      </c>
      <c r="H13">
        <f t="shared" si="3"/>
        <v>316.1186130010384</v>
      </c>
    </row>
    <row r="14" spans="1:8" x14ac:dyDescent="0.35">
      <c r="A14">
        <v>14</v>
      </c>
      <c r="C14">
        <f t="shared" si="0"/>
        <v>193.78740170843076</v>
      </c>
      <c r="D14">
        <f t="shared" si="1"/>
        <v>59.062813053584478</v>
      </c>
      <c r="E14">
        <v>14</v>
      </c>
      <c r="G14">
        <f t="shared" si="2"/>
        <v>188.93642455860669</v>
      </c>
      <c r="H14">
        <f t="shared" si="3"/>
        <v>323.71953235945699</v>
      </c>
    </row>
    <row r="15" spans="1:8" x14ac:dyDescent="0.35">
      <c r="A15">
        <v>15</v>
      </c>
      <c r="C15">
        <f t="shared" si="0"/>
        <v>201.4012308223036</v>
      </c>
      <c r="D15">
        <f t="shared" si="1"/>
        <v>66.761957961403311</v>
      </c>
      <c r="E15">
        <v>15</v>
      </c>
      <c r="G15">
        <f t="shared" si="2"/>
        <v>196.6368782644407</v>
      </c>
      <c r="H15">
        <f t="shared" si="3"/>
        <v>331.32860237419334</v>
      </c>
    </row>
    <row r="16" spans="1:8" x14ac:dyDescent="0.35">
      <c r="A16">
        <v>16</v>
      </c>
      <c r="C16">
        <f t="shared" si="0"/>
        <v>209.01505993617644</v>
      </c>
      <c r="D16">
        <f t="shared" si="1"/>
        <v>74.453108993569714</v>
      </c>
      <c r="E16">
        <v>16</v>
      </c>
      <c r="G16">
        <f t="shared" si="2"/>
        <v>204.3373319702747</v>
      </c>
      <c r="H16">
        <f t="shared" si="3"/>
        <v>338.94583964532251</v>
      </c>
    </row>
    <row r="17" spans="1:8" x14ac:dyDescent="0.35">
      <c r="A17">
        <v>17</v>
      </c>
      <c r="C17">
        <f t="shared" si="0"/>
        <v>216.62888905004928</v>
      </c>
      <c r="D17">
        <f t="shared" si="1"/>
        <v>82.136252362670859</v>
      </c>
      <c r="E17">
        <v>17</v>
      </c>
      <c r="G17">
        <f t="shared" si="2"/>
        <v>212.03778567610868</v>
      </c>
      <c r="H17">
        <f t="shared" si="3"/>
        <v>346.57125932855183</v>
      </c>
    </row>
    <row r="18" spans="1:8" x14ac:dyDescent="0.35">
      <c r="A18">
        <v>18</v>
      </c>
      <c r="C18">
        <f t="shared" si="0"/>
        <v>224.24271816392212</v>
      </c>
      <c r="D18">
        <f t="shared" si="1"/>
        <v>89.811375682192988</v>
      </c>
      <c r="E18">
        <v>18</v>
      </c>
      <c r="G18">
        <f t="shared" si="2"/>
        <v>219.73823938194269</v>
      </c>
      <c r="H18">
        <f t="shared" si="3"/>
        <v>354.20487512153937</v>
      </c>
    </row>
    <row r="19" spans="1:8" x14ac:dyDescent="0.35">
      <c r="A19">
        <v>19</v>
      </c>
      <c r="C19">
        <f t="shared" si="0"/>
        <v>231.85654727779502</v>
      </c>
      <c r="D19">
        <f t="shared" si="1"/>
        <v>97.478467977520523</v>
      </c>
      <c r="E19">
        <v>19</v>
      </c>
      <c r="G19">
        <f t="shared" si="2"/>
        <v>227.4386930877767</v>
      </c>
      <c r="H19">
        <f t="shared" si="3"/>
        <v>361.84669925147853</v>
      </c>
    </row>
    <row r="20" spans="1:8" x14ac:dyDescent="0.35">
      <c r="A20">
        <v>20</v>
      </c>
      <c r="C20">
        <f t="shared" si="0"/>
        <v>239.47037639166786</v>
      </c>
      <c r="D20">
        <f t="shared" si="1"/>
        <v>105.13751969571319</v>
      </c>
      <c r="E20">
        <v>20</v>
      </c>
      <c r="G20">
        <f t="shared" si="2"/>
        <v>235.13914679361071</v>
      </c>
      <c r="H20">
        <f t="shared" si="3"/>
        <v>369.49674246397694</v>
      </c>
    </row>
    <row r="21" spans="1:8" x14ac:dyDescent="0.35">
      <c r="A21">
        <v>21</v>
      </c>
      <c r="C21">
        <f t="shared" si="0"/>
        <v>247.08420550554069</v>
      </c>
      <c r="D21">
        <f t="shared" si="1"/>
        <v>112.78852271404122</v>
      </c>
      <c r="E21">
        <v>21</v>
      </c>
      <c r="G21">
        <f t="shared" si="2"/>
        <v>242.83960049944469</v>
      </c>
      <c r="H21">
        <f t="shared" si="3"/>
        <v>377.15501401325201</v>
      </c>
    </row>
    <row r="22" spans="1:8" x14ac:dyDescent="0.35">
      <c r="A22">
        <v>22</v>
      </c>
      <c r="C22">
        <f t="shared" si="0"/>
        <v>254.69803461941353</v>
      </c>
      <c r="D22">
        <f t="shared" si="1"/>
        <v>120.43147034726005</v>
      </c>
      <c r="E22">
        <v>22</v>
      </c>
      <c r="G22">
        <f t="shared" si="2"/>
        <v>250.54005420527869</v>
      </c>
      <c r="H22">
        <f t="shared" si="3"/>
        <v>384.82152165366517</v>
      </c>
    </row>
    <row r="23" spans="1:8" x14ac:dyDescent="0.35">
      <c r="A23">
        <v>23</v>
      </c>
      <c r="C23">
        <f t="shared" si="0"/>
        <v>262.31186373328637</v>
      </c>
      <c r="D23">
        <f t="shared" si="1"/>
        <v>128.06635735361002</v>
      </c>
      <c r="E23">
        <v>23</v>
      </c>
      <c r="G23">
        <f t="shared" si="2"/>
        <v>258.24050791111267</v>
      </c>
      <c r="H23">
        <f t="shared" si="3"/>
        <v>392.49627163261044</v>
      </c>
    </row>
    <row r="24" spans="1:8" x14ac:dyDescent="0.35">
      <c r="A24">
        <v>24</v>
      </c>
      <c r="C24">
        <f t="shared" si="0"/>
        <v>269.92569284715927</v>
      </c>
      <c r="D24">
        <f t="shared" si="1"/>
        <v>135.69317993952859</v>
      </c>
      <c r="E24">
        <v>24</v>
      </c>
      <c r="G24">
        <f t="shared" si="2"/>
        <v>265.94096161694671</v>
      </c>
      <c r="H24">
        <f t="shared" si="3"/>
        <v>400.17926868477576</v>
      </c>
    </row>
    <row r="25" spans="1:8" x14ac:dyDescent="0.35">
      <c r="A25">
        <v>25</v>
      </c>
      <c r="C25">
        <f t="shared" si="0"/>
        <v>277.53952196103211</v>
      </c>
      <c r="D25">
        <f t="shared" si="1"/>
        <v>143.3119357630643</v>
      </c>
      <c r="E25">
        <v>25</v>
      </c>
      <c r="G25">
        <f t="shared" si="2"/>
        <v>273.64141532278069</v>
      </c>
      <c r="H25">
        <f t="shared" si="3"/>
        <v>407.87051602778592</v>
      </c>
    </row>
    <row r="26" spans="1:8" x14ac:dyDescent="0.35">
      <c r="A26">
        <v>26</v>
      </c>
      <c r="C26">
        <f t="shared" si="0"/>
        <v>285.15335107490495</v>
      </c>
      <c r="D26">
        <f t="shared" si="1"/>
        <v>150.92262393598699</v>
      </c>
      <c r="E26">
        <v>26</v>
      </c>
      <c r="G26">
        <f t="shared" si="2"/>
        <v>281.34186902861472</v>
      </c>
      <c r="H26">
        <f t="shared" si="3"/>
        <v>415.57001535923973</v>
      </c>
    </row>
    <row r="27" spans="1:8" x14ac:dyDescent="0.35">
      <c r="A27">
        <v>27</v>
      </c>
      <c r="C27">
        <f t="shared" si="0"/>
        <v>292.76718018877779</v>
      </c>
      <c r="D27">
        <f t="shared" si="1"/>
        <v>158.52524502458797</v>
      </c>
      <c r="E27">
        <v>27</v>
      </c>
      <c r="G27">
        <f t="shared" si="2"/>
        <v>289.0423227344487</v>
      </c>
      <c r="H27">
        <f t="shared" si="3"/>
        <v>423.27776685514465</v>
      </c>
    </row>
    <row r="28" spans="1:8" x14ac:dyDescent="0.35">
      <c r="A28">
        <v>28</v>
      </c>
      <c r="C28">
        <f t="shared" si="0"/>
        <v>300.38100930265063</v>
      </c>
      <c r="D28">
        <f t="shared" si="1"/>
        <v>166.11980104916984</v>
      </c>
      <c r="E28">
        <v>28</v>
      </c>
      <c r="G28">
        <f t="shared" si="2"/>
        <v>296.74277644028268</v>
      </c>
      <c r="H28">
        <f t="shared" si="3"/>
        <v>430.99376916975507</v>
      </c>
    </row>
    <row r="29" spans="1:8" x14ac:dyDescent="0.35">
      <c r="A29">
        <v>29</v>
      </c>
      <c r="C29">
        <f t="shared" si="0"/>
        <v>307.99483841652346</v>
      </c>
      <c r="D29">
        <f t="shared" si="1"/>
        <v>173.70629548222593</v>
      </c>
      <c r="E29">
        <v>29</v>
      </c>
      <c r="G29">
        <f t="shared" si="2"/>
        <v>304.44323014611666</v>
      </c>
      <c r="H29">
        <f t="shared" si="3"/>
        <v>438.71801943681248</v>
      </c>
    </row>
    <row r="30" spans="1:8" x14ac:dyDescent="0.35">
      <c r="A30">
        <v>30</v>
      </c>
      <c r="C30">
        <f t="shared" si="0"/>
        <v>315.60866753039636</v>
      </c>
      <c r="D30">
        <f t="shared" si="1"/>
        <v>181.28473324531475</v>
      </c>
      <c r="E30">
        <v>30</v>
      </c>
      <c r="G30">
        <f t="shared" si="2"/>
        <v>312.1436838519507</v>
      </c>
      <c r="H30">
        <f t="shared" si="3"/>
        <v>446.45051327218619</v>
      </c>
    </row>
    <row r="31" spans="1:8" x14ac:dyDescent="0.35">
      <c r="A31">
        <v>31</v>
      </c>
      <c r="C31">
        <f t="shared" si="0"/>
        <v>323.2224966442692</v>
      </c>
      <c r="D31">
        <f t="shared" si="1"/>
        <v>188.85512070463383</v>
      </c>
      <c r="E31">
        <v>31</v>
      </c>
      <c r="G31">
        <f t="shared" si="2"/>
        <v>319.84413755778473</v>
      </c>
      <c r="H31">
        <f t="shared" si="3"/>
        <v>454.19124477790785</v>
      </c>
    </row>
    <row r="32" spans="1:8" x14ac:dyDescent="0.35">
      <c r="A32">
        <v>32</v>
      </c>
      <c r="C32">
        <f t="shared" si="0"/>
        <v>330.83632575814204</v>
      </c>
      <c r="D32">
        <f t="shared" si="1"/>
        <v>196.41746566530463</v>
      </c>
      <c r="E32">
        <v>32</v>
      </c>
      <c r="G32">
        <f t="shared" si="2"/>
        <v>327.54459126361871</v>
      </c>
      <c r="H32">
        <f t="shared" si="3"/>
        <v>461.94020654759242</v>
      </c>
    </row>
    <row r="33" spans="1:8" x14ac:dyDescent="0.35">
      <c r="A33">
        <v>33</v>
      </c>
      <c r="C33">
        <f t="shared" ref="C33:C64" si="4">94.8076232280837+(A33-1)*7.61382911387285</f>
        <v>338.45015487201488</v>
      </c>
      <c r="D33">
        <f t="shared" ref="D33:D64" si="5">0+1*C33-133.923510264678*(1.00454545454545+(C33-278.382191825989)^2/960117.069469871)^0.5</f>
        <v>203.97177736437828</v>
      </c>
      <c r="E33">
        <v>33</v>
      </c>
      <c r="G33">
        <f t="shared" ref="G33:G64" si="6">88.8305263827647+(E33-1)*7.700453705834</f>
        <v>335.24504496945269</v>
      </c>
      <c r="H33">
        <f t="shared" ref="H33:H64" si="7">0+1*G33+133.923510264678*(1.00454545454545+(G33-278.382191825989)^2/960117.069469871)^0.5</f>
        <v>469.69738967323246</v>
      </c>
    </row>
    <row r="34" spans="1:8" x14ac:dyDescent="0.35">
      <c r="A34">
        <v>34</v>
      </c>
      <c r="C34">
        <f t="shared" si="4"/>
        <v>346.06398398588772</v>
      </c>
      <c r="D34">
        <f t="shared" si="5"/>
        <v>211.51806646257836</v>
      </c>
      <c r="E34">
        <v>34</v>
      </c>
      <c r="G34">
        <f t="shared" si="6"/>
        <v>342.94549867528667</v>
      </c>
      <c r="H34">
        <f t="shared" si="7"/>
        <v>477.46278375335282</v>
      </c>
    </row>
    <row r="35" spans="1:8" x14ac:dyDescent="0.35">
      <c r="A35">
        <v>35</v>
      </c>
      <c r="C35">
        <f t="shared" si="4"/>
        <v>353.67781309976056</v>
      </c>
      <c r="D35">
        <f t="shared" si="5"/>
        <v>219.05634503479692</v>
      </c>
      <c r="E35">
        <v>35</v>
      </c>
      <c r="G35">
        <f t="shared" si="6"/>
        <v>350.64595238112065</v>
      </c>
      <c r="H35">
        <f t="shared" si="7"/>
        <v>485.236376902507</v>
      </c>
    </row>
    <row r="36" spans="1:8" x14ac:dyDescent="0.35">
      <c r="A36">
        <v>36</v>
      </c>
      <c r="C36">
        <f t="shared" si="4"/>
        <v>361.29164221363345</v>
      </c>
      <c r="D36">
        <f t="shared" si="5"/>
        <v>226.58662655936388</v>
      </c>
      <c r="E36">
        <v>36</v>
      </c>
      <c r="G36">
        <f t="shared" si="6"/>
        <v>358.34640608695474</v>
      </c>
      <c r="H36">
        <f t="shared" si="7"/>
        <v>493.01815576209566</v>
      </c>
    </row>
    <row r="37" spans="1:8" x14ac:dyDescent="0.35">
      <c r="A37">
        <v>37</v>
      </c>
      <c r="C37">
        <f t="shared" si="4"/>
        <v>368.90547132750629</v>
      </c>
      <c r="D37">
        <f t="shared" si="5"/>
        <v>234.10892590611161</v>
      </c>
      <c r="E37">
        <v>37</v>
      </c>
      <c r="G37">
        <f t="shared" si="6"/>
        <v>366.04685979278872</v>
      </c>
      <c r="H37">
        <f t="shared" si="7"/>
        <v>500.80810551248442</v>
      </c>
    </row>
    <row r="38" spans="1:8" x14ac:dyDescent="0.35">
      <c r="A38">
        <v>38</v>
      </c>
      <c r="C38">
        <f t="shared" si="4"/>
        <v>376.51930044137913</v>
      </c>
      <c r="D38">
        <f t="shared" si="5"/>
        <v>241.62325932325979</v>
      </c>
      <c r="E38">
        <v>38</v>
      </c>
      <c r="G38">
        <f t="shared" si="6"/>
        <v>373.7473134986227</v>
      </c>
      <c r="H38">
        <f t="shared" si="7"/>
        <v>508.6062098863959</v>
      </c>
    </row>
    <row r="39" spans="1:8" x14ac:dyDescent="0.35">
      <c r="A39">
        <v>39</v>
      </c>
      <c r="C39">
        <f t="shared" si="4"/>
        <v>384.13312955525197</v>
      </c>
      <c r="D39">
        <f t="shared" si="5"/>
        <v>249.12964442314623</v>
      </c>
      <c r="E39">
        <v>39</v>
      </c>
      <c r="G39">
        <f t="shared" si="6"/>
        <v>381.44776720445668</v>
      </c>
      <c r="H39">
        <f t="shared" si="7"/>
        <v>516.41245118354675</v>
      </c>
    </row>
    <row r="40" spans="1:8" x14ac:dyDescent="0.35">
      <c r="A40">
        <v>40</v>
      </c>
      <c r="C40">
        <f t="shared" si="4"/>
        <v>391.74695866912481</v>
      </c>
      <c r="D40">
        <f t="shared" si="5"/>
        <v>256.62810016683369</v>
      </c>
      <c r="E40">
        <v>40</v>
      </c>
      <c r="G40">
        <f t="shared" si="6"/>
        <v>389.14822091029066</v>
      </c>
      <c r="H40">
        <f t="shared" si="7"/>
        <v>524.22681028650049</v>
      </c>
    </row>
    <row r="41" spans="1:8" x14ac:dyDescent="0.35">
      <c r="A41">
        <v>41</v>
      </c>
      <c r="C41">
        <f t="shared" si="4"/>
        <v>399.3607877829977</v>
      </c>
      <c r="D41">
        <f t="shared" si="5"/>
        <v>264.11864684762293</v>
      </c>
      <c r="E41">
        <v>41</v>
      </c>
      <c r="G41">
        <f t="shared" si="6"/>
        <v>396.84867461612464</v>
      </c>
      <c r="H41">
        <f t="shared" si="7"/>
        <v>532.04926667770303</v>
      </c>
    </row>
    <row r="42" spans="1:8" x14ac:dyDescent="0.35">
      <c r="A42">
        <v>42</v>
      </c>
      <c r="C42">
        <f t="shared" si="4"/>
        <v>406.97461689687054</v>
      </c>
      <c r="D42">
        <f t="shared" si="5"/>
        <v>271.60130607350521</v>
      </c>
      <c r="E42">
        <v>42</v>
      </c>
      <c r="G42">
        <f t="shared" si="6"/>
        <v>404.54912832195873</v>
      </c>
      <c r="H42">
        <f t="shared" si="7"/>
        <v>539.87979845766563</v>
      </c>
    </row>
    <row r="43" spans="1:8" x14ac:dyDescent="0.35">
      <c r="A43">
        <v>43</v>
      </c>
      <c r="C43">
        <f t="shared" si="4"/>
        <v>414.58844601074338</v>
      </c>
      <c r="D43">
        <f t="shared" si="5"/>
        <v>279.07610074858906</v>
      </c>
      <c r="E43">
        <v>43</v>
      </c>
      <c r="G43">
        <f t="shared" si="6"/>
        <v>412.24958202779271</v>
      </c>
      <c r="H43">
        <f t="shared" si="7"/>
        <v>547.71838236425856</v>
      </c>
    </row>
    <row r="44" spans="1:8" x14ac:dyDescent="0.35">
      <c r="A44">
        <v>44</v>
      </c>
      <c r="C44">
        <f t="shared" si="4"/>
        <v>422.20227512461622</v>
      </c>
      <c r="D44">
        <f t="shared" si="5"/>
        <v>286.54305505353778</v>
      </c>
      <c r="E44">
        <v>44</v>
      </c>
      <c r="G44">
        <f t="shared" si="6"/>
        <v>419.95003573362669</v>
      </c>
      <c r="H44">
        <f t="shared" si="7"/>
        <v>555.56499379307729</v>
      </c>
    </row>
    <row r="45" spans="1:8" x14ac:dyDescent="0.35">
      <c r="A45">
        <v>45</v>
      </c>
      <c r="C45">
        <f t="shared" si="4"/>
        <v>429.81610423848906</v>
      </c>
      <c r="D45">
        <f t="shared" si="5"/>
        <v>294.00219442505585</v>
      </c>
      <c r="E45">
        <v>45</v>
      </c>
      <c r="G45">
        <f t="shared" si="6"/>
        <v>427.65048943946067</v>
      </c>
      <c r="H45">
        <f t="shared" si="7"/>
        <v>563.41960681883893</v>
      </c>
    </row>
    <row r="46" spans="1:8" x14ac:dyDescent="0.35">
      <c r="A46">
        <v>46</v>
      </c>
      <c r="C46">
        <f t="shared" si="4"/>
        <v>437.4299333523619</v>
      </c>
      <c r="D46">
        <f t="shared" si="5"/>
        <v>301.45354553446322</v>
      </c>
      <c r="E46">
        <v>46</v>
      </c>
      <c r="G46">
        <f t="shared" si="6"/>
        <v>435.35094314529465</v>
      </c>
      <c r="H46">
        <f t="shared" si="7"/>
        <v>571.28219421776805</v>
      </c>
    </row>
    <row r="47" spans="1:8" x14ac:dyDescent="0.35">
      <c r="A47">
        <v>47</v>
      </c>
      <c r="C47">
        <f t="shared" si="4"/>
        <v>445.0437624662348</v>
      </c>
      <c r="D47">
        <f t="shared" si="5"/>
        <v>308.89713626539969</v>
      </c>
      <c r="E47">
        <v>47</v>
      </c>
      <c r="G47">
        <f t="shared" si="6"/>
        <v>443.05139685112874</v>
      </c>
      <c r="H47">
        <f t="shared" si="7"/>
        <v>579.1527274909273</v>
      </c>
    </row>
    <row r="48" spans="1:8" x14ac:dyDescent="0.35">
      <c r="A48">
        <v>48</v>
      </c>
      <c r="C48">
        <f t="shared" si="4"/>
        <v>452.65759158010763</v>
      </c>
      <c r="D48">
        <f t="shared" si="5"/>
        <v>316.33299569069976</v>
      </c>
      <c r="E48">
        <v>48</v>
      </c>
      <c r="G48">
        <f t="shared" si="6"/>
        <v>450.75185055696272</v>
      </c>
      <c r="H48">
        <f t="shared" si="7"/>
        <v>587.03117688844736</v>
      </c>
    </row>
    <row r="49" spans="1:8" x14ac:dyDescent="0.35">
      <c r="A49">
        <v>49</v>
      </c>
      <c r="C49">
        <f t="shared" si="4"/>
        <v>460.27142069398047</v>
      </c>
      <c r="D49">
        <f t="shared" si="5"/>
        <v>323.76115404848258</v>
      </c>
      <c r="E49">
        <v>49</v>
      </c>
      <c r="G49">
        <f t="shared" si="6"/>
        <v>458.4523042627967</v>
      </c>
      <c r="H49">
        <f t="shared" si="7"/>
        <v>594.9175114346117</v>
      </c>
    </row>
    <row r="50" spans="1:8" x14ac:dyDescent="0.35">
      <c r="A50">
        <v>50</v>
      </c>
      <c r="C50">
        <f t="shared" si="4"/>
        <v>467.88524980785331</v>
      </c>
      <c r="D50">
        <f t="shared" si="5"/>
        <v>331.18164271750027</v>
      </c>
      <c r="E50">
        <v>50</v>
      </c>
      <c r="G50">
        <f t="shared" si="6"/>
        <v>466.15275796863068</v>
      </c>
      <c r="H50">
        <f t="shared" si="7"/>
        <v>602.81169895374524</v>
      </c>
    </row>
    <row r="51" spans="1:8" x14ac:dyDescent="0.35">
      <c r="A51">
        <v>51</v>
      </c>
      <c r="C51">
        <f t="shared" si="4"/>
        <v>475.49907892172615</v>
      </c>
      <c r="D51">
        <f t="shared" si="5"/>
        <v>338.59449419178935</v>
      </c>
      <c r="E51">
        <v>51</v>
      </c>
      <c r="G51">
        <f t="shared" si="6"/>
        <v>473.85321167446466</v>
      </c>
      <c r="H51">
        <f t="shared" si="7"/>
        <v>610.71370609686267</v>
      </c>
    </row>
    <row r="52" spans="1:8" x14ac:dyDescent="0.35">
      <c r="A52">
        <v>52</v>
      </c>
      <c r="C52">
        <f t="shared" si="4"/>
        <v>483.11290803559905</v>
      </c>
      <c r="D52">
        <f t="shared" si="5"/>
        <v>345.99974205467151</v>
      </c>
      <c r="E52">
        <v>52</v>
      </c>
      <c r="G52">
        <f t="shared" si="6"/>
        <v>481.55366538029864</v>
      </c>
      <c r="H52">
        <f t="shared" si="7"/>
        <v>618.62349836902376</v>
      </c>
    </row>
    <row r="53" spans="1:8" x14ac:dyDescent="0.35">
      <c r="A53">
        <v>53</v>
      </c>
      <c r="C53">
        <f t="shared" si="4"/>
        <v>490.72673714947189</v>
      </c>
      <c r="D53">
        <f t="shared" si="5"/>
        <v>353.39742095214842</v>
      </c>
      <c r="E53">
        <v>53</v>
      </c>
      <c r="G53">
        <f t="shared" si="6"/>
        <v>489.25411908613273</v>
      </c>
      <c r="H53">
        <f t="shared" si="7"/>
        <v>626.54104015734879</v>
      </c>
    </row>
    <row r="54" spans="1:8" x14ac:dyDescent="0.35">
      <c r="A54">
        <v>54</v>
      </c>
      <c r="C54">
        <f t="shared" si="4"/>
        <v>498.34056626334473</v>
      </c>
      <c r="D54">
        <f t="shared" si="5"/>
        <v>360.78756656573859</v>
      </c>
      <c r="E54">
        <v>54</v>
      </c>
      <c r="G54">
        <f t="shared" si="6"/>
        <v>496.95457279196671</v>
      </c>
      <c r="H54">
        <f t="shared" si="7"/>
        <v>634.46629475964187</v>
      </c>
    </row>
    <row r="55" spans="1:8" x14ac:dyDescent="0.35">
      <c r="A55">
        <v>55</v>
      </c>
      <c r="C55">
        <f t="shared" si="4"/>
        <v>505.95439537721757</v>
      </c>
      <c r="D55">
        <f t="shared" si="5"/>
        <v>368.1702155848011</v>
      </c>
      <c r="E55">
        <v>55</v>
      </c>
      <c r="G55">
        <f t="shared" si="6"/>
        <v>504.65502649780069</v>
      </c>
      <c r="H55">
        <f t="shared" si="7"/>
        <v>642.39922441357362</v>
      </c>
    </row>
    <row r="56" spans="1:8" x14ac:dyDescent="0.35">
      <c r="A56">
        <v>56</v>
      </c>
      <c r="C56">
        <f t="shared" si="4"/>
        <v>513.5682244910904</v>
      </c>
      <c r="D56">
        <f t="shared" si="5"/>
        <v>375.54540567839422</v>
      </c>
      <c r="E56">
        <v>56</v>
      </c>
      <c r="G56">
        <f t="shared" si="6"/>
        <v>512.35548020363467</v>
      </c>
      <c r="H56">
        <f t="shared" si="7"/>
        <v>650.33979032637149</v>
      </c>
    </row>
    <row r="57" spans="1:8" x14ac:dyDescent="0.35">
      <c r="A57">
        <v>57</v>
      </c>
      <c r="C57">
        <f t="shared" si="4"/>
        <v>521.18205360496324</v>
      </c>
      <c r="D57">
        <f t="shared" si="5"/>
        <v>382.91317546671439</v>
      </c>
      <c r="E57">
        <v>57</v>
      </c>
      <c r="G57">
        <f t="shared" si="6"/>
        <v>520.05593390946865</v>
      </c>
      <c r="H57">
        <f t="shared" si="7"/>
        <v>658.28795270496767</v>
      </c>
    </row>
    <row r="58" spans="1:8" x14ac:dyDescent="0.35">
      <c r="A58">
        <v>58</v>
      </c>
      <c r="C58">
        <f t="shared" si="4"/>
        <v>528.7958827188362</v>
      </c>
      <c r="D58">
        <f t="shared" si="5"/>
        <v>390.27356449216347</v>
      </c>
      <c r="E58">
        <v>58</v>
      </c>
      <c r="G58">
        <f t="shared" si="6"/>
        <v>527.75638761530263</v>
      </c>
      <c r="H58">
        <f t="shared" si="7"/>
        <v>666.24367078655371</v>
      </c>
    </row>
    <row r="59" spans="1:8" x14ac:dyDescent="0.35">
      <c r="A59">
        <v>59</v>
      </c>
      <c r="C59">
        <f t="shared" si="4"/>
        <v>536.40971183270904</v>
      </c>
      <c r="D59">
        <f t="shared" si="5"/>
        <v>397.62661319008834</v>
      </c>
      <c r="E59">
        <v>59</v>
      </c>
      <c r="G59">
        <f t="shared" si="6"/>
        <v>535.45684132113672</v>
      </c>
      <c r="H59">
        <f t="shared" si="7"/>
        <v>674.20690286949412</v>
      </c>
    </row>
    <row r="60" spans="1:8" x14ac:dyDescent="0.35">
      <c r="A60">
        <v>60</v>
      </c>
      <c r="C60">
        <f t="shared" si="4"/>
        <v>544.02354094658187</v>
      </c>
      <c r="D60">
        <f t="shared" si="5"/>
        <v>404.97236285924134</v>
      </c>
      <c r="E60">
        <v>60</v>
      </c>
      <c r="G60">
        <f t="shared" si="6"/>
        <v>543.1572950269707</v>
      </c>
      <c r="H60">
        <f t="shared" si="7"/>
        <v>682.17760634454464</v>
      </c>
    </row>
    <row r="61" spans="1:8" x14ac:dyDescent="0.35">
      <c r="A61">
        <v>61</v>
      </c>
      <c r="C61">
        <f t="shared" si="4"/>
        <v>551.63737006045471</v>
      </c>
      <c r="D61">
        <f t="shared" si="5"/>
        <v>412.31085563200384</v>
      </c>
      <c r="E61">
        <v>61</v>
      </c>
      <c r="G61">
        <f t="shared" si="6"/>
        <v>550.85774873280468</v>
      </c>
      <c r="H61">
        <f t="shared" si="7"/>
        <v>690.1557377263324</v>
      </c>
    </row>
    <row r="62" spans="1:8" x14ac:dyDescent="0.35">
      <c r="A62">
        <v>62</v>
      </c>
      <c r="C62">
        <f t="shared" si="4"/>
        <v>559.25119917432755</v>
      </c>
      <c r="D62">
        <f t="shared" si="5"/>
        <v>419.64213444442004</v>
      </c>
      <c r="E62">
        <v>62</v>
      </c>
      <c r="G62">
        <f t="shared" si="6"/>
        <v>558.55820243863866</v>
      </c>
      <c r="H62">
        <f t="shared" si="7"/>
        <v>698.14125268504336</v>
      </c>
    </row>
    <row r="63" spans="1:8" x14ac:dyDescent="0.35">
      <c r="A63">
        <v>63</v>
      </c>
      <c r="C63">
        <f t="shared" si="4"/>
        <v>566.86502828820039</v>
      </c>
      <c r="D63">
        <f t="shared" si="5"/>
        <v>426.96624300608369</v>
      </c>
      <c r="E63">
        <v>63</v>
      </c>
      <c r="G63">
        <f t="shared" si="6"/>
        <v>566.25865614447264</v>
      </c>
      <c r="H63">
        <f t="shared" si="7"/>
        <v>706.13410607827348</v>
      </c>
    </row>
    <row r="64" spans="1:8" x14ac:dyDescent="0.35">
      <c r="A64">
        <v>64</v>
      </c>
      <c r="C64">
        <f t="shared" si="4"/>
        <v>574.47885740207323</v>
      </c>
      <c r="D64">
        <f t="shared" si="5"/>
        <v>434.2832257699207</v>
      </c>
      <c r="E64">
        <v>64</v>
      </c>
      <c r="G64">
        <f t="shared" si="6"/>
        <v>573.95910985030673</v>
      </c>
      <c r="H64">
        <f t="shared" si="7"/>
        <v>714.13425198299615</v>
      </c>
    </row>
    <row r="65" spans="1:8" x14ac:dyDescent="0.35">
      <c r="A65">
        <v>65</v>
      </c>
      <c r="C65">
        <f t="shared" ref="C65:C70" si="8">94.8076232280837+(A65-1)*7.61382911387285</f>
        <v>582.09268651594607</v>
      </c>
      <c r="D65">
        <f t="shared" ref="D65:D70" si="9">0+1*C65-133.923510264678*(1.00454545454545+(C65-278.382191825989)^2/960117.069469871)^0.5</f>
        <v>441.59312790191086</v>
      </c>
      <c r="E65">
        <v>65</v>
      </c>
      <c r="G65">
        <f t="shared" ref="G65:G70" si="10">88.8305263827647+(E65-1)*7.700453705834</f>
        <v>581.65956355614071</v>
      </c>
      <c r="H65">
        <f t="shared" ref="H65:H70" si="11">0+1*G65+133.923510264678*(1.00454545454545+(G65-278.382191825989)^2/960117.069469871)^0.5</f>
        <v>722.14164372759785</v>
      </c>
    </row>
    <row r="66" spans="1:8" x14ac:dyDescent="0.35">
      <c r="A66">
        <v>66</v>
      </c>
      <c r="C66">
        <f t="shared" si="8"/>
        <v>589.70651562981891</v>
      </c>
      <c r="D66">
        <f t="shared" si="9"/>
        <v>448.89599525078836</v>
      </c>
      <c r="E66">
        <v>66</v>
      </c>
      <c r="G66">
        <f t="shared" si="10"/>
        <v>589.36001726197469</v>
      </c>
      <c r="H66">
        <f t="shared" si="11"/>
        <v>730.15623392394082</v>
      </c>
    </row>
    <row r="67" spans="1:8" x14ac:dyDescent="0.35">
      <c r="A67">
        <v>67</v>
      </c>
      <c r="C67">
        <f t="shared" si="8"/>
        <v>597.32034474369175</v>
      </c>
      <c r="D67">
        <f t="shared" si="9"/>
        <v>456.19187431776339</v>
      </c>
      <c r="E67">
        <v>67</v>
      </c>
      <c r="G67">
        <f t="shared" si="10"/>
        <v>597.06047096780867</v>
      </c>
      <c r="H67">
        <f t="shared" si="11"/>
        <v>738.1779744994061</v>
      </c>
    </row>
    <row r="68" spans="1:8" x14ac:dyDescent="0.35">
      <c r="A68">
        <v>68</v>
      </c>
      <c r="C68">
        <f t="shared" si="8"/>
        <v>604.9341738575647</v>
      </c>
      <c r="D68">
        <f t="shared" si="9"/>
        <v>463.48081222630111</v>
      </c>
      <c r="E68">
        <v>68</v>
      </c>
      <c r="G68">
        <f t="shared" si="10"/>
        <v>604.76092467364265</v>
      </c>
      <c r="H68">
        <f t="shared" si="11"/>
        <v>746.20681672887736</v>
      </c>
    </row>
    <row r="69" spans="1:8" x14ac:dyDescent="0.35">
      <c r="A69">
        <v>69</v>
      </c>
      <c r="C69">
        <f t="shared" si="8"/>
        <v>612.54800297143743</v>
      </c>
      <c r="D69">
        <f t="shared" si="9"/>
        <v>470.76285669199797</v>
      </c>
      <c r="E69">
        <v>69</v>
      </c>
      <c r="G69">
        <f t="shared" si="10"/>
        <v>612.46137837947663</v>
      </c>
      <c r="H69">
        <f t="shared" si="11"/>
        <v>754.24271126662143</v>
      </c>
    </row>
    <row r="70" spans="1:8" x14ac:dyDescent="0.35">
      <c r="A70">
        <v>70</v>
      </c>
      <c r="C70">
        <f t="shared" si="8"/>
        <v>620.16183208531027</v>
      </c>
      <c r="D70">
        <f t="shared" si="9"/>
        <v>478.03805599259175</v>
      </c>
      <c r="E70">
        <v>70</v>
      </c>
      <c r="G70">
        <f t="shared" si="10"/>
        <v>620.16183208531061</v>
      </c>
      <c r="H70">
        <f t="shared" si="11"/>
        <v>762.28560817802918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D8AA-AD9C-46AF-BC86-410117B2FA9D}">
  <sheetPr codeName="XLSTAT_20211120_190805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105.435634143533+(A1-1)*7.32740704116424</f>
        <v>105.43563414353299</v>
      </c>
      <c r="D1">
        <f t="shared" ref="D1:D32" si="1">0+1*C1-134.749237015806*(1.00454545454545+(C1-278.382191825989)^2/936173.959690766)^0.5</f>
        <v>-31.75041869643438</v>
      </c>
      <c r="E1">
        <v>1</v>
      </c>
      <c r="G1">
        <f t="shared" ref="G1:G32" si="2">96.7716857510219+(E1-1)*7.45297151062092</f>
        <v>96.771685751021906</v>
      </c>
      <c r="H1">
        <f t="shared" ref="H1:H32" si="3">0+1*G1+134.749237015806*(1.00454545454545+(G1-278.382191825989)^2/936173.959690766)^0.5</f>
        <v>234.17471614273217</v>
      </c>
    </row>
    <row r="2" spans="1:8" x14ac:dyDescent="0.35">
      <c r="A2">
        <v>2</v>
      </c>
      <c r="C2">
        <f t="shared" si="0"/>
        <v>112.76304118469723</v>
      </c>
      <c r="D2">
        <f t="shared" si="1"/>
        <v>-24.247531806079181</v>
      </c>
      <c r="E2">
        <v>2</v>
      </c>
      <c r="G2">
        <f t="shared" si="2"/>
        <v>104.22465726164282</v>
      </c>
      <c r="H2">
        <f t="shared" si="3"/>
        <v>241.44042024022895</v>
      </c>
    </row>
    <row r="3" spans="1:8" x14ac:dyDescent="0.35">
      <c r="A3">
        <v>3</v>
      </c>
      <c r="C3">
        <f t="shared" si="0"/>
        <v>120.09044822586148</v>
      </c>
      <c r="D3">
        <f t="shared" si="1"/>
        <v>-16.752029932955196</v>
      </c>
      <c r="E3">
        <v>3</v>
      </c>
      <c r="G3">
        <f t="shared" si="2"/>
        <v>111.67762877226374</v>
      </c>
      <c r="H3">
        <f t="shared" si="3"/>
        <v>248.71373040147432</v>
      </c>
    </row>
    <row r="4" spans="1:8" x14ac:dyDescent="0.35">
      <c r="A4">
        <v>4</v>
      </c>
      <c r="C4">
        <f t="shared" si="0"/>
        <v>127.41785526702571</v>
      </c>
      <c r="D4">
        <f t="shared" si="1"/>
        <v>-9.2639403239247997</v>
      </c>
      <c r="E4">
        <v>4</v>
      </c>
      <c r="G4">
        <f t="shared" si="2"/>
        <v>119.13060028288467</v>
      </c>
      <c r="H4">
        <f t="shared" si="3"/>
        <v>255.99467657989067</v>
      </c>
    </row>
    <row r="5" spans="1:8" x14ac:dyDescent="0.35">
      <c r="A5">
        <v>5</v>
      </c>
      <c r="C5">
        <f t="shared" si="0"/>
        <v>134.74526230818995</v>
      </c>
      <c r="D5">
        <f t="shared" si="1"/>
        <v>-1.7832891498158006</v>
      </c>
      <c r="E5">
        <v>5</v>
      </c>
      <c r="G5">
        <f t="shared" si="2"/>
        <v>126.58357179350558</v>
      </c>
      <c r="H5">
        <f t="shared" si="3"/>
        <v>263.28328760337683</v>
      </c>
    </row>
    <row r="6" spans="1:8" x14ac:dyDescent="0.35">
      <c r="A6">
        <v>6</v>
      </c>
      <c r="C6">
        <f t="shared" si="0"/>
        <v>142.07266934935419</v>
      </c>
      <c r="D6">
        <f t="shared" si="1"/>
        <v>5.6898985151646286</v>
      </c>
      <c r="E6">
        <v>6</v>
      </c>
      <c r="G6">
        <f t="shared" si="2"/>
        <v>134.0365433041265</v>
      </c>
      <c r="H6">
        <f t="shared" si="3"/>
        <v>270.57959115106746</v>
      </c>
    </row>
    <row r="7" spans="1:8" x14ac:dyDescent="0.35">
      <c r="A7">
        <v>7</v>
      </c>
      <c r="C7">
        <f t="shared" si="0"/>
        <v>149.40007639051845</v>
      </c>
      <c r="D7">
        <f t="shared" si="1"/>
        <v>13.155598713309047</v>
      </c>
      <c r="E7">
        <v>7</v>
      </c>
      <c r="G7">
        <f t="shared" si="2"/>
        <v>141.48951481474742</v>
      </c>
      <c r="H7">
        <f t="shared" si="3"/>
        <v>277.8836137308295</v>
      </c>
    </row>
    <row r="8" spans="1:8" x14ac:dyDescent="0.35">
      <c r="A8">
        <v>8</v>
      </c>
      <c r="C8">
        <f t="shared" si="0"/>
        <v>156.72748343168269</v>
      </c>
      <c r="D8">
        <f t="shared" si="1"/>
        <v>20.613788622545457</v>
      </c>
      <c r="E8">
        <v>8</v>
      </c>
      <c r="G8">
        <f t="shared" si="2"/>
        <v>148.94248632536835</v>
      </c>
      <c r="H8">
        <f t="shared" si="3"/>
        <v>285.19538065753841</v>
      </c>
    </row>
    <row r="9" spans="1:8" x14ac:dyDescent="0.35">
      <c r="A9">
        <v>9</v>
      </c>
      <c r="C9">
        <f t="shared" si="0"/>
        <v>164.05489047284692</v>
      </c>
      <c r="D9">
        <f t="shared" si="1"/>
        <v>28.064446574795426</v>
      </c>
      <c r="E9">
        <v>9</v>
      </c>
      <c r="G9">
        <f t="shared" si="2"/>
        <v>156.39545783598925</v>
      </c>
      <c r="H9">
        <f t="shared" si="3"/>
        <v>292.51491603217278</v>
      </c>
    </row>
    <row r="10" spans="1:8" x14ac:dyDescent="0.35">
      <c r="A10">
        <v>10</v>
      </c>
      <c r="C10">
        <f t="shared" si="0"/>
        <v>171.38229751401116</v>
      </c>
      <c r="D10">
        <f t="shared" si="1"/>
        <v>35.507552073520884</v>
      </c>
      <c r="E10">
        <v>10</v>
      </c>
      <c r="G10">
        <f t="shared" si="2"/>
        <v>163.8484293466102</v>
      </c>
      <c r="H10">
        <f t="shared" si="3"/>
        <v>299.84224272176766</v>
      </c>
    </row>
    <row r="11" spans="1:8" x14ac:dyDescent="0.35">
      <c r="A11">
        <v>11</v>
      </c>
      <c r="C11">
        <f t="shared" si="0"/>
        <v>178.70970455517539</v>
      </c>
      <c r="D11">
        <f t="shared" si="1"/>
        <v>42.943085810427363</v>
      </c>
      <c r="E11">
        <v>11</v>
      </c>
      <c r="G11">
        <f t="shared" si="2"/>
        <v>171.3014008572311</v>
      </c>
      <c r="H11">
        <f t="shared" si="3"/>
        <v>307.17738234026319</v>
      </c>
    </row>
    <row r="12" spans="1:8" x14ac:dyDescent="0.35">
      <c r="A12">
        <v>12</v>
      </c>
      <c r="C12">
        <f t="shared" si="0"/>
        <v>186.03711159633963</v>
      </c>
      <c r="D12">
        <f t="shared" si="1"/>
        <v>50.371029681292413</v>
      </c>
      <c r="E12">
        <v>12</v>
      </c>
      <c r="G12">
        <f t="shared" si="2"/>
        <v>178.754372367852</v>
      </c>
      <c r="H12">
        <f t="shared" si="3"/>
        <v>314.5203552302869</v>
      </c>
    </row>
    <row r="13" spans="1:8" x14ac:dyDescent="0.35">
      <c r="A13">
        <v>13</v>
      </c>
      <c r="C13">
        <f t="shared" si="0"/>
        <v>193.36451863750386</v>
      </c>
      <c r="D13">
        <f t="shared" si="1"/>
        <v>57.791366800889705</v>
      </c>
      <c r="E13">
        <v>13</v>
      </c>
      <c r="G13">
        <f t="shared" si="2"/>
        <v>186.20734387847295</v>
      </c>
      <c r="H13">
        <f t="shared" si="3"/>
        <v>321.87118044590238</v>
      </c>
    </row>
    <row r="14" spans="1:8" x14ac:dyDescent="0.35">
      <c r="A14">
        <v>14</v>
      </c>
      <c r="C14">
        <f t="shared" si="0"/>
        <v>200.6919256786681</v>
      </c>
      <c r="D14">
        <f t="shared" si="1"/>
        <v>65.204081516980438</v>
      </c>
      <c r="E14">
        <v>14</v>
      </c>
      <c r="G14">
        <f t="shared" si="2"/>
        <v>193.66031538909385</v>
      </c>
      <c r="H14">
        <f t="shared" si="3"/>
        <v>329.22987573635976</v>
      </c>
    </row>
    <row r="15" spans="1:8" x14ac:dyDescent="0.35">
      <c r="A15">
        <v>15</v>
      </c>
      <c r="C15">
        <f t="shared" si="0"/>
        <v>208.01933271983233</v>
      </c>
      <c r="D15">
        <f t="shared" si="1"/>
        <v>72.609159423345147</v>
      </c>
      <c r="E15">
        <v>15</v>
      </c>
      <c r="G15">
        <f t="shared" si="2"/>
        <v>201.11328689971478</v>
      </c>
      <c r="H15">
        <f t="shared" si="3"/>
        <v>336.59645753087943</v>
      </c>
    </row>
    <row r="16" spans="1:8" x14ac:dyDescent="0.35">
      <c r="A16">
        <v>16</v>
      </c>
      <c r="C16">
        <f t="shared" si="0"/>
        <v>215.3467397609966</v>
      </c>
      <c r="D16">
        <f t="shared" si="1"/>
        <v>80.006587371831557</v>
      </c>
      <c r="E16">
        <v>16</v>
      </c>
      <c r="G16">
        <f t="shared" si="2"/>
        <v>208.56625841033571</v>
      </c>
      <c r="H16">
        <f t="shared" si="3"/>
        <v>343.97094092449811</v>
      </c>
    </row>
    <row r="17" spans="1:8" x14ac:dyDescent="0.35">
      <c r="A17">
        <v>17</v>
      </c>
      <c r="C17">
        <f t="shared" si="0"/>
        <v>222.67414680216083</v>
      </c>
      <c r="D17">
        <f t="shared" si="1"/>
        <v>87.396353483394222</v>
      </c>
      <c r="E17">
        <v>17</v>
      </c>
      <c r="G17">
        <f t="shared" si="2"/>
        <v>216.0192299209566</v>
      </c>
      <c r="H17">
        <f t="shared" si="3"/>
        <v>351.35333966500639</v>
      </c>
    </row>
    <row r="18" spans="1:8" x14ac:dyDescent="0.35">
      <c r="A18">
        <v>18</v>
      </c>
      <c r="C18">
        <f t="shared" si="0"/>
        <v>230.00155384332507</v>
      </c>
      <c r="D18">
        <f t="shared" si="1"/>
        <v>94.778447158105564</v>
      </c>
      <c r="E18">
        <v>18</v>
      </c>
      <c r="G18">
        <f t="shared" si="2"/>
        <v>223.47220143157756</v>
      </c>
      <c r="H18">
        <f t="shared" si="3"/>
        <v>358.74366614100347</v>
      </c>
    </row>
    <row r="19" spans="1:8" x14ac:dyDescent="0.35">
      <c r="A19">
        <v>19</v>
      </c>
      <c r="C19">
        <f t="shared" si="0"/>
        <v>237.32896088448933</v>
      </c>
      <c r="D19">
        <f t="shared" si="1"/>
        <v>102.15285908411792</v>
      </c>
      <c r="E19">
        <v>19</v>
      </c>
      <c r="G19">
        <f t="shared" si="2"/>
        <v>230.92517294219846</v>
      </c>
      <c r="H19">
        <f t="shared" si="3"/>
        <v>366.14193137109265</v>
      </c>
    </row>
    <row r="20" spans="1:8" x14ac:dyDescent="0.35">
      <c r="A20">
        <v>20</v>
      </c>
      <c r="C20">
        <f t="shared" si="0"/>
        <v>244.65636792565357</v>
      </c>
      <c r="D20">
        <f t="shared" si="1"/>
        <v>109.51958124555935</v>
      </c>
      <c r="E20">
        <v>20</v>
      </c>
      <c r="G20">
        <f t="shared" si="2"/>
        <v>238.37814445281936</v>
      </c>
      <c r="H20">
        <f t="shared" si="3"/>
        <v>373.54814499424106</v>
      </c>
    </row>
    <row r="21" spans="1:8" x14ac:dyDescent="0.35">
      <c r="A21">
        <v>21</v>
      </c>
      <c r="C21">
        <f t="shared" si="0"/>
        <v>251.9837749668178</v>
      </c>
      <c r="D21">
        <f t="shared" si="1"/>
        <v>116.87860692934777</v>
      </c>
      <c r="E21">
        <v>21</v>
      </c>
      <c r="G21">
        <f t="shared" si="2"/>
        <v>245.83111596344031</v>
      </c>
      <c r="H21">
        <f t="shared" si="3"/>
        <v>380.96231526132084</v>
      </c>
    </row>
    <row r="22" spans="1:8" x14ac:dyDescent="0.35">
      <c r="A22">
        <v>22</v>
      </c>
      <c r="C22">
        <f t="shared" si="0"/>
        <v>259.31118200798204</v>
      </c>
      <c r="D22">
        <f t="shared" si="1"/>
        <v>124.22993073090981</v>
      </c>
      <c r="E22">
        <v>22</v>
      </c>
      <c r="G22">
        <f t="shared" si="2"/>
        <v>253.28408747406121</v>
      </c>
      <c r="H22">
        <f t="shared" si="3"/>
        <v>388.38444902785056</v>
      </c>
    </row>
    <row r="23" spans="1:8" x14ac:dyDescent="0.35">
      <c r="A23">
        <v>23</v>
      </c>
      <c r="C23">
        <f t="shared" si="0"/>
        <v>266.63858904914628</v>
      </c>
      <c r="D23">
        <f t="shared" si="1"/>
        <v>131.57354855879277</v>
      </c>
      <c r="E23">
        <v>23</v>
      </c>
      <c r="G23">
        <f t="shared" si="2"/>
        <v>260.73705898468211</v>
      </c>
      <c r="H23">
        <f t="shared" si="3"/>
        <v>395.81455174795207</v>
      </c>
    </row>
    <row r="24" spans="1:8" x14ac:dyDescent="0.35">
      <c r="A24">
        <v>24</v>
      </c>
      <c r="C24">
        <f t="shared" si="0"/>
        <v>273.96599609031051</v>
      </c>
      <c r="D24">
        <f t="shared" si="1"/>
        <v>138.90945763816097</v>
      </c>
      <c r="E24">
        <v>24</v>
      </c>
      <c r="G24">
        <f t="shared" si="2"/>
        <v>268.19003049530306</v>
      </c>
      <c r="H24">
        <f t="shared" si="3"/>
        <v>403.25262746953365</v>
      </c>
    </row>
    <row r="25" spans="1:8" x14ac:dyDescent="0.35">
      <c r="A25">
        <v>25</v>
      </c>
      <c r="C25">
        <f t="shared" si="0"/>
        <v>281.29340313147475</v>
      </c>
      <c r="D25">
        <f t="shared" si="1"/>
        <v>146.23765651316955</v>
      </c>
      <c r="E25">
        <v>25</v>
      </c>
      <c r="G25">
        <f t="shared" si="2"/>
        <v>275.64300200592396</v>
      </c>
      <c r="H25">
        <f t="shared" si="3"/>
        <v>410.69867883071038</v>
      </c>
    </row>
    <row r="26" spans="1:8" x14ac:dyDescent="0.35">
      <c r="A26">
        <v>26</v>
      </c>
      <c r="C26">
        <f t="shared" si="0"/>
        <v>288.62081017263898</v>
      </c>
      <c r="D26">
        <f t="shared" si="1"/>
        <v>153.55814504821035</v>
      </c>
      <c r="E26">
        <v>26</v>
      </c>
      <c r="G26">
        <f t="shared" si="2"/>
        <v>283.09597351654492</v>
      </c>
      <c r="H26">
        <f t="shared" si="3"/>
        <v>418.15270705746997</v>
      </c>
    </row>
    <row r="27" spans="1:8" x14ac:dyDescent="0.35">
      <c r="A27">
        <v>27</v>
      </c>
      <c r="C27">
        <f t="shared" si="0"/>
        <v>295.94821721380322</v>
      </c>
      <c r="D27">
        <f t="shared" si="1"/>
        <v>160.87092442802793</v>
      </c>
      <c r="E27">
        <v>27</v>
      </c>
      <c r="G27">
        <f t="shared" si="2"/>
        <v>290.54894502716581</v>
      </c>
      <c r="H27">
        <f t="shared" si="3"/>
        <v>425.61471196258594</v>
      </c>
    </row>
    <row r="28" spans="1:8" x14ac:dyDescent="0.35">
      <c r="A28">
        <v>28</v>
      </c>
      <c r="C28">
        <f t="shared" si="0"/>
        <v>303.27562425496745</v>
      </c>
      <c r="D28">
        <f t="shared" si="1"/>
        <v>168.17599715670579</v>
      </c>
      <c r="E28">
        <v>28</v>
      </c>
      <c r="G28">
        <f t="shared" si="2"/>
        <v>298.00191653778671</v>
      </c>
      <c r="H28">
        <f t="shared" si="3"/>
        <v>433.08469194578458</v>
      </c>
    </row>
    <row r="29" spans="1:8" x14ac:dyDescent="0.35">
      <c r="A29">
        <v>29</v>
      </c>
      <c r="C29">
        <f t="shared" si="0"/>
        <v>310.60303129613169</v>
      </c>
      <c r="D29">
        <f t="shared" si="1"/>
        <v>175.47336705552365</v>
      </c>
      <c r="E29">
        <v>29</v>
      </c>
      <c r="G29">
        <f t="shared" si="2"/>
        <v>305.45488804840767</v>
      </c>
      <c r="H29">
        <f t="shared" si="3"/>
        <v>440.56264399516107</v>
      </c>
    </row>
    <row r="30" spans="1:8" x14ac:dyDescent="0.35">
      <c r="A30">
        <v>30</v>
      </c>
      <c r="C30">
        <f t="shared" si="0"/>
        <v>317.93043833729598</v>
      </c>
      <c r="D30">
        <f t="shared" si="1"/>
        <v>182.76303925969165</v>
      </c>
      <c r="E30">
        <v>30</v>
      </c>
      <c r="G30">
        <f t="shared" si="2"/>
        <v>312.90785955902857</v>
      </c>
      <c r="H30">
        <f t="shared" si="3"/>
        <v>448.0485636898452</v>
      </c>
    </row>
    <row r="31" spans="1:8" x14ac:dyDescent="0.35">
      <c r="A31">
        <v>31</v>
      </c>
      <c r="C31">
        <f t="shared" si="0"/>
        <v>325.25784537846022</v>
      </c>
      <c r="D31">
        <f t="shared" si="1"/>
        <v>190.0450202139661</v>
      </c>
      <c r="E31">
        <v>31</v>
      </c>
      <c r="G31">
        <f t="shared" si="2"/>
        <v>320.36083106964946</v>
      </c>
      <c r="H31">
        <f t="shared" si="3"/>
        <v>455.54244520390921</v>
      </c>
    </row>
    <row r="32" spans="1:8" x14ac:dyDescent="0.35">
      <c r="A32">
        <v>32</v>
      </c>
      <c r="C32">
        <f t="shared" si="0"/>
        <v>332.58525241962445</v>
      </c>
      <c r="D32">
        <f t="shared" si="1"/>
        <v>197.31931766715789</v>
      </c>
      <c r="E32">
        <v>32</v>
      </c>
      <c r="G32">
        <f t="shared" si="2"/>
        <v>327.81380258027042</v>
      </c>
      <c r="H32">
        <f t="shared" si="3"/>
        <v>463.04428131151064</v>
      </c>
    </row>
    <row r="33" spans="1:8" x14ac:dyDescent="0.35">
      <c r="A33">
        <v>33</v>
      </c>
      <c r="C33">
        <f t="shared" ref="C33:C64" si="4">105.435634143533+(A33-1)*7.32740704116424</f>
        <v>339.91265946078869</v>
      </c>
      <c r="D33">
        <f t="shared" ref="D33:D64" si="5">0+1*C33-134.749237015806*(1.00454545454545+(C33-278.382191825989)^2/936173.959690766)^0.5</f>
        <v>204.58594066554176</v>
      </c>
      <c r="E33">
        <v>33</v>
      </c>
      <c r="G33">
        <f t="shared" ref="G33:G64" si="6">96.7716857510219+(E33-1)*7.45297151062092</f>
        <v>335.26677409089132</v>
      </c>
      <c r="H33">
        <f t="shared" ref="H33:H64" si="7">0+1*G33+134.749237015806*(1.00454545454545+(G33-278.382191825989)^2/936173.959690766)^0.5</f>
        <v>470.55406339325873</v>
      </c>
    </row>
    <row r="34" spans="1:8" x14ac:dyDescent="0.35">
      <c r="A34">
        <v>34</v>
      </c>
      <c r="C34">
        <f t="shared" si="4"/>
        <v>347.24006650195292</v>
      </c>
      <c r="D34">
        <f t="shared" si="5"/>
        <v>211.84489954518182</v>
      </c>
      <c r="E34">
        <v>34</v>
      </c>
      <c r="G34">
        <f t="shared" si="6"/>
        <v>342.71974560151227</v>
      </c>
      <c r="H34">
        <f t="shared" si="7"/>
        <v>478.07178144379304</v>
      </c>
    </row>
    <row r="35" spans="1:8" x14ac:dyDescent="0.35">
      <c r="A35">
        <v>35</v>
      </c>
      <c r="C35">
        <f t="shared" si="4"/>
        <v>354.56747354311716</v>
      </c>
      <c r="D35">
        <f t="shared" si="5"/>
        <v>219.09620592318674</v>
      </c>
      <c r="E35">
        <v>35</v>
      </c>
      <c r="G35">
        <f t="shared" si="6"/>
        <v>350.17271711213317</v>
      </c>
      <c r="H35">
        <f t="shared" si="7"/>
        <v>485.59742408055604</v>
      </c>
    </row>
    <row r="36" spans="1:8" x14ac:dyDescent="0.35">
      <c r="A36">
        <v>36</v>
      </c>
      <c r="C36">
        <f t="shared" si="4"/>
        <v>361.8948805842814</v>
      </c>
      <c r="D36">
        <f t="shared" si="5"/>
        <v>226.33987268791304</v>
      </c>
      <c r="E36">
        <v>36</v>
      </c>
      <c r="G36">
        <f t="shared" si="6"/>
        <v>357.62568862275407</v>
      </c>
      <c r="H36">
        <f t="shared" si="7"/>
        <v>493.13097855374497</v>
      </c>
    </row>
    <row r="37" spans="1:8" x14ac:dyDescent="0.35">
      <c r="A37">
        <v>37</v>
      </c>
      <c r="C37">
        <f t="shared" si="4"/>
        <v>369.22228762544563</v>
      </c>
      <c r="D37">
        <f t="shared" si="5"/>
        <v>233.57591398813466</v>
      </c>
      <c r="E37">
        <v>37</v>
      </c>
      <c r="G37">
        <f t="shared" si="6"/>
        <v>365.07866013337502</v>
      </c>
      <c r="H37">
        <f t="shared" si="7"/>
        <v>500.67243075741999</v>
      </c>
    </row>
    <row r="38" spans="1:8" x14ac:dyDescent="0.35">
      <c r="A38">
        <v>38</v>
      </c>
      <c r="C38">
        <f t="shared" si="4"/>
        <v>376.54969466660987</v>
      </c>
      <c r="D38">
        <f t="shared" si="5"/>
        <v>240.80434522120069</v>
      </c>
      <c r="E38">
        <v>38</v>
      </c>
      <c r="G38">
        <f t="shared" si="6"/>
        <v>372.53163164399592</v>
      </c>
      <c r="H38">
        <f t="shared" si="7"/>
        <v>508.22176524174836</v>
      </c>
    </row>
    <row r="39" spans="1:8" x14ac:dyDescent="0.35">
      <c r="A39">
        <v>39</v>
      </c>
      <c r="C39">
        <f t="shared" si="4"/>
        <v>383.8771017077741</v>
      </c>
      <c r="D39">
        <f t="shared" si="5"/>
        <v>248.02518302020334</v>
      </c>
      <c r="E39">
        <v>39</v>
      </c>
      <c r="G39">
        <f t="shared" si="6"/>
        <v>379.98460315461682</v>
      </c>
      <c r="H39">
        <f t="shared" si="7"/>
        <v>515.7789652263582</v>
      </c>
    </row>
    <row r="40" spans="1:8" x14ac:dyDescent="0.35">
      <c r="A40">
        <v>40</v>
      </c>
      <c r="C40">
        <f t="shared" si="4"/>
        <v>391.20450874893834</v>
      </c>
      <c r="D40">
        <f t="shared" si="5"/>
        <v>255.23844524018182</v>
      </c>
      <c r="E40">
        <v>40</v>
      </c>
      <c r="G40">
        <f t="shared" si="6"/>
        <v>387.43757466523778</v>
      </c>
      <c r="H40">
        <f t="shared" si="7"/>
        <v>523.3440126147774</v>
      </c>
    </row>
    <row r="41" spans="1:8" x14ac:dyDescent="0.35">
      <c r="A41">
        <v>41</v>
      </c>
      <c r="C41">
        <f t="shared" si="4"/>
        <v>398.53191579010257</v>
      </c>
      <c r="D41">
        <f t="shared" si="5"/>
        <v>262.44415094338729</v>
      </c>
      <c r="E41">
        <v>41</v>
      </c>
      <c r="G41">
        <f t="shared" si="6"/>
        <v>394.89054617585867</v>
      </c>
      <c r="H41">
        <f t="shared" si="7"/>
        <v>530.91688800992563</v>
      </c>
    </row>
    <row r="42" spans="1:8" x14ac:dyDescent="0.35">
      <c r="A42">
        <v>42</v>
      </c>
      <c r="C42">
        <f t="shared" si="4"/>
        <v>405.85932283126681</v>
      </c>
      <c r="D42">
        <f t="shared" si="5"/>
        <v>269.64232038363787</v>
      </c>
      <c r="E42">
        <v>42</v>
      </c>
      <c r="G42">
        <f t="shared" si="6"/>
        <v>402.34351768647957</v>
      </c>
      <c r="H42">
        <f t="shared" si="7"/>
        <v>538.49757073063392</v>
      </c>
    </row>
    <row r="43" spans="1:8" x14ac:dyDescent="0.35">
      <c r="A43">
        <v>43</v>
      </c>
      <c r="C43">
        <f t="shared" si="4"/>
        <v>413.18672987243104</v>
      </c>
      <c r="D43">
        <f t="shared" si="5"/>
        <v>276.83297498979266</v>
      </c>
      <c r="E43">
        <v>43</v>
      </c>
      <c r="G43">
        <f t="shared" si="6"/>
        <v>409.79648919710053</v>
      </c>
      <c r="H43">
        <f t="shared" si="7"/>
        <v>546.08603882915361</v>
      </c>
    </row>
    <row r="44" spans="1:8" x14ac:dyDescent="0.35">
      <c r="A44">
        <v>44</v>
      </c>
      <c r="C44">
        <f t="shared" si="4"/>
        <v>420.51413691359528</v>
      </c>
      <c r="D44">
        <f t="shared" si="5"/>
        <v>284.01613734837565</v>
      </c>
      <c r="E44">
        <v>44</v>
      </c>
      <c r="G44">
        <f t="shared" si="6"/>
        <v>417.24946070772143</v>
      </c>
      <c r="H44">
        <f t="shared" si="7"/>
        <v>553.6822691096263</v>
      </c>
    </row>
    <row r="45" spans="1:8" x14ac:dyDescent="0.35">
      <c r="A45">
        <v>45</v>
      </c>
      <c r="C45">
        <f t="shared" si="4"/>
        <v>427.84154395475952</v>
      </c>
      <c r="D45">
        <f t="shared" si="5"/>
        <v>291.19183118538137</v>
      </c>
      <c r="E45">
        <v>45</v>
      </c>
      <c r="G45">
        <f t="shared" si="6"/>
        <v>424.70243221834232</v>
      </c>
      <c r="H45">
        <f t="shared" si="7"/>
        <v>561.28623714747528</v>
      </c>
    </row>
    <row r="46" spans="1:8" x14ac:dyDescent="0.35">
      <c r="A46">
        <v>46</v>
      </c>
      <c r="C46">
        <f t="shared" si="4"/>
        <v>435.16895099592381</v>
      </c>
      <c r="D46">
        <f t="shared" si="5"/>
        <v>298.36008134729605</v>
      </c>
      <c r="E46">
        <v>46</v>
      </c>
      <c r="G46">
        <f t="shared" si="6"/>
        <v>432.15540372896328</v>
      </c>
      <c r="H46">
        <f t="shared" si="7"/>
        <v>568.89791730968386</v>
      </c>
    </row>
    <row r="47" spans="1:8" x14ac:dyDescent="0.35">
      <c r="A47">
        <v>47</v>
      </c>
      <c r="C47">
        <f t="shared" si="4"/>
        <v>442.49635803708804</v>
      </c>
      <c r="D47">
        <f t="shared" si="5"/>
        <v>305.52091378136868</v>
      </c>
      <c r="E47">
        <v>47</v>
      </c>
      <c r="G47">
        <f t="shared" si="6"/>
        <v>439.60837523958418</v>
      </c>
      <c r="H47">
        <f t="shared" si="7"/>
        <v>576.51728277592088</v>
      </c>
    </row>
    <row r="48" spans="1:8" x14ac:dyDescent="0.35">
      <c r="A48">
        <v>48</v>
      </c>
      <c r="C48">
        <f t="shared" si="4"/>
        <v>449.82376507825228</v>
      </c>
      <c r="D48">
        <f t="shared" si="5"/>
        <v>312.67435551516689</v>
      </c>
      <c r="E48">
        <v>48</v>
      </c>
      <c r="G48">
        <f t="shared" si="6"/>
        <v>447.06134675020513</v>
      </c>
      <c r="H48">
        <f t="shared" si="7"/>
        <v>584.14430556047591</v>
      </c>
    </row>
    <row r="49" spans="1:8" x14ac:dyDescent="0.35">
      <c r="A49">
        <v>49</v>
      </c>
      <c r="C49">
        <f t="shared" si="4"/>
        <v>457.15117211941651</v>
      </c>
      <c r="D49">
        <f t="shared" si="5"/>
        <v>319.82043463545409</v>
      </c>
      <c r="E49">
        <v>49</v>
      </c>
      <c r="G49">
        <f t="shared" si="6"/>
        <v>454.51431826082603</v>
      </c>
      <c r="H49">
        <f t="shared" si="7"/>
        <v>591.77895653496091</v>
      </c>
    </row>
    <row r="50" spans="1:8" x14ac:dyDescent="0.35">
      <c r="A50">
        <v>50</v>
      </c>
      <c r="C50">
        <f t="shared" si="4"/>
        <v>464.47857916058075</v>
      </c>
      <c r="D50">
        <f t="shared" si="5"/>
        <v>326.95918026642528</v>
      </c>
      <c r="E50">
        <v>50</v>
      </c>
      <c r="G50">
        <f t="shared" si="6"/>
        <v>461.96728977144693</v>
      </c>
      <c r="H50">
        <f t="shared" si="7"/>
        <v>599.42120545174089</v>
      </c>
    </row>
    <row r="51" spans="1:8" x14ac:dyDescent="0.35">
      <c r="A51">
        <v>51</v>
      </c>
      <c r="C51">
        <f t="shared" si="4"/>
        <v>471.80598620174499</v>
      </c>
      <c r="D51">
        <f t="shared" si="5"/>
        <v>334.09062254733817</v>
      </c>
      <c r="E51">
        <v>51</v>
      </c>
      <c r="G51">
        <f t="shared" si="6"/>
        <v>469.42026128206788</v>
      </c>
      <c r="H51">
        <f t="shared" si="7"/>
        <v>607.07102096804704</v>
      </c>
    </row>
    <row r="52" spans="1:8" x14ac:dyDescent="0.35">
      <c r="A52">
        <v>52</v>
      </c>
      <c r="C52">
        <f t="shared" si="4"/>
        <v>479.13339324290922</v>
      </c>
      <c r="D52">
        <f t="shared" si="5"/>
        <v>341.21479260957926</v>
      </c>
      <c r="E52">
        <v>52</v>
      </c>
      <c r="G52">
        <f t="shared" si="6"/>
        <v>476.87323279268878</v>
      </c>
      <c r="H52">
        <f t="shared" si="7"/>
        <v>614.72837067073283</v>
      </c>
    </row>
    <row r="53" spans="1:8" x14ac:dyDescent="0.35">
      <c r="A53">
        <v>53</v>
      </c>
      <c r="C53">
        <f t="shared" si="4"/>
        <v>486.46080028407346</v>
      </c>
      <c r="D53">
        <f t="shared" si="5"/>
        <v>348.3317225532017</v>
      </c>
      <c r="E53">
        <v>53</v>
      </c>
      <c r="G53">
        <f t="shared" si="6"/>
        <v>484.32620430330974</v>
      </c>
      <c r="H53">
        <f t="shared" si="7"/>
        <v>622.39322110162925</v>
      </c>
    </row>
    <row r="54" spans="1:8" x14ac:dyDescent="0.35">
      <c r="A54">
        <v>54</v>
      </c>
      <c r="C54">
        <f t="shared" si="4"/>
        <v>493.78820732523769</v>
      </c>
      <c r="D54">
        <f t="shared" si="5"/>
        <v>355.44144542297539</v>
      </c>
      <c r="E54">
        <v>54</v>
      </c>
      <c r="G54">
        <f t="shared" si="6"/>
        <v>491.77917581393064</v>
      </c>
      <c r="H54">
        <f t="shared" si="7"/>
        <v>630.06553778345335</v>
      </c>
    </row>
    <row r="55" spans="1:8" x14ac:dyDescent="0.35">
      <c r="A55">
        <v>55</v>
      </c>
      <c r="C55">
        <f t="shared" si="4"/>
        <v>501.11561436640193</v>
      </c>
      <c r="D55">
        <f t="shared" si="5"/>
        <v>362.54399518398748</v>
      </c>
      <c r="E55">
        <v>55</v>
      </c>
      <c r="G55">
        <f t="shared" si="6"/>
        <v>499.23214732455153</v>
      </c>
      <c r="H55">
        <f t="shared" si="7"/>
        <v>637.74528524622974</v>
      </c>
    </row>
    <row r="56" spans="1:8" x14ac:dyDescent="0.35">
      <c r="A56">
        <v>56</v>
      </c>
      <c r="C56">
        <f t="shared" si="4"/>
        <v>508.44302140756616</v>
      </c>
      <c r="D56">
        <f t="shared" si="5"/>
        <v>369.63940669683268</v>
      </c>
      <c r="E56">
        <v>56</v>
      </c>
      <c r="G56">
        <f t="shared" si="6"/>
        <v>506.68511883517249</v>
      </c>
      <c r="H56">
        <f t="shared" si="7"/>
        <v>645.43242705417674</v>
      </c>
    </row>
    <row r="57" spans="1:8" x14ac:dyDescent="0.35">
      <c r="A57">
        <v>57</v>
      </c>
      <c r="C57">
        <f t="shared" si="4"/>
        <v>515.7704284487304</v>
      </c>
      <c r="D57">
        <f t="shared" si="5"/>
        <v>376.72771569243309</v>
      </c>
      <c r="E57">
        <v>57</v>
      </c>
      <c r="G57">
        <f t="shared" si="6"/>
        <v>514.13809034579344</v>
      </c>
      <c r="H57">
        <f t="shared" si="7"/>
        <v>653.1269258330168</v>
      </c>
    </row>
    <row r="58" spans="1:8" x14ac:dyDescent="0.35">
      <c r="A58">
        <v>58</v>
      </c>
      <c r="C58">
        <f t="shared" si="4"/>
        <v>523.09783548989469</v>
      </c>
      <c r="D58">
        <f t="shared" si="5"/>
        <v>383.80895874652572</v>
      </c>
      <c r="E58">
        <v>58</v>
      </c>
      <c r="G58">
        <f t="shared" si="6"/>
        <v>521.59106185641429</v>
      </c>
      <c r="H58">
        <f t="shared" si="7"/>
        <v>660.82874329766435</v>
      </c>
    </row>
    <row r="59" spans="1:8" x14ac:dyDescent="0.35">
      <c r="A59">
        <v>59</v>
      </c>
      <c r="C59">
        <f t="shared" si="4"/>
        <v>530.42524253105898</v>
      </c>
      <c r="D59">
        <f t="shared" si="5"/>
        <v>390.88317325385691</v>
      </c>
      <c r="E59">
        <v>59</v>
      </c>
      <c r="G59">
        <f t="shared" si="6"/>
        <v>529.04403336703524</v>
      </c>
      <c r="H59">
        <f t="shared" si="7"/>
        <v>668.53784028024984</v>
      </c>
    </row>
    <row r="60" spans="1:8" x14ac:dyDescent="0.35">
      <c r="A60">
        <v>60</v>
      </c>
      <c r="C60">
        <f t="shared" si="4"/>
        <v>537.75264957222316</v>
      </c>
      <c r="D60">
        <f t="shared" si="5"/>
        <v>397.95039740212292</v>
      </c>
      <c r="E60">
        <v>60</v>
      </c>
      <c r="G60">
        <f t="shared" si="6"/>
        <v>536.4970048776562</v>
      </c>
      <c r="H60">
        <f t="shared" si="7"/>
        <v>676.25417675843255</v>
      </c>
    </row>
    <row r="61" spans="1:8" x14ac:dyDescent="0.35">
      <c r="A61">
        <v>61</v>
      </c>
      <c r="C61">
        <f t="shared" si="4"/>
        <v>545.08005661338746</v>
      </c>
      <c r="D61">
        <f t="shared" si="5"/>
        <v>405.01067014569446</v>
      </c>
      <c r="E61">
        <v>61</v>
      </c>
      <c r="G61">
        <f t="shared" si="6"/>
        <v>543.94997638827704</v>
      </c>
      <c r="H61">
        <f t="shared" si="7"/>
        <v>683.97771188396405</v>
      </c>
    </row>
    <row r="62" spans="1:8" x14ac:dyDescent="0.35">
      <c r="A62">
        <v>62</v>
      </c>
      <c r="C62">
        <f t="shared" si="4"/>
        <v>552.40746365455163</v>
      </c>
      <c r="D62">
        <f t="shared" si="5"/>
        <v>412.06403117916159</v>
      </c>
      <c r="E62">
        <v>62</v>
      </c>
      <c r="G62">
        <f t="shared" si="6"/>
        <v>551.40294789889799</v>
      </c>
      <c r="H62">
        <f t="shared" si="7"/>
        <v>691.70840401145574</v>
      </c>
    </row>
    <row r="63" spans="1:8" x14ac:dyDescent="0.35">
      <c r="A63">
        <v>63</v>
      </c>
      <c r="C63">
        <f t="shared" si="4"/>
        <v>559.73487069571593</v>
      </c>
      <c r="D63">
        <f t="shared" si="5"/>
        <v>419.11052091073884</v>
      </c>
      <c r="E63">
        <v>63</v>
      </c>
      <c r="G63">
        <f t="shared" si="6"/>
        <v>558.85591940951895</v>
      </c>
      <c r="H63">
        <f t="shared" si="7"/>
        <v>699.44621072730934</v>
      </c>
    </row>
    <row r="64" spans="1:8" x14ac:dyDescent="0.35">
      <c r="A64">
        <v>64</v>
      </c>
      <c r="C64">
        <f t="shared" si="4"/>
        <v>567.06227773688011</v>
      </c>
      <c r="D64">
        <f t="shared" si="5"/>
        <v>426.15018043556387</v>
      </c>
      <c r="E64">
        <v>64</v>
      </c>
      <c r="G64">
        <f t="shared" si="6"/>
        <v>566.3088909201399</v>
      </c>
      <c r="H64">
        <f t="shared" si="7"/>
        <v>707.19108887877144</v>
      </c>
    </row>
    <row r="65" spans="1:8" x14ac:dyDescent="0.35">
      <c r="A65">
        <v>65</v>
      </c>
      <c r="C65">
        <f t="shared" ref="C65:C70" si="8">105.435634143533+(A65-1)*7.32740704116424</f>
        <v>574.3896847780444</v>
      </c>
      <c r="D65">
        <f t="shared" ref="D65:D70" si="9">0+1*C65-134.749237015806*(1.00454545454545+(C65-278.382191825989)^2/936173.959690766)^0.5</f>
        <v>433.183051508929</v>
      </c>
      <c r="E65">
        <v>65</v>
      </c>
      <c r="G65">
        <f t="shared" ref="G65:G70" si="10">96.7716857510219+(E65-1)*7.45297151062092</f>
        <v>573.76186243076074</v>
      </c>
      <c r="H65">
        <f t="shared" ref="H65:H70" si="11">0+1*G65+134.749237015806*(1.00454545454545+(G65-278.382191825989)^2/936173.959690766)^0.5</f>
        <v>714.94299460306775</v>
      </c>
    </row>
    <row r="66" spans="1:8" x14ac:dyDescent="0.35">
      <c r="A66">
        <v>66</v>
      </c>
      <c r="C66">
        <f t="shared" si="8"/>
        <v>581.71709181920858</v>
      </c>
      <c r="D66">
        <f t="shared" si="9"/>
        <v>440.20917651947678</v>
      </c>
      <c r="E66">
        <v>66</v>
      </c>
      <c r="G66">
        <f t="shared" si="10"/>
        <v>581.2148339413817</v>
      </c>
      <c r="H66">
        <f t="shared" si="11"/>
        <v>722.70188335658213</v>
      </c>
    </row>
    <row r="67" spans="1:8" x14ac:dyDescent="0.35">
      <c r="A67">
        <v>67</v>
      </c>
      <c r="C67">
        <f t="shared" si="8"/>
        <v>589.04449886037287</v>
      </c>
      <c r="D67">
        <f t="shared" si="9"/>
        <v>447.22859846239749</v>
      </c>
      <c r="E67">
        <v>67</v>
      </c>
      <c r="G67">
        <f t="shared" si="10"/>
        <v>588.66780545200265</v>
      </c>
      <c r="H67">
        <f t="shared" si="11"/>
        <v>730.46770994403619</v>
      </c>
    </row>
    <row r="68" spans="1:8" x14ac:dyDescent="0.35">
      <c r="A68">
        <v>68</v>
      </c>
      <c r="C68">
        <f t="shared" si="8"/>
        <v>596.37190590153705</v>
      </c>
      <c r="D68">
        <f t="shared" si="9"/>
        <v>454.24136091265825</v>
      </c>
      <c r="E68">
        <v>68</v>
      </c>
      <c r="G68">
        <f t="shared" si="10"/>
        <v>596.12077696262349</v>
      </c>
      <c r="H68">
        <f t="shared" si="11"/>
        <v>738.24042854763786</v>
      </c>
    </row>
    <row r="69" spans="1:8" x14ac:dyDescent="0.35">
      <c r="A69">
        <v>69</v>
      </c>
      <c r="C69">
        <f t="shared" si="8"/>
        <v>603.69931294270134</v>
      </c>
      <c r="D69">
        <f t="shared" si="9"/>
        <v>461.24750799830019</v>
      </c>
      <c r="E69">
        <v>69</v>
      </c>
      <c r="G69">
        <f t="shared" si="10"/>
        <v>603.57374847324445</v>
      </c>
      <c r="H69">
        <f t="shared" si="11"/>
        <v>746.01999275615788</v>
      </c>
    </row>
    <row r="70" spans="1:8" x14ac:dyDescent="0.35">
      <c r="A70">
        <v>70</v>
      </c>
      <c r="C70">
        <f t="shared" si="8"/>
        <v>611.02671998386552</v>
      </c>
      <c r="D70">
        <f t="shared" si="9"/>
        <v>468.24708437382992</v>
      </c>
      <c r="E70">
        <v>70</v>
      </c>
      <c r="G70">
        <f t="shared" si="10"/>
        <v>611.02671998386529</v>
      </c>
      <c r="H70">
        <f t="shared" si="11"/>
        <v>753.80635559390089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XLSTAT_20211120_183956_1_HID</vt:lpstr>
      <vt:lpstr>XLSTAT_20211120_183713_1_HID</vt:lpstr>
      <vt:lpstr>Q1-RM</vt:lpstr>
      <vt:lpstr>Q1-NE</vt:lpstr>
      <vt:lpstr>XLSTAT_20211120_190509_1_HID</vt:lpstr>
      <vt:lpstr>Q2</vt:lpstr>
      <vt:lpstr>Q3</vt:lpstr>
      <vt:lpstr>XLSTAT_20211120_190903_1_HID</vt:lpstr>
      <vt:lpstr>XLSTAT_20211120_190805_1_HID</vt:lpstr>
      <vt:lpstr>Q4</vt:lpstr>
      <vt:lpstr>Q5</vt:lpstr>
      <vt:lpstr>Dictionary</vt:lpstr>
      <vt:lpstr>RM Data</vt:lpstr>
      <vt:lpstr>NE Data</vt:lpstr>
      <vt:lpstr>Combined Data</vt:lpstr>
      <vt:lpstr>Model-Intercept Only</vt:lpstr>
      <vt:lpstr>Model-RegionPrice</vt:lpstr>
      <vt:lpstr>Model-RegionDemo</vt:lpstr>
      <vt:lpstr>Model-All</vt:lpstr>
      <vt:lpstr>Q4-Regression</vt:lpstr>
      <vt:lpstr>XLSTAT_20211128_221011_1_HID</vt:lpstr>
      <vt:lpstr>XLSTAT_20211120_190650_1_HID</vt:lpstr>
      <vt:lpstr>XLSTAT_20211120_183600_1_HID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Nihit Parikh</cp:lastModifiedBy>
  <dcterms:created xsi:type="dcterms:W3CDTF">2019-11-18T20:30:20Z</dcterms:created>
  <dcterms:modified xsi:type="dcterms:W3CDTF">2021-11-30T05:05:20Z</dcterms:modified>
</cp:coreProperties>
</file>