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\Google Drive\COURSES\ISM 6930 - Data Science Programming\Module 2\Ch4\"/>
    </mc:Choice>
  </mc:AlternateContent>
  <xr:revisionPtr revIDLastSave="0" documentId="13_ncr:1_{3EDDFDC3-E160-488F-B7AF-990A9ECD919C}" xr6:coauthVersionLast="43" xr6:coauthVersionMax="43" xr10:uidLastSave="{00000000-0000-0000-0000-000000000000}"/>
  <bookViews>
    <workbookView xWindow="3384" yWindow="2736" windowWidth="23040" windowHeight="12204" xr2:uid="{45EB6E0E-AE09-4A87-B14A-2B1B89EF357B}"/>
  </bookViews>
  <sheets>
    <sheet name="learn rate = 0.01" sheetId="1" r:id="rId1"/>
    <sheet name="learn rate = 0.05" sheetId="3" r:id="rId2"/>
    <sheet name="learn rate = 0.1" sheetId="2" r:id="rId3"/>
    <sheet name="partial derivati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N23" i="1" l="1"/>
  <c r="N24" i="1"/>
  <c r="N25" i="1"/>
  <c r="N26" i="1"/>
  <c r="N27" i="1"/>
  <c r="N28" i="1"/>
  <c r="N29" i="1"/>
  <c r="N30" i="1"/>
  <c r="N31" i="1"/>
  <c r="N22" i="1"/>
  <c r="M23" i="1"/>
  <c r="M24" i="1"/>
  <c r="M25" i="1"/>
  <c r="M26" i="1"/>
  <c r="M27" i="1"/>
  <c r="M28" i="1"/>
  <c r="M29" i="1"/>
  <c r="M30" i="1"/>
  <c r="M31" i="1"/>
  <c r="E87" i="3" l="1"/>
  <c r="E86" i="3"/>
  <c r="E40" i="3"/>
  <c r="E39" i="3"/>
  <c r="H100" i="3"/>
  <c r="H99" i="3"/>
  <c r="H98" i="3"/>
  <c r="H97" i="3"/>
  <c r="H96" i="3"/>
  <c r="H95" i="3"/>
  <c r="H94" i="3"/>
  <c r="H93" i="3"/>
  <c r="H92" i="3"/>
  <c r="H91" i="3"/>
  <c r="H77" i="3"/>
  <c r="H76" i="3"/>
  <c r="H75" i="3"/>
  <c r="H74" i="3"/>
  <c r="H73" i="3"/>
  <c r="H72" i="3"/>
  <c r="H71" i="3"/>
  <c r="H70" i="3"/>
  <c r="H69" i="3"/>
  <c r="H68" i="3"/>
  <c r="H54" i="3"/>
  <c r="H53" i="3"/>
  <c r="H52" i="3"/>
  <c r="H51" i="3"/>
  <c r="H50" i="3"/>
  <c r="H49" i="3"/>
  <c r="H48" i="3"/>
  <c r="H47" i="3"/>
  <c r="H46" i="3"/>
  <c r="H45" i="3"/>
  <c r="J31" i="3"/>
  <c r="K31" i="3" s="1"/>
  <c r="H31" i="3"/>
  <c r="N31" i="3" s="1"/>
  <c r="G31" i="3"/>
  <c r="H30" i="3"/>
  <c r="G30" i="3"/>
  <c r="N30" i="3" s="1"/>
  <c r="N29" i="3"/>
  <c r="J29" i="3"/>
  <c r="K29" i="3" s="1"/>
  <c r="H29" i="3"/>
  <c r="G29" i="3"/>
  <c r="M29" i="3" s="1"/>
  <c r="M28" i="3"/>
  <c r="H28" i="3"/>
  <c r="N28" i="3" s="1"/>
  <c r="G28" i="3"/>
  <c r="J28" i="3" s="1"/>
  <c r="K28" i="3" s="1"/>
  <c r="J27" i="3"/>
  <c r="K27" i="3" s="1"/>
  <c r="H27" i="3"/>
  <c r="N27" i="3" s="1"/>
  <c r="G27" i="3"/>
  <c r="H26" i="3"/>
  <c r="N26" i="3" s="1"/>
  <c r="G26" i="3"/>
  <c r="M26" i="3" s="1"/>
  <c r="N25" i="3"/>
  <c r="J25" i="3"/>
  <c r="K25" i="3" s="1"/>
  <c r="H25" i="3"/>
  <c r="G25" i="3"/>
  <c r="M25" i="3" s="1"/>
  <c r="M24" i="3"/>
  <c r="H24" i="3"/>
  <c r="N24" i="3" s="1"/>
  <c r="G24" i="3"/>
  <c r="J24" i="3" s="1"/>
  <c r="K24" i="3" s="1"/>
  <c r="J23" i="3"/>
  <c r="K23" i="3" s="1"/>
  <c r="H23" i="3"/>
  <c r="N23" i="3" s="1"/>
  <c r="G23" i="3"/>
  <c r="H22" i="3"/>
  <c r="N22" i="3" s="1"/>
  <c r="G22" i="3"/>
  <c r="M22" i="3" s="1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87" i="2"/>
  <c r="E86" i="2"/>
  <c r="E64" i="2"/>
  <c r="E63" i="2"/>
  <c r="E40" i="2"/>
  <c r="E39" i="2"/>
  <c r="H100" i="2"/>
  <c r="H99" i="2"/>
  <c r="H98" i="2"/>
  <c r="H97" i="2"/>
  <c r="H96" i="2"/>
  <c r="H95" i="2"/>
  <c r="H94" i="2"/>
  <c r="H93" i="2"/>
  <c r="H92" i="2"/>
  <c r="H91" i="2"/>
  <c r="H77" i="2"/>
  <c r="H76" i="2"/>
  <c r="H75" i="2"/>
  <c r="H74" i="2"/>
  <c r="H73" i="2"/>
  <c r="H72" i="2"/>
  <c r="H71" i="2"/>
  <c r="H70" i="2"/>
  <c r="H69" i="2"/>
  <c r="H68" i="2"/>
  <c r="H54" i="2"/>
  <c r="H53" i="2"/>
  <c r="H52" i="2"/>
  <c r="H51" i="2"/>
  <c r="H50" i="2"/>
  <c r="H49" i="2"/>
  <c r="H48" i="2"/>
  <c r="H47" i="2"/>
  <c r="H46" i="2"/>
  <c r="H45" i="2"/>
  <c r="M31" i="2"/>
  <c r="J31" i="2"/>
  <c r="K31" i="2" s="1"/>
  <c r="H31" i="2"/>
  <c r="G31" i="2"/>
  <c r="N31" i="2" s="1"/>
  <c r="H30" i="2"/>
  <c r="N30" i="2" s="1"/>
  <c r="G30" i="2"/>
  <c r="J30" i="2" s="1"/>
  <c r="K30" i="2" s="1"/>
  <c r="H29" i="2"/>
  <c r="N29" i="2" s="1"/>
  <c r="G29" i="2"/>
  <c r="M29" i="2" s="1"/>
  <c r="N28" i="2"/>
  <c r="M28" i="2"/>
  <c r="H28" i="2"/>
  <c r="J28" i="2" s="1"/>
  <c r="K28" i="2" s="1"/>
  <c r="G28" i="2"/>
  <c r="M27" i="2"/>
  <c r="J27" i="2"/>
  <c r="K27" i="2" s="1"/>
  <c r="H27" i="2"/>
  <c r="G27" i="2"/>
  <c r="N27" i="2" s="1"/>
  <c r="H26" i="2"/>
  <c r="N26" i="2" s="1"/>
  <c r="G26" i="2"/>
  <c r="J26" i="2" s="1"/>
  <c r="K26" i="2" s="1"/>
  <c r="H25" i="2"/>
  <c r="N25" i="2" s="1"/>
  <c r="G25" i="2"/>
  <c r="M25" i="2" s="1"/>
  <c r="N24" i="2"/>
  <c r="M24" i="2"/>
  <c r="H24" i="2"/>
  <c r="J24" i="2" s="1"/>
  <c r="K24" i="2" s="1"/>
  <c r="G24" i="2"/>
  <c r="M23" i="2"/>
  <c r="J23" i="2"/>
  <c r="K23" i="2" s="1"/>
  <c r="H23" i="2"/>
  <c r="G23" i="2"/>
  <c r="N23" i="2" s="1"/>
  <c r="H22" i="2"/>
  <c r="N22" i="2" s="1"/>
  <c r="G22" i="2"/>
  <c r="J22" i="2" s="1"/>
  <c r="K22" i="2" s="1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H100" i="1"/>
  <c r="H99" i="1"/>
  <c r="H98" i="1"/>
  <c r="H97" i="1"/>
  <c r="H96" i="1"/>
  <c r="H95" i="1"/>
  <c r="H94" i="1"/>
  <c r="H93" i="1"/>
  <c r="H92" i="1"/>
  <c r="H91" i="1"/>
  <c r="H77" i="1"/>
  <c r="H76" i="1"/>
  <c r="H75" i="1"/>
  <c r="H74" i="1"/>
  <c r="H73" i="1"/>
  <c r="H72" i="1"/>
  <c r="H71" i="1"/>
  <c r="H70" i="1"/>
  <c r="H69" i="1"/>
  <c r="H68" i="1"/>
  <c r="H46" i="1"/>
  <c r="H47" i="1"/>
  <c r="H48" i="1"/>
  <c r="H49" i="1"/>
  <c r="H50" i="1"/>
  <c r="H51" i="1"/>
  <c r="H52" i="1"/>
  <c r="H53" i="1"/>
  <c r="H54" i="1"/>
  <c r="H45" i="1"/>
  <c r="H23" i="1"/>
  <c r="H24" i="1"/>
  <c r="H25" i="1"/>
  <c r="H26" i="1"/>
  <c r="H27" i="1"/>
  <c r="H28" i="1"/>
  <c r="H29" i="1"/>
  <c r="H30" i="1"/>
  <c r="H31" i="1"/>
  <c r="H22" i="1"/>
  <c r="G23" i="1"/>
  <c r="G24" i="1"/>
  <c r="G25" i="1"/>
  <c r="G26" i="1"/>
  <c r="G27" i="1"/>
  <c r="G28" i="1"/>
  <c r="G29" i="1"/>
  <c r="G30" i="1"/>
  <c r="G31" i="1"/>
  <c r="G22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N33" i="3" l="1"/>
  <c r="B45" i="3" s="1"/>
  <c r="J22" i="3"/>
  <c r="K22" i="3" s="1"/>
  <c r="M23" i="3"/>
  <c r="M33" i="3" s="1"/>
  <c r="A45" i="3" s="1"/>
  <c r="J26" i="3"/>
  <c r="K26" i="3" s="1"/>
  <c r="M27" i="3"/>
  <c r="J30" i="3"/>
  <c r="K30" i="3" s="1"/>
  <c r="M31" i="3"/>
  <c r="M30" i="3"/>
  <c r="K33" i="2"/>
  <c r="N33" i="2"/>
  <c r="B45" i="2" s="1"/>
  <c r="M22" i="2"/>
  <c r="J25" i="2"/>
  <c r="K25" i="2" s="1"/>
  <c r="M26" i="2"/>
  <c r="J29" i="2"/>
  <c r="K29" i="2" s="1"/>
  <c r="M30" i="2"/>
  <c r="J28" i="1"/>
  <c r="K28" i="1" s="1"/>
  <c r="J27" i="1"/>
  <c r="K27" i="1" s="1"/>
  <c r="J26" i="1"/>
  <c r="K26" i="1" s="1"/>
  <c r="J25" i="1"/>
  <c r="K25" i="1" s="1"/>
  <c r="J24" i="1"/>
  <c r="K24" i="1" s="1"/>
  <c r="J30" i="1"/>
  <c r="K30" i="1" s="1"/>
  <c r="J31" i="1"/>
  <c r="K31" i="1" s="1"/>
  <c r="J23" i="1"/>
  <c r="K23" i="1" s="1"/>
  <c r="J29" i="1"/>
  <c r="K29" i="1" s="1"/>
  <c r="J22" i="1"/>
  <c r="K22" i="1" s="1"/>
  <c r="G51" i="3" l="1"/>
  <c r="G47" i="3"/>
  <c r="G52" i="3"/>
  <c r="G48" i="3"/>
  <c r="G53" i="3"/>
  <c r="G49" i="3"/>
  <c r="G45" i="3"/>
  <c r="G54" i="3"/>
  <c r="G50" i="3"/>
  <c r="G46" i="3"/>
  <c r="K33" i="3"/>
  <c r="M33" i="2"/>
  <c r="A45" i="2" s="1"/>
  <c r="K33" i="1"/>
  <c r="N33" i="1"/>
  <c r="E40" i="1" s="1"/>
  <c r="B45" i="1" s="1"/>
  <c r="M33" i="1"/>
  <c r="E39" i="1" s="1"/>
  <c r="A45" i="1" s="1"/>
  <c r="M49" i="3" l="1"/>
  <c r="N49" i="3"/>
  <c r="J49" i="3"/>
  <c r="K49" i="3" s="1"/>
  <c r="J48" i="3"/>
  <c r="K48" i="3" s="1"/>
  <c r="N48" i="3"/>
  <c r="M48" i="3"/>
  <c r="N45" i="3"/>
  <c r="J45" i="3"/>
  <c r="K45" i="3" s="1"/>
  <c r="M45" i="3"/>
  <c r="J52" i="3"/>
  <c r="K52" i="3" s="1"/>
  <c r="N52" i="3"/>
  <c r="M52" i="3"/>
  <c r="N50" i="3"/>
  <c r="M50" i="3"/>
  <c r="J50" i="3"/>
  <c r="K50" i="3" s="1"/>
  <c r="N47" i="3"/>
  <c r="J47" i="3"/>
  <c r="K47" i="3" s="1"/>
  <c r="M47" i="3"/>
  <c r="M53" i="3"/>
  <c r="N53" i="3"/>
  <c r="J53" i="3"/>
  <c r="K53" i="3" s="1"/>
  <c r="N46" i="3"/>
  <c r="M46" i="3"/>
  <c r="J46" i="3"/>
  <c r="K46" i="3" s="1"/>
  <c r="N54" i="3"/>
  <c r="J54" i="3"/>
  <c r="K54" i="3" s="1"/>
  <c r="M54" i="3"/>
  <c r="N51" i="3"/>
  <c r="M51" i="3"/>
  <c r="J51" i="3"/>
  <c r="K51" i="3" s="1"/>
  <c r="G51" i="2"/>
  <c r="G47" i="2"/>
  <c r="G52" i="2"/>
  <c r="G48" i="2"/>
  <c r="G53" i="2"/>
  <c r="G49" i="2"/>
  <c r="G45" i="2"/>
  <c r="G54" i="2"/>
  <c r="G50" i="2"/>
  <c r="G46" i="2"/>
  <c r="G53" i="1"/>
  <c r="G48" i="1"/>
  <c r="G49" i="1"/>
  <c r="G50" i="1"/>
  <c r="G51" i="1"/>
  <c r="G46" i="1"/>
  <c r="G54" i="1"/>
  <c r="G52" i="1"/>
  <c r="G47" i="1"/>
  <c r="G45" i="1"/>
  <c r="N46" i="1" l="1"/>
  <c r="M46" i="1"/>
  <c r="N52" i="1"/>
  <c r="M52" i="1"/>
  <c r="M54" i="1"/>
  <c r="N54" i="1"/>
  <c r="N50" i="1"/>
  <c r="M50" i="1"/>
  <c r="M49" i="1"/>
  <c r="N49" i="1"/>
  <c r="M51" i="1"/>
  <c r="N51" i="1"/>
  <c r="N45" i="1"/>
  <c r="M45" i="1"/>
  <c r="M48" i="1"/>
  <c r="N48" i="1"/>
  <c r="M47" i="1"/>
  <c r="N47" i="1"/>
  <c r="M53" i="1"/>
  <c r="N53" i="1"/>
  <c r="M57" i="3"/>
  <c r="E63" i="3" s="1"/>
  <c r="A68" i="3" s="1"/>
  <c r="N57" i="3"/>
  <c r="E64" i="3" s="1"/>
  <c r="B68" i="3" s="1"/>
  <c r="K56" i="3"/>
  <c r="J53" i="2"/>
  <c r="K53" i="2" s="1"/>
  <c r="N53" i="2"/>
  <c r="M53" i="2"/>
  <c r="N49" i="2"/>
  <c r="J49" i="2"/>
  <c r="K49" i="2" s="1"/>
  <c r="M49" i="2"/>
  <c r="N46" i="2"/>
  <c r="J46" i="2"/>
  <c r="K46" i="2" s="1"/>
  <c r="M46" i="2"/>
  <c r="J47" i="2"/>
  <c r="K47" i="2" s="1"/>
  <c r="M47" i="2"/>
  <c r="N47" i="2"/>
  <c r="J45" i="2"/>
  <c r="K45" i="2" s="1"/>
  <c r="N45" i="2"/>
  <c r="M45" i="2"/>
  <c r="N48" i="2"/>
  <c r="M48" i="2"/>
  <c r="J48" i="2"/>
  <c r="K48" i="2" s="1"/>
  <c r="N52" i="2"/>
  <c r="M52" i="2"/>
  <c r="J52" i="2"/>
  <c r="K52" i="2" s="1"/>
  <c r="N50" i="2"/>
  <c r="M50" i="2"/>
  <c r="J50" i="2"/>
  <c r="K50" i="2" s="1"/>
  <c r="M54" i="2"/>
  <c r="N54" i="2"/>
  <c r="J54" i="2"/>
  <c r="K54" i="2" s="1"/>
  <c r="N51" i="2"/>
  <c r="M51" i="2"/>
  <c r="J51" i="2"/>
  <c r="K51" i="2" s="1"/>
  <c r="J49" i="1"/>
  <c r="K49" i="1" s="1"/>
  <c r="J53" i="1"/>
  <c r="K53" i="1" s="1"/>
  <c r="J47" i="1"/>
  <c r="K47" i="1" s="1"/>
  <c r="J48" i="1"/>
  <c r="K48" i="1" s="1"/>
  <c r="J46" i="1"/>
  <c r="K46" i="1" s="1"/>
  <c r="J45" i="1"/>
  <c r="K45" i="1" s="1"/>
  <c r="J54" i="1"/>
  <c r="K54" i="1" s="1"/>
  <c r="J51" i="1"/>
  <c r="K51" i="1" s="1"/>
  <c r="J50" i="1"/>
  <c r="K50" i="1" s="1"/>
  <c r="J52" i="1"/>
  <c r="K52" i="1" s="1"/>
  <c r="G76" i="3" l="1"/>
  <c r="G72" i="3"/>
  <c r="G68" i="3"/>
  <c r="G77" i="3"/>
  <c r="G73" i="3"/>
  <c r="G69" i="3"/>
  <c r="G71" i="3"/>
  <c r="G74" i="3"/>
  <c r="G70" i="3"/>
  <c r="G75" i="3"/>
  <c r="N57" i="2"/>
  <c r="B68" i="2" s="1"/>
  <c r="K56" i="2"/>
  <c r="M57" i="2"/>
  <c r="A68" i="2" s="1"/>
  <c r="N57" i="1"/>
  <c r="E64" i="1" s="1"/>
  <c r="B68" i="1" s="1"/>
  <c r="M57" i="1"/>
  <c r="E63" i="1" s="1"/>
  <c r="A68" i="1" s="1"/>
  <c r="K56" i="1"/>
  <c r="J73" i="3" l="1"/>
  <c r="K73" i="3" s="1"/>
  <c r="M73" i="3"/>
  <c r="N73" i="3"/>
  <c r="N70" i="3"/>
  <c r="J70" i="3"/>
  <c r="K70" i="3" s="1"/>
  <c r="M70" i="3"/>
  <c r="J72" i="3"/>
  <c r="K72" i="3" s="1"/>
  <c r="N72" i="3"/>
  <c r="M72" i="3"/>
  <c r="M75" i="3"/>
  <c r="J75" i="3"/>
  <c r="K75" i="3" s="1"/>
  <c r="N75" i="3"/>
  <c r="N74" i="3"/>
  <c r="J74" i="3"/>
  <c r="K74" i="3" s="1"/>
  <c r="M74" i="3"/>
  <c r="J76" i="3"/>
  <c r="K76" i="3" s="1"/>
  <c r="M76" i="3"/>
  <c r="N76" i="3"/>
  <c r="M69" i="3"/>
  <c r="J69" i="3"/>
  <c r="K69" i="3" s="1"/>
  <c r="N69" i="3"/>
  <c r="M77" i="3"/>
  <c r="N77" i="3"/>
  <c r="J77" i="3"/>
  <c r="K77" i="3" s="1"/>
  <c r="J68" i="3"/>
  <c r="K68" i="3" s="1"/>
  <c r="M68" i="3"/>
  <c r="N68" i="3"/>
  <c r="M71" i="3"/>
  <c r="J71" i="3"/>
  <c r="K71" i="3" s="1"/>
  <c r="N71" i="3"/>
  <c r="G76" i="2"/>
  <c r="G72" i="2"/>
  <c r="G68" i="2"/>
  <c r="G77" i="2"/>
  <c r="G73" i="2"/>
  <c r="G69" i="2"/>
  <c r="G74" i="2"/>
  <c r="G70" i="2"/>
  <c r="G75" i="2"/>
  <c r="G71" i="2"/>
  <c r="G75" i="1"/>
  <c r="G70" i="1"/>
  <c r="G68" i="1"/>
  <c r="G76" i="1"/>
  <c r="G74" i="1"/>
  <c r="G69" i="1"/>
  <c r="G77" i="1"/>
  <c r="G71" i="1"/>
  <c r="G72" i="1"/>
  <c r="G73" i="1"/>
  <c r="N69" i="1" l="1"/>
  <c r="M69" i="1"/>
  <c r="M76" i="1"/>
  <c r="N76" i="1"/>
  <c r="N73" i="1"/>
  <c r="M73" i="1"/>
  <c r="N75" i="1"/>
  <c r="M75" i="1"/>
  <c r="N74" i="1"/>
  <c r="M74" i="1"/>
  <c r="M68" i="1"/>
  <c r="N68" i="1"/>
  <c r="N70" i="1"/>
  <c r="M70" i="1"/>
  <c r="M72" i="1"/>
  <c r="N72" i="1"/>
  <c r="M71" i="1"/>
  <c r="N71" i="1"/>
  <c r="N77" i="1"/>
  <c r="M77" i="1"/>
  <c r="N80" i="3"/>
  <c r="B91" i="3" s="1"/>
  <c r="M80" i="3"/>
  <c r="A91" i="3" s="1"/>
  <c r="K79" i="3"/>
  <c r="N74" i="2"/>
  <c r="J74" i="2"/>
  <c r="K74" i="2" s="1"/>
  <c r="M74" i="2"/>
  <c r="J71" i="2"/>
  <c r="K71" i="2" s="1"/>
  <c r="N71" i="2"/>
  <c r="M71" i="2"/>
  <c r="N73" i="2"/>
  <c r="M73" i="2"/>
  <c r="J73" i="2"/>
  <c r="K73" i="2" s="1"/>
  <c r="J72" i="2"/>
  <c r="K72" i="2" s="1"/>
  <c r="N72" i="2"/>
  <c r="M72" i="2"/>
  <c r="M69" i="2"/>
  <c r="N69" i="2"/>
  <c r="J69" i="2"/>
  <c r="K69" i="2" s="1"/>
  <c r="M77" i="2"/>
  <c r="N77" i="2"/>
  <c r="J77" i="2"/>
  <c r="K77" i="2" s="1"/>
  <c r="N68" i="2"/>
  <c r="M68" i="2"/>
  <c r="J68" i="2"/>
  <c r="K68" i="2" s="1"/>
  <c r="J75" i="2"/>
  <c r="K75" i="2" s="1"/>
  <c r="N75" i="2"/>
  <c r="M75" i="2"/>
  <c r="M70" i="2"/>
  <c r="J70" i="2"/>
  <c r="K70" i="2" s="1"/>
  <c r="N70" i="2"/>
  <c r="N76" i="2"/>
  <c r="M76" i="2"/>
  <c r="J76" i="2"/>
  <c r="K76" i="2" s="1"/>
  <c r="J69" i="1"/>
  <c r="K69" i="1" s="1"/>
  <c r="J71" i="1"/>
  <c r="K71" i="1" s="1"/>
  <c r="J76" i="1"/>
  <c r="K76" i="1" s="1"/>
  <c r="J70" i="1"/>
  <c r="K70" i="1" s="1"/>
  <c r="J77" i="1"/>
  <c r="K77" i="1" s="1"/>
  <c r="J74" i="1"/>
  <c r="K74" i="1" s="1"/>
  <c r="J68" i="1"/>
  <c r="K68" i="1" s="1"/>
  <c r="J73" i="1"/>
  <c r="K73" i="1" s="1"/>
  <c r="J72" i="1"/>
  <c r="K72" i="1" s="1"/>
  <c r="J75" i="1"/>
  <c r="K75" i="1" s="1"/>
  <c r="G100" i="3" l="1"/>
  <c r="G96" i="3"/>
  <c r="G92" i="3"/>
  <c r="G97" i="3"/>
  <c r="G93" i="3"/>
  <c r="G98" i="3"/>
  <c r="G94" i="3"/>
  <c r="G99" i="3"/>
  <c r="G95" i="3"/>
  <c r="G91" i="3"/>
  <c r="K79" i="2"/>
  <c r="N80" i="2"/>
  <c r="B91" i="2" s="1"/>
  <c r="M80" i="2"/>
  <c r="A91" i="2" s="1"/>
  <c r="K79" i="1"/>
  <c r="N80" i="1"/>
  <c r="E87" i="1" s="1"/>
  <c r="B91" i="1" s="1"/>
  <c r="M80" i="1"/>
  <c r="E86" i="1" s="1"/>
  <c r="A91" i="1" s="1"/>
  <c r="G99" i="1" l="1"/>
  <c r="G92" i="1"/>
  <c r="G100" i="1"/>
  <c r="G93" i="1"/>
  <c r="G91" i="1"/>
  <c r="G94" i="1"/>
  <c r="G95" i="1"/>
  <c r="G96" i="1"/>
  <c r="G97" i="1"/>
  <c r="G98" i="1"/>
  <c r="N99" i="3"/>
  <c r="J99" i="3"/>
  <c r="K99" i="3" s="1"/>
  <c r="M99" i="3"/>
  <c r="J97" i="3"/>
  <c r="K97" i="3" s="1"/>
  <c r="N97" i="3"/>
  <c r="M97" i="3"/>
  <c r="J92" i="3"/>
  <c r="K92" i="3" s="1"/>
  <c r="N92" i="3"/>
  <c r="N103" i="3" s="1"/>
  <c r="M92" i="3"/>
  <c r="M94" i="3"/>
  <c r="N94" i="3"/>
  <c r="J94" i="3"/>
  <c r="K94" i="3" s="1"/>
  <c r="J93" i="3"/>
  <c r="K93" i="3" s="1"/>
  <c r="N93" i="3"/>
  <c r="M93" i="3"/>
  <c r="J96" i="3"/>
  <c r="K96" i="3" s="1"/>
  <c r="N96" i="3"/>
  <c r="M96" i="3"/>
  <c r="M98" i="3"/>
  <c r="N98" i="3"/>
  <c r="J98" i="3"/>
  <c r="K98" i="3" s="1"/>
  <c r="J91" i="3"/>
  <c r="K91" i="3" s="1"/>
  <c r="M91" i="3"/>
  <c r="N91" i="3"/>
  <c r="J95" i="3"/>
  <c r="K95" i="3" s="1"/>
  <c r="N95" i="3"/>
  <c r="M95" i="3"/>
  <c r="J100" i="3"/>
  <c r="K100" i="3" s="1"/>
  <c r="N100" i="3"/>
  <c r="M100" i="3"/>
  <c r="G100" i="2"/>
  <c r="G96" i="2"/>
  <c r="G92" i="2"/>
  <c r="G97" i="2"/>
  <c r="G93" i="2"/>
  <c r="G98" i="2"/>
  <c r="G94" i="2"/>
  <c r="G99" i="2"/>
  <c r="G95" i="2"/>
  <c r="G91" i="2"/>
  <c r="N96" i="1" l="1"/>
  <c r="M96" i="1"/>
  <c r="J96" i="1"/>
  <c r="K96" i="1" s="1"/>
  <c r="M93" i="1"/>
  <c r="J93" i="1"/>
  <c r="K93" i="1" s="1"/>
  <c r="N93" i="1"/>
  <c r="N100" i="1"/>
  <c r="M100" i="1"/>
  <c r="J100" i="1"/>
  <c r="K100" i="1" s="1"/>
  <c r="M94" i="1"/>
  <c r="N94" i="1"/>
  <c r="J94" i="1"/>
  <c r="K94" i="1" s="1"/>
  <c r="N92" i="1"/>
  <c r="M92" i="1"/>
  <c r="J92" i="1"/>
  <c r="K92" i="1" s="1"/>
  <c r="M95" i="1"/>
  <c r="J95" i="1"/>
  <c r="K95" i="1" s="1"/>
  <c r="N95" i="1"/>
  <c r="M91" i="1"/>
  <c r="N91" i="1"/>
  <c r="J91" i="1"/>
  <c r="K91" i="1" s="1"/>
  <c r="M98" i="1"/>
  <c r="N98" i="1"/>
  <c r="J98" i="1"/>
  <c r="K98" i="1" s="1"/>
  <c r="M97" i="1"/>
  <c r="J97" i="1"/>
  <c r="K97" i="1" s="1"/>
  <c r="N97" i="1"/>
  <c r="M99" i="1"/>
  <c r="J99" i="1"/>
  <c r="K99" i="1" s="1"/>
  <c r="N99" i="1"/>
  <c r="K102" i="3"/>
  <c r="M103" i="3"/>
  <c r="N93" i="2"/>
  <c r="M93" i="2"/>
  <c r="J93" i="2"/>
  <c r="K93" i="2" s="1"/>
  <c r="N99" i="2"/>
  <c r="J99" i="2"/>
  <c r="K99" i="2" s="1"/>
  <c r="M99" i="2"/>
  <c r="J94" i="2"/>
  <c r="K94" i="2" s="1"/>
  <c r="N94" i="2"/>
  <c r="M94" i="2"/>
  <c r="N97" i="2"/>
  <c r="M97" i="2"/>
  <c r="J97" i="2"/>
  <c r="K97" i="2" s="1"/>
  <c r="M92" i="2"/>
  <c r="J92" i="2"/>
  <c r="K92" i="2" s="1"/>
  <c r="N92" i="2"/>
  <c r="J96" i="2"/>
  <c r="K96" i="2" s="1"/>
  <c r="M96" i="2"/>
  <c r="N96" i="2"/>
  <c r="N98" i="2"/>
  <c r="J98" i="2"/>
  <c r="K98" i="2" s="1"/>
  <c r="M98" i="2"/>
  <c r="M91" i="2"/>
  <c r="J91" i="2"/>
  <c r="K91" i="2" s="1"/>
  <c r="N91" i="2"/>
  <c r="N95" i="2"/>
  <c r="J95" i="2"/>
  <c r="K95" i="2" s="1"/>
  <c r="M95" i="2"/>
  <c r="J100" i="2"/>
  <c r="K100" i="2" s="1"/>
  <c r="N100" i="2"/>
  <c r="M100" i="2"/>
  <c r="M103" i="1" l="1"/>
  <c r="N103" i="1"/>
  <c r="K102" i="1"/>
  <c r="K102" i="2"/>
  <c r="N103" i="2"/>
  <c r="M103" i="2"/>
</calcChain>
</file>

<file path=xl/sharedStrings.xml><?xml version="1.0" encoding="utf-8"?>
<sst xmlns="http://schemas.openxmlformats.org/spreadsheetml/2006/main" count="265" uniqueCount="42">
  <si>
    <t>Sq-ft</t>
  </si>
  <si>
    <t>Price</t>
  </si>
  <si>
    <t>Standardize</t>
  </si>
  <si>
    <t>sq-ft</t>
  </si>
  <si>
    <t>price</t>
  </si>
  <si>
    <t>Y = B0 + B1(sq-ft)</t>
  </si>
  <si>
    <t>B0</t>
  </si>
  <si>
    <t>B1</t>
  </si>
  <si>
    <t>Y Predicted</t>
  </si>
  <si>
    <t>Error</t>
  </si>
  <si>
    <t>Error-Square</t>
  </si>
  <si>
    <t>learning rate=0.01</t>
  </si>
  <si>
    <t>SSE</t>
  </si>
  <si>
    <t>Y act - Y Pred</t>
  </si>
  <si>
    <t>Initialize (random)</t>
  </si>
  <si>
    <t>Partial der.
Based on B0</t>
  </si>
  <si>
    <t>Partial der.
Based on B1</t>
  </si>
  <si>
    <t>Y Actual</t>
  </si>
  <si>
    <t>UPHILL</t>
  </si>
  <si>
    <t>DOWNHILL</t>
  </si>
  <si>
    <t>new estimates:</t>
  </si>
  <si>
    <t>B0 = B0 - learning rate x B0 gradient</t>
  </si>
  <si>
    <t>B1 = B1 - learning rate - B1 gradient</t>
  </si>
  <si>
    <t>=0.100 - 0.01 x 2.00</t>
  </si>
  <si>
    <t>New B values</t>
  </si>
  <si>
    <t>=0.080 - 0.01 x -1.089</t>
  </si>
  <si>
    <t>=0.242 - 0.01 x -7.409</t>
  </si>
  <si>
    <t>=0.100 - 0.01 x -14.162</t>
  </si>
  <si>
    <t>learning rate=0.1</t>
  </si>
  <si>
    <t>=0.100 - 0.1 x 2.00</t>
  </si>
  <si>
    <t>=0.100 - 0.1 x -14.162</t>
  </si>
  <si>
    <t>=0.080 - 0.1 x -1.089</t>
  </si>
  <si>
    <t>=0.242 - 0.1 x -7.409</t>
  </si>
  <si>
    <t>=0.100 - 0.05 x 2.00</t>
  </si>
  <si>
    <t>=0.100 - 0.05 x -14.162</t>
  </si>
  <si>
    <t>=0.080 - 0.05 x -1.089</t>
  </si>
  <si>
    <t>=0.242 - 0.05 x -7.409</t>
  </si>
  <si>
    <t>Cost function:</t>
  </si>
  <si>
    <t>B1 = B1 - learning rate x B1 gradient</t>
  </si>
  <si>
    <t>Partial derivatives</t>
  </si>
  <si>
    <t>Partial derivative with respect to B0:</t>
  </si>
  <si>
    <t>Partial derivative with respect to B1: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</si>
</sst>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quotePrefix="1"/>
    <xf numFmtId="0" fontId="2" fillId="2" borderId="0" xfId="2"/>
    <xf numFmtId="165" fontId="3" fillId="4" borderId="1" xfId="3" applyNumberFormat="1"/>
    <xf numFmtId="0" fontId="3" fillId="4" borderId="1" xfId="3"/>
    <xf numFmtId="0" fontId="4" fillId="3" borderId="0" xfId="4" applyFill="1" applyAlignment="1">
      <alignment wrapText="1"/>
    </xf>
    <xf numFmtId="164" fontId="2" fillId="2" borderId="0" xfId="2" applyNumberFormat="1"/>
  </cellXfs>
  <cellStyles count="5">
    <cellStyle name="Calculation" xfId="3" builtinId="22"/>
    <cellStyle name="Comma" xfId="1" builtinId="3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EA7-AD3A-81793770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4-4D98-8E75-80CF26DF7396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4-4D98-8E75-80CF26DF7396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0.05'!$D$45:$D$54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0.05'!$G$45:$G$54</c:f>
              <c:numCache>
                <c:formatCode>0.000</c:formatCode>
                <c:ptCount val="10"/>
                <c:pt idx="0">
                  <c:v>-1.1783131990081994</c:v>
                </c:pt>
                <c:pt idx="1">
                  <c:v>-0.8909197358354678</c:v>
                </c:pt>
                <c:pt idx="2">
                  <c:v>-0.65142518319152487</c:v>
                </c:pt>
                <c:pt idx="3">
                  <c:v>-0.31613280949000477</c:v>
                </c:pt>
                <c:pt idx="4">
                  <c:v>-0.22033498843242755</c:v>
                </c:pt>
                <c:pt idx="5">
                  <c:v>-2.8739346317273155E-2</c:v>
                </c:pt>
                <c:pt idx="6">
                  <c:v>0.11495738526909262</c:v>
                </c:pt>
                <c:pt idx="7">
                  <c:v>0.54604758002818998</c:v>
                </c:pt>
                <c:pt idx="8">
                  <c:v>1.2166323274312303</c:v>
                </c:pt>
                <c:pt idx="9">
                  <c:v>1.4082279695463846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94-4D98-8E75-80CF26DF7396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0.05'!$D$68:$D$77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0.05'!$G$68:$G$77</c:f>
              <c:numCache>
                <c:formatCode>0.000</c:formatCode>
                <c:ptCount val="10"/>
                <c:pt idx="0">
                  <c:v>-1.1617731622346847</c:v>
                </c:pt>
                <c:pt idx="1">
                  <c:v>-0.59077726382278384</c:v>
                </c:pt>
                <c:pt idx="2">
                  <c:v>-0.54319427228845873</c:v>
                </c:pt>
                <c:pt idx="3">
                  <c:v>-0.30527931461683339</c:v>
                </c:pt>
                <c:pt idx="4">
                  <c:v>-0.21011333154818332</c:v>
                </c:pt>
                <c:pt idx="5">
                  <c:v>-1.9781365410883028E-2</c:v>
                </c:pt>
                <c:pt idx="6">
                  <c:v>-1.9781365410883028E-2</c:v>
                </c:pt>
                <c:pt idx="7">
                  <c:v>0.31329957532939245</c:v>
                </c:pt>
                <c:pt idx="8">
                  <c:v>1.2173764144815686</c:v>
                </c:pt>
                <c:pt idx="9">
                  <c:v>1.4077083806188688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4-4D98-8E75-80CF26DF7396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'learn rate = 0.05'!$D$91:$D$100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0.05'!$G$91:$G$100</c:f>
              <c:numCache>
                <c:formatCode>0.000</c:formatCode>
                <c:ptCount val="10"/>
                <c:pt idx="0">
                  <c:v>-0.99649436617021048</c:v>
                </c:pt>
                <c:pt idx="1">
                  <c:v>-0.48561242024087348</c:v>
                </c:pt>
                <c:pt idx="2">
                  <c:v>-0.44303892474676204</c:v>
                </c:pt>
                <c:pt idx="3">
                  <c:v>-0.23017144727620492</c:v>
                </c:pt>
                <c:pt idx="4">
                  <c:v>-0.14502445628798211</c:v>
                </c:pt>
                <c:pt idx="5">
                  <c:v>2.5269525688463579E-2</c:v>
                </c:pt>
                <c:pt idx="6">
                  <c:v>2.5269525688463579E-2</c:v>
                </c:pt>
                <c:pt idx="7">
                  <c:v>0.32328399414724351</c:v>
                </c:pt>
                <c:pt idx="8">
                  <c:v>1.1321804085353606</c:v>
                </c:pt>
                <c:pt idx="9">
                  <c:v>1.3024743905118061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4-4D98-8E75-80CF26DF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D-4C15-ABE4-A588F6D8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2-4B22-B0BA-FAE3FD09A437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2-4B22-B0BA-FAE3FD09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F-4900-8460-25745B95037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F-4900-8460-25745B950373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0.1'!$G$45:$G$54</c:f>
              <c:numCache>
                <c:formatCode>0.000</c:formatCode>
                <c:ptCount val="10"/>
                <c:pt idx="0">
                  <c:v>-2.3108164544974299</c:v>
                </c:pt>
                <c:pt idx="1">
                  <c:v>-1.7715929290102514</c:v>
                </c:pt>
                <c:pt idx="2">
                  <c:v>-1.3222399911042699</c:v>
                </c:pt>
                <c:pt idx="3">
                  <c:v>-0.69314587803589578</c:v>
                </c:pt>
                <c:pt idx="4">
                  <c:v>-0.51340470287350304</c:v>
                </c:pt>
                <c:pt idx="5">
                  <c:v>-0.15392235254871775</c:v>
                </c:pt>
                <c:pt idx="6">
                  <c:v>0.11568941019487122</c:v>
                </c:pt>
                <c:pt idx="7">
                  <c:v>0.92452469842563822</c:v>
                </c:pt>
                <c:pt idx="8">
                  <c:v>2.1827129245623866</c:v>
                </c:pt>
                <c:pt idx="9">
                  <c:v>2.5421952748871717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F-4900-8460-25745B95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4-4411-A1C6-1DE1DC4EFBE6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4-4411-A1C6-1DE1DC4EFBE6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0.1'!$G$45:$G$54</c:f>
              <c:numCache>
                <c:formatCode>0.000</c:formatCode>
                <c:ptCount val="10"/>
                <c:pt idx="0">
                  <c:v>-2.3108164544974299</c:v>
                </c:pt>
                <c:pt idx="1">
                  <c:v>-1.7715929290102514</c:v>
                </c:pt>
                <c:pt idx="2">
                  <c:v>-1.3222399911042699</c:v>
                </c:pt>
                <c:pt idx="3">
                  <c:v>-0.69314587803589578</c:v>
                </c:pt>
                <c:pt idx="4">
                  <c:v>-0.51340470287350304</c:v>
                </c:pt>
                <c:pt idx="5">
                  <c:v>-0.15392235254871775</c:v>
                </c:pt>
                <c:pt idx="6">
                  <c:v>0.11568941019487122</c:v>
                </c:pt>
                <c:pt idx="7">
                  <c:v>0.92452469842563822</c:v>
                </c:pt>
                <c:pt idx="8">
                  <c:v>2.1827129245623866</c:v>
                </c:pt>
                <c:pt idx="9">
                  <c:v>2.5421952748871717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4-4411-A1C6-1DE1DC4EFBE6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0.1'!$D$68:$D$77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0.1'!$G$68:$G$77</c:f>
              <c:numCache>
                <c:formatCode>0.000</c:formatCode>
                <c:ptCount val="10"/>
                <c:pt idx="0">
                  <c:v>-0.4838906647198199</c:v>
                </c:pt>
                <c:pt idx="1">
                  <c:v>-0.2667812458324571</c:v>
                </c:pt>
                <c:pt idx="2">
                  <c:v>-0.2486887942585102</c:v>
                </c:pt>
                <c:pt idx="3">
                  <c:v>-0.15822653638877565</c:v>
                </c:pt>
                <c:pt idx="4">
                  <c:v>-0.12204163324088185</c:v>
                </c:pt>
                <c:pt idx="5">
                  <c:v>-4.9671826945094241E-2</c:v>
                </c:pt>
                <c:pt idx="6">
                  <c:v>-4.9671826945094241E-2</c:v>
                </c:pt>
                <c:pt idx="7">
                  <c:v>7.6975334072534082E-2</c:v>
                </c:pt>
                <c:pt idx="8">
                  <c:v>0.42073191397752524</c:v>
                </c:pt>
                <c:pt idx="9">
                  <c:v>0.49310172027331289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4-4411-A1C6-1DE1DC4E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4E46-9329-142FE3E24507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2-4E46-9329-142FE3E24507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0.1'!$G$45:$G$54</c:f>
              <c:numCache>
                <c:formatCode>0.000</c:formatCode>
                <c:ptCount val="10"/>
                <c:pt idx="0">
                  <c:v>-2.3108164544974299</c:v>
                </c:pt>
                <c:pt idx="1">
                  <c:v>-1.7715929290102514</c:v>
                </c:pt>
                <c:pt idx="2">
                  <c:v>-1.3222399911042699</c:v>
                </c:pt>
                <c:pt idx="3">
                  <c:v>-0.69314587803589578</c:v>
                </c:pt>
                <c:pt idx="4">
                  <c:v>-0.51340470287350304</c:v>
                </c:pt>
                <c:pt idx="5">
                  <c:v>-0.15392235254871775</c:v>
                </c:pt>
                <c:pt idx="6">
                  <c:v>0.11568941019487122</c:v>
                </c:pt>
                <c:pt idx="7">
                  <c:v>0.92452469842563822</c:v>
                </c:pt>
                <c:pt idx="8">
                  <c:v>2.1827129245623866</c:v>
                </c:pt>
                <c:pt idx="9">
                  <c:v>2.5421952748871717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2-4E46-9329-142FE3E24507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0.1'!$D$68:$D$77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0.1'!$G$68:$G$77</c:f>
              <c:numCache>
                <c:formatCode>0.000</c:formatCode>
                <c:ptCount val="10"/>
                <c:pt idx="0">
                  <c:v>-0.4838906647198199</c:v>
                </c:pt>
                <c:pt idx="1">
                  <c:v>-0.2667812458324571</c:v>
                </c:pt>
                <c:pt idx="2">
                  <c:v>-0.2486887942585102</c:v>
                </c:pt>
                <c:pt idx="3">
                  <c:v>-0.15822653638877565</c:v>
                </c:pt>
                <c:pt idx="4">
                  <c:v>-0.12204163324088185</c:v>
                </c:pt>
                <c:pt idx="5">
                  <c:v>-4.9671826945094241E-2</c:v>
                </c:pt>
                <c:pt idx="6">
                  <c:v>-4.9671826945094241E-2</c:v>
                </c:pt>
                <c:pt idx="7">
                  <c:v>7.6975334072534082E-2</c:v>
                </c:pt>
                <c:pt idx="8">
                  <c:v>0.42073191397752524</c:v>
                </c:pt>
                <c:pt idx="9">
                  <c:v>0.49310172027331289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62-4E46-9329-142FE3E24507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'learn rate = 0.1'!$D$91:$D$100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0.1'!$G$91:$G$100</c:f>
              <c:numCache>
                <c:formatCode>0.000</c:formatCode>
                <c:ptCount val="10"/>
                <c:pt idx="0">
                  <c:v>-0.93475595515201526</c:v>
                </c:pt>
                <c:pt idx="1">
                  <c:v>-0.34413348850539327</c:v>
                </c:pt>
                <c:pt idx="2">
                  <c:v>-0.29491494961817477</c:v>
                </c:pt>
                <c:pt idx="3">
                  <c:v>-4.8822255182082164E-2</c:v>
                </c:pt>
                <c:pt idx="4">
                  <c:v>4.9614822592354779E-2</c:v>
                </c:pt>
                <c:pt idx="5">
                  <c:v>0.24648897814122883</c:v>
                </c:pt>
                <c:pt idx="6">
                  <c:v>0.24648897814122883</c:v>
                </c:pt>
                <c:pt idx="7">
                  <c:v>0.59101875035175833</c:v>
                </c:pt>
                <c:pt idx="8">
                  <c:v>1.5261709892089099</c:v>
                </c:pt>
                <c:pt idx="9">
                  <c:v>1.7230451447577839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2-4E46-9329-142FE3E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9-4333-ACC9-3381740FE165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9-4333-ACC9-3381740F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D-4D2D-B4A9-EBAB814234A5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D-4D2D-B4A9-EBAB814234A5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0.01'!$G$45:$G$54</c:f>
              <c:numCache>
                <c:formatCode>0.000</c:formatCode>
                <c:ptCount val="10"/>
                <c:pt idx="0">
                  <c:v>-0.27231059461681545</c:v>
                </c:pt>
                <c:pt idx="1">
                  <c:v>-0.18638118129564091</c:v>
                </c:pt>
                <c:pt idx="2">
                  <c:v>-0.11477333686132885</c:v>
                </c:pt>
                <c:pt idx="3">
                  <c:v>-1.4522354653291936E-2</c:v>
                </c:pt>
                <c:pt idx="4">
                  <c:v>1.4120783120432898E-2</c:v>
                </c:pt>
                <c:pt idx="5">
                  <c:v>7.1407058667882564E-2</c:v>
                </c:pt>
                <c:pt idx="6">
                  <c:v>0.11437176532846982</c:v>
                </c:pt>
                <c:pt idx="7">
                  <c:v>0.24326588531023158</c:v>
                </c:pt>
                <c:pt idx="8">
                  <c:v>0.4437678497263054</c:v>
                </c:pt>
                <c:pt idx="9">
                  <c:v>0.50105412527375504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D-4D2D-B4A9-EBAB8142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D35-8E9E-ED1067422A8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D-4D35-8E9E-ED1067422A8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0.01'!$G$45:$G$54</c:f>
              <c:numCache>
                <c:formatCode>0.000</c:formatCode>
                <c:ptCount val="10"/>
                <c:pt idx="0">
                  <c:v>-0.27231059461681545</c:v>
                </c:pt>
                <c:pt idx="1">
                  <c:v>-0.18638118129564091</c:v>
                </c:pt>
                <c:pt idx="2">
                  <c:v>-0.11477333686132885</c:v>
                </c:pt>
                <c:pt idx="3">
                  <c:v>-1.4522354653291936E-2</c:v>
                </c:pt>
                <c:pt idx="4">
                  <c:v>1.4120783120432898E-2</c:v>
                </c:pt>
                <c:pt idx="5">
                  <c:v>7.1407058667882564E-2</c:v>
                </c:pt>
                <c:pt idx="6">
                  <c:v>0.11437176532846982</c:v>
                </c:pt>
                <c:pt idx="7">
                  <c:v>0.24326588531023158</c:v>
                </c:pt>
                <c:pt idx="8">
                  <c:v>0.4437678497263054</c:v>
                </c:pt>
                <c:pt idx="9">
                  <c:v>0.50105412527375504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D-4D35-8E9E-ED1067422A8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0.01'!$D$68:$D$77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0.01'!$G$68:$G$77</c:f>
              <c:numCache>
                <c:formatCode>0.000</c:formatCode>
                <c:ptCount val="10"/>
                <c:pt idx="0">
                  <c:v>-0.373771459656289</c:v>
                </c:pt>
                <c:pt idx="1">
                  <c:v>-0.14710807367881157</c:v>
                </c:pt>
                <c:pt idx="2">
                  <c:v>-0.12821945818068847</c:v>
                </c:pt>
                <c:pt idx="3">
                  <c:v>-3.3776380690072869E-2</c:v>
                </c:pt>
                <c:pt idx="4">
                  <c:v>4.0008503061733647E-3</c:v>
                </c:pt>
                <c:pt idx="5">
                  <c:v>7.9555312298665831E-2</c:v>
                </c:pt>
                <c:pt idx="6">
                  <c:v>7.9555312298665831E-2</c:v>
                </c:pt>
                <c:pt idx="7">
                  <c:v>0.21177562078552764</c:v>
                </c:pt>
                <c:pt idx="8">
                  <c:v>0.57065931524986691</c:v>
                </c:pt>
                <c:pt idx="9">
                  <c:v>0.64621377724235929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D-4D35-8E9E-ED106742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B-44B1-84CD-742F61395CE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0.01'!$D$4:$D$13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B-44B1-84CD-742F61395CE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0.01'!$D$45:$D$54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0.01'!$G$45:$G$54</c:f>
              <c:numCache>
                <c:formatCode>0.000</c:formatCode>
                <c:ptCount val="10"/>
                <c:pt idx="0">
                  <c:v>-0.27231059461681545</c:v>
                </c:pt>
                <c:pt idx="1">
                  <c:v>-0.18638118129564091</c:v>
                </c:pt>
                <c:pt idx="2">
                  <c:v>-0.11477333686132885</c:v>
                </c:pt>
                <c:pt idx="3">
                  <c:v>-1.4522354653291936E-2</c:v>
                </c:pt>
                <c:pt idx="4">
                  <c:v>1.4120783120432898E-2</c:v>
                </c:pt>
                <c:pt idx="5">
                  <c:v>7.1407058667882564E-2</c:v>
                </c:pt>
                <c:pt idx="6">
                  <c:v>0.11437176532846982</c:v>
                </c:pt>
                <c:pt idx="7">
                  <c:v>0.24326588531023158</c:v>
                </c:pt>
                <c:pt idx="8">
                  <c:v>0.4437678497263054</c:v>
                </c:pt>
                <c:pt idx="9">
                  <c:v>0.50105412527375504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B-44B1-84CD-742F61395CE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0.01'!$D$68:$D$77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0.01'!$G$68:$G$77</c:f>
              <c:numCache>
                <c:formatCode>0.000</c:formatCode>
                <c:ptCount val="10"/>
                <c:pt idx="0">
                  <c:v>-0.373771459656289</c:v>
                </c:pt>
                <c:pt idx="1">
                  <c:v>-0.14710807367881157</c:v>
                </c:pt>
                <c:pt idx="2">
                  <c:v>-0.12821945818068847</c:v>
                </c:pt>
                <c:pt idx="3">
                  <c:v>-3.3776380690072869E-2</c:v>
                </c:pt>
                <c:pt idx="4">
                  <c:v>4.0008503061733647E-3</c:v>
                </c:pt>
                <c:pt idx="5">
                  <c:v>7.9555312298665831E-2</c:v>
                </c:pt>
                <c:pt idx="6">
                  <c:v>7.9555312298665831E-2</c:v>
                </c:pt>
                <c:pt idx="7">
                  <c:v>0.21177562078552764</c:v>
                </c:pt>
                <c:pt idx="8">
                  <c:v>0.57065931524986691</c:v>
                </c:pt>
                <c:pt idx="9">
                  <c:v>0.64621377724235929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B-44B1-84CD-742F61395CE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'learn rate = 0.01'!$D$91:$D$100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0.01'!$G$91:$G$100</c:f>
              <c:numCache>
                <c:formatCode>0.000</c:formatCode>
                <c:ptCount val="10"/>
                <c:pt idx="0">
                  <c:v>-0.43430057567154801</c:v>
                </c:pt>
                <c:pt idx="1">
                  <c:v>-0.17433271245294618</c:v>
                </c:pt>
                <c:pt idx="2">
                  <c:v>-0.15266872385139602</c:v>
                </c:pt>
                <c:pt idx="3">
                  <c:v>-4.4348780843645227E-2</c:v>
                </c:pt>
                <c:pt idx="4">
                  <c:v>-1.0208036405449372E-3</c:v>
                </c:pt>
                <c:pt idx="5">
                  <c:v>8.5635150765655671E-2</c:v>
                </c:pt>
                <c:pt idx="6">
                  <c:v>8.5635150765655671E-2</c:v>
                </c:pt>
                <c:pt idx="7">
                  <c:v>0.23728307097650669</c:v>
                </c:pt>
                <c:pt idx="8">
                  <c:v>0.64889885440595951</c:v>
                </c:pt>
                <c:pt idx="9">
                  <c:v>0.73555480881216018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3B-44B1-84CD-742F6139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C-4647-A7A0-1C47A76F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8-41C0-BBBC-80810571828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8-41C0-BBBC-80810571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9-4D09-BBA5-FEB8D16E8862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9-4D09-BBA5-FEB8D16E8862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0.05'!$D$45:$D$54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0.05'!$G$45:$G$54</c:f>
              <c:numCache>
                <c:formatCode>0.000</c:formatCode>
                <c:ptCount val="10"/>
                <c:pt idx="0">
                  <c:v>-1.1783131990081994</c:v>
                </c:pt>
                <c:pt idx="1">
                  <c:v>-0.8909197358354678</c:v>
                </c:pt>
                <c:pt idx="2">
                  <c:v>-0.65142518319152487</c:v>
                </c:pt>
                <c:pt idx="3">
                  <c:v>-0.31613280949000477</c:v>
                </c:pt>
                <c:pt idx="4">
                  <c:v>-0.22033498843242755</c:v>
                </c:pt>
                <c:pt idx="5">
                  <c:v>-2.8739346317273155E-2</c:v>
                </c:pt>
                <c:pt idx="6">
                  <c:v>0.11495738526909262</c:v>
                </c:pt>
                <c:pt idx="7">
                  <c:v>0.54604758002818998</c:v>
                </c:pt>
                <c:pt idx="8">
                  <c:v>1.2166323274312303</c:v>
                </c:pt>
                <c:pt idx="9">
                  <c:v>1.4082279695463846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9-4D09-BBA5-FEB8D16E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0.05'!$E$4:$E$13</c:f>
              <c:numCache>
                <c:formatCode>0.000</c:formatCode>
                <c:ptCount val="10"/>
                <c:pt idx="0">
                  <c:v>-1.6167346744938</c:v>
                </c:pt>
                <c:pt idx="1">
                  <c:v>-1.1690765111621835</c:v>
                </c:pt>
                <c:pt idx="2">
                  <c:v>-4.9931102833141852E-2</c:v>
                </c:pt>
                <c:pt idx="3">
                  <c:v>-0.91081218616317383</c:v>
                </c:pt>
                <c:pt idx="4">
                  <c:v>0.32885657383207223</c:v>
                </c:pt>
                <c:pt idx="5">
                  <c:v>-0.23932494116574887</c:v>
                </c:pt>
                <c:pt idx="6">
                  <c:v>0.98312619716289651</c:v>
                </c:pt>
                <c:pt idx="7">
                  <c:v>0.20833322216586772</c:v>
                </c:pt>
                <c:pt idx="8">
                  <c:v>1.9300953888259316</c:v>
                </c:pt>
                <c:pt idx="9">
                  <c:v>0.53546803383127983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F-4673-BE41-86F5330D81D6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'learn rate = 0.05'!$D$4:$D$13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0.05'!$G$22:$G$31</c:f>
              <c:numCache>
                <c:formatCode>0.000</c:formatCode>
                <c:ptCount val="10"/>
                <c:pt idx="0">
                  <c:v>-4.5809943518969443E-2</c:v>
                </c:pt>
                <c:pt idx="1">
                  <c:v>-1.0246542660684213E-2</c:v>
                </c:pt>
                <c:pt idx="2">
                  <c:v>1.9389624721220147E-2</c:v>
                </c:pt>
                <c:pt idx="3">
                  <c:v>6.0880259055886246E-2</c:v>
                </c:pt>
                <c:pt idx="4">
                  <c:v>7.2734726008647999E-2</c:v>
                </c:pt>
                <c:pt idx="5">
                  <c:v>9.6443659914171476E-2</c:v>
                </c:pt>
                <c:pt idx="6">
                  <c:v>0.1142253603433141</c:v>
                </c:pt>
                <c:pt idx="7">
                  <c:v>0.16757046163074196</c:v>
                </c:pt>
                <c:pt idx="8">
                  <c:v>0.25055173030007416</c:v>
                </c:pt>
                <c:pt idx="9">
                  <c:v>0.27426066420559764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F-4673-BE41-86F5330D81D6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'learn rate = 0.05'!$D$45:$D$54</c:f>
              <c:numCache>
                <c:formatCode>0.000</c:formatCode>
                <c:ptCount val="10"/>
                <c:pt idx="0">
                  <c:v>-1.4580994351896945</c:v>
                </c:pt>
                <c:pt idx="1">
                  <c:v>-1.1024654266068421</c:v>
                </c:pt>
                <c:pt idx="2">
                  <c:v>-0.80610375278779856</c:v>
                </c:pt>
                <c:pt idx="3">
                  <c:v>-0.39119740944113757</c:v>
                </c:pt>
                <c:pt idx="4">
                  <c:v>-0.27265273991352013</c:v>
                </c:pt>
                <c:pt idx="5">
                  <c:v>-3.556340085828523E-2</c:v>
                </c:pt>
                <c:pt idx="6">
                  <c:v>0.14225360343314092</c:v>
                </c:pt>
                <c:pt idx="7">
                  <c:v>0.6757046163074194</c:v>
                </c:pt>
                <c:pt idx="8">
                  <c:v>1.5055173030007414</c:v>
                </c:pt>
                <c:pt idx="9">
                  <c:v>1.7426066420559763</c:v>
                </c:pt>
              </c:numCache>
            </c:numRef>
          </c:xVal>
          <c:yVal>
            <c:numRef>
              <c:f>'learn rate = 0.05'!$G$45:$G$54</c:f>
              <c:numCache>
                <c:formatCode>0.000</c:formatCode>
                <c:ptCount val="10"/>
                <c:pt idx="0">
                  <c:v>-1.1783131990081994</c:v>
                </c:pt>
                <c:pt idx="1">
                  <c:v>-0.8909197358354678</c:v>
                </c:pt>
                <c:pt idx="2">
                  <c:v>-0.65142518319152487</c:v>
                </c:pt>
                <c:pt idx="3">
                  <c:v>-0.31613280949000477</c:v>
                </c:pt>
                <c:pt idx="4">
                  <c:v>-0.22033498843242755</c:v>
                </c:pt>
                <c:pt idx="5">
                  <c:v>-2.8739346317273155E-2</c:v>
                </c:pt>
                <c:pt idx="6">
                  <c:v>0.11495738526909262</c:v>
                </c:pt>
                <c:pt idx="7">
                  <c:v>0.54604758002818998</c:v>
                </c:pt>
                <c:pt idx="8">
                  <c:v>1.2166323274312303</c:v>
                </c:pt>
                <c:pt idx="9">
                  <c:v>1.4082279695463846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F-4673-BE41-86F5330D81D6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'learn rate = 0.05'!$D$68:$D$77</c:f>
              <c:numCache>
                <c:formatCode>0.00</c:formatCode>
                <c:ptCount val="10"/>
                <c:pt idx="0">
                  <c:v>-1.4717673960973183</c:v>
                </c:pt>
                <c:pt idx="1">
                  <c:v>-0.75383208092789478</c:v>
                </c:pt>
                <c:pt idx="2">
                  <c:v>-0.69400413799710947</c:v>
                </c:pt>
                <c:pt idx="3">
                  <c:v>-0.39486442334318295</c:v>
                </c:pt>
                <c:pt idx="4">
                  <c:v>-0.27520853748161239</c:v>
                </c:pt>
                <c:pt idx="5">
                  <c:v>-3.5896765758471179E-2</c:v>
                </c:pt>
                <c:pt idx="6">
                  <c:v>-3.5896765758471179E-2</c:v>
                </c:pt>
                <c:pt idx="7">
                  <c:v>0.38289883475702591</c:v>
                </c:pt>
                <c:pt idx="8">
                  <c:v>1.5196297504419465</c:v>
                </c:pt>
                <c:pt idx="9">
                  <c:v>1.7589415221650877</c:v>
                </c:pt>
              </c:numCache>
            </c:numRef>
          </c:xVal>
          <c:yVal>
            <c:numRef>
              <c:f>'learn rate = 0.05'!$G$68:$G$77</c:f>
              <c:numCache>
                <c:formatCode>0.000</c:formatCode>
                <c:ptCount val="10"/>
                <c:pt idx="0">
                  <c:v>-1.1617731622346847</c:v>
                </c:pt>
                <c:pt idx="1">
                  <c:v>-0.59077726382278384</c:v>
                </c:pt>
                <c:pt idx="2">
                  <c:v>-0.54319427228845873</c:v>
                </c:pt>
                <c:pt idx="3">
                  <c:v>-0.30527931461683339</c:v>
                </c:pt>
                <c:pt idx="4">
                  <c:v>-0.21011333154818332</c:v>
                </c:pt>
                <c:pt idx="5">
                  <c:v>-1.9781365410883028E-2</c:v>
                </c:pt>
                <c:pt idx="6">
                  <c:v>-1.9781365410883028E-2</c:v>
                </c:pt>
                <c:pt idx="7">
                  <c:v>0.31329957532939245</c:v>
                </c:pt>
                <c:pt idx="8">
                  <c:v>1.2173764144815686</c:v>
                </c:pt>
                <c:pt idx="9">
                  <c:v>1.4077083806188688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F-4673-BE41-86F5330D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7616"/>
        <c:axId val="624341168"/>
      </c:scatterChart>
      <c:valAx>
        <c:axId val="2130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1168"/>
        <c:crosses val="autoZero"/>
        <c:crossBetween val="midCat"/>
      </c:valAx>
      <c:valAx>
        <c:axId val="624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87630</xdr:rowOff>
    </xdr:from>
    <xdr:to>
      <xdr:col>11</xdr:col>
      <xdr:colOff>255270</xdr:colOff>
      <xdr:row>15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5E502-B4AD-4F86-8104-194BBCF3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19</xdr:row>
      <xdr:rowOff>83820</xdr:rowOff>
    </xdr:from>
    <xdr:to>
      <xdr:col>21</xdr:col>
      <xdr:colOff>144780</xdr:colOff>
      <xdr:row>33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CAD80-35A5-48EE-9A02-2A1E772AC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42</xdr:row>
      <xdr:rowOff>7620</xdr:rowOff>
    </xdr:from>
    <xdr:to>
      <xdr:col>20</xdr:col>
      <xdr:colOff>556260</xdr:colOff>
      <xdr:row>56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4E4FAA-7CA7-4D6E-9CD3-C4A73AE1A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65</xdr:row>
      <xdr:rowOff>22860</xdr:rowOff>
    </xdr:from>
    <xdr:to>
      <xdr:col>20</xdr:col>
      <xdr:colOff>228600</xdr:colOff>
      <xdr:row>79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3A3BD8-28BB-49A7-8829-8E74CCC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373380</xdr:colOff>
      <xdr:row>87</xdr:row>
      <xdr:rowOff>60960</xdr:rowOff>
    </xdr:from>
    <xdr:to>
      <xdr:col>20</xdr:col>
      <xdr:colOff>304800</xdr:colOff>
      <xdr:row>101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1C2FD3-8C8D-4CCA-A37A-E7B60A98C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87630</xdr:rowOff>
    </xdr:from>
    <xdr:to>
      <xdr:col>11</xdr:col>
      <xdr:colOff>255270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3E020-3AB0-4D1D-B6AB-439A219DF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19</xdr:row>
      <xdr:rowOff>83820</xdr:rowOff>
    </xdr:from>
    <xdr:to>
      <xdr:col>21</xdr:col>
      <xdr:colOff>144780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7FE1A-02A8-4F3A-89F4-7939C9BF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42</xdr:row>
      <xdr:rowOff>7620</xdr:rowOff>
    </xdr:from>
    <xdr:to>
      <xdr:col>20</xdr:col>
      <xdr:colOff>556260</xdr:colOff>
      <xdr:row>56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1C03-F96E-48B8-8602-21F7752C4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65</xdr:row>
      <xdr:rowOff>22860</xdr:rowOff>
    </xdr:from>
    <xdr:to>
      <xdr:col>20</xdr:col>
      <xdr:colOff>228600</xdr:colOff>
      <xdr:row>79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985C8-6B2E-4B8B-9C49-0F25475A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373380</xdr:colOff>
      <xdr:row>87</xdr:row>
      <xdr:rowOff>60960</xdr:rowOff>
    </xdr:from>
    <xdr:to>
      <xdr:col>20</xdr:col>
      <xdr:colOff>304800</xdr:colOff>
      <xdr:row>101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CA6A80-9358-4D22-87AE-BF33050D3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87630</xdr:rowOff>
    </xdr:from>
    <xdr:to>
      <xdr:col>11</xdr:col>
      <xdr:colOff>255270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842F3-7F76-4EE7-B10F-FA6903C9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19</xdr:row>
      <xdr:rowOff>83820</xdr:rowOff>
    </xdr:from>
    <xdr:to>
      <xdr:col>21</xdr:col>
      <xdr:colOff>144780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1C3C4-7711-4E2E-90A5-2332B9176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42</xdr:row>
      <xdr:rowOff>7620</xdr:rowOff>
    </xdr:from>
    <xdr:to>
      <xdr:col>20</xdr:col>
      <xdr:colOff>556260</xdr:colOff>
      <xdr:row>56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81254-72C7-4ADB-BDD6-95C21B9C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65</xdr:row>
      <xdr:rowOff>22860</xdr:rowOff>
    </xdr:from>
    <xdr:to>
      <xdr:col>20</xdr:col>
      <xdr:colOff>228600</xdr:colOff>
      <xdr:row>79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F082BB-24A0-436A-BEA1-BC8E5D1A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87</xdr:row>
      <xdr:rowOff>99060</xdr:rowOff>
    </xdr:from>
    <xdr:to>
      <xdr:col>20</xdr:col>
      <xdr:colOff>342900</xdr:colOff>
      <xdr:row>101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D931A-305F-4105-915C-7EB7C80AE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37837</xdr:colOff>
      <xdr:row>1</xdr:row>
      <xdr:rowOff>97352</xdr:rowOff>
    </xdr:from>
    <xdr:ext cx="1797223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19FF4B-1006-4EEC-88B0-87F6AF3B7B3C}"/>
                </a:ext>
              </a:extLst>
            </xdr:cNvPr>
            <xdr:cNvSpPr txBox="1"/>
          </xdr:nvSpPr>
          <xdr:spPr>
            <a:xfrm>
              <a:off x="1730003" y="281283"/>
              <a:ext cx="179722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𝑌𝑎𝑐𝑡𝑢𝑎𝑙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𝑌𝑝𝑟𝑒𝑑𝑖𝑐𝑡𝑒𝑑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419FF4B-1006-4EEC-88B0-87F6AF3B7B3C}"/>
                </a:ext>
              </a:extLst>
            </xdr:cNvPr>
            <xdr:cNvSpPr txBox="1"/>
          </xdr:nvSpPr>
          <xdr:spPr>
            <a:xfrm>
              <a:off x="1730003" y="281283"/>
              <a:ext cx="179722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(𝑌𝑎𝑐𝑡𝑢𝑎𝑙 −𝑌𝑝𝑟𝑒𝑑𝑖𝑐𝑡𝑒𝑑)〗^2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959068</xdr:colOff>
      <xdr:row>4</xdr:row>
      <xdr:rowOff>0</xdr:rowOff>
    </xdr:from>
    <xdr:ext cx="18381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A301EC-5CF7-49D9-B30C-4058867DD858}"/>
                </a:ext>
              </a:extLst>
            </xdr:cNvPr>
            <xdr:cNvSpPr txBox="1"/>
          </xdr:nvSpPr>
          <xdr:spPr>
            <a:xfrm>
              <a:off x="2651234" y="735724"/>
              <a:ext cx="1838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𝑌𝑝𝑟𝑒𝑑𝑖𝑐𝑡𝑒𝑑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0+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𝑠𝑞𝑓𝑡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BA301EC-5CF7-49D9-B30C-4058867DD858}"/>
                </a:ext>
              </a:extLst>
            </xdr:cNvPr>
            <xdr:cNvSpPr txBox="1"/>
          </xdr:nvSpPr>
          <xdr:spPr>
            <a:xfrm>
              <a:off x="2651234" y="735724"/>
              <a:ext cx="1838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𝑌𝑝𝑟𝑒𝑑𝑖𝑐𝑡𝑒𝑑=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𝛽0+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1.𝑠𝑞𝑓𝑡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11561</xdr:colOff>
      <xdr:row>5</xdr:row>
      <xdr:rowOff>92097</xdr:rowOff>
    </xdr:from>
    <xdr:ext cx="209801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BBF55E-2B3E-4C6E-A499-6A00CDC47A6B}"/>
                </a:ext>
              </a:extLst>
            </xdr:cNvPr>
            <xdr:cNvSpPr txBox="1"/>
          </xdr:nvSpPr>
          <xdr:spPr>
            <a:xfrm>
              <a:off x="1703727" y="1011752"/>
              <a:ext cx="20980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𝑌𝑎𝑐𝑡𝑢𝑎𝑙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𝑠𝑞𝑓𝑡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BBF55E-2B3E-4C6E-A499-6A00CDC47A6B}"/>
                </a:ext>
              </a:extLst>
            </xdr:cNvPr>
            <xdr:cNvSpPr txBox="1"/>
          </xdr:nvSpPr>
          <xdr:spPr>
            <a:xfrm>
              <a:off x="1703727" y="1011752"/>
              <a:ext cx="209801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(𝑌𝑎𝑐𝑡𝑢𝑎𝑙 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𝛽0+ 𝛽1.𝑠𝑞𝑓𝑡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)〗^2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1073106</xdr:colOff>
      <xdr:row>7</xdr:row>
      <xdr:rowOff>105104</xdr:rowOff>
    </xdr:from>
    <xdr:ext cx="2039469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CE4667-161A-44A6-811A-970C1C771292}"/>
                </a:ext>
              </a:extLst>
            </xdr:cNvPr>
            <xdr:cNvSpPr txBox="1"/>
          </xdr:nvSpPr>
          <xdr:spPr>
            <a:xfrm>
              <a:off x="1682706" y="1392621"/>
              <a:ext cx="2039469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𝑌𝑎𝑐𝑡𝑢𝑎𝑙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𝑠𝑞𝑓𝑡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CE4667-161A-44A6-811A-970C1C771292}"/>
                </a:ext>
              </a:extLst>
            </xdr:cNvPr>
            <xdr:cNvSpPr txBox="1"/>
          </xdr:nvSpPr>
          <xdr:spPr>
            <a:xfrm>
              <a:off x="1682706" y="1392621"/>
              <a:ext cx="2039469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(𝑌𝑎𝑐𝑡𝑢𝑎𝑙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𝛽1.𝑠𝑞𝑓𝑡 </a:t>
              </a:r>
              <a:r>
                <a:rPr lang="en-US" sz="1100" b="0" i="0">
                  <a:latin typeface="Cambria Math" panose="02040503050406030204" pitchFamily="18" charset="0"/>
                </a:rPr>
                <a:t>)〗^2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11560</xdr:colOff>
      <xdr:row>9</xdr:row>
      <xdr:rowOff>107863</xdr:rowOff>
    </xdr:from>
    <xdr:ext cx="5496633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821DDBD-2AAE-4CA0-A36A-5D88425BF6BA}"/>
                </a:ext>
              </a:extLst>
            </xdr:cNvPr>
            <xdr:cNvSpPr txBox="1"/>
          </xdr:nvSpPr>
          <xdr:spPr>
            <a:xfrm>
              <a:off x="1703726" y="2131104"/>
              <a:ext cx="549663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𝑌𝑎𝑐𝑡𝑢𝑎𝑙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𝑠𝑞𝑓𝑡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821DDBD-2AAE-4CA0-A36A-5D88425BF6BA}"/>
                </a:ext>
              </a:extLst>
            </xdr:cNvPr>
            <xdr:cNvSpPr txBox="1"/>
          </xdr:nvSpPr>
          <xdr:spPr>
            <a:xfrm>
              <a:off x="1703726" y="2131104"/>
              <a:ext cx="5496633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(〖𝑌𝑎𝑐𝑡𝑢𝑎𝑙〗^2  −2.𝑌𝑎𝑐𝑡𝑢𝑎𝑙.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𝛽0</a:t>
              </a:r>
              <a:r>
                <a:rPr lang="en-US" sz="1100" b="0" i="0">
                  <a:latin typeface="Cambria Math" panose="02040503050406030204" pitchFamily="18" charset="0"/>
                </a:rPr>
                <a:t>−2.𝑌𝑎𝑐𝑡𝑢𝑎𝑙.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1.𝑠𝑞𝑓𝑡+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𝛽1.𝑠𝑞𝑓𝑡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  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16815</xdr:colOff>
      <xdr:row>13</xdr:row>
      <xdr:rowOff>102607</xdr:rowOff>
    </xdr:from>
    <xdr:ext cx="2350515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F3380E-6FF7-4700-A3DC-2D94C616FF37}"/>
                </a:ext>
              </a:extLst>
            </xdr:cNvPr>
            <xdr:cNvSpPr txBox="1"/>
          </xdr:nvSpPr>
          <xdr:spPr>
            <a:xfrm>
              <a:off x="1708981" y="2861573"/>
              <a:ext cx="235051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0+2.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BF3380E-6FF7-4700-A3DC-2D94C616FF37}"/>
                </a:ext>
              </a:extLst>
            </xdr:cNvPr>
            <xdr:cNvSpPr txBox="1"/>
          </xdr:nvSpPr>
          <xdr:spPr>
            <a:xfrm>
              <a:off x="1708981" y="2861573"/>
              <a:ext cx="2350515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(−2.𝑌𝑎𝑐𝑡𝑢𝑎𝑙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𝛽1.𝑠𝑞𝑓𝑡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43091</xdr:colOff>
      <xdr:row>15</xdr:row>
      <xdr:rowOff>107863</xdr:rowOff>
    </xdr:from>
    <xdr:ext cx="214655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02B897-7F8E-4D61-B880-D8A8543D6E72}"/>
                </a:ext>
              </a:extLst>
            </xdr:cNvPr>
            <xdr:cNvSpPr txBox="1"/>
          </xdr:nvSpPr>
          <xdr:spPr>
            <a:xfrm>
              <a:off x="1735257" y="2866829"/>
              <a:ext cx="21465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02B897-7F8E-4D61-B880-D8A8543D6E72}"/>
                </a:ext>
              </a:extLst>
            </xdr:cNvPr>
            <xdr:cNvSpPr txBox="1"/>
          </xdr:nvSpPr>
          <xdr:spPr>
            <a:xfrm>
              <a:off x="1735257" y="2866829"/>
              <a:ext cx="214655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−2(𝑌𝑎𝑐𝑡𝑢𝑎𝑙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𝛽1.𝑠𝑞𝑓𝑡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43091</xdr:colOff>
      <xdr:row>17</xdr:row>
      <xdr:rowOff>107863</xdr:rowOff>
    </xdr:from>
    <xdr:ext cx="190783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9B56FD6-5B4F-41EA-91F4-FD17FAA42BBC}"/>
                </a:ext>
              </a:extLst>
            </xdr:cNvPr>
            <xdr:cNvSpPr txBox="1"/>
          </xdr:nvSpPr>
          <xdr:spPr>
            <a:xfrm>
              <a:off x="1735257" y="3234691"/>
              <a:ext cx="190783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𝑌𝑝𝑟𝑒𝑑𝑖𝑐𝑡𝑒𝑑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9B56FD6-5B4F-41EA-91F4-FD17FAA42BBC}"/>
                </a:ext>
              </a:extLst>
            </xdr:cNvPr>
            <xdr:cNvSpPr txBox="1"/>
          </xdr:nvSpPr>
          <xdr:spPr>
            <a:xfrm>
              <a:off x="1735257" y="3234691"/>
              <a:ext cx="190783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−2(𝑌𝑎𝑐𝑡𝑢𝑎𝑙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−𝑌𝑝𝑟𝑒𝑑𝑖𝑐𝑡𝑒𝑑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22070</xdr:colOff>
      <xdr:row>22</xdr:row>
      <xdr:rowOff>86841</xdr:rowOff>
    </xdr:from>
    <xdr:ext cx="3078407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824D248-5219-4A71-9CA5-FB069ABFE5BD}"/>
                </a:ext>
              </a:extLst>
            </xdr:cNvPr>
            <xdr:cNvSpPr txBox="1"/>
          </xdr:nvSpPr>
          <xdr:spPr>
            <a:xfrm>
              <a:off x="1714236" y="4133324"/>
              <a:ext cx="30784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𝑠𝑞𝑓𝑡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824D248-5219-4A71-9CA5-FB069ABFE5BD}"/>
                </a:ext>
              </a:extLst>
            </xdr:cNvPr>
            <xdr:cNvSpPr txBox="1"/>
          </xdr:nvSpPr>
          <xdr:spPr>
            <a:xfrm>
              <a:off x="1714236" y="4133324"/>
              <a:ext cx="307840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(−2.𝑌𝑎𝑐𝑡𝑢𝑎𝑙.𝑠𝑞𝑓𝑡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0.𝑠𝑞𝑓𝑡+2.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𝛽1.〖𝑠𝑞𝑓𝑡〗^2  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16814</xdr:colOff>
      <xdr:row>24</xdr:row>
      <xdr:rowOff>76331</xdr:rowOff>
    </xdr:from>
    <xdr:ext cx="2507866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4D015B-67D7-4E69-B457-7D4EBF4E9102}"/>
                </a:ext>
              </a:extLst>
            </xdr:cNvPr>
            <xdr:cNvSpPr txBox="1"/>
          </xdr:nvSpPr>
          <xdr:spPr>
            <a:xfrm>
              <a:off x="1708980" y="4490676"/>
              <a:ext cx="2507866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𝑠𝑞𝑓𝑡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𝑠𝑞𝑓𝑡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4D015B-67D7-4E69-B457-7D4EBF4E9102}"/>
                </a:ext>
              </a:extLst>
            </xdr:cNvPr>
            <xdr:cNvSpPr txBox="1"/>
          </xdr:nvSpPr>
          <xdr:spPr>
            <a:xfrm>
              <a:off x="1708980" y="4490676"/>
              <a:ext cx="2507866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−2.𝑠𝑞𝑓𝑡(𝑌𝑎𝑐𝑡𝑢𝑎𝑙−(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𝑠𝑞𝑓𝑡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16814</xdr:colOff>
      <xdr:row>26</xdr:row>
      <xdr:rowOff>76331</xdr:rowOff>
    </xdr:from>
    <xdr:ext cx="2323778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716422-1E84-4336-91E0-BD17CF31C883}"/>
                </a:ext>
              </a:extLst>
            </xdr:cNvPr>
            <xdr:cNvSpPr txBox="1"/>
          </xdr:nvSpPr>
          <xdr:spPr>
            <a:xfrm>
              <a:off x="1708980" y="4858538"/>
              <a:ext cx="232377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𝑠𝑞𝑓𝑡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𝑌𝑎𝑐𝑡𝑢𝑎𝑙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𝑌𝑝𝑟𝑒𝑑𝑖𝑐𝑡𝑒𝑑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4716422-1E84-4336-91E0-BD17CF31C883}"/>
                </a:ext>
              </a:extLst>
            </xdr:cNvPr>
            <xdr:cNvSpPr txBox="1"/>
          </xdr:nvSpPr>
          <xdr:spPr>
            <a:xfrm>
              <a:off x="1708980" y="4858538"/>
              <a:ext cx="232377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−2.𝑠𝑞𝑓𝑡(𝑌𝑎𝑐𝑡𝑢𝑎𝑙−𝑌𝑝𝑟𝑒𝑑𝑖𝑐𝑡𝑒𝑑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A66A-751D-4155-B962-E78ED60D148C}">
  <dimension ref="A1:T104"/>
  <sheetViews>
    <sheetView tabSelected="1" workbookViewId="0">
      <selection activeCell="M24" sqref="M24"/>
    </sheetView>
  </sheetViews>
  <sheetFormatPr defaultRowHeight="14.4" x14ac:dyDescent="0.3"/>
  <cols>
    <col min="1" max="1" width="10.109375" customWidth="1"/>
    <col min="2" max="2" width="11.109375" bestFit="1" customWidth="1"/>
    <col min="4" max="4" width="19.88671875" customWidth="1"/>
    <col min="5" max="5" width="8.77734375" customWidth="1"/>
    <col min="6" max="6" width="4.6640625" customWidth="1"/>
    <col min="7" max="7" width="15" bestFit="1" customWidth="1"/>
    <col min="8" max="8" width="13" customWidth="1"/>
    <col min="9" max="9" width="4.77734375" customWidth="1"/>
    <col min="10" max="10" width="15.109375" bestFit="1" customWidth="1"/>
    <col min="11" max="11" width="13.6640625" customWidth="1"/>
    <col min="12" max="12" width="3.77734375" customWidth="1"/>
    <col min="13" max="13" width="12.6640625" bestFit="1" customWidth="1"/>
    <col min="14" max="14" width="11.88671875" customWidth="1"/>
    <col min="16" max="17" width="12" bestFit="1" customWidth="1"/>
  </cols>
  <sheetData>
    <row r="1" spans="1:5" x14ac:dyDescent="0.3">
      <c r="A1" s="8"/>
      <c r="B1" s="8"/>
      <c r="D1" s="4" t="s">
        <v>2</v>
      </c>
    </row>
    <row r="2" spans="1:5" x14ac:dyDescent="0.3">
      <c r="A2" s="8"/>
      <c r="B2" s="8"/>
    </row>
    <row r="3" spans="1:5" x14ac:dyDescent="0.3">
      <c r="A3" s="8" t="s">
        <v>0</v>
      </c>
      <c r="B3" s="8" t="s">
        <v>1</v>
      </c>
      <c r="D3" t="s">
        <v>3</v>
      </c>
      <c r="E3" t="s">
        <v>4</v>
      </c>
    </row>
    <row r="4" spans="1:5" x14ac:dyDescent="0.3">
      <c r="A4" s="12">
        <v>1100</v>
      </c>
      <c r="B4" s="12">
        <v>199000</v>
      </c>
      <c r="D4" s="2">
        <f t="shared" ref="D4:D13" si="0">STANDARDIZE(A4,AVERAGE($A$4:$A$13),_xlfn.STDEV.P($A$4:$A$13))</f>
        <v>-1.4580994351896945</v>
      </c>
      <c r="E4" s="2">
        <f t="shared" ref="E4:E13" si="1">STANDARDIZE(B4,AVERAGE($B$4:$B$13),_xlfn.STDEV.P($B$4:$B$13))</f>
        <v>-1.6167346744938</v>
      </c>
    </row>
    <row r="5" spans="1:5" x14ac:dyDescent="0.3">
      <c r="A5" s="12">
        <v>1250</v>
      </c>
      <c r="B5" s="12">
        <v>225000</v>
      </c>
      <c r="D5" s="2">
        <f t="shared" si="0"/>
        <v>-1.1024654266068421</v>
      </c>
      <c r="E5" s="2">
        <f t="shared" si="1"/>
        <v>-1.1690765111621835</v>
      </c>
    </row>
    <row r="6" spans="1:5" x14ac:dyDescent="0.3">
      <c r="A6" s="12">
        <v>1375</v>
      </c>
      <c r="B6" s="12">
        <v>290000</v>
      </c>
      <c r="D6" s="2">
        <f t="shared" si="0"/>
        <v>-0.80610375278779856</v>
      </c>
      <c r="E6" s="2">
        <f t="shared" si="1"/>
        <v>-4.9931102833141852E-2</v>
      </c>
    </row>
    <row r="7" spans="1:5" x14ac:dyDescent="0.3">
      <c r="A7" s="12">
        <v>1550</v>
      </c>
      <c r="B7" s="12">
        <v>240000</v>
      </c>
      <c r="D7" s="2">
        <f t="shared" si="0"/>
        <v>-0.39119740944113757</v>
      </c>
      <c r="E7" s="2">
        <f t="shared" si="1"/>
        <v>-0.91081218616317383</v>
      </c>
    </row>
    <row r="8" spans="1:5" x14ac:dyDescent="0.3">
      <c r="A8" s="12">
        <v>1600</v>
      </c>
      <c r="B8" s="12">
        <v>312000</v>
      </c>
      <c r="D8" s="2">
        <f t="shared" si="0"/>
        <v>-0.27265273991352013</v>
      </c>
      <c r="E8" s="2">
        <f t="shared" si="1"/>
        <v>0.32885657383207223</v>
      </c>
    </row>
    <row r="9" spans="1:5" x14ac:dyDescent="0.3">
      <c r="A9" s="12">
        <v>1700</v>
      </c>
      <c r="B9" s="12">
        <v>279000</v>
      </c>
      <c r="D9" s="2">
        <f t="shared" si="0"/>
        <v>-3.556340085828523E-2</v>
      </c>
      <c r="E9" s="2">
        <f t="shared" si="1"/>
        <v>-0.23932494116574887</v>
      </c>
    </row>
    <row r="10" spans="1:5" x14ac:dyDescent="0.3">
      <c r="A10" s="12">
        <v>1775</v>
      </c>
      <c r="B10" s="12">
        <v>350000</v>
      </c>
      <c r="D10" s="2">
        <f t="shared" si="0"/>
        <v>0.14225360343314092</v>
      </c>
      <c r="E10" s="2">
        <f t="shared" si="1"/>
        <v>0.98312619716289651</v>
      </c>
    </row>
    <row r="11" spans="1:5" x14ac:dyDescent="0.3">
      <c r="A11" s="12">
        <v>2000</v>
      </c>
      <c r="B11" s="12">
        <v>305000</v>
      </c>
      <c r="D11" s="2">
        <f t="shared" si="0"/>
        <v>0.6757046163074194</v>
      </c>
      <c r="E11" s="2">
        <f t="shared" si="1"/>
        <v>0.20833322216586772</v>
      </c>
    </row>
    <row r="12" spans="1:5" x14ac:dyDescent="0.3">
      <c r="A12" s="12">
        <v>2350</v>
      </c>
      <c r="B12" s="12">
        <v>405000</v>
      </c>
      <c r="D12" s="2">
        <f t="shared" si="0"/>
        <v>1.5055173030007414</v>
      </c>
      <c r="E12" s="2">
        <f t="shared" si="1"/>
        <v>1.9300953888259316</v>
      </c>
    </row>
    <row r="13" spans="1:5" x14ac:dyDescent="0.3">
      <c r="A13" s="12">
        <v>2450</v>
      </c>
      <c r="B13" s="12">
        <v>324000</v>
      </c>
      <c r="D13" s="2">
        <f t="shared" si="0"/>
        <v>1.7426066420559763</v>
      </c>
      <c r="E13" s="2">
        <f t="shared" si="1"/>
        <v>0.53546803383127983</v>
      </c>
    </row>
    <row r="20" spans="1:20" ht="28.8" x14ac:dyDescent="0.3">
      <c r="A20" s="4" t="s">
        <v>14</v>
      </c>
      <c r="G20" t="s">
        <v>8</v>
      </c>
      <c r="H20" t="s">
        <v>17</v>
      </c>
      <c r="J20" t="s">
        <v>9</v>
      </c>
      <c r="K20" t="s">
        <v>10</v>
      </c>
      <c r="M20" s="11" t="s">
        <v>15</v>
      </c>
      <c r="N20" s="11" t="s">
        <v>16</v>
      </c>
    </row>
    <row r="21" spans="1:20" x14ac:dyDescent="0.3">
      <c r="A21" t="s">
        <v>6</v>
      </c>
      <c r="B21" t="s">
        <v>7</v>
      </c>
      <c r="D21" t="s">
        <v>3</v>
      </c>
      <c r="E21" t="s">
        <v>4</v>
      </c>
      <c r="G21" t="s">
        <v>5</v>
      </c>
      <c r="J21" t="s">
        <v>13</v>
      </c>
    </row>
    <row r="22" spans="1:20" x14ac:dyDescent="0.3">
      <c r="A22" s="9">
        <v>0.1</v>
      </c>
      <c r="B22" s="9">
        <v>0.1</v>
      </c>
      <c r="C22" s="2"/>
      <c r="D22" s="2">
        <v>-1.4580994351896945</v>
      </c>
      <c r="E22" s="2">
        <v>-1.6167346744938</v>
      </c>
      <c r="G22" s="2">
        <f>+$A$22+$B$22*D22</f>
        <v>-4.5809943518969443E-2</v>
      </c>
      <c r="H22" s="2">
        <f>E22</f>
        <v>-1.6167346744938</v>
      </c>
      <c r="J22" s="2">
        <f>H22-G22</f>
        <v>-1.5709247309748307</v>
      </c>
      <c r="K22" s="2">
        <f>+J22*J22</f>
        <v>2.4678045103883441</v>
      </c>
      <c r="L22" s="2"/>
      <c r="M22" s="2">
        <f>-2*(H22-G22)</f>
        <v>3.1418494619496613</v>
      </c>
      <c r="N22" s="2">
        <f>-2*D22*(H22-G22)</f>
        <v>-4.5811289259198471</v>
      </c>
    </row>
    <row r="23" spans="1:20" x14ac:dyDescent="0.3">
      <c r="D23" s="2">
        <v>-1.1024654266068421</v>
      </c>
      <c r="E23" s="2">
        <v>-1.1690765111621835</v>
      </c>
      <c r="G23" s="2">
        <f t="shared" ref="G23:G31" si="2">+$A$22+$B$22*D23</f>
        <v>-1.0246542660684213E-2</v>
      </c>
      <c r="H23" s="2">
        <f t="shared" ref="H23:H31" si="3">E23</f>
        <v>-1.1690765111621835</v>
      </c>
      <c r="J23" s="2">
        <f t="shared" ref="J23:J31" si="4">H23-G23</f>
        <v>-1.1588299685014993</v>
      </c>
      <c r="K23" s="2">
        <f t="shared" ref="K23:K31" si="5">+J23*J23</f>
        <v>1.342886895897186</v>
      </c>
      <c r="L23" s="2"/>
      <c r="M23" s="2">
        <f t="shared" ref="M23:M31" si="6">-2*(H23-G23)</f>
        <v>2.3176599370029987</v>
      </c>
      <c r="N23" s="2">
        <f t="shared" ref="N23:N31" si="7">-2*D23*(H23-G23)</f>
        <v>-2.5551399511775976</v>
      </c>
    </row>
    <row r="24" spans="1:20" x14ac:dyDescent="0.3">
      <c r="D24" s="2">
        <v>-0.80610375278779856</v>
      </c>
      <c r="E24" s="2">
        <v>-4.9931102833141852E-2</v>
      </c>
      <c r="G24" s="2">
        <f t="shared" si="2"/>
        <v>1.9389624721220147E-2</v>
      </c>
      <c r="H24" s="2">
        <f t="shared" si="3"/>
        <v>-4.9931102833141852E-2</v>
      </c>
      <c r="J24" s="2">
        <f t="shared" si="4"/>
        <v>-6.9320727554361999E-2</v>
      </c>
      <c r="K24" s="2">
        <f t="shared" si="5"/>
        <v>4.8053632686660833E-3</v>
      </c>
      <c r="L24" s="2"/>
      <c r="M24" s="2">
        <f t="shared" si="6"/>
        <v>0.138641455108724</v>
      </c>
      <c r="N24" s="2">
        <f t="shared" si="7"/>
        <v>-0.11175939725510352</v>
      </c>
      <c r="S24" s="2"/>
      <c r="T24" s="2"/>
    </row>
    <row r="25" spans="1:20" x14ac:dyDescent="0.3">
      <c r="D25" s="2">
        <v>-0.39119740944113757</v>
      </c>
      <c r="E25" s="2">
        <v>-0.91081218616317383</v>
      </c>
      <c r="G25" s="2">
        <f t="shared" si="2"/>
        <v>6.0880259055886246E-2</v>
      </c>
      <c r="H25" s="2">
        <f t="shared" si="3"/>
        <v>-0.91081218616317383</v>
      </c>
      <c r="J25" s="2">
        <f t="shared" si="4"/>
        <v>-0.97169244521906006</v>
      </c>
      <c r="K25" s="2">
        <f t="shared" si="5"/>
        <v>0.94418620809579601</v>
      </c>
      <c r="L25" s="2"/>
      <c r="M25" s="2">
        <f t="shared" si="6"/>
        <v>1.9433848904381201</v>
      </c>
      <c r="N25" s="2">
        <f t="shared" si="7"/>
        <v>-0.76024713468644156</v>
      </c>
      <c r="S25" s="2"/>
      <c r="T25" s="2"/>
    </row>
    <row r="26" spans="1:20" x14ac:dyDescent="0.3">
      <c r="D26" s="2">
        <v>-0.27265273991352013</v>
      </c>
      <c r="E26" s="2">
        <v>0.32885657383207223</v>
      </c>
      <c r="G26" s="2">
        <f t="shared" si="2"/>
        <v>7.2734726008647999E-2</v>
      </c>
      <c r="H26" s="2">
        <f t="shared" si="3"/>
        <v>0.32885657383207223</v>
      </c>
      <c r="J26" s="2">
        <f t="shared" si="4"/>
        <v>0.25612184782342423</v>
      </c>
      <c r="K26" s="2">
        <f t="shared" si="5"/>
        <v>6.5598400932485285E-2</v>
      </c>
      <c r="L26" s="2"/>
      <c r="M26" s="2">
        <f t="shared" si="6"/>
        <v>-0.51224369564684846</v>
      </c>
      <c r="N26" s="2">
        <f t="shared" si="7"/>
        <v>0.13966464712154053</v>
      </c>
      <c r="S26" s="2"/>
      <c r="T26" s="2"/>
    </row>
    <row r="27" spans="1:20" x14ac:dyDescent="0.3">
      <c r="D27" s="2">
        <v>-3.556340085828523E-2</v>
      </c>
      <c r="E27" s="2">
        <v>-0.23932494116574887</v>
      </c>
      <c r="G27" s="2">
        <f t="shared" si="2"/>
        <v>9.6443659914171476E-2</v>
      </c>
      <c r="H27" s="2">
        <f t="shared" si="3"/>
        <v>-0.23932494116574887</v>
      </c>
      <c r="J27" s="2">
        <f t="shared" si="4"/>
        <v>-0.33576860107992035</v>
      </c>
      <c r="K27" s="2">
        <f t="shared" si="5"/>
        <v>0.11274055347116668</v>
      </c>
      <c r="L27" s="2"/>
      <c r="M27" s="2">
        <f t="shared" si="6"/>
        <v>0.6715372021598407</v>
      </c>
      <c r="N27" s="2">
        <f t="shared" si="7"/>
        <v>-2.388214671166174E-2</v>
      </c>
      <c r="S27" s="2"/>
      <c r="T27" s="2"/>
    </row>
    <row r="28" spans="1:20" x14ac:dyDescent="0.3">
      <c r="D28" s="2">
        <v>0.14225360343314092</v>
      </c>
      <c r="E28" s="2">
        <v>0.98312619716289651</v>
      </c>
      <c r="G28" s="2">
        <f t="shared" si="2"/>
        <v>0.1142253603433141</v>
      </c>
      <c r="H28" s="2">
        <f t="shared" si="3"/>
        <v>0.98312619716289651</v>
      </c>
      <c r="J28" s="2">
        <f t="shared" si="4"/>
        <v>0.86890083681958241</v>
      </c>
      <c r="K28" s="2">
        <f t="shared" si="5"/>
        <v>0.7549886642257706</v>
      </c>
      <c r="L28" s="2"/>
      <c r="M28" s="2">
        <f t="shared" si="6"/>
        <v>-1.7378016736391648</v>
      </c>
      <c r="N28" s="2">
        <f t="shared" si="7"/>
        <v>-0.24720855012731432</v>
      </c>
      <c r="S28" s="2"/>
      <c r="T28" s="2"/>
    </row>
    <row r="29" spans="1:20" x14ac:dyDescent="0.3">
      <c r="D29" s="2">
        <v>0.6757046163074194</v>
      </c>
      <c r="E29" s="2">
        <v>0.20833322216586772</v>
      </c>
      <c r="G29" s="2">
        <f t="shared" si="2"/>
        <v>0.16757046163074196</v>
      </c>
      <c r="H29" s="2">
        <f t="shared" si="3"/>
        <v>0.20833322216586772</v>
      </c>
      <c r="J29" s="2">
        <f t="shared" si="4"/>
        <v>4.0762760535125758E-2</v>
      </c>
      <c r="K29" s="2">
        <f t="shared" si="5"/>
        <v>1.6616026464440061E-3</v>
      </c>
      <c r="L29" s="2"/>
      <c r="M29" s="2">
        <f t="shared" si="6"/>
        <v>-8.1525521070251517E-2</v>
      </c>
      <c r="N29" s="2">
        <f t="shared" si="7"/>
        <v>-5.5087170934036735E-2</v>
      </c>
      <c r="S29" s="2"/>
      <c r="T29" s="2"/>
    </row>
    <row r="30" spans="1:20" x14ac:dyDescent="0.3">
      <c r="D30" s="2">
        <v>1.5055173030007414</v>
      </c>
      <c r="E30" s="2">
        <v>1.9300953888259316</v>
      </c>
      <c r="G30" s="2">
        <f t="shared" si="2"/>
        <v>0.25055173030007416</v>
      </c>
      <c r="H30" s="2">
        <f t="shared" si="3"/>
        <v>1.9300953888259316</v>
      </c>
      <c r="J30" s="2">
        <f t="shared" si="4"/>
        <v>1.6795436585258574</v>
      </c>
      <c r="K30" s="2">
        <f t="shared" si="5"/>
        <v>2.8208669008944218</v>
      </c>
      <c r="L30" s="2"/>
      <c r="M30" s="2">
        <f t="shared" si="6"/>
        <v>-3.3590873170517148</v>
      </c>
      <c r="N30" s="2">
        <f t="shared" si="7"/>
        <v>-5.0571640781116942</v>
      </c>
      <c r="S30" s="2"/>
      <c r="T30" s="2"/>
    </row>
    <row r="31" spans="1:20" x14ac:dyDescent="0.3">
      <c r="D31" s="2">
        <v>1.7426066420559763</v>
      </c>
      <c r="E31" s="2">
        <v>0.53546803383127983</v>
      </c>
      <c r="G31" s="2">
        <f t="shared" si="2"/>
        <v>0.27426066420559764</v>
      </c>
      <c r="H31" s="2">
        <f t="shared" si="3"/>
        <v>0.53546803383127983</v>
      </c>
      <c r="J31" s="2">
        <f t="shared" si="4"/>
        <v>0.2612073696256822</v>
      </c>
      <c r="K31" s="2">
        <f t="shared" si="5"/>
        <v>6.822928994676776E-2</v>
      </c>
      <c r="L31" s="2"/>
      <c r="M31" s="2">
        <f t="shared" si="6"/>
        <v>-0.52241473925136439</v>
      </c>
      <c r="N31" s="2">
        <f t="shared" si="7"/>
        <v>-0.91036339452736847</v>
      </c>
      <c r="S31" s="2"/>
      <c r="T31" s="2"/>
    </row>
    <row r="32" spans="1:20" x14ac:dyDescent="0.3">
      <c r="S32" s="2"/>
      <c r="T32" s="2"/>
    </row>
    <row r="33" spans="1:20" x14ac:dyDescent="0.3">
      <c r="J33" s="5" t="s">
        <v>12</v>
      </c>
      <c r="K33" s="8">
        <f>SUM(K22:K32)</f>
        <v>8.583768389767048</v>
      </c>
      <c r="M33" s="2">
        <f>SUM(M22:M32)</f>
        <v>1.9999999999999996</v>
      </c>
      <c r="N33" s="2">
        <f>SUM(N22:N32)</f>
        <v>-14.162316102329527</v>
      </c>
      <c r="S33" s="2"/>
      <c r="T33" s="2"/>
    </row>
    <row r="34" spans="1:20" x14ac:dyDescent="0.3">
      <c r="M34" s="6" t="s">
        <v>18</v>
      </c>
      <c r="N34" s="6" t="s">
        <v>19</v>
      </c>
      <c r="S34" s="2"/>
      <c r="T34" s="2"/>
    </row>
    <row r="35" spans="1:20" x14ac:dyDescent="0.3">
      <c r="P35" s="2"/>
      <c r="Q35" s="2"/>
    </row>
    <row r="36" spans="1:20" x14ac:dyDescent="0.3">
      <c r="A36" t="s">
        <v>11</v>
      </c>
      <c r="P36" s="2"/>
      <c r="Q36" s="2"/>
    </row>
    <row r="37" spans="1:20" x14ac:dyDescent="0.3">
      <c r="A37" t="s">
        <v>20</v>
      </c>
      <c r="P37" s="2"/>
      <c r="Q37" s="2"/>
    </row>
    <row r="38" spans="1:20" x14ac:dyDescent="0.3">
      <c r="P38" s="2"/>
      <c r="Q38" s="2"/>
    </row>
    <row r="39" spans="1:20" x14ac:dyDescent="0.3">
      <c r="A39" t="s">
        <v>21</v>
      </c>
      <c r="D39" s="7" t="s">
        <v>23</v>
      </c>
      <c r="E39" s="9">
        <f>+A22-0.01*M33</f>
        <v>8.0000000000000016E-2</v>
      </c>
      <c r="P39" s="2"/>
      <c r="Q39" s="2"/>
    </row>
    <row r="40" spans="1:20" x14ac:dyDescent="0.3">
      <c r="A40" t="s">
        <v>38</v>
      </c>
      <c r="D40" s="7" t="s">
        <v>27</v>
      </c>
      <c r="E40" s="9">
        <f>+B22-0.01*N33</f>
        <v>0.24162316102329529</v>
      </c>
      <c r="P40" s="2"/>
      <c r="Q40" s="2"/>
    </row>
    <row r="41" spans="1:20" x14ac:dyDescent="0.3">
      <c r="P41" s="2"/>
      <c r="Q41" s="2"/>
    </row>
    <row r="42" spans="1:20" x14ac:dyDescent="0.3">
      <c r="M42" s="2"/>
      <c r="N42" s="2"/>
    </row>
    <row r="43" spans="1:20" ht="28.8" x14ac:dyDescent="0.3">
      <c r="A43" s="4" t="s">
        <v>24</v>
      </c>
      <c r="G43" t="s">
        <v>8</v>
      </c>
      <c r="H43" t="s">
        <v>17</v>
      </c>
      <c r="J43" t="s">
        <v>9</v>
      </c>
      <c r="K43" t="s">
        <v>10</v>
      </c>
      <c r="M43" s="11" t="s">
        <v>15</v>
      </c>
      <c r="N43" s="11" t="s">
        <v>16</v>
      </c>
    </row>
    <row r="44" spans="1:20" x14ac:dyDescent="0.3">
      <c r="A44" t="s">
        <v>6</v>
      </c>
      <c r="B44" t="s">
        <v>7</v>
      </c>
      <c r="D44" t="s">
        <v>3</v>
      </c>
      <c r="E44" t="s">
        <v>4</v>
      </c>
      <c r="G44" t="s">
        <v>5</v>
      </c>
      <c r="J44" t="s">
        <v>13</v>
      </c>
    </row>
    <row r="45" spans="1:20" x14ac:dyDescent="0.3">
      <c r="A45" s="9">
        <f>+E39</f>
        <v>8.0000000000000016E-2</v>
      </c>
      <c r="B45" s="9">
        <f>+E40</f>
        <v>0.24162316102329529</v>
      </c>
      <c r="C45" s="2"/>
      <c r="D45" s="2">
        <v>-1.4580994351896945</v>
      </c>
      <c r="E45" s="2">
        <v>-1.6167346744938</v>
      </c>
      <c r="G45" s="2">
        <f>+$A$45+$B$45*D45</f>
        <v>-0.27231059461681545</v>
      </c>
      <c r="H45" s="2">
        <f>E45</f>
        <v>-1.6167346744938</v>
      </c>
      <c r="J45" s="2">
        <f>+H45-G45</f>
        <v>-1.3444240798769846</v>
      </c>
      <c r="K45" s="2">
        <f>+J45*J45</f>
        <v>1.8074761065530769</v>
      </c>
      <c r="L45" s="2"/>
      <c r="M45" s="2">
        <f t="shared" ref="M45:M54" si="8">-(H45-G45)*2</f>
        <v>2.6888481597539693</v>
      </c>
      <c r="N45" s="2">
        <f>-(H45-G45)*D45*2</f>
        <v>-3.9206079830481122</v>
      </c>
    </row>
    <row r="46" spans="1:20" x14ac:dyDescent="0.3">
      <c r="D46" s="2">
        <v>-1.1024654266068421</v>
      </c>
      <c r="E46" s="2">
        <v>-1.1690765111621835</v>
      </c>
      <c r="G46" s="2">
        <f t="shared" ref="G46:G54" si="9">+$A$45+$B$45*D46</f>
        <v>-0.18638118129564091</v>
      </c>
      <c r="H46" s="2">
        <f t="shared" ref="H46:H54" si="10">E46</f>
        <v>-1.1690765111621835</v>
      </c>
      <c r="J46" s="2">
        <f t="shared" ref="J46:J54" si="11">+H46-G46</f>
        <v>-0.98269532986654262</v>
      </c>
      <c r="K46" s="2">
        <f t="shared" ref="K46:K54" si="12">+J46*J46</f>
        <v>0.96569011134151306</v>
      </c>
      <c r="L46" s="2"/>
      <c r="M46" s="2">
        <f t="shared" si="8"/>
        <v>1.9653906597330852</v>
      </c>
      <c r="N46" s="2">
        <f t="shared" ref="N46:N54" si="13">-(H46-G46)*D46*2</f>
        <v>-2.1667752521317385</v>
      </c>
    </row>
    <row r="47" spans="1:20" x14ac:dyDescent="0.3">
      <c r="D47" s="2">
        <v>-0.80610375278779856</v>
      </c>
      <c r="E47" s="2">
        <v>-4.9931102833141852E-2</v>
      </c>
      <c r="G47" s="2">
        <f t="shared" si="9"/>
        <v>-0.11477333686132885</v>
      </c>
      <c r="H47" s="2">
        <f t="shared" si="10"/>
        <v>-4.9931102833141852E-2</v>
      </c>
      <c r="J47" s="2">
        <f t="shared" si="11"/>
        <v>6.4842234028186993E-2</v>
      </c>
      <c r="K47" s="2">
        <f t="shared" si="12"/>
        <v>4.2045153137661708E-3</v>
      </c>
      <c r="L47" s="2"/>
      <c r="M47" s="2">
        <f t="shared" si="8"/>
        <v>-0.12968446805637399</v>
      </c>
      <c r="N47" s="2">
        <f t="shared" si="13"/>
        <v>0.10453913637853246</v>
      </c>
    </row>
    <row r="48" spans="1:20" x14ac:dyDescent="0.3">
      <c r="D48" s="2">
        <v>-0.39119740944113757</v>
      </c>
      <c r="E48" s="2">
        <v>-0.91081218616317383</v>
      </c>
      <c r="G48" s="2">
        <f t="shared" si="9"/>
        <v>-1.4522354653291936E-2</v>
      </c>
      <c r="H48" s="2">
        <f t="shared" si="10"/>
        <v>-0.91081218616317383</v>
      </c>
      <c r="J48" s="2">
        <f t="shared" si="11"/>
        <v>-0.89628983150988195</v>
      </c>
      <c r="K48" s="2">
        <f t="shared" si="12"/>
        <v>0.80333546206801254</v>
      </c>
      <c r="L48" s="2"/>
      <c r="M48" s="2">
        <f t="shared" si="8"/>
        <v>1.7925796630197639</v>
      </c>
      <c r="N48" s="2">
        <f t="shared" si="13"/>
        <v>-0.70125252039019903</v>
      </c>
    </row>
    <row r="49" spans="1:14" x14ac:dyDescent="0.3">
      <c r="D49" s="2">
        <v>-0.27265273991352013</v>
      </c>
      <c r="E49" s="2">
        <v>0.32885657383207223</v>
      </c>
      <c r="G49" s="2">
        <f t="shared" si="9"/>
        <v>1.4120783120432898E-2</v>
      </c>
      <c r="H49" s="2">
        <f t="shared" si="10"/>
        <v>0.32885657383207223</v>
      </c>
      <c r="J49" s="2">
        <f t="shared" si="11"/>
        <v>0.31473579071163932</v>
      </c>
      <c r="K49" s="2">
        <f t="shared" si="12"/>
        <v>9.9058617954880829E-2</v>
      </c>
      <c r="L49" s="2"/>
      <c r="M49" s="2">
        <f t="shared" si="8"/>
        <v>-0.62947158142327864</v>
      </c>
      <c r="N49" s="2">
        <f t="shared" si="13"/>
        <v>0.17162715137275339</v>
      </c>
    </row>
    <row r="50" spans="1:14" x14ac:dyDescent="0.3">
      <c r="D50" s="2">
        <v>-3.556340085828523E-2</v>
      </c>
      <c r="E50" s="2">
        <v>-0.23932494116574887</v>
      </c>
      <c r="G50" s="2">
        <f t="shared" si="9"/>
        <v>7.1407058667882564E-2</v>
      </c>
      <c r="H50" s="2">
        <f t="shared" si="10"/>
        <v>-0.23932494116574887</v>
      </c>
      <c r="J50" s="2">
        <f t="shared" si="11"/>
        <v>-0.31073199983363142</v>
      </c>
      <c r="K50" s="2">
        <f t="shared" si="12"/>
        <v>9.6554375720607918E-2</v>
      </c>
      <c r="L50" s="2"/>
      <c r="M50" s="2">
        <f t="shared" si="8"/>
        <v>0.62146399966726285</v>
      </c>
      <c r="N50" s="2">
        <f t="shared" si="13"/>
        <v>-2.2101373339160107E-2</v>
      </c>
    </row>
    <row r="51" spans="1:14" x14ac:dyDescent="0.3">
      <c r="D51" s="2">
        <v>0.14225360343314092</v>
      </c>
      <c r="E51" s="2">
        <v>0.98312619716289651</v>
      </c>
      <c r="G51" s="2">
        <f t="shared" si="9"/>
        <v>0.11437176532846982</v>
      </c>
      <c r="H51" s="2">
        <f t="shared" si="10"/>
        <v>0.98312619716289651</v>
      </c>
      <c r="J51" s="2">
        <f t="shared" si="11"/>
        <v>0.86875443183442669</v>
      </c>
      <c r="K51" s="2">
        <f t="shared" si="12"/>
        <v>0.75473426283195755</v>
      </c>
      <c r="L51" s="2"/>
      <c r="M51" s="2">
        <f t="shared" si="8"/>
        <v>-1.7375088636688534</v>
      </c>
      <c r="N51" s="2">
        <f t="shared" si="13"/>
        <v>-0.24716689685391638</v>
      </c>
    </row>
    <row r="52" spans="1:14" x14ac:dyDescent="0.3">
      <c r="D52" s="2">
        <v>0.6757046163074194</v>
      </c>
      <c r="E52" s="2">
        <v>0.20833322216586772</v>
      </c>
      <c r="G52" s="2">
        <f t="shared" si="9"/>
        <v>0.24326588531023158</v>
      </c>
      <c r="H52" s="2">
        <f t="shared" si="10"/>
        <v>0.20833322216586772</v>
      </c>
      <c r="J52" s="2">
        <f t="shared" si="11"/>
        <v>-3.4932663144363857E-2</v>
      </c>
      <c r="K52" s="2">
        <f t="shared" si="12"/>
        <v>1.220290954357597E-3</v>
      </c>
      <c r="L52" s="2"/>
      <c r="M52" s="2">
        <f t="shared" si="8"/>
        <v>6.9865326288727714E-2</v>
      </c>
      <c r="N52" s="2">
        <f t="shared" si="13"/>
        <v>4.7208323493117425E-2</v>
      </c>
    </row>
    <row r="53" spans="1:14" x14ac:dyDescent="0.3">
      <c r="D53" s="2">
        <v>1.5055173030007414</v>
      </c>
      <c r="E53" s="2">
        <v>1.9300953888259316</v>
      </c>
      <c r="G53" s="2">
        <f t="shared" si="9"/>
        <v>0.4437678497263054</v>
      </c>
      <c r="H53" s="2">
        <f t="shared" si="10"/>
        <v>1.9300953888259316</v>
      </c>
      <c r="J53" s="2">
        <f t="shared" si="11"/>
        <v>1.4863275390996262</v>
      </c>
      <c r="K53" s="2">
        <f t="shared" si="12"/>
        <v>2.209169553485951</v>
      </c>
      <c r="L53" s="2"/>
      <c r="M53" s="2">
        <f t="shared" si="8"/>
        <v>-2.9726550781992525</v>
      </c>
      <c r="N53" s="2">
        <f t="shared" si="13"/>
        <v>-4.4753836560819966</v>
      </c>
    </row>
    <row r="54" spans="1:14" x14ac:dyDescent="0.3">
      <c r="D54" s="2">
        <v>1.7426066420559763</v>
      </c>
      <c r="E54" s="2">
        <v>0.53546803383127983</v>
      </c>
      <c r="G54" s="2">
        <f t="shared" si="9"/>
        <v>0.50105412527375504</v>
      </c>
      <c r="H54" s="2">
        <f t="shared" si="10"/>
        <v>0.53546803383127983</v>
      </c>
      <c r="J54" s="2">
        <f t="shared" si="11"/>
        <v>3.4413908557524797E-2</v>
      </c>
      <c r="K54" s="2">
        <f t="shared" si="12"/>
        <v>1.1843171022056784E-3</v>
      </c>
      <c r="L54" s="2"/>
      <c r="M54" s="2">
        <f t="shared" si="8"/>
        <v>-6.8827817115049594E-2</v>
      </c>
      <c r="N54" s="2">
        <f t="shared" si="13"/>
        <v>-0.11993981126289943</v>
      </c>
    </row>
    <row r="56" spans="1:14" x14ac:dyDescent="0.3">
      <c r="J56" s="5" t="s">
        <v>12</v>
      </c>
      <c r="K56" s="8">
        <f>SUM(K45:K55)</f>
        <v>6.742627613326329</v>
      </c>
    </row>
    <row r="57" spans="1:14" x14ac:dyDescent="0.3">
      <c r="M57" s="2">
        <f>SUM(M46:M56)</f>
        <v>-1.0888481597539683</v>
      </c>
      <c r="N57" s="2">
        <f>SUM(N46:N56)</f>
        <v>-7.4092448988155066</v>
      </c>
    </row>
    <row r="58" spans="1:14" x14ac:dyDescent="0.3">
      <c r="M58" s="6" t="s">
        <v>19</v>
      </c>
      <c r="N58" s="6" t="s">
        <v>19</v>
      </c>
    </row>
    <row r="60" spans="1:14" x14ac:dyDescent="0.3">
      <c r="A60" t="s">
        <v>11</v>
      </c>
    </row>
    <row r="61" spans="1:14" x14ac:dyDescent="0.3">
      <c r="A61" t="s">
        <v>20</v>
      </c>
    </row>
    <row r="63" spans="1:14" x14ac:dyDescent="0.3">
      <c r="A63" t="s">
        <v>21</v>
      </c>
      <c r="D63" s="7" t="s">
        <v>25</v>
      </c>
      <c r="E63" s="9">
        <f>+A45-0.01*M57</f>
        <v>9.0888481597539705E-2</v>
      </c>
    </row>
    <row r="64" spans="1:14" x14ac:dyDescent="0.3">
      <c r="A64" t="s">
        <v>38</v>
      </c>
      <c r="D64" s="7" t="s">
        <v>26</v>
      </c>
      <c r="E64" s="9">
        <f>+B45-0.01*N57</f>
        <v>0.31571561001145032</v>
      </c>
    </row>
    <row r="65" spans="1:17" x14ac:dyDescent="0.3">
      <c r="D65" s="7"/>
      <c r="E65" s="2"/>
    </row>
    <row r="66" spans="1:17" ht="28.8" x14ac:dyDescent="0.3">
      <c r="A66" s="4" t="s">
        <v>24</v>
      </c>
      <c r="G66" t="s">
        <v>8</v>
      </c>
      <c r="H66" t="s">
        <v>17</v>
      </c>
      <c r="J66" t="s">
        <v>9</v>
      </c>
      <c r="K66" t="s">
        <v>10</v>
      </c>
      <c r="M66" s="11" t="s">
        <v>15</v>
      </c>
      <c r="N66" s="11" t="s">
        <v>16</v>
      </c>
    </row>
    <row r="67" spans="1:17" x14ac:dyDescent="0.3">
      <c r="A67" t="s">
        <v>6</v>
      </c>
      <c r="B67" t="s">
        <v>7</v>
      </c>
      <c r="D67" t="s">
        <v>3</v>
      </c>
      <c r="E67" t="s">
        <v>4</v>
      </c>
      <c r="G67" t="s">
        <v>5</v>
      </c>
      <c r="J67" t="s">
        <v>13</v>
      </c>
    </row>
    <row r="68" spans="1:17" x14ac:dyDescent="0.3">
      <c r="A68" s="9">
        <f>E63</f>
        <v>9.0888481597539705E-2</v>
      </c>
      <c r="B68" s="9">
        <f>E64</f>
        <v>0.31571561001145032</v>
      </c>
      <c r="D68" s="3">
        <v>-1.4717673960973183</v>
      </c>
      <c r="E68">
        <v>-1.6699093920839887</v>
      </c>
      <c r="G68" s="2">
        <f>+$A$68+$B$68*D68</f>
        <v>-0.373771459656289</v>
      </c>
      <c r="H68" s="2">
        <f>E68</f>
        <v>-1.6699093920839887</v>
      </c>
      <c r="J68" s="2">
        <f>+H68-G68</f>
        <v>-1.2961379324276998</v>
      </c>
      <c r="K68" s="2">
        <f>+J68*J68</f>
        <v>1.6799735398779525</v>
      </c>
      <c r="L68" s="2"/>
      <c r="M68" s="2">
        <f t="shared" ref="M68:M77" si="14">-(H68-G68)*2</f>
        <v>2.5922758648553996</v>
      </c>
      <c r="N68" s="2">
        <f>-(H68-G68)*D68*2</f>
        <v>-3.8152270995841553</v>
      </c>
    </row>
    <row r="69" spans="1:17" x14ac:dyDescent="0.3">
      <c r="D69" s="3">
        <v>-0.75383208092789478</v>
      </c>
      <c r="E69">
        <v>-0.86217193639667555</v>
      </c>
      <c r="G69" s="2">
        <f t="shared" ref="G69:G77" si="15">+$A$68+$B$68*D69</f>
        <v>-0.14710807367881157</v>
      </c>
      <c r="H69" s="2">
        <f t="shared" ref="H69:H77" si="16">E69</f>
        <v>-0.86217193639667555</v>
      </c>
      <c r="J69" s="2">
        <f t="shared" ref="J69:J77" si="17">+H69-G69</f>
        <v>-0.71506386271786404</v>
      </c>
      <c r="K69" s="2">
        <f t="shared" ref="K69:K77" si="18">+J69*J69</f>
        <v>0.51131632776499236</v>
      </c>
      <c r="L69" s="2"/>
      <c r="M69" s="2">
        <f t="shared" si="14"/>
        <v>1.4301277254357281</v>
      </c>
      <c r="N69" s="2">
        <f t="shared" ref="N69:N77" si="19">-(H69-G69)*D69*2</f>
        <v>-1.0780761592578918</v>
      </c>
    </row>
    <row r="70" spans="1:17" x14ac:dyDescent="0.3">
      <c r="D70" s="3">
        <v>-0.69400413799710947</v>
      </c>
      <c r="E70">
        <v>0.43723179666552386</v>
      </c>
      <c r="G70" s="2">
        <f t="shared" si="15"/>
        <v>-0.12821945818068847</v>
      </c>
      <c r="H70" s="2">
        <f t="shared" si="16"/>
        <v>0.43723179666552386</v>
      </c>
      <c r="J70" s="2">
        <f t="shared" si="17"/>
        <v>0.56545125484621228</v>
      </c>
      <c r="K70" s="2">
        <f t="shared" si="18"/>
        <v>0.31973512160715611</v>
      </c>
      <c r="L70" s="2"/>
      <c r="M70" s="2">
        <f t="shared" si="14"/>
        <v>-1.1309025096924246</v>
      </c>
      <c r="N70" s="2">
        <f t="shared" si="19"/>
        <v>0.78485102139785889</v>
      </c>
    </row>
    <row r="71" spans="1:17" x14ac:dyDescent="0.3">
      <c r="D71" s="3">
        <v>-0.39486442334318295</v>
      </c>
      <c r="E71">
        <v>-0.9499694859279052</v>
      </c>
      <c r="G71" s="2">
        <f t="shared" si="15"/>
        <v>-3.3776380690072869E-2</v>
      </c>
      <c r="H71" s="2">
        <f t="shared" si="16"/>
        <v>-0.9499694859279052</v>
      </c>
      <c r="J71" s="2">
        <f t="shared" si="17"/>
        <v>-0.91619310523783237</v>
      </c>
      <c r="K71" s="2">
        <f t="shared" si="18"/>
        <v>0.83940980608534177</v>
      </c>
      <c r="L71" s="2"/>
      <c r="M71" s="2">
        <f t="shared" si="14"/>
        <v>1.8323862104756647</v>
      </c>
      <c r="N71" s="2">
        <f t="shared" si="19"/>
        <v>-0.72354412434147364</v>
      </c>
    </row>
    <row r="72" spans="1:17" x14ac:dyDescent="0.3">
      <c r="D72" s="3">
        <v>-0.27520853748161239</v>
      </c>
      <c r="E72">
        <v>0.31431522732180228</v>
      </c>
      <c r="G72" s="2">
        <f t="shared" si="15"/>
        <v>4.0008503061733647E-3</v>
      </c>
      <c r="H72" s="2">
        <f t="shared" si="16"/>
        <v>0.31431522732180228</v>
      </c>
      <c r="J72" s="2">
        <f t="shared" si="17"/>
        <v>0.31031437701562892</v>
      </c>
      <c r="K72" s="2">
        <f t="shared" si="18"/>
        <v>9.6295012582597886E-2</v>
      </c>
      <c r="L72" s="2"/>
      <c r="M72" s="2">
        <f t="shared" si="14"/>
        <v>-0.62062875403125783</v>
      </c>
      <c r="N72" s="2">
        <f t="shared" si="19"/>
        <v>0.17080233171597781</v>
      </c>
    </row>
    <row r="73" spans="1:17" x14ac:dyDescent="0.3">
      <c r="D73" s="3">
        <v>-3.5896765758471179E-2</v>
      </c>
      <c r="E73">
        <v>-0.26514859958431364</v>
      </c>
      <c r="G73" s="2">
        <f t="shared" si="15"/>
        <v>7.9555312298665831E-2</v>
      </c>
      <c r="H73" s="2">
        <f t="shared" si="16"/>
        <v>-0.26514859958431364</v>
      </c>
      <c r="J73" s="2">
        <f t="shared" si="17"/>
        <v>-0.34470391188297944</v>
      </c>
      <c r="K73" s="2">
        <f t="shared" si="18"/>
        <v>0.11882078686742885</v>
      </c>
      <c r="L73" s="2"/>
      <c r="M73" s="2">
        <f t="shared" si="14"/>
        <v>0.68940782376595888</v>
      </c>
      <c r="N73" s="2">
        <f t="shared" si="19"/>
        <v>-2.4747511161784006E-2</v>
      </c>
    </row>
    <row r="74" spans="1:17" x14ac:dyDescent="0.3">
      <c r="D74" s="3">
        <v>-3.5896765758471179E-2</v>
      </c>
      <c r="E74">
        <v>0.2791962075093104</v>
      </c>
      <c r="G74" s="2">
        <f t="shared" si="15"/>
        <v>7.9555312298665831E-2</v>
      </c>
      <c r="H74" s="2">
        <f t="shared" si="16"/>
        <v>0.2791962075093104</v>
      </c>
      <c r="J74" s="2">
        <f t="shared" si="17"/>
        <v>0.19964089521064457</v>
      </c>
      <c r="K74" s="2">
        <f t="shared" si="18"/>
        <v>3.9856487040507566E-2</v>
      </c>
      <c r="L74" s="2"/>
      <c r="M74" s="2">
        <f t="shared" si="14"/>
        <v>-0.39928179042128914</v>
      </c>
      <c r="N74" s="2">
        <f t="shared" si="19"/>
        <v>1.4332924902375997E-2</v>
      </c>
    </row>
    <row r="75" spans="1:17" x14ac:dyDescent="0.3">
      <c r="D75" s="3">
        <v>0.38289883475702591</v>
      </c>
      <c r="E75">
        <v>0.24407718769681855</v>
      </c>
      <c r="G75" s="2">
        <f t="shared" si="15"/>
        <v>0.21177562078552764</v>
      </c>
      <c r="H75" s="2">
        <f t="shared" si="16"/>
        <v>0.24407718769681855</v>
      </c>
      <c r="J75" s="2">
        <f t="shared" si="17"/>
        <v>3.2301566911290908E-2</v>
      </c>
      <c r="K75" s="2">
        <f t="shared" si="18"/>
        <v>1.0433912249246035E-3</v>
      </c>
      <c r="L75" s="2"/>
      <c r="M75" s="2">
        <f t="shared" si="14"/>
        <v>-6.4603133822581815E-2</v>
      </c>
      <c r="N75" s="2">
        <f t="shared" si="19"/>
        <v>-2.4736464662318786E-2</v>
      </c>
    </row>
    <row r="76" spans="1:17" x14ac:dyDescent="0.3">
      <c r="D76" s="3">
        <v>1.5196297504419465</v>
      </c>
      <c r="E76">
        <v>1.9473496486026745</v>
      </c>
      <c r="G76" s="2">
        <f t="shared" si="15"/>
        <v>0.57065931524986691</v>
      </c>
      <c r="H76" s="2">
        <f t="shared" si="16"/>
        <v>1.9473496486026745</v>
      </c>
      <c r="J76" s="2">
        <f t="shared" si="17"/>
        <v>1.3766903333528075</v>
      </c>
      <c r="K76" s="2">
        <f t="shared" si="18"/>
        <v>1.8952762739470643</v>
      </c>
      <c r="L76" s="2"/>
      <c r="M76" s="2">
        <f t="shared" si="14"/>
        <v>-2.7533806667056151</v>
      </c>
      <c r="N76" s="2">
        <f t="shared" si="19"/>
        <v>-4.1841191754175338</v>
      </c>
    </row>
    <row r="77" spans="1:17" x14ac:dyDescent="0.3">
      <c r="D77" s="3">
        <v>1.7589415221650877</v>
      </c>
      <c r="E77">
        <v>0.52502934619675357</v>
      </c>
      <c r="G77" s="2">
        <f t="shared" si="15"/>
        <v>0.64621377724235929</v>
      </c>
      <c r="H77" s="2">
        <f t="shared" si="16"/>
        <v>0.52502934619675357</v>
      </c>
      <c r="J77" s="2">
        <f t="shared" si="17"/>
        <v>-0.12118443104560572</v>
      </c>
      <c r="K77" s="2">
        <f t="shared" si="18"/>
        <v>1.4685666327847168E-2</v>
      </c>
      <c r="L77" s="2"/>
      <c r="M77" s="2">
        <f t="shared" si="14"/>
        <v>0.24236886209121145</v>
      </c>
      <c r="N77" s="2">
        <f t="shared" si="19"/>
        <v>0.42631265521213568</v>
      </c>
    </row>
    <row r="79" spans="1:17" x14ac:dyDescent="0.3">
      <c r="J79" s="5" t="s">
        <v>12</v>
      </c>
      <c r="K79" s="8">
        <f>SUM(K68:K78)</f>
        <v>5.5164124133258134</v>
      </c>
      <c r="P79" s="2"/>
      <c r="Q79" s="2"/>
    </row>
    <row r="80" spans="1:17" x14ac:dyDescent="0.3">
      <c r="M80" s="2">
        <f>SUM(M69:M79)</f>
        <v>-0.77450623290460574</v>
      </c>
      <c r="N80" s="2">
        <f>SUM(N69:N79)</f>
        <v>-4.6389245016126539</v>
      </c>
    </row>
    <row r="81" spans="1:14" x14ac:dyDescent="0.3">
      <c r="M81" s="6" t="s">
        <v>19</v>
      </c>
      <c r="N81" s="6" t="s">
        <v>19</v>
      </c>
    </row>
    <row r="83" spans="1:14" x14ac:dyDescent="0.3">
      <c r="A83" t="s">
        <v>11</v>
      </c>
    </row>
    <row r="84" spans="1:14" x14ac:dyDescent="0.3">
      <c r="A84" t="s">
        <v>20</v>
      </c>
    </row>
    <row r="86" spans="1:14" x14ac:dyDescent="0.3">
      <c r="A86" t="s">
        <v>21</v>
      </c>
      <c r="D86" s="7" t="s">
        <v>25</v>
      </c>
      <c r="E86" s="9">
        <f>+A68-0.01*M80</f>
        <v>9.8633543926585757E-2</v>
      </c>
    </row>
    <row r="87" spans="1:14" x14ac:dyDescent="0.3">
      <c r="A87" t="s">
        <v>38</v>
      </c>
      <c r="D87" s="7" t="s">
        <v>26</v>
      </c>
      <c r="E87" s="9">
        <f>+B68-0.01*N80</f>
        <v>0.36210485502757683</v>
      </c>
    </row>
    <row r="88" spans="1:14" x14ac:dyDescent="0.3">
      <c r="D88" s="7"/>
      <c r="E88" s="2"/>
    </row>
    <row r="89" spans="1:14" ht="28.8" x14ac:dyDescent="0.3">
      <c r="A89" s="4" t="s">
        <v>24</v>
      </c>
      <c r="G89" t="s">
        <v>8</v>
      </c>
      <c r="H89" t="s">
        <v>17</v>
      </c>
      <c r="J89" t="s">
        <v>9</v>
      </c>
      <c r="K89" t="s">
        <v>10</v>
      </c>
      <c r="M89" s="11" t="s">
        <v>15</v>
      </c>
      <c r="N89" s="11" t="s">
        <v>16</v>
      </c>
    </row>
    <row r="90" spans="1:14" x14ac:dyDescent="0.3">
      <c r="A90" t="s">
        <v>6</v>
      </c>
      <c r="B90" t="s">
        <v>7</v>
      </c>
      <c r="D90" t="s">
        <v>3</v>
      </c>
      <c r="E90" t="s">
        <v>4</v>
      </c>
      <c r="G90" t="s">
        <v>5</v>
      </c>
      <c r="J90" t="s">
        <v>13</v>
      </c>
    </row>
    <row r="91" spans="1:14" x14ac:dyDescent="0.3">
      <c r="A91" s="9">
        <f>E86</f>
        <v>9.8633543926585757E-2</v>
      </c>
      <c r="B91" s="9">
        <f>E87</f>
        <v>0.36210485502757683</v>
      </c>
      <c r="D91" s="3">
        <v>-1.4717673960973183</v>
      </c>
      <c r="E91">
        <v>-1.6699093920839887</v>
      </c>
      <c r="G91" s="2">
        <f>+$A$91+$B$91*D91</f>
        <v>-0.43430057567154801</v>
      </c>
      <c r="H91" s="2">
        <f>E91</f>
        <v>-1.6699093920839887</v>
      </c>
      <c r="J91" s="2">
        <f>+H91-G91</f>
        <v>-1.2356088164124408</v>
      </c>
      <c r="K91" s="2">
        <f>+J91*J91</f>
        <v>1.5267291471961528</v>
      </c>
      <c r="L91" s="2"/>
      <c r="M91" s="2">
        <f t="shared" ref="M91:M100" si="20">-(H91-G91)*2</f>
        <v>2.4712176328248816</v>
      </c>
      <c r="N91" s="2">
        <f>-(H91-G91)*D91*2</f>
        <v>-3.6370575406524548</v>
      </c>
    </row>
    <row r="92" spans="1:14" x14ac:dyDescent="0.3">
      <c r="D92" s="3">
        <v>-0.75383208092789478</v>
      </c>
      <c r="E92">
        <v>-0.86217193639667555</v>
      </c>
      <c r="G92" s="2">
        <f t="shared" ref="G92:G100" si="21">+$A$91+$B$91*D92</f>
        <v>-0.17433271245294618</v>
      </c>
      <c r="H92" s="2">
        <f t="shared" ref="H92:H100" si="22">E92</f>
        <v>-0.86217193639667555</v>
      </c>
      <c r="J92" s="2">
        <f t="shared" ref="J92:J100" si="23">+H92-G92</f>
        <v>-0.68783922394372943</v>
      </c>
      <c r="K92" s="2">
        <f t="shared" ref="K92:K100" si="24">+J92*J92</f>
        <v>0.47312279799551193</v>
      </c>
      <c r="L92" s="2"/>
      <c r="M92" s="2">
        <f t="shared" si="20"/>
        <v>1.3756784478874589</v>
      </c>
      <c r="N92" s="2">
        <f t="shared" ref="N92:N100" si="25">-(H92-G92)*D92*2</f>
        <v>-1.0370305470586596</v>
      </c>
    </row>
    <row r="93" spans="1:14" x14ac:dyDescent="0.3">
      <c r="D93" s="3">
        <v>-0.69400413799710947</v>
      </c>
      <c r="E93">
        <v>0.43723179666552386</v>
      </c>
      <c r="G93" s="2">
        <f t="shared" si="21"/>
        <v>-0.15266872385139602</v>
      </c>
      <c r="H93" s="2">
        <f t="shared" si="22"/>
        <v>0.43723179666552386</v>
      </c>
      <c r="J93" s="2">
        <f t="shared" si="23"/>
        <v>0.58990052051691988</v>
      </c>
      <c r="K93" s="2">
        <f t="shared" si="24"/>
        <v>0.34798262410613301</v>
      </c>
      <c r="L93" s="2"/>
      <c r="M93" s="2">
        <f t="shared" si="20"/>
        <v>-1.1798010410338398</v>
      </c>
      <c r="N93" s="2">
        <f t="shared" si="25"/>
        <v>0.81878680449078234</v>
      </c>
    </row>
    <row r="94" spans="1:14" x14ac:dyDescent="0.3">
      <c r="D94" s="3">
        <v>-0.39486442334318295</v>
      </c>
      <c r="E94">
        <v>-0.9499694859279052</v>
      </c>
      <c r="G94" s="2">
        <f t="shared" si="21"/>
        <v>-4.4348780843645227E-2</v>
      </c>
      <c r="H94" s="2">
        <f t="shared" si="22"/>
        <v>-0.9499694859279052</v>
      </c>
      <c r="J94" s="2">
        <f t="shared" si="23"/>
        <v>-0.90562070508425996</v>
      </c>
      <c r="K94" s="2">
        <f t="shared" si="24"/>
        <v>0.82014886147731214</v>
      </c>
      <c r="L94" s="2"/>
      <c r="M94" s="2">
        <f t="shared" si="20"/>
        <v>1.8112414101685199</v>
      </c>
      <c r="N94" s="2">
        <f t="shared" si="25"/>
        <v>-0.71519479496148608</v>
      </c>
    </row>
    <row r="95" spans="1:14" x14ac:dyDescent="0.3">
      <c r="D95" s="3">
        <v>-0.27520853748161239</v>
      </c>
      <c r="E95">
        <v>0.31431522732180228</v>
      </c>
      <c r="G95" s="2">
        <f t="shared" si="21"/>
        <v>-1.0208036405449372E-3</v>
      </c>
      <c r="H95" s="2">
        <f t="shared" si="22"/>
        <v>0.31431522732180228</v>
      </c>
      <c r="J95" s="2">
        <f t="shared" si="23"/>
        <v>0.31533603096234719</v>
      </c>
      <c r="K95" s="2">
        <f t="shared" si="24"/>
        <v>9.9436812423086385E-2</v>
      </c>
      <c r="L95" s="2"/>
      <c r="M95" s="2">
        <f t="shared" si="20"/>
        <v>-0.63067206192469438</v>
      </c>
      <c r="N95" s="2">
        <f t="shared" si="25"/>
        <v>0.17356633579280803</v>
      </c>
    </row>
    <row r="96" spans="1:14" x14ac:dyDescent="0.3">
      <c r="D96" s="3">
        <v>-3.5896765758471179E-2</v>
      </c>
      <c r="E96">
        <v>-0.26514859958431364</v>
      </c>
      <c r="G96" s="2">
        <f t="shared" si="21"/>
        <v>8.5635150765655671E-2</v>
      </c>
      <c r="H96" s="2">
        <f t="shared" si="22"/>
        <v>-0.26514859958431364</v>
      </c>
      <c r="J96" s="2">
        <f t="shared" si="23"/>
        <v>-0.35078375034996934</v>
      </c>
      <c r="K96" s="2">
        <f t="shared" si="24"/>
        <v>0.12304923950958961</v>
      </c>
      <c r="L96" s="2"/>
      <c r="M96" s="2">
        <f t="shared" si="20"/>
        <v>0.70156750069993867</v>
      </c>
      <c r="N96" s="2">
        <f t="shared" si="25"/>
        <v>-2.5184004236381764E-2</v>
      </c>
    </row>
    <row r="97" spans="4:14" x14ac:dyDescent="0.3">
      <c r="D97" s="3">
        <v>-3.5896765758471179E-2</v>
      </c>
      <c r="E97">
        <v>0.2791962075093104</v>
      </c>
      <c r="G97" s="2">
        <f t="shared" si="21"/>
        <v>8.5635150765655671E-2</v>
      </c>
      <c r="H97" s="2">
        <f t="shared" si="22"/>
        <v>0.2791962075093104</v>
      </c>
      <c r="J97" s="2">
        <f t="shared" si="23"/>
        <v>0.19356105674365473</v>
      </c>
      <c r="K97" s="2">
        <f t="shared" si="24"/>
        <v>3.7465882687720324E-2</v>
      </c>
      <c r="L97" s="2"/>
      <c r="M97" s="2">
        <f t="shared" si="20"/>
        <v>-0.38712211348730946</v>
      </c>
      <c r="N97" s="2">
        <f t="shared" si="25"/>
        <v>1.3896431827778244E-2</v>
      </c>
    </row>
    <row r="98" spans="4:14" x14ac:dyDescent="0.3">
      <c r="D98" s="3">
        <v>0.38289883475702591</v>
      </c>
      <c r="E98">
        <v>0.24407718769681855</v>
      </c>
      <c r="G98" s="2">
        <f t="shared" si="21"/>
        <v>0.23728307097650669</v>
      </c>
      <c r="H98" s="2">
        <f t="shared" si="22"/>
        <v>0.24407718769681855</v>
      </c>
      <c r="J98" s="2">
        <f t="shared" si="23"/>
        <v>6.7941167203118547E-3</v>
      </c>
      <c r="K98" s="2">
        <f t="shared" si="24"/>
        <v>4.6160022009221111E-5</v>
      </c>
      <c r="L98" s="2"/>
      <c r="M98" s="2">
        <f t="shared" si="20"/>
        <v>-1.3588233440623709E-2</v>
      </c>
      <c r="N98" s="2">
        <f t="shared" si="25"/>
        <v>-5.2029187508212714E-3</v>
      </c>
    </row>
    <row r="99" spans="4:14" x14ac:dyDescent="0.3">
      <c r="D99" s="3">
        <v>1.5196297504419465</v>
      </c>
      <c r="E99">
        <v>1.9473496486026745</v>
      </c>
      <c r="G99" s="2">
        <f t="shared" si="21"/>
        <v>0.64889885440595951</v>
      </c>
      <c r="H99" s="2">
        <f t="shared" si="22"/>
        <v>1.9473496486026745</v>
      </c>
      <c r="J99" s="2">
        <f t="shared" si="23"/>
        <v>1.2984507941967149</v>
      </c>
      <c r="K99" s="2">
        <f t="shared" si="24"/>
        <v>1.6859744649500799</v>
      </c>
      <c r="L99" s="2"/>
      <c r="M99" s="2">
        <f t="shared" si="20"/>
        <v>-2.5969015883934299</v>
      </c>
      <c r="N99" s="2">
        <f t="shared" si="25"/>
        <v>-3.9463289126926022</v>
      </c>
    </row>
    <row r="100" spans="4:14" x14ac:dyDescent="0.3">
      <c r="D100" s="3">
        <v>1.7589415221650877</v>
      </c>
      <c r="E100">
        <v>0.52502934619675357</v>
      </c>
      <c r="G100" s="2">
        <f t="shared" si="21"/>
        <v>0.73555480881216018</v>
      </c>
      <c r="H100" s="2">
        <f t="shared" si="22"/>
        <v>0.52502934619675357</v>
      </c>
      <c r="J100" s="2">
        <f t="shared" si="23"/>
        <v>-0.21052546261540661</v>
      </c>
      <c r="K100" s="2">
        <f t="shared" si="24"/>
        <v>4.4320970409430969E-2</v>
      </c>
      <c r="L100" s="2"/>
      <c r="M100" s="2">
        <f t="shared" si="20"/>
        <v>0.42105092523081322</v>
      </c>
      <c r="N100" s="2">
        <f t="shared" si="25"/>
        <v>0.74060395533450518</v>
      </c>
    </row>
    <row r="102" spans="4:14" x14ac:dyDescent="0.3">
      <c r="J102" s="5" t="s">
        <v>12</v>
      </c>
      <c r="K102" s="8">
        <f>SUM(K91:K101)</f>
        <v>5.1582769607770267</v>
      </c>
    </row>
    <row r="103" spans="4:14" x14ac:dyDescent="0.3">
      <c r="M103" s="2">
        <f>SUM(M92:M102)</f>
        <v>-0.49854675429316653</v>
      </c>
      <c r="N103" s="2">
        <f>SUM(N92:N102)</f>
        <v>-3.9820876502540772</v>
      </c>
    </row>
    <row r="104" spans="4:14" x14ac:dyDescent="0.3">
      <c r="M104" s="6" t="s">
        <v>19</v>
      </c>
      <c r="N104" s="6" t="s">
        <v>19</v>
      </c>
    </row>
  </sheetData>
  <hyperlinks>
    <hyperlink ref="M20" location="'partial differential'!B9" display="'partial differential'!B9" xr:uid="{D00FBE8C-2BAB-41FF-B7CD-4EEC7A798AF8}"/>
    <hyperlink ref="N20" location="'partial differential'!B23" display="'partial differential'!B23" xr:uid="{BEE9EDE9-3B0A-407D-BA4C-BC2AB08744D4}"/>
    <hyperlink ref="M43" location="'partial differential'!B9" display="'partial differential'!B9" xr:uid="{3951212B-BF11-4713-B0FA-EB84EA86DAB2}"/>
    <hyperlink ref="N43" location="'partial differential'!B23" display="'partial differential'!B23" xr:uid="{5CA8DFD2-00DF-451C-B8ED-5210C745C688}"/>
    <hyperlink ref="M66" location="'partial differential'!B9" display="'partial differential'!B9" xr:uid="{53DED7A6-D48D-493E-9484-D13712FE2C56}"/>
    <hyperlink ref="N66" location="'partial differential'!B23" display="'partial differential'!B23" xr:uid="{E7648DC5-8627-42CF-AB7D-C039854CA53E}"/>
    <hyperlink ref="M89" location="'partial differential'!B9" display="'partial differential'!B9" xr:uid="{DA1AABD2-BA0E-43BA-BE5E-60874D70670A}"/>
    <hyperlink ref="N89" location="'partial differential'!B23" display="'partial differential'!B23" xr:uid="{BEBDA61A-8F92-4D52-8D3E-70F2C10A5C0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8B38-2B32-4D5B-AC06-5A19E5A83E8E}">
  <dimension ref="A1:T104"/>
  <sheetViews>
    <sheetView workbookViewId="0"/>
  </sheetViews>
  <sheetFormatPr defaultRowHeight="14.4" x14ac:dyDescent="0.3"/>
  <cols>
    <col min="1" max="1" width="10.109375" customWidth="1"/>
    <col min="2" max="2" width="11.109375" bestFit="1" customWidth="1"/>
    <col min="4" max="4" width="19.88671875" customWidth="1"/>
    <col min="5" max="5" width="8.77734375" customWidth="1"/>
    <col min="6" max="6" width="4.6640625" customWidth="1"/>
    <col min="7" max="7" width="15" bestFit="1" customWidth="1"/>
    <col min="8" max="8" width="13" customWidth="1"/>
    <col min="9" max="9" width="4.77734375" customWidth="1"/>
    <col min="10" max="10" width="15.109375" bestFit="1" customWidth="1"/>
    <col min="11" max="11" width="13.6640625" customWidth="1"/>
    <col min="12" max="12" width="3.77734375" customWidth="1"/>
    <col min="13" max="13" width="12.6640625" bestFit="1" customWidth="1"/>
    <col min="14" max="14" width="11.88671875" customWidth="1"/>
    <col min="16" max="17" width="12" bestFit="1" customWidth="1"/>
  </cols>
  <sheetData>
    <row r="1" spans="1:5" x14ac:dyDescent="0.3">
      <c r="D1" s="4" t="s">
        <v>2</v>
      </c>
    </row>
    <row r="3" spans="1:5" x14ac:dyDescent="0.3">
      <c r="A3" t="s">
        <v>0</v>
      </c>
      <c r="B3" t="s">
        <v>1</v>
      </c>
      <c r="D3" t="s">
        <v>3</v>
      </c>
      <c r="E3" t="s">
        <v>4</v>
      </c>
    </row>
    <row r="4" spans="1:5" x14ac:dyDescent="0.3">
      <c r="A4" s="1">
        <v>1100</v>
      </c>
      <c r="B4" s="1">
        <v>199000</v>
      </c>
      <c r="D4" s="2">
        <f t="shared" ref="D4:D13" si="0">STANDARDIZE(A4,AVERAGE($A$4:$A$13),_xlfn.STDEV.P($A$4:$A$13))</f>
        <v>-1.4580994351896945</v>
      </c>
      <c r="E4" s="2">
        <f t="shared" ref="E4:E13" si="1">STANDARDIZE(B4,AVERAGE($B$4:$B$13),_xlfn.STDEV.P($B$4:$B$13))</f>
        <v>-1.6167346744938</v>
      </c>
    </row>
    <row r="5" spans="1:5" x14ac:dyDescent="0.3">
      <c r="A5" s="1">
        <v>1250</v>
      </c>
      <c r="B5" s="1">
        <v>225000</v>
      </c>
      <c r="D5" s="2">
        <f t="shared" si="0"/>
        <v>-1.1024654266068421</v>
      </c>
      <c r="E5" s="2">
        <f t="shared" si="1"/>
        <v>-1.1690765111621835</v>
      </c>
    </row>
    <row r="6" spans="1:5" x14ac:dyDescent="0.3">
      <c r="A6" s="1">
        <v>1375</v>
      </c>
      <c r="B6" s="1">
        <v>290000</v>
      </c>
      <c r="D6" s="2">
        <f t="shared" si="0"/>
        <v>-0.80610375278779856</v>
      </c>
      <c r="E6" s="2">
        <f t="shared" si="1"/>
        <v>-4.9931102833141852E-2</v>
      </c>
    </row>
    <row r="7" spans="1:5" x14ac:dyDescent="0.3">
      <c r="A7" s="1">
        <v>1550</v>
      </c>
      <c r="B7" s="1">
        <v>240000</v>
      </c>
      <c r="D7" s="2">
        <f t="shared" si="0"/>
        <v>-0.39119740944113757</v>
      </c>
      <c r="E7" s="2">
        <f t="shared" si="1"/>
        <v>-0.91081218616317383</v>
      </c>
    </row>
    <row r="8" spans="1:5" x14ac:dyDescent="0.3">
      <c r="A8" s="1">
        <v>1600</v>
      </c>
      <c r="B8" s="1">
        <v>312000</v>
      </c>
      <c r="D8" s="2">
        <f t="shared" si="0"/>
        <v>-0.27265273991352013</v>
      </c>
      <c r="E8" s="2">
        <f t="shared" si="1"/>
        <v>0.32885657383207223</v>
      </c>
    </row>
    <row r="9" spans="1:5" x14ac:dyDescent="0.3">
      <c r="A9" s="1">
        <v>1700</v>
      </c>
      <c r="B9" s="1">
        <v>279000</v>
      </c>
      <c r="D9" s="2">
        <f t="shared" si="0"/>
        <v>-3.556340085828523E-2</v>
      </c>
      <c r="E9" s="2">
        <f t="shared" si="1"/>
        <v>-0.23932494116574887</v>
      </c>
    </row>
    <row r="10" spans="1:5" x14ac:dyDescent="0.3">
      <c r="A10" s="1">
        <v>1775</v>
      </c>
      <c r="B10" s="1">
        <v>350000</v>
      </c>
      <c r="D10" s="2">
        <f t="shared" si="0"/>
        <v>0.14225360343314092</v>
      </c>
      <c r="E10" s="2">
        <f t="shared" si="1"/>
        <v>0.98312619716289651</v>
      </c>
    </row>
    <row r="11" spans="1:5" x14ac:dyDescent="0.3">
      <c r="A11" s="1">
        <v>2000</v>
      </c>
      <c r="B11" s="1">
        <v>305000</v>
      </c>
      <c r="D11" s="2">
        <f t="shared" si="0"/>
        <v>0.6757046163074194</v>
      </c>
      <c r="E11" s="2">
        <f t="shared" si="1"/>
        <v>0.20833322216586772</v>
      </c>
    </row>
    <row r="12" spans="1:5" x14ac:dyDescent="0.3">
      <c r="A12" s="1">
        <v>2350</v>
      </c>
      <c r="B12" s="1">
        <v>405000</v>
      </c>
      <c r="D12" s="2">
        <f t="shared" si="0"/>
        <v>1.5055173030007414</v>
      </c>
      <c r="E12" s="2">
        <f t="shared" si="1"/>
        <v>1.9300953888259316</v>
      </c>
    </row>
    <row r="13" spans="1:5" x14ac:dyDescent="0.3">
      <c r="A13" s="1">
        <v>2450</v>
      </c>
      <c r="B13" s="1">
        <v>324000</v>
      </c>
      <c r="D13" s="2">
        <f t="shared" si="0"/>
        <v>1.7426066420559763</v>
      </c>
      <c r="E13" s="2">
        <f t="shared" si="1"/>
        <v>0.53546803383127983</v>
      </c>
    </row>
    <row r="20" spans="1:20" ht="28.8" x14ac:dyDescent="0.3">
      <c r="A20" s="4" t="s">
        <v>14</v>
      </c>
      <c r="G20" t="s">
        <v>8</v>
      </c>
      <c r="H20" t="s">
        <v>17</v>
      </c>
      <c r="J20" t="s">
        <v>9</v>
      </c>
      <c r="K20" t="s">
        <v>10</v>
      </c>
      <c r="M20" s="11" t="s">
        <v>15</v>
      </c>
      <c r="N20" s="11" t="s">
        <v>16</v>
      </c>
    </row>
    <row r="21" spans="1:20" x14ac:dyDescent="0.3">
      <c r="A21" t="s">
        <v>6</v>
      </c>
      <c r="B21" t="s">
        <v>7</v>
      </c>
      <c r="D21" t="s">
        <v>3</v>
      </c>
      <c r="E21" t="s">
        <v>4</v>
      </c>
      <c r="G21" t="s">
        <v>5</v>
      </c>
      <c r="J21" t="s">
        <v>13</v>
      </c>
    </row>
    <row r="22" spans="1:20" x14ac:dyDescent="0.3">
      <c r="A22" s="9">
        <v>0.1</v>
      </c>
      <c r="B22" s="9">
        <v>0.1</v>
      </c>
      <c r="C22" s="2"/>
      <c r="D22" s="2">
        <v>-1.4580994351896945</v>
      </c>
      <c r="E22" s="2">
        <v>-1.6167346744938</v>
      </c>
      <c r="G22" s="2">
        <f>+$A$22+$B$22*D22</f>
        <v>-4.5809943518969443E-2</v>
      </c>
      <c r="H22" s="2">
        <f>E22</f>
        <v>-1.6167346744938</v>
      </c>
      <c r="J22" s="2">
        <f>H22-G22</f>
        <v>-1.5709247309748307</v>
      </c>
      <c r="K22" s="2">
        <f>+J22*J22</f>
        <v>2.4678045103883441</v>
      </c>
      <c r="L22" s="2"/>
      <c r="M22" s="2">
        <f t="shared" ref="M22:M31" si="2">-(H22-G22)*2</f>
        <v>3.1418494619496613</v>
      </c>
      <c r="N22" s="2">
        <f>-(H22-G22)*D22*2</f>
        <v>-4.5811289259198471</v>
      </c>
    </row>
    <row r="23" spans="1:20" x14ac:dyDescent="0.3">
      <c r="D23" s="2">
        <v>-1.1024654266068421</v>
      </c>
      <c r="E23" s="2">
        <v>-1.1690765111621835</v>
      </c>
      <c r="G23" s="2">
        <f t="shared" ref="G23:G31" si="3">+$A$22+$B$22*D23</f>
        <v>-1.0246542660684213E-2</v>
      </c>
      <c r="H23" s="2">
        <f t="shared" ref="H23:H31" si="4">E23</f>
        <v>-1.1690765111621835</v>
      </c>
      <c r="J23" s="2">
        <f t="shared" ref="J23:J31" si="5">H23-G23</f>
        <v>-1.1588299685014993</v>
      </c>
      <c r="K23" s="2">
        <f t="shared" ref="K23:K31" si="6">+J23*J23</f>
        <v>1.342886895897186</v>
      </c>
      <c r="L23" s="2"/>
      <c r="M23" s="2">
        <f t="shared" si="2"/>
        <v>2.3176599370029987</v>
      </c>
      <c r="N23" s="2">
        <f t="shared" ref="N23:N31" si="7">-(H23-G23)*D23*2</f>
        <v>-2.5551399511775976</v>
      </c>
    </row>
    <row r="24" spans="1:20" x14ac:dyDescent="0.3">
      <c r="D24" s="2">
        <v>-0.80610375278779856</v>
      </c>
      <c r="E24" s="2">
        <v>-4.9931102833141852E-2</v>
      </c>
      <c r="G24" s="2">
        <f t="shared" si="3"/>
        <v>1.9389624721220147E-2</v>
      </c>
      <c r="H24" s="2">
        <f t="shared" si="4"/>
        <v>-4.9931102833141852E-2</v>
      </c>
      <c r="J24" s="2">
        <f t="shared" si="5"/>
        <v>-6.9320727554361999E-2</v>
      </c>
      <c r="K24" s="2">
        <f t="shared" si="6"/>
        <v>4.8053632686660833E-3</v>
      </c>
      <c r="L24" s="2"/>
      <c r="M24" s="2">
        <f t="shared" si="2"/>
        <v>0.138641455108724</v>
      </c>
      <c r="N24" s="2">
        <f t="shared" si="7"/>
        <v>-0.11175939725510352</v>
      </c>
      <c r="S24" s="2"/>
      <c r="T24" s="2"/>
    </row>
    <row r="25" spans="1:20" x14ac:dyDescent="0.3">
      <c r="D25" s="2">
        <v>-0.39119740944113757</v>
      </c>
      <c r="E25" s="2">
        <v>-0.91081218616317383</v>
      </c>
      <c r="G25" s="2">
        <f t="shared" si="3"/>
        <v>6.0880259055886246E-2</v>
      </c>
      <c r="H25" s="2">
        <f t="shared" si="4"/>
        <v>-0.91081218616317383</v>
      </c>
      <c r="J25" s="2">
        <f t="shared" si="5"/>
        <v>-0.97169244521906006</v>
      </c>
      <c r="K25" s="2">
        <f t="shared" si="6"/>
        <v>0.94418620809579601</v>
      </c>
      <c r="L25" s="2"/>
      <c r="M25" s="2">
        <f t="shared" si="2"/>
        <v>1.9433848904381201</v>
      </c>
      <c r="N25" s="2">
        <f t="shared" si="7"/>
        <v>-0.76024713468644156</v>
      </c>
      <c r="S25" s="2"/>
      <c r="T25" s="2"/>
    </row>
    <row r="26" spans="1:20" x14ac:dyDescent="0.3">
      <c r="D26" s="2">
        <v>-0.27265273991352013</v>
      </c>
      <c r="E26" s="2">
        <v>0.32885657383207223</v>
      </c>
      <c r="G26" s="2">
        <f t="shared" si="3"/>
        <v>7.2734726008647999E-2</v>
      </c>
      <c r="H26" s="2">
        <f t="shared" si="4"/>
        <v>0.32885657383207223</v>
      </c>
      <c r="J26" s="2">
        <f t="shared" si="5"/>
        <v>0.25612184782342423</v>
      </c>
      <c r="K26" s="2">
        <f t="shared" si="6"/>
        <v>6.5598400932485285E-2</v>
      </c>
      <c r="L26" s="2"/>
      <c r="M26" s="2">
        <f t="shared" si="2"/>
        <v>-0.51224369564684846</v>
      </c>
      <c r="N26" s="2">
        <f t="shared" si="7"/>
        <v>0.13966464712154053</v>
      </c>
      <c r="S26" s="2"/>
      <c r="T26" s="2"/>
    </row>
    <row r="27" spans="1:20" x14ac:dyDescent="0.3">
      <c r="D27" s="2">
        <v>-3.556340085828523E-2</v>
      </c>
      <c r="E27" s="2">
        <v>-0.23932494116574887</v>
      </c>
      <c r="G27" s="2">
        <f t="shared" si="3"/>
        <v>9.6443659914171476E-2</v>
      </c>
      <c r="H27" s="2">
        <f t="shared" si="4"/>
        <v>-0.23932494116574887</v>
      </c>
      <c r="J27" s="2">
        <f t="shared" si="5"/>
        <v>-0.33576860107992035</v>
      </c>
      <c r="K27" s="2">
        <f t="shared" si="6"/>
        <v>0.11274055347116668</v>
      </c>
      <c r="L27" s="2"/>
      <c r="M27" s="2">
        <f t="shared" si="2"/>
        <v>0.6715372021598407</v>
      </c>
      <c r="N27" s="2">
        <f t="shared" si="7"/>
        <v>-2.388214671166174E-2</v>
      </c>
      <c r="S27" s="2"/>
      <c r="T27" s="2"/>
    </row>
    <row r="28" spans="1:20" x14ac:dyDescent="0.3">
      <c r="D28" s="2">
        <v>0.14225360343314092</v>
      </c>
      <c r="E28" s="2">
        <v>0.98312619716289651</v>
      </c>
      <c r="G28" s="2">
        <f t="shared" si="3"/>
        <v>0.1142253603433141</v>
      </c>
      <c r="H28" s="2">
        <f t="shared" si="4"/>
        <v>0.98312619716289651</v>
      </c>
      <c r="J28" s="2">
        <f t="shared" si="5"/>
        <v>0.86890083681958241</v>
      </c>
      <c r="K28" s="2">
        <f t="shared" si="6"/>
        <v>0.7549886642257706</v>
      </c>
      <c r="L28" s="2"/>
      <c r="M28" s="2">
        <f t="shared" si="2"/>
        <v>-1.7378016736391648</v>
      </c>
      <c r="N28" s="2">
        <f t="shared" si="7"/>
        <v>-0.24720855012731432</v>
      </c>
      <c r="S28" s="2"/>
      <c r="T28" s="2"/>
    </row>
    <row r="29" spans="1:20" x14ac:dyDescent="0.3">
      <c r="D29" s="2">
        <v>0.6757046163074194</v>
      </c>
      <c r="E29" s="2">
        <v>0.20833322216586772</v>
      </c>
      <c r="G29" s="2">
        <f t="shared" si="3"/>
        <v>0.16757046163074196</v>
      </c>
      <c r="H29" s="2">
        <f t="shared" si="4"/>
        <v>0.20833322216586772</v>
      </c>
      <c r="J29" s="2">
        <f t="shared" si="5"/>
        <v>4.0762760535125758E-2</v>
      </c>
      <c r="K29" s="2">
        <f t="shared" si="6"/>
        <v>1.6616026464440061E-3</v>
      </c>
      <c r="L29" s="2"/>
      <c r="M29" s="2">
        <f t="shared" si="2"/>
        <v>-8.1525521070251517E-2</v>
      </c>
      <c r="N29" s="2">
        <f t="shared" si="7"/>
        <v>-5.5087170934036735E-2</v>
      </c>
      <c r="S29" s="2"/>
      <c r="T29" s="2"/>
    </row>
    <row r="30" spans="1:20" x14ac:dyDescent="0.3">
      <c r="D30" s="2">
        <v>1.5055173030007414</v>
      </c>
      <c r="E30" s="2">
        <v>1.9300953888259316</v>
      </c>
      <c r="G30" s="2">
        <f t="shared" si="3"/>
        <v>0.25055173030007416</v>
      </c>
      <c r="H30" s="2">
        <f t="shared" si="4"/>
        <v>1.9300953888259316</v>
      </c>
      <c r="J30" s="2">
        <f t="shared" si="5"/>
        <v>1.6795436585258574</v>
      </c>
      <c r="K30" s="2">
        <f t="shared" si="6"/>
        <v>2.8208669008944218</v>
      </c>
      <c r="L30" s="2"/>
      <c r="M30" s="2">
        <f t="shared" si="2"/>
        <v>-3.3590873170517148</v>
      </c>
      <c r="N30" s="2">
        <f t="shared" si="7"/>
        <v>-5.0571640781116942</v>
      </c>
      <c r="S30" s="2"/>
      <c r="T30" s="2"/>
    </row>
    <row r="31" spans="1:20" x14ac:dyDescent="0.3">
      <c r="D31" s="2">
        <v>1.7426066420559763</v>
      </c>
      <c r="E31" s="2">
        <v>0.53546803383127983</v>
      </c>
      <c r="G31" s="2">
        <f t="shared" si="3"/>
        <v>0.27426066420559764</v>
      </c>
      <c r="H31" s="2">
        <f t="shared" si="4"/>
        <v>0.53546803383127983</v>
      </c>
      <c r="J31" s="2">
        <f t="shared" si="5"/>
        <v>0.2612073696256822</v>
      </c>
      <c r="K31" s="2">
        <f t="shared" si="6"/>
        <v>6.822928994676776E-2</v>
      </c>
      <c r="L31" s="2"/>
      <c r="M31" s="2">
        <f t="shared" si="2"/>
        <v>-0.52241473925136439</v>
      </c>
      <c r="N31" s="2">
        <f t="shared" si="7"/>
        <v>-0.91036339452736847</v>
      </c>
      <c r="S31" s="2"/>
      <c r="T31" s="2"/>
    </row>
    <row r="32" spans="1:20" x14ac:dyDescent="0.3">
      <c r="S32" s="2"/>
      <c r="T32" s="2"/>
    </row>
    <row r="33" spans="1:20" x14ac:dyDescent="0.3">
      <c r="J33" s="5" t="s">
        <v>12</v>
      </c>
      <c r="K33" s="8">
        <f>SUM(K22:K32)</f>
        <v>8.583768389767048</v>
      </c>
      <c r="M33" s="2">
        <f>SUM(M22:M32)</f>
        <v>1.9999999999999996</v>
      </c>
      <c r="N33" s="2">
        <f>SUM(N22:N32)</f>
        <v>-14.162316102329527</v>
      </c>
      <c r="S33" s="2"/>
      <c r="T33" s="2"/>
    </row>
    <row r="34" spans="1:20" x14ac:dyDescent="0.3">
      <c r="M34" s="6" t="s">
        <v>18</v>
      </c>
      <c r="N34" s="6" t="s">
        <v>19</v>
      </c>
      <c r="S34" s="2"/>
      <c r="T34" s="2"/>
    </row>
    <row r="35" spans="1:20" x14ac:dyDescent="0.3">
      <c r="P35" s="2"/>
      <c r="Q35" s="2"/>
    </row>
    <row r="36" spans="1:20" x14ac:dyDescent="0.3">
      <c r="A36" t="s">
        <v>11</v>
      </c>
      <c r="P36" s="2"/>
      <c r="Q36" s="2"/>
    </row>
    <row r="37" spans="1:20" x14ac:dyDescent="0.3">
      <c r="A37" t="s">
        <v>20</v>
      </c>
      <c r="P37" s="2"/>
      <c r="Q37" s="2"/>
    </row>
    <row r="38" spans="1:20" x14ac:dyDescent="0.3">
      <c r="P38" s="2"/>
      <c r="Q38" s="2"/>
    </row>
    <row r="39" spans="1:20" x14ac:dyDescent="0.3">
      <c r="A39" t="s">
        <v>21</v>
      </c>
      <c r="D39" s="7" t="s">
        <v>33</v>
      </c>
      <c r="E39" s="9">
        <f>+A22-0.05*M33</f>
        <v>0</v>
      </c>
      <c r="P39" s="2"/>
      <c r="Q39" s="2"/>
    </row>
    <row r="40" spans="1:20" x14ac:dyDescent="0.3">
      <c r="A40" t="s">
        <v>22</v>
      </c>
      <c r="D40" s="7" t="s">
        <v>34</v>
      </c>
      <c r="E40" s="9">
        <f>+B22-0.05*N33</f>
        <v>0.8081158051164764</v>
      </c>
      <c r="P40" s="2"/>
      <c r="Q40" s="2"/>
    </row>
    <row r="41" spans="1:20" x14ac:dyDescent="0.3">
      <c r="P41" s="2"/>
      <c r="Q41" s="2"/>
    </row>
    <row r="42" spans="1:20" x14ac:dyDescent="0.3">
      <c r="M42" s="2"/>
      <c r="N42" s="2"/>
    </row>
    <row r="43" spans="1:20" ht="28.8" x14ac:dyDescent="0.3">
      <c r="A43" s="4" t="s">
        <v>24</v>
      </c>
      <c r="G43" t="s">
        <v>8</v>
      </c>
      <c r="H43" t="s">
        <v>17</v>
      </c>
      <c r="J43" t="s">
        <v>9</v>
      </c>
      <c r="K43" t="s">
        <v>10</v>
      </c>
      <c r="M43" s="11" t="s">
        <v>15</v>
      </c>
      <c r="N43" s="11" t="s">
        <v>16</v>
      </c>
    </row>
    <row r="44" spans="1:20" x14ac:dyDescent="0.3">
      <c r="A44" t="s">
        <v>6</v>
      </c>
      <c r="B44" t="s">
        <v>7</v>
      </c>
      <c r="D44" t="s">
        <v>3</v>
      </c>
      <c r="E44" t="s">
        <v>4</v>
      </c>
      <c r="G44" t="s">
        <v>5</v>
      </c>
      <c r="J44" t="s">
        <v>13</v>
      </c>
    </row>
    <row r="45" spans="1:20" x14ac:dyDescent="0.3">
      <c r="A45" s="9">
        <f>+E39</f>
        <v>0</v>
      </c>
      <c r="B45" s="9">
        <f>+E40</f>
        <v>0.8081158051164764</v>
      </c>
      <c r="C45" s="2"/>
      <c r="D45" s="2">
        <v>-1.4580994351896945</v>
      </c>
      <c r="E45" s="2">
        <v>-1.6167346744938</v>
      </c>
      <c r="G45" s="2">
        <f>+$A$45+$B$45*D45</f>
        <v>-1.1783131990081994</v>
      </c>
      <c r="H45" s="2">
        <f>E45</f>
        <v>-1.6167346744938</v>
      </c>
      <c r="J45" s="2">
        <f>+H45-G45</f>
        <v>-0.43842147548560062</v>
      </c>
      <c r="K45" s="2">
        <f>+J45*J45</f>
        <v>0.19221339016697112</v>
      </c>
      <c r="L45" s="2"/>
      <c r="M45" s="2">
        <f t="shared" ref="M45:M54" si="8">-(H45-G45)*2</f>
        <v>0.87684295097120124</v>
      </c>
      <c r="N45" s="2">
        <f>-(H45-G45)*D45*2</f>
        <v>-1.2785242115611735</v>
      </c>
    </row>
    <row r="46" spans="1:20" x14ac:dyDescent="0.3">
      <c r="D46" s="2">
        <v>-1.1024654266068421</v>
      </c>
      <c r="E46" s="2">
        <v>-1.1690765111621835</v>
      </c>
      <c r="G46" s="2">
        <f t="shared" ref="G46:G54" si="9">+$A$45+$B$45*D46</f>
        <v>-0.8909197358354678</v>
      </c>
      <c r="H46" s="2">
        <f t="shared" ref="H46:H54" si="10">E46</f>
        <v>-1.1690765111621835</v>
      </c>
      <c r="J46" s="2">
        <f t="shared" ref="J46:J54" si="11">+H46-G46</f>
        <v>-0.27815677532671568</v>
      </c>
      <c r="K46" s="2">
        <f t="shared" ref="K46:K54" si="12">+J46*J46</f>
        <v>7.7371191660156977E-2</v>
      </c>
      <c r="L46" s="2"/>
      <c r="M46" s="2">
        <f t="shared" si="8"/>
        <v>0.55631355065343135</v>
      </c>
      <c r="N46" s="2">
        <f t="shared" ref="N46:N54" si="13">-(H46-G46)*D46*2</f>
        <v>-0.61331645594830231</v>
      </c>
    </row>
    <row r="47" spans="1:20" x14ac:dyDescent="0.3">
      <c r="D47" s="2">
        <v>-0.80610375278779856</v>
      </c>
      <c r="E47" s="2">
        <v>-4.9931102833141852E-2</v>
      </c>
      <c r="G47" s="2">
        <f t="shared" si="9"/>
        <v>-0.65142518319152487</v>
      </c>
      <c r="H47" s="2">
        <f t="shared" si="10"/>
        <v>-4.9931102833141852E-2</v>
      </c>
      <c r="J47" s="2">
        <f t="shared" si="11"/>
        <v>0.60149408035838303</v>
      </c>
      <c r="K47" s="2">
        <f t="shared" si="12"/>
        <v>0.36179512870617697</v>
      </c>
      <c r="L47" s="2"/>
      <c r="M47" s="2">
        <f t="shared" si="8"/>
        <v>-1.2029881607167661</v>
      </c>
      <c r="N47" s="2">
        <f t="shared" si="13"/>
        <v>0.96973327091307648</v>
      </c>
    </row>
    <row r="48" spans="1:20" x14ac:dyDescent="0.3">
      <c r="D48" s="2">
        <v>-0.39119740944113757</v>
      </c>
      <c r="E48" s="2">
        <v>-0.91081218616317383</v>
      </c>
      <c r="G48" s="2">
        <f t="shared" si="9"/>
        <v>-0.31613280949000477</v>
      </c>
      <c r="H48" s="2">
        <f t="shared" si="10"/>
        <v>-0.91081218616317383</v>
      </c>
      <c r="J48" s="2">
        <f t="shared" si="11"/>
        <v>-0.59467937667316906</v>
      </c>
      <c r="K48" s="2">
        <f t="shared" si="12"/>
        <v>0.35364356104038891</v>
      </c>
      <c r="L48" s="2"/>
      <c r="M48" s="2">
        <f t="shared" si="8"/>
        <v>1.1893587533463381</v>
      </c>
      <c r="N48" s="2">
        <f t="shared" si="13"/>
        <v>-0.46527406320522835</v>
      </c>
    </row>
    <row r="49" spans="1:14" x14ac:dyDescent="0.3">
      <c r="D49" s="2">
        <v>-0.27265273991352013</v>
      </c>
      <c r="E49" s="2">
        <v>0.32885657383207223</v>
      </c>
      <c r="G49" s="2">
        <f t="shared" si="9"/>
        <v>-0.22033498843242755</v>
      </c>
      <c r="H49" s="2">
        <f t="shared" si="10"/>
        <v>0.32885657383207223</v>
      </c>
      <c r="J49" s="2">
        <f t="shared" si="11"/>
        <v>0.54919156226449983</v>
      </c>
      <c r="K49" s="2">
        <f t="shared" si="12"/>
        <v>0.30161137206252198</v>
      </c>
      <c r="L49" s="2"/>
      <c r="M49" s="2">
        <f t="shared" si="8"/>
        <v>-1.0983831245289997</v>
      </c>
      <c r="N49" s="2">
        <f t="shared" si="13"/>
        <v>0.29947716837760491</v>
      </c>
    </row>
    <row r="50" spans="1:14" x14ac:dyDescent="0.3">
      <c r="D50" s="2">
        <v>-3.556340085828523E-2</v>
      </c>
      <c r="E50" s="2">
        <v>-0.23932494116574887</v>
      </c>
      <c r="G50" s="2">
        <f t="shared" si="9"/>
        <v>-2.8739346317273155E-2</v>
      </c>
      <c r="H50" s="2">
        <f t="shared" si="10"/>
        <v>-0.23932494116574887</v>
      </c>
      <c r="J50" s="2">
        <f t="shared" si="11"/>
        <v>-0.21058559484847572</v>
      </c>
      <c r="K50" s="2">
        <f t="shared" si="12"/>
        <v>4.4346292757686367E-2</v>
      </c>
      <c r="L50" s="2"/>
      <c r="M50" s="2">
        <f t="shared" si="8"/>
        <v>0.42117118969695144</v>
      </c>
      <c r="N50" s="2">
        <f t="shared" si="13"/>
        <v>-1.4978279849153574E-2</v>
      </c>
    </row>
    <row r="51" spans="1:14" x14ac:dyDescent="0.3">
      <c r="D51" s="2">
        <v>0.14225360343314092</v>
      </c>
      <c r="E51" s="2">
        <v>0.98312619716289651</v>
      </c>
      <c r="G51" s="2">
        <f t="shared" si="9"/>
        <v>0.11495738526909262</v>
      </c>
      <c r="H51" s="2">
        <f t="shared" si="10"/>
        <v>0.98312619716289651</v>
      </c>
      <c r="J51" s="2">
        <f t="shared" si="11"/>
        <v>0.8681688118938039</v>
      </c>
      <c r="K51" s="2">
        <f t="shared" si="12"/>
        <v>0.75371708594509912</v>
      </c>
      <c r="L51" s="2"/>
      <c r="M51" s="2">
        <f t="shared" si="8"/>
        <v>-1.7363376237876078</v>
      </c>
      <c r="N51" s="2">
        <f t="shared" si="13"/>
        <v>-0.2470002837603246</v>
      </c>
    </row>
    <row r="52" spans="1:14" x14ac:dyDescent="0.3">
      <c r="D52" s="2">
        <v>0.6757046163074194</v>
      </c>
      <c r="E52" s="2">
        <v>0.20833322216586772</v>
      </c>
      <c r="G52" s="2">
        <f t="shared" si="9"/>
        <v>0.54604758002818998</v>
      </c>
      <c r="H52" s="2">
        <f t="shared" si="10"/>
        <v>0.20833322216586772</v>
      </c>
      <c r="J52" s="2">
        <f t="shared" si="11"/>
        <v>-0.33771435786232229</v>
      </c>
      <c r="K52" s="2">
        <f t="shared" si="12"/>
        <v>0.11405098750636068</v>
      </c>
      <c r="L52" s="2"/>
      <c r="M52" s="2">
        <f t="shared" si="8"/>
        <v>0.67542871572464458</v>
      </c>
      <c r="N52" s="2">
        <f t="shared" si="13"/>
        <v>0.45639030120173402</v>
      </c>
    </row>
    <row r="53" spans="1:14" x14ac:dyDescent="0.3">
      <c r="D53" s="2">
        <v>1.5055173030007414</v>
      </c>
      <c r="E53" s="2">
        <v>1.9300953888259316</v>
      </c>
      <c r="G53" s="2">
        <f t="shared" si="9"/>
        <v>1.2166323274312303</v>
      </c>
      <c r="H53" s="2">
        <f t="shared" si="10"/>
        <v>1.9300953888259316</v>
      </c>
      <c r="J53" s="2">
        <f t="shared" si="11"/>
        <v>0.71346306139470128</v>
      </c>
      <c r="K53" s="2">
        <f t="shared" si="12"/>
        <v>0.50902953997469924</v>
      </c>
      <c r="L53" s="2"/>
      <c r="M53" s="2">
        <f t="shared" si="8"/>
        <v>-1.4269261227894026</v>
      </c>
      <c r="N53" s="2">
        <f t="shared" si="13"/>
        <v>-2.1482619679632062</v>
      </c>
    </row>
    <row r="54" spans="1:14" x14ac:dyDescent="0.3">
      <c r="D54" s="2">
        <v>1.7426066420559763</v>
      </c>
      <c r="E54" s="2">
        <v>0.53546803383127983</v>
      </c>
      <c r="G54" s="2">
        <f t="shared" si="9"/>
        <v>1.4082279695463846</v>
      </c>
      <c r="H54" s="2">
        <f t="shared" si="10"/>
        <v>0.53546803383127983</v>
      </c>
      <c r="J54" s="2">
        <f t="shared" si="11"/>
        <v>-0.8727599357151048</v>
      </c>
      <c r="K54" s="2">
        <f t="shared" si="12"/>
        <v>0.76170990538943384</v>
      </c>
      <c r="L54" s="2"/>
      <c r="M54" s="2">
        <f t="shared" si="8"/>
        <v>1.7455198714302096</v>
      </c>
      <c r="N54" s="2">
        <f t="shared" si="13"/>
        <v>3.0417545217949771</v>
      </c>
    </row>
    <row r="56" spans="1:14" x14ac:dyDescent="0.3">
      <c r="J56" s="5" t="s">
        <v>12</v>
      </c>
      <c r="K56" s="8">
        <f>SUM(K45:K55)</f>
        <v>3.4694884552094951</v>
      </c>
    </row>
    <row r="57" spans="1:14" x14ac:dyDescent="0.3">
      <c r="M57" s="2">
        <f>SUM(M46:M56)</f>
        <v>-0.87684295097120124</v>
      </c>
      <c r="N57" s="2">
        <f>SUM(N46:N56)</f>
        <v>1.2785242115611775</v>
      </c>
    </row>
    <row r="58" spans="1:14" x14ac:dyDescent="0.3">
      <c r="M58" s="6" t="s">
        <v>19</v>
      </c>
      <c r="N58" s="6" t="s">
        <v>18</v>
      </c>
    </row>
    <row r="60" spans="1:14" x14ac:dyDescent="0.3">
      <c r="A60" t="s">
        <v>11</v>
      </c>
    </row>
    <row r="61" spans="1:14" x14ac:dyDescent="0.3">
      <c r="A61" t="s">
        <v>20</v>
      </c>
    </row>
    <row r="63" spans="1:14" x14ac:dyDescent="0.3">
      <c r="A63" t="s">
        <v>21</v>
      </c>
      <c r="D63" s="7" t="s">
        <v>25</v>
      </c>
      <c r="E63" s="9">
        <f>+A45-0.01*M57</f>
        <v>8.7684295097120134E-3</v>
      </c>
    </row>
    <row r="64" spans="1:14" x14ac:dyDescent="0.3">
      <c r="A64" t="s">
        <v>22</v>
      </c>
      <c r="D64" s="7" t="s">
        <v>26</v>
      </c>
      <c r="E64" s="9">
        <f>+B45-0.01*N57</f>
        <v>0.79533056300086458</v>
      </c>
    </row>
    <row r="65" spans="1:17" x14ac:dyDescent="0.3">
      <c r="D65" s="7"/>
      <c r="E65" s="2"/>
    </row>
    <row r="66" spans="1:17" ht="28.8" x14ac:dyDescent="0.3">
      <c r="A66" s="4" t="s">
        <v>24</v>
      </c>
      <c r="G66" t="s">
        <v>8</v>
      </c>
      <c r="H66" t="s">
        <v>17</v>
      </c>
      <c r="J66" t="s">
        <v>9</v>
      </c>
      <c r="K66" t="s">
        <v>10</v>
      </c>
      <c r="M66" s="11" t="s">
        <v>15</v>
      </c>
      <c r="N66" s="11" t="s">
        <v>16</v>
      </c>
    </row>
    <row r="67" spans="1:17" x14ac:dyDescent="0.3">
      <c r="A67" t="s">
        <v>6</v>
      </c>
      <c r="B67" t="s">
        <v>7</v>
      </c>
      <c r="D67" t="s">
        <v>3</v>
      </c>
      <c r="E67" t="s">
        <v>4</v>
      </c>
      <c r="G67" t="s">
        <v>5</v>
      </c>
      <c r="J67" t="s">
        <v>13</v>
      </c>
    </row>
    <row r="68" spans="1:17" x14ac:dyDescent="0.3">
      <c r="A68" s="9">
        <f>E63</f>
        <v>8.7684295097120134E-3</v>
      </c>
      <c r="B68" s="9">
        <f>E64</f>
        <v>0.79533056300086458</v>
      </c>
      <c r="D68" s="3">
        <v>-1.4717673960973183</v>
      </c>
      <c r="E68">
        <v>-1.6699093920839887</v>
      </c>
      <c r="G68" s="2">
        <f>+$A$68+$B$68*D68</f>
        <v>-1.1617731622346847</v>
      </c>
      <c r="H68" s="2">
        <f>E68</f>
        <v>-1.6699093920839887</v>
      </c>
      <c r="J68" s="2">
        <f>+H68-G68</f>
        <v>-0.50813622984930396</v>
      </c>
      <c r="K68" s="2">
        <f>+J68*J68</f>
        <v>0.25820242808546467</v>
      </c>
      <c r="L68" s="2"/>
      <c r="M68" s="2">
        <f t="shared" ref="M68:M77" si="14">-(H68-G68)*2</f>
        <v>1.0162724596986079</v>
      </c>
      <c r="N68" s="2">
        <f>-(H68-G68)*D68*2</f>
        <v>-1.4957166717360371</v>
      </c>
    </row>
    <row r="69" spans="1:17" x14ac:dyDescent="0.3">
      <c r="D69" s="3">
        <v>-0.75383208092789478</v>
      </c>
      <c r="E69">
        <v>-0.86217193639667555</v>
      </c>
      <c r="G69" s="2">
        <f t="shared" ref="G69:G77" si="15">+$A$68+$B$68*D69</f>
        <v>-0.59077726382278384</v>
      </c>
      <c r="H69" s="2">
        <f t="shared" ref="H69:H77" si="16">E69</f>
        <v>-0.86217193639667555</v>
      </c>
      <c r="J69" s="2">
        <f t="shared" ref="J69:J77" si="17">+H69-G69</f>
        <v>-0.27139467257389172</v>
      </c>
      <c r="K69" s="2">
        <f t="shared" ref="K69:K77" si="18">+J69*J69</f>
        <v>7.3655068301489893E-2</v>
      </c>
      <c r="L69" s="2"/>
      <c r="M69" s="2">
        <f t="shared" si="14"/>
        <v>0.54278934514778343</v>
      </c>
      <c r="N69" s="2">
        <f t="shared" ref="N69:N77" si="19">-(H69-G69)*D69*2</f>
        <v>-0.40917202155824289</v>
      </c>
    </row>
    <row r="70" spans="1:17" x14ac:dyDescent="0.3">
      <c r="D70" s="3">
        <v>-0.69400413799710947</v>
      </c>
      <c r="E70">
        <v>0.43723179666552386</v>
      </c>
      <c r="G70" s="2">
        <f t="shared" si="15"/>
        <v>-0.54319427228845873</v>
      </c>
      <c r="H70" s="2">
        <f t="shared" si="16"/>
        <v>0.43723179666552386</v>
      </c>
      <c r="J70" s="2">
        <f t="shared" si="17"/>
        <v>0.98042606895398254</v>
      </c>
      <c r="K70" s="2">
        <f t="shared" si="18"/>
        <v>0.96123527668455933</v>
      </c>
      <c r="L70" s="2"/>
      <c r="M70" s="2">
        <f t="shared" si="14"/>
        <v>-1.9608521379079651</v>
      </c>
      <c r="N70" s="2">
        <f t="shared" si="19"/>
        <v>1.3608394977086065</v>
      </c>
    </row>
    <row r="71" spans="1:17" x14ac:dyDescent="0.3">
      <c r="D71" s="3">
        <v>-0.39486442334318295</v>
      </c>
      <c r="E71">
        <v>-0.9499694859279052</v>
      </c>
      <c r="G71" s="2">
        <f t="shared" si="15"/>
        <v>-0.30527931461683339</v>
      </c>
      <c r="H71" s="2">
        <f t="shared" si="16"/>
        <v>-0.9499694859279052</v>
      </c>
      <c r="J71" s="2">
        <f t="shared" si="17"/>
        <v>-0.64469017131107176</v>
      </c>
      <c r="K71" s="2">
        <f t="shared" si="18"/>
        <v>0.41562541698509903</v>
      </c>
      <c r="L71" s="2"/>
      <c r="M71" s="2">
        <f t="shared" si="14"/>
        <v>1.2893803426221435</v>
      </c>
      <c r="N71" s="2">
        <f t="shared" si="19"/>
        <v>-0.50913042545952836</v>
      </c>
    </row>
    <row r="72" spans="1:17" x14ac:dyDescent="0.3">
      <c r="D72" s="3">
        <v>-0.27520853748161239</v>
      </c>
      <c r="E72">
        <v>0.31431522732180228</v>
      </c>
      <c r="G72" s="2">
        <f t="shared" si="15"/>
        <v>-0.21011333154818332</v>
      </c>
      <c r="H72" s="2">
        <f t="shared" si="16"/>
        <v>0.31431522732180228</v>
      </c>
      <c r="J72" s="2">
        <f t="shared" si="17"/>
        <v>0.52442855886998563</v>
      </c>
      <c r="K72" s="2">
        <f t="shared" si="18"/>
        <v>0.27502531335844999</v>
      </c>
      <c r="L72" s="2"/>
      <c r="M72" s="2">
        <f t="shared" si="14"/>
        <v>-1.0488571177399713</v>
      </c>
      <c r="N72" s="2">
        <f t="shared" si="19"/>
        <v>0.28865443340039681</v>
      </c>
    </row>
    <row r="73" spans="1:17" x14ac:dyDescent="0.3">
      <c r="D73" s="3">
        <v>-3.5896765758471179E-2</v>
      </c>
      <c r="E73">
        <v>-0.26514859958431364</v>
      </c>
      <c r="G73" s="2">
        <f t="shared" si="15"/>
        <v>-1.9781365410883028E-2</v>
      </c>
      <c r="H73" s="2">
        <f t="shared" si="16"/>
        <v>-0.26514859958431364</v>
      </c>
      <c r="J73" s="2">
        <f t="shared" si="17"/>
        <v>-0.24536723417343062</v>
      </c>
      <c r="K73" s="2">
        <f t="shared" si="18"/>
        <v>6.0205079605919136E-2</v>
      </c>
      <c r="L73" s="2"/>
      <c r="M73" s="2">
        <f t="shared" si="14"/>
        <v>0.49073446834686124</v>
      </c>
      <c r="N73" s="2">
        <f t="shared" si="19"/>
        <v>-1.7615780259855166E-2</v>
      </c>
    </row>
    <row r="74" spans="1:17" x14ac:dyDescent="0.3">
      <c r="D74" s="3">
        <v>-3.5896765758471179E-2</v>
      </c>
      <c r="E74">
        <v>0.2791962075093104</v>
      </c>
      <c r="G74" s="2">
        <f t="shared" si="15"/>
        <v>-1.9781365410883028E-2</v>
      </c>
      <c r="H74" s="2">
        <f t="shared" si="16"/>
        <v>0.2791962075093104</v>
      </c>
      <c r="J74" s="2">
        <f t="shared" si="17"/>
        <v>0.29897757292019345</v>
      </c>
      <c r="K74" s="2">
        <f t="shared" si="18"/>
        <v>8.9387589109249585E-2</v>
      </c>
      <c r="L74" s="2"/>
      <c r="M74" s="2">
        <f t="shared" si="14"/>
        <v>-0.59795514584038689</v>
      </c>
      <c r="N74" s="2">
        <f t="shared" si="19"/>
        <v>2.1464655804304841E-2</v>
      </c>
    </row>
    <row r="75" spans="1:17" x14ac:dyDescent="0.3">
      <c r="D75" s="3">
        <v>0.38289883475702591</v>
      </c>
      <c r="E75">
        <v>0.24407718769681855</v>
      </c>
      <c r="G75" s="2">
        <f t="shared" si="15"/>
        <v>0.31329957532939245</v>
      </c>
      <c r="H75" s="2">
        <f t="shared" si="16"/>
        <v>0.24407718769681855</v>
      </c>
      <c r="J75" s="2">
        <f t="shared" si="17"/>
        <v>-6.9222387632573906E-2</v>
      </c>
      <c r="K75" s="2">
        <f t="shared" si="18"/>
        <v>4.7917389495543208E-3</v>
      </c>
      <c r="L75" s="2"/>
      <c r="M75" s="2">
        <f t="shared" si="14"/>
        <v>0.13844477526514781</v>
      </c>
      <c r="N75" s="2">
        <f t="shared" si="19"/>
        <v>5.3010343127223421E-2</v>
      </c>
    </row>
    <row r="76" spans="1:17" x14ac:dyDescent="0.3">
      <c r="D76" s="3">
        <v>1.5196297504419465</v>
      </c>
      <c r="E76">
        <v>1.9473496486026745</v>
      </c>
      <c r="G76" s="2">
        <f t="shared" si="15"/>
        <v>1.2173764144815686</v>
      </c>
      <c r="H76" s="2">
        <f t="shared" si="16"/>
        <v>1.9473496486026745</v>
      </c>
      <c r="J76" s="2">
        <f t="shared" si="17"/>
        <v>0.72997323412110582</v>
      </c>
      <c r="K76" s="2">
        <f t="shared" si="18"/>
        <v>0.53286092253322681</v>
      </c>
      <c r="L76" s="2"/>
      <c r="M76" s="2">
        <f t="shared" si="14"/>
        <v>-1.4599464682422116</v>
      </c>
      <c r="N76" s="2">
        <f t="shared" si="19"/>
        <v>-2.2185780871935132</v>
      </c>
    </row>
    <row r="77" spans="1:17" x14ac:dyDescent="0.3">
      <c r="D77" s="3">
        <v>1.7589415221650877</v>
      </c>
      <c r="E77">
        <v>0.52502934619675357</v>
      </c>
      <c r="G77" s="2">
        <f t="shared" si="15"/>
        <v>1.4077083806188688</v>
      </c>
      <c r="H77" s="2">
        <f t="shared" si="16"/>
        <v>0.52502934619675357</v>
      </c>
      <c r="J77" s="2">
        <f t="shared" si="17"/>
        <v>-0.88267903442211526</v>
      </c>
      <c r="K77" s="2">
        <f t="shared" si="18"/>
        <v>0.77912227780835774</v>
      </c>
      <c r="L77" s="2"/>
      <c r="M77" s="2">
        <f t="shared" si="14"/>
        <v>1.7653580688442305</v>
      </c>
      <c r="N77" s="2">
        <f t="shared" si="19"/>
        <v>3.1051616087792904</v>
      </c>
    </row>
    <row r="79" spans="1:17" x14ac:dyDescent="0.3">
      <c r="J79" s="5" t="s">
        <v>12</v>
      </c>
      <c r="K79" s="8">
        <f>SUM(K68:K78)</f>
        <v>3.4501111114213705</v>
      </c>
      <c r="P79" s="2"/>
      <c r="Q79" s="2"/>
    </row>
    <row r="80" spans="1:17" x14ac:dyDescent="0.3">
      <c r="M80" s="2">
        <f>SUM(M69:M79)</f>
        <v>-0.84090386950436824</v>
      </c>
      <c r="N80" s="2">
        <f>SUM(N69:N79)</f>
        <v>1.6746342243486823</v>
      </c>
    </row>
    <row r="81" spans="1:14" x14ac:dyDescent="0.3">
      <c r="M81" s="6" t="s">
        <v>19</v>
      </c>
      <c r="N81" s="6" t="s">
        <v>18</v>
      </c>
    </row>
    <row r="83" spans="1:14" x14ac:dyDescent="0.3">
      <c r="A83" t="s">
        <v>11</v>
      </c>
    </row>
    <row r="84" spans="1:14" x14ac:dyDescent="0.3">
      <c r="A84" t="s">
        <v>20</v>
      </c>
    </row>
    <row r="86" spans="1:14" x14ac:dyDescent="0.3">
      <c r="A86" t="s">
        <v>21</v>
      </c>
      <c r="D86" s="7" t="s">
        <v>35</v>
      </c>
      <c r="E86" s="9">
        <f>+A68-0.05*M80</f>
        <v>5.0813622984930432E-2</v>
      </c>
    </row>
    <row r="87" spans="1:14" x14ac:dyDescent="0.3">
      <c r="A87" t="s">
        <v>22</v>
      </c>
      <c r="D87" s="7" t="s">
        <v>36</v>
      </c>
      <c r="E87" s="9">
        <f>+B68-0.05*N80</f>
        <v>0.71159885178343041</v>
      </c>
    </row>
    <row r="88" spans="1:14" x14ac:dyDescent="0.3">
      <c r="D88" s="7"/>
      <c r="E88" s="2"/>
    </row>
    <row r="89" spans="1:14" ht="28.8" x14ac:dyDescent="0.3">
      <c r="A89" s="4" t="s">
        <v>24</v>
      </c>
      <c r="G89" t="s">
        <v>8</v>
      </c>
      <c r="H89" t="s">
        <v>17</v>
      </c>
      <c r="J89" t="s">
        <v>9</v>
      </c>
      <c r="K89" t="s">
        <v>10</v>
      </c>
      <c r="M89" s="11" t="s">
        <v>15</v>
      </c>
      <c r="N89" s="11" t="s">
        <v>16</v>
      </c>
    </row>
    <row r="90" spans="1:14" x14ac:dyDescent="0.3">
      <c r="A90" t="s">
        <v>6</v>
      </c>
      <c r="B90" t="s">
        <v>7</v>
      </c>
      <c r="D90" t="s">
        <v>3</v>
      </c>
      <c r="E90" t="s">
        <v>4</v>
      </c>
      <c r="G90" t="s">
        <v>5</v>
      </c>
      <c r="J90" t="s">
        <v>13</v>
      </c>
    </row>
    <row r="91" spans="1:14" x14ac:dyDescent="0.3">
      <c r="A91" s="9">
        <f>E86</f>
        <v>5.0813622984930432E-2</v>
      </c>
      <c r="B91" s="9">
        <f>E87</f>
        <v>0.71159885178343041</v>
      </c>
      <c r="D91" s="3">
        <v>-1.4717673960973183</v>
      </c>
      <c r="E91">
        <v>-1.6699093920839887</v>
      </c>
      <c r="G91" s="2">
        <f>+$A$91+$B$91*D91</f>
        <v>-0.99649436617021048</v>
      </c>
      <c r="H91" s="2">
        <f>E91</f>
        <v>-1.6699093920839887</v>
      </c>
      <c r="J91" s="2">
        <f>+H91-G91</f>
        <v>-0.67341502591377822</v>
      </c>
      <c r="K91" s="2">
        <f>+J91*J91</f>
        <v>0.45348779712645459</v>
      </c>
      <c r="L91" s="2"/>
      <c r="M91" s="2">
        <f t="shared" ref="M91:M100" si="20">-(H91-G91)*2</f>
        <v>1.3468300518275564</v>
      </c>
      <c r="N91" s="2">
        <f>-(H91-G91)*D91*2</f>
        <v>-1.982220558363859</v>
      </c>
    </row>
    <row r="92" spans="1:14" x14ac:dyDescent="0.3">
      <c r="D92" s="3">
        <v>-0.75383208092789478</v>
      </c>
      <c r="E92">
        <v>-0.86217193639667555</v>
      </c>
      <c r="G92" s="2">
        <f t="shared" ref="G92:G100" si="21">+$A$91+$B$91*D92</f>
        <v>-0.48561242024087348</v>
      </c>
      <c r="H92" s="2">
        <f t="shared" ref="H92:H100" si="22">E92</f>
        <v>-0.86217193639667555</v>
      </c>
      <c r="J92" s="2">
        <f t="shared" ref="J92:J100" si="23">+H92-G92</f>
        <v>-0.37655951615580208</v>
      </c>
      <c r="K92" s="2">
        <f t="shared" ref="K92:K100" si="24">+J92*J92</f>
        <v>0.14179706920749177</v>
      </c>
      <c r="L92" s="2"/>
      <c r="M92" s="2">
        <f t="shared" si="20"/>
        <v>0.75311903231160415</v>
      </c>
      <c r="N92" s="2">
        <f t="shared" ref="N92:N100" si="25">-(H92-G92)*D92*2</f>
        <v>-0.56772528731385896</v>
      </c>
    </row>
    <row r="93" spans="1:14" x14ac:dyDescent="0.3">
      <c r="D93" s="3">
        <v>-0.69400413799710947</v>
      </c>
      <c r="E93">
        <v>0.43723179666552386</v>
      </c>
      <c r="G93" s="2">
        <f t="shared" si="21"/>
        <v>-0.44303892474676204</v>
      </c>
      <c r="H93" s="2">
        <f t="shared" si="22"/>
        <v>0.43723179666552386</v>
      </c>
      <c r="J93" s="2">
        <f t="shared" si="23"/>
        <v>0.88027072141228591</v>
      </c>
      <c r="K93" s="2">
        <f t="shared" si="24"/>
        <v>0.7748765429757063</v>
      </c>
      <c r="L93" s="2"/>
      <c r="M93" s="2">
        <f t="shared" si="20"/>
        <v>-1.7605414428245718</v>
      </c>
      <c r="N93" s="2">
        <f t="shared" si="25"/>
        <v>1.2218230464356543</v>
      </c>
    </row>
    <row r="94" spans="1:14" x14ac:dyDescent="0.3">
      <c r="D94" s="3">
        <v>-0.39486442334318295</v>
      </c>
      <c r="E94">
        <v>-0.9499694859279052</v>
      </c>
      <c r="G94" s="2">
        <f t="shared" si="21"/>
        <v>-0.23017144727620492</v>
      </c>
      <c r="H94" s="2">
        <f t="shared" si="22"/>
        <v>-0.9499694859279052</v>
      </c>
      <c r="J94" s="2">
        <f t="shared" si="23"/>
        <v>-0.71979803865170022</v>
      </c>
      <c r="K94" s="2">
        <f t="shared" si="24"/>
        <v>0.5181092164468345</v>
      </c>
      <c r="L94" s="2"/>
      <c r="M94" s="2">
        <f t="shared" si="20"/>
        <v>1.4395960773034004</v>
      </c>
      <c r="N94" s="2">
        <f t="shared" si="25"/>
        <v>-0.56844527491151542</v>
      </c>
    </row>
    <row r="95" spans="1:14" x14ac:dyDescent="0.3">
      <c r="D95" s="3">
        <v>-0.27520853748161239</v>
      </c>
      <c r="E95">
        <v>0.31431522732180228</v>
      </c>
      <c r="G95" s="2">
        <f t="shared" si="21"/>
        <v>-0.14502445628798211</v>
      </c>
      <c r="H95" s="2">
        <f t="shared" si="22"/>
        <v>0.31431522732180228</v>
      </c>
      <c r="J95" s="2">
        <f t="shared" si="23"/>
        <v>0.45933968360978439</v>
      </c>
      <c r="K95" s="2">
        <f t="shared" si="24"/>
        <v>0.21099294493873683</v>
      </c>
      <c r="L95" s="2"/>
      <c r="M95" s="2">
        <f t="shared" si="20"/>
        <v>-0.91867936721956878</v>
      </c>
      <c r="N95" s="2">
        <f t="shared" si="25"/>
        <v>0.25282840506703064</v>
      </c>
    </row>
    <row r="96" spans="1:14" x14ac:dyDescent="0.3">
      <c r="D96" s="3">
        <v>-3.5896765758471179E-2</v>
      </c>
      <c r="E96">
        <v>-0.26514859958431364</v>
      </c>
      <c r="G96" s="2">
        <f t="shared" si="21"/>
        <v>2.5269525688463579E-2</v>
      </c>
      <c r="H96" s="2">
        <f t="shared" si="22"/>
        <v>-0.26514859958431364</v>
      </c>
      <c r="J96" s="2">
        <f t="shared" si="23"/>
        <v>-0.29041812527277722</v>
      </c>
      <c r="K96" s="2">
        <f t="shared" si="24"/>
        <v>8.4342687486954518E-2</v>
      </c>
      <c r="L96" s="2"/>
      <c r="M96" s="2">
        <f t="shared" si="20"/>
        <v>0.58083625054555443</v>
      </c>
      <c r="N96" s="2">
        <f t="shared" si="25"/>
        <v>-2.0850142829862445E-2</v>
      </c>
    </row>
    <row r="97" spans="4:14" x14ac:dyDescent="0.3">
      <c r="D97" s="3">
        <v>-3.5896765758471179E-2</v>
      </c>
      <c r="E97">
        <v>0.2791962075093104</v>
      </c>
      <c r="G97" s="2">
        <f t="shared" si="21"/>
        <v>2.5269525688463579E-2</v>
      </c>
      <c r="H97" s="2">
        <f t="shared" si="22"/>
        <v>0.2791962075093104</v>
      </c>
      <c r="J97" s="2">
        <f t="shared" si="23"/>
        <v>0.25392668182084682</v>
      </c>
      <c r="K97" s="2">
        <f t="shared" si="24"/>
        <v>6.447875974054558E-2</v>
      </c>
      <c r="L97" s="2"/>
      <c r="M97" s="2">
        <f t="shared" si="20"/>
        <v>-0.50785336364169364</v>
      </c>
      <c r="N97" s="2">
        <f t="shared" si="25"/>
        <v>1.8230293234297562E-2</v>
      </c>
    </row>
    <row r="98" spans="4:14" x14ac:dyDescent="0.3">
      <c r="D98" s="3">
        <v>0.38289883475702591</v>
      </c>
      <c r="E98">
        <v>0.24407718769681855</v>
      </c>
      <c r="G98" s="2">
        <f t="shared" si="21"/>
        <v>0.32328399414724351</v>
      </c>
      <c r="H98" s="2">
        <f t="shared" si="22"/>
        <v>0.24407718769681855</v>
      </c>
      <c r="J98" s="2">
        <f t="shared" si="23"/>
        <v>-7.9206806450424966E-2</v>
      </c>
      <c r="K98" s="2">
        <f t="shared" si="24"/>
        <v>6.2737181880750817E-3</v>
      </c>
      <c r="L98" s="2"/>
      <c r="M98" s="2">
        <f t="shared" si="20"/>
        <v>0.15841361290084993</v>
      </c>
      <c r="N98" s="2">
        <f t="shared" si="25"/>
        <v>6.0656387789386007E-2</v>
      </c>
    </row>
    <row r="99" spans="4:14" x14ac:dyDescent="0.3">
      <c r="D99" s="3">
        <v>1.5196297504419465</v>
      </c>
      <c r="E99">
        <v>1.9473496486026745</v>
      </c>
      <c r="G99" s="2">
        <f t="shared" si="21"/>
        <v>1.1321804085353606</v>
      </c>
      <c r="H99" s="2">
        <f t="shared" si="22"/>
        <v>1.9473496486026745</v>
      </c>
      <c r="J99" s="2">
        <f t="shared" si="23"/>
        <v>0.81516924006731384</v>
      </c>
      <c r="K99" s="2">
        <f t="shared" si="24"/>
        <v>0.66450088995192191</v>
      </c>
      <c r="L99" s="2"/>
      <c r="M99" s="2">
        <f t="shared" si="20"/>
        <v>-1.6303384801346277</v>
      </c>
      <c r="N99" s="2">
        <f t="shared" si="25"/>
        <v>-2.4775108577028866</v>
      </c>
    </row>
    <row r="100" spans="4:14" x14ac:dyDescent="0.3">
      <c r="D100" s="3">
        <v>1.7589415221650877</v>
      </c>
      <c r="E100">
        <v>0.52502934619675357</v>
      </c>
      <c r="G100" s="2">
        <f t="shared" si="21"/>
        <v>1.3024743905118061</v>
      </c>
      <c r="H100" s="2">
        <f t="shared" si="22"/>
        <v>0.52502934619675357</v>
      </c>
      <c r="J100" s="2">
        <f t="shared" si="23"/>
        <v>-0.77744504431505257</v>
      </c>
      <c r="K100" s="2">
        <f t="shared" si="24"/>
        <v>0.60442079693003403</v>
      </c>
      <c r="L100" s="2"/>
      <c r="M100" s="2">
        <f t="shared" si="20"/>
        <v>1.5548900886301051</v>
      </c>
      <c r="N100" s="2">
        <f t="shared" si="25"/>
        <v>2.7349607392944453</v>
      </c>
    </row>
    <row r="102" spans="4:14" x14ac:dyDescent="0.3">
      <c r="J102" s="5" t="s">
        <v>12</v>
      </c>
      <c r="K102" s="8">
        <f>SUM(K91:K101)</f>
        <v>3.5232804229927548</v>
      </c>
    </row>
    <row r="103" spans="4:14" x14ac:dyDescent="0.3">
      <c r="M103" s="2">
        <f>SUM(M92:M102)</f>
        <v>-0.33055759212894786</v>
      </c>
      <c r="N103" s="2">
        <f>SUM(N92:N102)</f>
        <v>0.65396730906269029</v>
      </c>
    </row>
    <row r="104" spans="4:14" x14ac:dyDescent="0.3">
      <c r="M104" s="6" t="s">
        <v>19</v>
      </c>
      <c r="N104" s="6" t="s">
        <v>18</v>
      </c>
    </row>
  </sheetData>
  <hyperlinks>
    <hyperlink ref="M20" location="'partial differential'!B9" display="'partial differential'!B9" xr:uid="{FCFC5E8D-CBC7-488D-AB08-EBB5D2096751}"/>
    <hyperlink ref="N20" location="'partial differential'!B23" display="'partial differential'!B23" xr:uid="{21DE94C9-B719-47A4-9794-B39F11029FB1}"/>
    <hyperlink ref="M43" location="'partial differential'!B9" display="'partial differential'!B9" xr:uid="{FC5302A5-9E0E-413E-975A-5435336FF230}"/>
    <hyperlink ref="N43" location="'partial differential'!B23" display="'partial differential'!B23" xr:uid="{ACFF38B7-7628-4578-8A00-BDD8D7633EA0}"/>
    <hyperlink ref="M66" location="'partial differential'!B9" display="'partial differential'!B9" xr:uid="{F1294780-84BA-4241-B5CD-457AA9EA940E}"/>
    <hyperlink ref="N66" location="'partial differential'!B23" display="'partial differential'!B23" xr:uid="{C9B1188A-6CD2-4B76-8751-2A3758AC3FE7}"/>
    <hyperlink ref="M89" location="'partial differential'!B9" display="'partial differential'!B9" xr:uid="{0245593E-57EB-4AE7-BFD6-E14745A7D0CA}"/>
    <hyperlink ref="N89" location="'partial differential'!B23" display="'partial differential'!B23" xr:uid="{6A645836-1D77-42CC-8E1A-3F1C60277B8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0D63-52A4-4D03-A96C-27B5855D64F1}">
  <dimension ref="A1:T104"/>
  <sheetViews>
    <sheetView workbookViewId="0"/>
  </sheetViews>
  <sheetFormatPr defaultRowHeight="14.4" x14ac:dyDescent="0.3"/>
  <cols>
    <col min="1" max="1" width="10.109375" customWidth="1"/>
    <col min="2" max="2" width="11.109375" bestFit="1" customWidth="1"/>
    <col min="4" max="4" width="19.88671875" customWidth="1"/>
    <col min="5" max="5" width="8.77734375" customWidth="1"/>
    <col min="6" max="6" width="4.6640625" customWidth="1"/>
    <col min="7" max="7" width="15" bestFit="1" customWidth="1"/>
    <col min="8" max="8" width="13" customWidth="1"/>
    <col min="9" max="9" width="4.77734375" customWidth="1"/>
    <col min="10" max="10" width="15.109375" bestFit="1" customWidth="1"/>
    <col min="11" max="11" width="13.6640625" customWidth="1"/>
    <col min="12" max="12" width="3.77734375" customWidth="1"/>
    <col min="13" max="13" width="12.6640625" bestFit="1" customWidth="1"/>
    <col min="14" max="14" width="11.88671875" customWidth="1"/>
    <col min="16" max="17" width="12" bestFit="1" customWidth="1"/>
  </cols>
  <sheetData>
    <row r="1" spans="1:5" x14ac:dyDescent="0.3">
      <c r="D1" s="4" t="s">
        <v>2</v>
      </c>
    </row>
    <row r="3" spans="1:5" x14ac:dyDescent="0.3">
      <c r="A3" t="s">
        <v>0</v>
      </c>
      <c r="B3" t="s">
        <v>1</v>
      </c>
      <c r="D3" t="s">
        <v>3</v>
      </c>
      <c r="E3" t="s">
        <v>4</v>
      </c>
    </row>
    <row r="4" spans="1:5" x14ac:dyDescent="0.3">
      <c r="A4" s="1">
        <v>1100</v>
      </c>
      <c r="B4" s="1">
        <v>199000</v>
      </c>
      <c r="D4" s="2">
        <f t="shared" ref="D4:D13" si="0">STANDARDIZE(A4,AVERAGE($A$4:$A$13),_xlfn.STDEV.P($A$4:$A$13))</f>
        <v>-1.4580994351896945</v>
      </c>
      <c r="E4" s="2">
        <f t="shared" ref="E4:E13" si="1">STANDARDIZE(B4,AVERAGE($B$4:$B$13),_xlfn.STDEV.P($B$4:$B$13))</f>
        <v>-1.6167346744938</v>
      </c>
    </row>
    <row r="5" spans="1:5" x14ac:dyDescent="0.3">
      <c r="A5" s="1">
        <v>1250</v>
      </c>
      <c r="B5" s="1">
        <v>225000</v>
      </c>
      <c r="D5" s="2">
        <f t="shared" si="0"/>
        <v>-1.1024654266068421</v>
      </c>
      <c r="E5" s="2">
        <f t="shared" si="1"/>
        <v>-1.1690765111621835</v>
      </c>
    </row>
    <row r="6" spans="1:5" x14ac:dyDescent="0.3">
      <c r="A6" s="1">
        <v>1375</v>
      </c>
      <c r="B6" s="1">
        <v>290000</v>
      </c>
      <c r="D6" s="2">
        <f t="shared" si="0"/>
        <v>-0.80610375278779856</v>
      </c>
      <c r="E6" s="2">
        <f t="shared" si="1"/>
        <v>-4.9931102833141852E-2</v>
      </c>
    </row>
    <row r="7" spans="1:5" x14ac:dyDescent="0.3">
      <c r="A7" s="1">
        <v>1550</v>
      </c>
      <c r="B7" s="1">
        <v>240000</v>
      </c>
      <c r="D7" s="2">
        <f t="shared" si="0"/>
        <v>-0.39119740944113757</v>
      </c>
      <c r="E7" s="2">
        <f t="shared" si="1"/>
        <v>-0.91081218616317383</v>
      </c>
    </row>
    <row r="8" spans="1:5" x14ac:dyDescent="0.3">
      <c r="A8" s="1">
        <v>1600</v>
      </c>
      <c r="B8" s="1">
        <v>312000</v>
      </c>
      <c r="D8" s="2">
        <f t="shared" si="0"/>
        <v>-0.27265273991352013</v>
      </c>
      <c r="E8" s="2">
        <f t="shared" si="1"/>
        <v>0.32885657383207223</v>
      </c>
    </row>
    <row r="9" spans="1:5" x14ac:dyDescent="0.3">
      <c r="A9" s="1">
        <v>1700</v>
      </c>
      <c r="B9" s="1">
        <v>279000</v>
      </c>
      <c r="D9" s="2">
        <f t="shared" si="0"/>
        <v>-3.556340085828523E-2</v>
      </c>
      <c r="E9" s="2">
        <f t="shared" si="1"/>
        <v>-0.23932494116574887</v>
      </c>
    </row>
    <row r="10" spans="1:5" x14ac:dyDescent="0.3">
      <c r="A10" s="1">
        <v>1775</v>
      </c>
      <c r="B10" s="1">
        <v>350000</v>
      </c>
      <c r="D10" s="2">
        <f t="shared" si="0"/>
        <v>0.14225360343314092</v>
      </c>
      <c r="E10" s="2">
        <f t="shared" si="1"/>
        <v>0.98312619716289651</v>
      </c>
    </row>
    <row r="11" spans="1:5" x14ac:dyDescent="0.3">
      <c r="A11" s="1">
        <v>2000</v>
      </c>
      <c r="B11" s="1">
        <v>305000</v>
      </c>
      <c r="D11" s="2">
        <f t="shared" si="0"/>
        <v>0.6757046163074194</v>
      </c>
      <c r="E11" s="2">
        <f t="shared" si="1"/>
        <v>0.20833322216586772</v>
      </c>
    </row>
    <row r="12" spans="1:5" x14ac:dyDescent="0.3">
      <c r="A12" s="1">
        <v>2350</v>
      </c>
      <c r="B12" s="1">
        <v>405000</v>
      </c>
      <c r="D12" s="2">
        <f t="shared" si="0"/>
        <v>1.5055173030007414</v>
      </c>
      <c r="E12" s="2">
        <f t="shared" si="1"/>
        <v>1.9300953888259316</v>
      </c>
    </row>
    <row r="13" spans="1:5" x14ac:dyDescent="0.3">
      <c r="A13" s="1">
        <v>2450</v>
      </c>
      <c r="B13" s="1">
        <v>324000</v>
      </c>
      <c r="D13" s="2">
        <f t="shared" si="0"/>
        <v>1.7426066420559763</v>
      </c>
      <c r="E13" s="2">
        <f t="shared" si="1"/>
        <v>0.53546803383127983</v>
      </c>
    </row>
    <row r="20" spans="1:20" ht="28.8" x14ac:dyDescent="0.3">
      <c r="A20" s="4" t="s">
        <v>14</v>
      </c>
      <c r="G20" t="s">
        <v>8</v>
      </c>
      <c r="H20" t="s">
        <v>17</v>
      </c>
      <c r="J20" t="s">
        <v>9</v>
      </c>
      <c r="K20" t="s">
        <v>10</v>
      </c>
      <c r="M20" s="11" t="s">
        <v>15</v>
      </c>
      <c r="N20" s="11" t="s">
        <v>16</v>
      </c>
    </row>
    <row r="21" spans="1:20" x14ac:dyDescent="0.3">
      <c r="A21" t="s">
        <v>6</v>
      </c>
      <c r="B21" t="s">
        <v>7</v>
      </c>
      <c r="D21" t="s">
        <v>3</v>
      </c>
      <c r="E21" t="s">
        <v>4</v>
      </c>
      <c r="G21" t="s">
        <v>5</v>
      </c>
      <c r="J21" t="s">
        <v>13</v>
      </c>
    </row>
    <row r="22" spans="1:20" x14ac:dyDescent="0.3">
      <c r="A22" s="9">
        <v>0.1</v>
      </c>
      <c r="B22" s="9">
        <v>0.1</v>
      </c>
      <c r="C22" s="2"/>
      <c r="D22" s="2">
        <v>-1.4580994351896945</v>
      </c>
      <c r="E22" s="2">
        <v>-1.6167346744938</v>
      </c>
      <c r="G22" s="2">
        <f>+$A$22+$B$22*D22</f>
        <v>-4.5809943518969443E-2</v>
      </c>
      <c r="H22" s="2">
        <f>E22</f>
        <v>-1.6167346744938</v>
      </c>
      <c r="J22" s="2">
        <f>H22-G22</f>
        <v>-1.5709247309748307</v>
      </c>
      <c r="K22" s="2">
        <f>+J22*J22</f>
        <v>2.4678045103883441</v>
      </c>
      <c r="L22" s="2"/>
      <c r="M22" s="2">
        <f t="shared" ref="M22:M31" si="2">-(H22-G22)*2</f>
        <v>3.1418494619496613</v>
      </c>
      <c r="N22" s="2">
        <f>-(H22-G22)*D22*2</f>
        <v>-4.5811289259198471</v>
      </c>
    </row>
    <row r="23" spans="1:20" x14ac:dyDescent="0.3">
      <c r="D23" s="2">
        <v>-1.1024654266068421</v>
      </c>
      <c r="E23" s="2">
        <v>-1.1690765111621835</v>
      </c>
      <c r="G23" s="2">
        <f t="shared" ref="G23:G31" si="3">+$A$22+$B$22*D23</f>
        <v>-1.0246542660684213E-2</v>
      </c>
      <c r="H23" s="2">
        <f t="shared" ref="H23:H31" si="4">E23</f>
        <v>-1.1690765111621835</v>
      </c>
      <c r="J23" s="2">
        <f t="shared" ref="J23:J31" si="5">H23-G23</f>
        <v>-1.1588299685014993</v>
      </c>
      <c r="K23" s="2">
        <f t="shared" ref="K23:K31" si="6">+J23*J23</f>
        <v>1.342886895897186</v>
      </c>
      <c r="L23" s="2"/>
      <c r="M23" s="2">
        <f t="shared" si="2"/>
        <v>2.3176599370029987</v>
      </c>
      <c r="N23" s="2">
        <f t="shared" ref="N23:N31" si="7">-(H23-G23)*D23*2</f>
        <v>-2.5551399511775976</v>
      </c>
    </row>
    <row r="24" spans="1:20" x14ac:dyDescent="0.3">
      <c r="D24" s="2">
        <v>-0.80610375278779856</v>
      </c>
      <c r="E24" s="2">
        <v>-4.9931102833141852E-2</v>
      </c>
      <c r="G24" s="2">
        <f t="shared" si="3"/>
        <v>1.9389624721220147E-2</v>
      </c>
      <c r="H24" s="2">
        <f t="shared" si="4"/>
        <v>-4.9931102833141852E-2</v>
      </c>
      <c r="J24" s="2">
        <f t="shared" si="5"/>
        <v>-6.9320727554361999E-2</v>
      </c>
      <c r="K24" s="2">
        <f t="shared" si="6"/>
        <v>4.8053632686660833E-3</v>
      </c>
      <c r="L24" s="2"/>
      <c r="M24" s="2">
        <f t="shared" si="2"/>
        <v>0.138641455108724</v>
      </c>
      <c r="N24" s="2">
        <f t="shared" si="7"/>
        <v>-0.11175939725510352</v>
      </c>
      <c r="S24" s="2"/>
      <c r="T24" s="2"/>
    </row>
    <row r="25" spans="1:20" x14ac:dyDescent="0.3">
      <c r="D25" s="2">
        <v>-0.39119740944113757</v>
      </c>
      <c r="E25" s="2">
        <v>-0.91081218616317383</v>
      </c>
      <c r="G25" s="2">
        <f t="shared" si="3"/>
        <v>6.0880259055886246E-2</v>
      </c>
      <c r="H25" s="2">
        <f t="shared" si="4"/>
        <v>-0.91081218616317383</v>
      </c>
      <c r="J25" s="2">
        <f t="shared" si="5"/>
        <v>-0.97169244521906006</v>
      </c>
      <c r="K25" s="2">
        <f t="shared" si="6"/>
        <v>0.94418620809579601</v>
      </c>
      <c r="L25" s="2"/>
      <c r="M25" s="2">
        <f t="shared" si="2"/>
        <v>1.9433848904381201</v>
      </c>
      <c r="N25" s="2">
        <f t="shared" si="7"/>
        <v>-0.76024713468644156</v>
      </c>
      <c r="S25" s="2"/>
      <c r="T25" s="2"/>
    </row>
    <row r="26" spans="1:20" x14ac:dyDescent="0.3">
      <c r="D26" s="2">
        <v>-0.27265273991352013</v>
      </c>
      <c r="E26" s="2">
        <v>0.32885657383207223</v>
      </c>
      <c r="G26" s="2">
        <f t="shared" si="3"/>
        <v>7.2734726008647999E-2</v>
      </c>
      <c r="H26" s="2">
        <f t="shared" si="4"/>
        <v>0.32885657383207223</v>
      </c>
      <c r="J26" s="2">
        <f t="shared" si="5"/>
        <v>0.25612184782342423</v>
      </c>
      <c r="K26" s="2">
        <f t="shared" si="6"/>
        <v>6.5598400932485285E-2</v>
      </c>
      <c r="L26" s="2"/>
      <c r="M26" s="2">
        <f t="shared" si="2"/>
        <v>-0.51224369564684846</v>
      </c>
      <c r="N26" s="2">
        <f t="shared" si="7"/>
        <v>0.13966464712154053</v>
      </c>
      <c r="S26" s="2"/>
      <c r="T26" s="2"/>
    </row>
    <row r="27" spans="1:20" x14ac:dyDescent="0.3">
      <c r="D27" s="2">
        <v>-3.556340085828523E-2</v>
      </c>
      <c r="E27" s="2">
        <v>-0.23932494116574887</v>
      </c>
      <c r="G27" s="2">
        <f t="shared" si="3"/>
        <v>9.6443659914171476E-2</v>
      </c>
      <c r="H27" s="2">
        <f t="shared" si="4"/>
        <v>-0.23932494116574887</v>
      </c>
      <c r="J27" s="2">
        <f t="shared" si="5"/>
        <v>-0.33576860107992035</v>
      </c>
      <c r="K27" s="2">
        <f t="shared" si="6"/>
        <v>0.11274055347116668</v>
      </c>
      <c r="L27" s="2"/>
      <c r="M27" s="2">
        <f t="shared" si="2"/>
        <v>0.6715372021598407</v>
      </c>
      <c r="N27" s="2">
        <f t="shared" si="7"/>
        <v>-2.388214671166174E-2</v>
      </c>
      <c r="S27" s="2"/>
      <c r="T27" s="2"/>
    </row>
    <row r="28" spans="1:20" x14ac:dyDescent="0.3">
      <c r="D28" s="2">
        <v>0.14225360343314092</v>
      </c>
      <c r="E28" s="2">
        <v>0.98312619716289651</v>
      </c>
      <c r="G28" s="2">
        <f t="shared" si="3"/>
        <v>0.1142253603433141</v>
      </c>
      <c r="H28" s="2">
        <f t="shared" si="4"/>
        <v>0.98312619716289651</v>
      </c>
      <c r="J28" s="2">
        <f t="shared" si="5"/>
        <v>0.86890083681958241</v>
      </c>
      <c r="K28" s="2">
        <f t="shared" si="6"/>
        <v>0.7549886642257706</v>
      </c>
      <c r="L28" s="2"/>
      <c r="M28" s="2">
        <f t="shared" si="2"/>
        <v>-1.7378016736391648</v>
      </c>
      <c r="N28" s="2">
        <f t="shared" si="7"/>
        <v>-0.24720855012731432</v>
      </c>
      <c r="S28" s="2"/>
      <c r="T28" s="2"/>
    </row>
    <row r="29" spans="1:20" x14ac:dyDescent="0.3">
      <c r="D29" s="2">
        <v>0.6757046163074194</v>
      </c>
      <c r="E29" s="2">
        <v>0.20833322216586772</v>
      </c>
      <c r="G29" s="2">
        <f t="shared" si="3"/>
        <v>0.16757046163074196</v>
      </c>
      <c r="H29" s="2">
        <f t="shared" si="4"/>
        <v>0.20833322216586772</v>
      </c>
      <c r="J29" s="2">
        <f t="shared" si="5"/>
        <v>4.0762760535125758E-2</v>
      </c>
      <c r="K29" s="2">
        <f t="shared" si="6"/>
        <v>1.6616026464440061E-3</v>
      </c>
      <c r="L29" s="2"/>
      <c r="M29" s="2">
        <f t="shared" si="2"/>
        <v>-8.1525521070251517E-2</v>
      </c>
      <c r="N29" s="2">
        <f t="shared" si="7"/>
        <v>-5.5087170934036735E-2</v>
      </c>
      <c r="S29" s="2"/>
      <c r="T29" s="2"/>
    </row>
    <row r="30" spans="1:20" x14ac:dyDescent="0.3">
      <c r="D30" s="2">
        <v>1.5055173030007414</v>
      </c>
      <c r="E30" s="2">
        <v>1.9300953888259316</v>
      </c>
      <c r="G30" s="2">
        <f t="shared" si="3"/>
        <v>0.25055173030007416</v>
      </c>
      <c r="H30" s="2">
        <f t="shared" si="4"/>
        <v>1.9300953888259316</v>
      </c>
      <c r="J30" s="2">
        <f t="shared" si="5"/>
        <v>1.6795436585258574</v>
      </c>
      <c r="K30" s="2">
        <f t="shared" si="6"/>
        <v>2.8208669008944218</v>
      </c>
      <c r="L30" s="2"/>
      <c r="M30" s="2">
        <f t="shared" si="2"/>
        <v>-3.3590873170517148</v>
      </c>
      <c r="N30" s="2">
        <f t="shared" si="7"/>
        <v>-5.0571640781116942</v>
      </c>
      <c r="S30" s="2"/>
      <c r="T30" s="2"/>
    </row>
    <row r="31" spans="1:20" x14ac:dyDescent="0.3">
      <c r="D31" s="2">
        <v>1.7426066420559763</v>
      </c>
      <c r="E31" s="2">
        <v>0.53546803383127983</v>
      </c>
      <c r="G31" s="2">
        <f t="shared" si="3"/>
        <v>0.27426066420559764</v>
      </c>
      <c r="H31" s="2">
        <f t="shared" si="4"/>
        <v>0.53546803383127983</v>
      </c>
      <c r="J31" s="2">
        <f t="shared" si="5"/>
        <v>0.2612073696256822</v>
      </c>
      <c r="K31" s="2">
        <f t="shared" si="6"/>
        <v>6.822928994676776E-2</v>
      </c>
      <c r="L31" s="2"/>
      <c r="M31" s="2">
        <f t="shared" si="2"/>
        <v>-0.52241473925136439</v>
      </c>
      <c r="N31" s="2">
        <f t="shared" si="7"/>
        <v>-0.91036339452736847</v>
      </c>
      <c r="S31" s="2"/>
      <c r="T31" s="2"/>
    </row>
    <row r="32" spans="1:20" x14ac:dyDescent="0.3">
      <c r="S32" s="2"/>
      <c r="T32" s="2"/>
    </row>
    <row r="33" spans="1:20" x14ac:dyDescent="0.3">
      <c r="J33" s="5" t="s">
        <v>12</v>
      </c>
      <c r="K33" s="8">
        <f>SUM(K22:K32)</f>
        <v>8.583768389767048</v>
      </c>
      <c r="M33" s="2">
        <f>SUM(M22:M32)</f>
        <v>1.9999999999999996</v>
      </c>
      <c r="N33" s="2">
        <f>SUM(N22:N32)</f>
        <v>-14.162316102329527</v>
      </c>
      <c r="S33" s="2"/>
      <c r="T33" s="2"/>
    </row>
    <row r="34" spans="1:20" x14ac:dyDescent="0.3">
      <c r="M34" s="6" t="s">
        <v>18</v>
      </c>
      <c r="N34" s="6" t="s">
        <v>19</v>
      </c>
      <c r="S34" s="2"/>
      <c r="T34" s="2"/>
    </row>
    <row r="35" spans="1:20" x14ac:dyDescent="0.3">
      <c r="P35" s="2"/>
      <c r="Q35" s="2"/>
    </row>
    <row r="36" spans="1:20" x14ac:dyDescent="0.3">
      <c r="A36" t="s">
        <v>28</v>
      </c>
      <c r="P36" s="2"/>
      <c r="Q36" s="2"/>
    </row>
    <row r="37" spans="1:20" x14ac:dyDescent="0.3">
      <c r="A37" t="s">
        <v>20</v>
      </c>
      <c r="P37" s="2"/>
      <c r="Q37" s="2"/>
    </row>
    <row r="38" spans="1:20" x14ac:dyDescent="0.3">
      <c r="P38" s="2"/>
      <c r="Q38" s="2"/>
    </row>
    <row r="39" spans="1:20" x14ac:dyDescent="0.3">
      <c r="A39" t="s">
        <v>21</v>
      </c>
      <c r="D39" s="7" t="s">
        <v>29</v>
      </c>
      <c r="E39" s="9">
        <f>+A22-0.1*M33</f>
        <v>-9.999999999999995E-2</v>
      </c>
      <c r="P39" s="2"/>
      <c r="Q39" s="2"/>
    </row>
    <row r="40" spans="1:20" x14ac:dyDescent="0.3">
      <c r="A40" t="s">
        <v>22</v>
      </c>
      <c r="D40" s="7" t="s">
        <v>30</v>
      </c>
      <c r="E40" s="9">
        <f>+B22-0.1*N33</f>
        <v>1.5162316102329529</v>
      </c>
      <c r="P40" s="2"/>
      <c r="Q40" s="2"/>
    </row>
    <row r="41" spans="1:20" x14ac:dyDescent="0.3">
      <c r="P41" s="2"/>
      <c r="Q41" s="2"/>
    </row>
    <row r="42" spans="1:20" x14ac:dyDescent="0.3">
      <c r="M42" s="2"/>
      <c r="N42" s="2"/>
    </row>
    <row r="43" spans="1:20" ht="28.8" x14ac:dyDescent="0.3">
      <c r="A43" s="4" t="s">
        <v>24</v>
      </c>
      <c r="G43" t="s">
        <v>8</v>
      </c>
      <c r="H43" t="s">
        <v>17</v>
      </c>
      <c r="J43" t="s">
        <v>9</v>
      </c>
      <c r="K43" t="s">
        <v>10</v>
      </c>
      <c r="M43" s="11" t="s">
        <v>15</v>
      </c>
      <c r="N43" s="11" t="s">
        <v>16</v>
      </c>
    </row>
    <row r="44" spans="1:20" x14ac:dyDescent="0.3">
      <c r="A44" t="s">
        <v>6</v>
      </c>
      <c r="B44" t="s">
        <v>7</v>
      </c>
      <c r="D44" t="s">
        <v>3</v>
      </c>
      <c r="E44" t="s">
        <v>4</v>
      </c>
      <c r="G44" t="s">
        <v>5</v>
      </c>
      <c r="J44" t="s">
        <v>13</v>
      </c>
    </row>
    <row r="45" spans="1:20" x14ac:dyDescent="0.3">
      <c r="A45" s="9">
        <f>+E39</f>
        <v>-9.999999999999995E-2</v>
      </c>
      <c r="B45" s="9">
        <f>+E40</f>
        <v>1.5162316102329529</v>
      </c>
      <c r="C45" s="2"/>
      <c r="D45" s="2">
        <v>-1.4580994351896945</v>
      </c>
      <c r="E45" s="2">
        <v>-1.6167346744938</v>
      </c>
      <c r="G45" s="2">
        <f>+$A$45+$B$45*D45</f>
        <v>-2.3108164544974299</v>
      </c>
      <c r="H45" s="2">
        <f>E45</f>
        <v>-1.6167346744938</v>
      </c>
      <c r="J45" s="2">
        <f>+H45-G45</f>
        <v>0.69408178000362986</v>
      </c>
      <c r="K45" s="2">
        <f>+J45*J45</f>
        <v>0.48174951733300725</v>
      </c>
      <c r="L45" s="2"/>
      <c r="M45" s="2">
        <f t="shared" ref="M45:M54" si="8">-(H45-G45)*2</f>
        <v>-1.3881635600072597</v>
      </c>
      <c r="N45" s="2">
        <f>-(H45-G45)*D45*2</f>
        <v>2.0240805027975011</v>
      </c>
    </row>
    <row r="46" spans="1:20" x14ac:dyDescent="0.3">
      <c r="D46" s="2">
        <v>-1.1024654266068421</v>
      </c>
      <c r="E46" s="2">
        <v>-1.1690765111621835</v>
      </c>
      <c r="G46" s="2">
        <f t="shared" ref="G46:G54" si="9">+$A$45+$B$45*D46</f>
        <v>-1.7715929290102514</v>
      </c>
      <c r="H46" s="2">
        <f t="shared" ref="H46:H54" si="10">E46</f>
        <v>-1.1690765111621835</v>
      </c>
      <c r="J46" s="2">
        <f t="shared" ref="J46:J54" si="11">+H46-G46</f>
        <v>0.60251641784806798</v>
      </c>
      <c r="K46" s="2">
        <f t="shared" ref="K46:K54" si="12">+J46*J46</f>
        <v>0.36302603377646764</v>
      </c>
      <c r="L46" s="2"/>
      <c r="M46" s="2">
        <f t="shared" si="8"/>
        <v>-1.205032835696136</v>
      </c>
      <c r="N46" s="2">
        <f t="shared" ref="N46:N54" si="13">-(H46-G46)*D46*2</f>
        <v>1.3285070392809932</v>
      </c>
    </row>
    <row r="47" spans="1:20" x14ac:dyDescent="0.3">
      <c r="D47" s="2">
        <v>-0.80610375278779856</v>
      </c>
      <c r="E47" s="2">
        <v>-4.9931102833141852E-2</v>
      </c>
      <c r="G47" s="2">
        <f t="shared" si="9"/>
        <v>-1.3222399911042699</v>
      </c>
      <c r="H47" s="2">
        <f t="shared" si="10"/>
        <v>-4.9931102833141852E-2</v>
      </c>
      <c r="J47" s="2">
        <f t="shared" si="11"/>
        <v>1.272308888271128</v>
      </c>
      <c r="K47" s="2">
        <f t="shared" si="12"/>
        <v>1.6187699071737136</v>
      </c>
      <c r="L47" s="2"/>
      <c r="M47" s="2">
        <f t="shared" si="8"/>
        <v>-2.544617776542256</v>
      </c>
      <c r="N47" s="2">
        <f t="shared" si="13"/>
        <v>2.0512259390812564</v>
      </c>
    </row>
    <row r="48" spans="1:20" x14ac:dyDescent="0.3">
      <c r="D48" s="2">
        <v>-0.39119740944113757</v>
      </c>
      <c r="E48" s="2">
        <v>-0.91081218616317383</v>
      </c>
      <c r="G48" s="2">
        <f t="shared" si="9"/>
        <v>-0.69314587803589578</v>
      </c>
      <c r="H48" s="2">
        <f t="shared" si="10"/>
        <v>-0.91081218616317383</v>
      </c>
      <c r="J48" s="2">
        <f t="shared" si="11"/>
        <v>-0.21766630812727805</v>
      </c>
      <c r="K48" s="2">
        <f t="shared" si="12"/>
        <v>4.737862169375915E-2</v>
      </c>
      <c r="L48" s="2"/>
      <c r="M48" s="2">
        <f t="shared" si="8"/>
        <v>0.4353326162545561</v>
      </c>
      <c r="N48" s="2">
        <f t="shared" si="13"/>
        <v>-0.17030099172401519</v>
      </c>
    </row>
    <row r="49" spans="1:14" x14ac:dyDescent="0.3">
      <c r="D49" s="2">
        <v>-0.27265273991352013</v>
      </c>
      <c r="E49" s="2">
        <v>0.32885657383207223</v>
      </c>
      <c r="G49" s="2">
        <f t="shared" si="9"/>
        <v>-0.51340470287350304</v>
      </c>
      <c r="H49" s="2">
        <f t="shared" si="10"/>
        <v>0.32885657383207223</v>
      </c>
      <c r="J49" s="2">
        <f t="shared" si="11"/>
        <v>0.84226127670557527</v>
      </c>
      <c r="K49" s="2">
        <f t="shared" si="12"/>
        <v>0.70940405823770558</v>
      </c>
      <c r="L49" s="2"/>
      <c r="M49" s="2">
        <f t="shared" si="8"/>
        <v>-1.6845225534111505</v>
      </c>
      <c r="N49" s="2">
        <f t="shared" si="13"/>
        <v>0.45928968963366923</v>
      </c>
    </row>
    <row r="50" spans="1:14" x14ac:dyDescent="0.3">
      <c r="D50" s="2">
        <v>-3.556340085828523E-2</v>
      </c>
      <c r="E50" s="2">
        <v>-0.23932494116574887</v>
      </c>
      <c r="G50" s="2">
        <f t="shared" si="9"/>
        <v>-0.15392235254871775</v>
      </c>
      <c r="H50" s="2">
        <f t="shared" si="10"/>
        <v>-0.23932494116574887</v>
      </c>
      <c r="J50" s="2">
        <f t="shared" si="11"/>
        <v>-8.5402588617031122E-2</v>
      </c>
      <c r="K50" s="2">
        <f t="shared" si="12"/>
        <v>7.2936021424898538E-3</v>
      </c>
      <c r="L50" s="2"/>
      <c r="M50" s="2">
        <f t="shared" si="8"/>
        <v>0.17080517723406224</v>
      </c>
      <c r="N50" s="2">
        <f t="shared" si="13"/>
        <v>-6.0744129866454099E-3</v>
      </c>
    </row>
    <row r="51" spans="1:14" x14ac:dyDescent="0.3">
      <c r="D51" s="2">
        <v>0.14225360343314092</v>
      </c>
      <c r="E51" s="2">
        <v>0.98312619716289651</v>
      </c>
      <c r="G51" s="2">
        <f t="shared" si="9"/>
        <v>0.11568941019487122</v>
      </c>
      <c r="H51" s="2">
        <f t="shared" si="10"/>
        <v>0.98312619716289651</v>
      </c>
      <c r="J51" s="2">
        <f t="shared" si="11"/>
        <v>0.86743678696802529</v>
      </c>
      <c r="K51" s="2">
        <f t="shared" si="12"/>
        <v>0.75244657938541126</v>
      </c>
      <c r="L51" s="2"/>
      <c r="M51" s="2">
        <f t="shared" si="8"/>
        <v>-1.7348735739360506</v>
      </c>
      <c r="N51" s="2">
        <f t="shared" si="13"/>
        <v>-0.24679201739333481</v>
      </c>
    </row>
    <row r="52" spans="1:14" x14ac:dyDescent="0.3">
      <c r="D52" s="2">
        <v>0.6757046163074194</v>
      </c>
      <c r="E52" s="2">
        <v>0.20833322216586772</v>
      </c>
      <c r="G52" s="2">
        <f t="shared" si="9"/>
        <v>0.92452469842563822</v>
      </c>
      <c r="H52" s="2">
        <f t="shared" si="10"/>
        <v>0.20833322216586772</v>
      </c>
      <c r="J52" s="2">
        <f t="shared" si="11"/>
        <v>-0.71619147625977053</v>
      </c>
      <c r="K52" s="2">
        <f t="shared" si="12"/>
        <v>0.51293023066714949</v>
      </c>
      <c r="L52" s="2"/>
      <c r="M52" s="2">
        <f t="shared" si="8"/>
        <v>1.4323829525195411</v>
      </c>
      <c r="N52" s="2">
        <f t="shared" si="13"/>
        <v>0.96786777333750507</v>
      </c>
    </row>
    <row r="53" spans="1:14" x14ac:dyDescent="0.3">
      <c r="D53" s="2">
        <v>1.5055173030007414</v>
      </c>
      <c r="E53" s="2">
        <v>1.9300953888259316</v>
      </c>
      <c r="G53" s="2">
        <f t="shared" si="9"/>
        <v>2.1827129245623866</v>
      </c>
      <c r="H53" s="2">
        <f t="shared" si="10"/>
        <v>1.9300953888259316</v>
      </c>
      <c r="J53" s="2">
        <f t="shared" si="11"/>
        <v>-0.25261753573645507</v>
      </c>
      <c r="K53" s="2">
        <f t="shared" si="12"/>
        <v>6.3815619361559148E-2</v>
      </c>
      <c r="L53" s="2"/>
      <c r="M53" s="2">
        <f t="shared" si="8"/>
        <v>0.50523507147291014</v>
      </c>
      <c r="N53" s="2">
        <f t="shared" si="13"/>
        <v>0.76064014218528253</v>
      </c>
    </row>
    <row r="54" spans="1:14" x14ac:dyDescent="0.3">
      <c r="D54" s="2">
        <v>1.7426066420559763</v>
      </c>
      <c r="E54" s="2">
        <v>0.53546803383127983</v>
      </c>
      <c r="G54" s="2">
        <f t="shared" si="9"/>
        <v>2.5421952748871717</v>
      </c>
      <c r="H54" s="2">
        <f t="shared" si="10"/>
        <v>0.53546803383127983</v>
      </c>
      <c r="J54" s="2">
        <f t="shared" si="11"/>
        <v>-2.0067272410558918</v>
      </c>
      <c r="K54" s="2">
        <f t="shared" si="12"/>
        <v>4.0269542199957913</v>
      </c>
      <c r="L54" s="2"/>
      <c r="M54" s="2">
        <f t="shared" si="8"/>
        <v>4.0134544821117837</v>
      </c>
      <c r="N54" s="2">
        <f t="shared" si="13"/>
        <v>6.9938724381173225</v>
      </c>
    </row>
    <row r="56" spans="1:14" x14ac:dyDescent="0.3">
      <c r="J56" s="5" t="s">
        <v>12</v>
      </c>
      <c r="K56" s="8">
        <f>SUM(K45:K55)</f>
        <v>8.5837683897670551</v>
      </c>
    </row>
    <row r="57" spans="1:14" x14ac:dyDescent="0.3">
      <c r="M57" s="2">
        <f>SUM(M46:M56)</f>
        <v>-0.61183643999273851</v>
      </c>
      <c r="N57" s="2">
        <f>SUM(N46:N56)</f>
        <v>12.138235599532035</v>
      </c>
    </row>
    <row r="58" spans="1:14" x14ac:dyDescent="0.3">
      <c r="M58" s="6" t="s">
        <v>19</v>
      </c>
      <c r="N58" s="6" t="s">
        <v>18</v>
      </c>
    </row>
    <row r="60" spans="1:14" x14ac:dyDescent="0.3">
      <c r="A60" t="s">
        <v>11</v>
      </c>
    </row>
    <row r="61" spans="1:14" x14ac:dyDescent="0.3">
      <c r="A61" t="s">
        <v>20</v>
      </c>
    </row>
    <row r="63" spans="1:14" x14ac:dyDescent="0.3">
      <c r="A63" t="s">
        <v>21</v>
      </c>
      <c r="D63" s="7" t="s">
        <v>31</v>
      </c>
      <c r="E63" s="9">
        <f>+A45-0.1*M57</f>
        <v>-3.8816356000726096E-2</v>
      </c>
    </row>
    <row r="64" spans="1:14" x14ac:dyDescent="0.3">
      <c r="A64" t="s">
        <v>22</v>
      </c>
      <c r="D64" s="7" t="s">
        <v>32</v>
      </c>
      <c r="E64" s="9">
        <f>+B45-0.1*N57</f>
        <v>0.30240805027974949</v>
      </c>
    </row>
    <row r="65" spans="1:17" x14ac:dyDescent="0.3">
      <c r="D65" s="7"/>
      <c r="E65" s="2"/>
    </row>
    <row r="66" spans="1:17" ht="28.8" x14ac:dyDescent="0.3">
      <c r="A66" s="4" t="s">
        <v>24</v>
      </c>
      <c r="G66" t="s">
        <v>8</v>
      </c>
      <c r="H66" t="s">
        <v>17</v>
      </c>
      <c r="J66" t="s">
        <v>9</v>
      </c>
      <c r="K66" t="s">
        <v>10</v>
      </c>
      <c r="M66" s="11" t="s">
        <v>15</v>
      </c>
      <c r="N66" s="11" t="s">
        <v>16</v>
      </c>
    </row>
    <row r="67" spans="1:17" x14ac:dyDescent="0.3">
      <c r="A67" t="s">
        <v>6</v>
      </c>
      <c r="B67" t="s">
        <v>7</v>
      </c>
      <c r="D67" t="s">
        <v>3</v>
      </c>
      <c r="E67" t="s">
        <v>4</v>
      </c>
      <c r="G67" t="s">
        <v>5</v>
      </c>
      <c r="J67" t="s">
        <v>13</v>
      </c>
    </row>
    <row r="68" spans="1:17" x14ac:dyDescent="0.3">
      <c r="A68" s="9">
        <f>E63</f>
        <v>-3.8816356000726096E-2</v>
      </c>
      <c r="B68" s="9">
        <f>E64</f>
        <v>0.30240805027974949</v>
      </c>
      <c r="D68" s="3">
        <v>-1.4717673960973183</v>
      </c>
      <c r="E68">
        <v>-1.6699093920839887</v>
      </c>
      <c r="G68" s="2">
        <f>+$A$68+$B$68*D68</f>
        <v>-0.4838906647198199</v>
      </c>
      <c r="H68" s="2">
        <f>E68</f>
        <v>-1.6699093920839887</v>
      </c>
      <c r="J68" s="2">
        <f>+H68-G68</f>
        <v>-1.1860187273641687</v>
      </c>
      <c r="K68" s="2">
        <f>+J68*J68</f>
        <v>1.4066404216585222</v>
      </c>
      <c r="L68" s="2"/>
      <c r="M68" s="2">
        <f t="shared" ref="M68:M77" si="14">-(H68-G68)*2</f>
        <v>2.3720374547283374</v>
      </c>
      <c r="N68" s="2">
        <f>-(H68-G68)*D68*2</f>
        <v>-3.4910873881908357</v>
      </c>
    </row>
    <row r="69" spans="1:17" x14ac:dyDescent="0.3">
      <c r="D69" s="3">
        <v>-0.75383208092789478</v>
      </c>
      <c r="E69">
        <v>-0.86217193639667555</v>
      </c>
      <c r="G69" s="2">
        <f t="shared" ref="G69:G77" si="15">+$A$68+$B$68*D69</f>
        <v>-0.2667812458324571</v>
      </c>
      <c r="H69" s="2">
        <f t="shared" ref="H69:H77" si="16">E69</f>
        <v>-0.86217193639667555</v>
      </c>
      <c r="J69" s="2">
        <f t="shared" ref="J69:J77" si="17">+H69-G69</f>
        <v>-0.59539069056421845</v>
      </c>
      <c r="K69" s="2">
        <f t="shared" ref="K69:K77" si="18">+J69*J69</f>
        <v>0.35449007441053693</v>
      </c>
      <c r="L69" s="2"/>
      <c r="M69" s="2">
        <f t="shared" si="14"/>
        <v>1.1907813811284369</v>
      </c>
      <c r="N69" s="2">
        <f t="shared" ref="N69:N77" si="19">-(H69-G69)*D69*2</f>
        <v>-0.89764920646624213</v>
      </c>
    </row>
    <row r="70" spans="1:17" x14ac:dyDescent="0.3">
      <c r="D70" s="3">
        <v>-0.69400413799710947</v>
      </c>
      <c r="E70">
        <v>0.43723179666552386</v>
      </c>
      <c r="G70" s="2">
        <f t="shared" si="15"/>
        <v>-0.2486887942585102</v>
      </c>
      <c r="H70" s="2">
        <f t="shared" si="16"/>
        <v>0.43723179666552386</v>
      </c>
      <c r="J70" s="2">
        <f t="shared" si="17"/>
        <v>0.68592059092403401</v>
      </c>
      <c r="K70" s="2">
        <f t="shared" si="18"/>
        <v>0.47048705705357602</v>
      </c>
      <c r="L70" s="2"/>
      <c r="M70" s="2">
        <f t="shared" si="14"/>
        <v>-1.371841181848068</v>
      </c>
      <c r="N70" s="2">
        <f t="shared" si="19"/>
        <v>0.95206345687740435</v>
      </c>
    </row>
    <row r="71" spans="1:17" x14ac:dyDescent="0.3">
      <c r="D71" s="3">
        <v>-0.39486442334318295</v>
      </c>
      <c r="E71">
        <v>-0.9499694859279052</v>
      </c>
      <c r="G71" s="2">
        <f t="shared" si="15"/>
        <v>-0.15822653638877565</v>
      </c>
      <c r="H71" s="2">
        <f t="shared" si="16"/>
        <v>-0.9499694859279052</v>
      </c>
      <c r="J71" s="2">
        <f t="shared" si="17"/>
        <v>-0.79174294953912949</v>
      </c>
      <c r="K71" s="2">
        <f t="shared" si="18"/>
        <v>0.62685689814492052</v>
      </c>
      <c r="L71" s="2"/>
      <c r="M71" s="2">
        <f t="shared" si="14"/>
        <v>1.583485899078259</v>
      </c>
      <c r="N71" s="2">
        <f t="shared" si="19"/>
        <v>-0.62526224641159833</v>
      </c>
    </row>
    <row r="72" spans="1:17" x14ac:dyDescent="0.3">
      <c r="D72" s="3">
        <v>-0.27520853748161239</v>
      </c>
      <c r="E72">
        <v>0.31431522732180228</v>
      </c>
      <c r="G72" s="2">
        <f t="shared" si="15"/>
        <v>-0.12204163324088185</v>
      </c>
      <c r="H72" s="2">
        <f t="shared" si="16"/>
        <v>0.31431522732180228</v>
      </c>
      <c r="J72" s="2">
        <f t="shared" si="17"/>
        <v>0.43635686056268413</v>
      </c>
      <c r="K72" s="2">
        <f t="shared" si="18"/>
        <v>0.19040730976012177</v>
      </c>
      <c r="L72" s="2"/>
      <c r="M72" s="2">
        <f t="shared" si="14"/>
        <v>-0.87271372112536827</v>
      </c>
      <c r="N72" s="2">
        <f t="shared" si="19"/>
        <v>0.24017826683104834</v>
      </c>
    </row>
    <row r="73" spans="1:17" x14ac:dyDescent="0.3">
      <c r="D73" s="3">
        <v>-3.5896765758471179E-2</v>
      </c>
      <c r="E73">
        <v>-0.26514859958431364</v>
      </c>
      <c r="G73" s="2">
        <f t="shared" si="15"/>
        <v>-4.9671826945094241E-2</v>
      </c>
      <c r="H73" s="2">
        <f t="shared" si="16"/>
        <v>-0.26514859958431364</v>
      </c>
      <c r="J73" s="2">
        <f t="shared" si="17"/>
        <v>-0.21547677263921938</v>
      </c>
      <c r="K73" s="2">
        <f t="shared" si="18"/>
        <v>4.6430239547013842E-2</v>
      </c>
      <c r="L73" s="2"/>
      <c r="M73" s="2">
        <f t="shared" si="14"/>
        <v>0.43095354527843877</v>
      </c>
      <c r="N73" s="2">
        <f t="shared" si="19"/>
        <v>-1.546983846764282E-2</v>
      </c>
    </row>
    <row r="74" spans="1:17" x14ac:dyDescent="0.3">
      <c r="D74" s="3">
        <v>-3.5896765758471179E-2</v>
      </c>
      <c r="E74">
        <v>0.2791962075093104</v>
      </c>
      <c r="G74" s="2">
        <f t="shared" si="15"/>
        <v>-4.9671826945094241E-2</v>
      </c>
      <c r="H74" s="2">
        <f t="shared" si="16"/>
        <v>0.2791962075093104</v>
      </c>
      <c r="J74" s="2">
        <f t="shared" si="17"/>
        <v>0.32886803445440466</v>
      </c>
      <c r="K74" s="2">
        <f t="shared" si="18"/>
        <v>0.10815418408590349</v>
      </c>
      <c r="L74" s="2"/>
      <c r="M74" s="2">
        <f t="shared" si="14"/>
        <v>-0.65773606890880931</v>
      </c>
      <c r="N74" s="2">
        <f t="shared" si="19"/>
        <v>2.3610597596517187E-2</v>
      </c>
    </row>
    <row r="75" spans="1:17" x14ac:dyDescent="0.3">
      <c r="D75" s="3">
        <v>0.38289883475702591</v>
      </c>
      <c r="E75">
        <v>0.24407718769681855</v>
      </c>
      <c r="G75" s="2">
        <f t="shared" si="15"/>
        <v>7.6975334072534082E-2</v>
      </c>
      <c r="H75" s="2">
        <f t="shared" si="16"/>
        <v>0.24407718769681855</v>
      </c>
      <c r="J75" s="2">
        <f t="shared" si="17"/>
        <v>0.16710185362428448</v>
      </c>
      <c r="K75" s="2">
        <f t="shared" si="18"/>
        <v>2.7923029484671798E-2</v>
      </c>
      <c r="L75" s="2"/>
      <c r="M75" s="2">
        <f t="shared" si="14"/>
        <v>-0.33420370724856896</v>
      </c>
      <c r="N75" s="2">
        <f t="shared" si="19"/>
        <v>-0.12796621007695527</v>
      </c>
    </row>
    <row r="76" spans="1:17" x14ac:dyDescent="0.3">
      <c r="D76" s="3">
        <v>1.5196297504419465</v>
      </c>
      <c r="E76">
        <v>1.9473496486026745</v>
      </c>
      <c r="G76" s="2">
        <f t="shared" si="15"/>
        <v>0.42073191397752524</v>
      </c>
      <c r="H76" s="2">
        <f t="shared" si="16"/>
        <v>1.9473496486026745</v>
      </c>
      <c r="J76" s="2">
        <f t="shared" si="17"/>
        <v>1.5266177346251493</v>
      </c>
      <c r="K76" s="2">
        <f t="shared" si="18"/>
        <v>2.3305617076720226</v>
      </c>
      <c r="L76" s="2"/>
      <c r="M76" s="2">
        <f t="shared" si="14"/>
        <v>-3.0532354692502985</v>
      </c>
      <c r="N76" s="2">
        <f t="shared" si="19"/>
        <v>-4.6397874541773305</v>
      </c>
    </row>
    <row r="77" spans="1:17" x14ac:dyDescent="0.3">
      <c r="D77" s="3">
        <v>1.7589415221650877</v>
      </c>
      <c r="E77">
        <v>0.52502934619675357</v>
      </c>
      <c r="G77" s="2">
        <f t="shared" si="15"/>
        <v>0.49310172027331289</v>
      </c>
      <c r="H77" s="2">
        <f t="shared" si="16"/>
        <v>0.52502934619675357</v>
      </c>
      <c r="J77" s="2">
        <f t="shared" si="17"/>
        <v>3.1927625923440672E-2</v>
      </c>
      <c r="K77" s="2">
        <f t="shared" si="18"/>
        <v>1.0193732971071608E-3</v>
      </c>
      <c r="L77" s="2"/>
      <c r="M77" s="2">
        <f t="shared" si="14"/>
        <v>-6.3855251846881345E-2</v>
      </c>
      <c r="N77" s="2">
        <f t="shared" si="19"/>
        <v>-0.11231765388178851</v>
      </c>
    </row>
    <row r="79" spans="1:17" x14ac:dyDescent="0.3">
      <c r="J79" s="5" t="s">
        <v>12</v>
      </c>
      <c r="K79" s="8">
        <f>SUM(K68:K78)</f>
        <v>5.5629702951143969</v>
      </c>
      <c r="P79" s="2"/>
      <c r="Q79" s="2"/>
    </row>
    <row r="80" spans="1:17" x14ac:dyDescent="0.3">
      <c r="M80" s="2">
        <f>SUM(M69:M79)</f>
        <v>-3.1483645747428599</v>
      </c>
      <c r="N80" s="2">
        <f>SUM(N69:N79)</f>
        <v>-5.2026002881765878</v>
      </c>
    </row>
    <row r="81" spans="1:14" x14ac:dyDescent="0.3">
      <c r="M81" s="6" t="s">
        <v>19</v>
      </c>
      <c r="N81" s="6" t="s">
        <v>19</v>
      </c>
    </row>
    <row r="83" spans="1:14" x14ac:dyDescent="0.3">
      <c r="A83" t="s">
        <v>11</v>
      </c>
    </row>
    <row r="84" spans="1:14" x14ac:dyDescent="0.3">
      <c r="A84" t="s">
        <v>20</v>
      </c>
    </row>
    <row r="86" spans="1:14" x14ac:dyDescent="0.3">
      <c r="A86" t="s">
        <v>21</v>
      </c>
      <c r="D86" s="7" t="s">
        <v>31</v>
      </c>
      <c r="E86" s="9">
        <f>+A68-0.1*M80</f>
        <v>0.27602010147355993</v>
      </c>
    </row>
    <row r="87" spans="1:14" x14ac:dyDescent="0.3">
      <c r="A87" t="s">
        <v>22</v>
      </c>
      <c r="D87" s="7" t="s">
        <v>32</v>
      </c>
      <c r="E87" s="9">
        <f>+B68-0.1*N80</f>
        <v>0.82266807909740824</v>
      </c>
    </row>
    <row r="88" spans="1:14" x14ac:dyDescent="0.3">
      <c r="D88" s="7"/>
      <c r="E88" s="2"/>
    </row>
    <row r="89" spans="1:14" ht="28.8" x14ac:dyDescent="0.3">
      <c r="A89" s="4" t="s">
        <v>24</v>
      </c>
      <c r="G89" t="s">
        <v>8</v>
      </c>
      <c r="H89" t="s">
        <v>17</v>
      </c>
      <c r="J89" t="s">
        <v>9</v>
      </c>
      <c r="K89" t="s">
        <v>10</v>
      </c>
      <c r="M89" s="11" t="s">
        <v>15</v>
      </c>
      <c r="N89" s="11" t="s">
        <v>16</v>
      </c>
    </row>
    <row r="90" spans="1:14" x14ac:dyDescent="0.3">
      <c r="A90" t="s">
        <v>6</v>
      </c>
      <c r="B90" t="s">
        <v>7</v>
      </c>
      <c r="D90" t="s">
        <v>3</v>
      </c>
      <c r="E90" t="s">
        <v>4</v>
      </c>
      <c r="G90" t="s">
        <v>5</v>
      </c>
      <c r="J90" t="s">
        <v>13</v>
      </c>
    </row>
    <row r="91" spans="1:14" x14ac:dyDescent="0.3">
      <c r="A91" s="9">
        <f>E86</f>
        <v>0.27602010147355993</v>
      </c>
      <c r="B91" s="9">
        <f>E87</f>
        <v>0.82266807909740824</v>
      </c>
      <c r="D91" s="3">
        <v>-1.4717673960973183</v>
      </c>
      <c r="E91">
        <v>-1.6699093920839887</v>
      </c>
      <c r="G91" s="2">
        <f>+$A$91+$B$91*D91</f>
        <v>-0.93475595515201526</v>
      </c>
      <c r="H91" s="2">
        <f>E91</f>
        <v>-1.6699093920839887</v>
      </c>
      <c r="J91" s="2">
        <f>+H91-G91</f>
        <v>-0.73515343693197344</v>
      </c>
      <c r="K91" s="2">
        <f>+J91*J91</f>
        <v>0.54045057583289302</v>
      </c>
      <c r="L91" s="2"/>
      <c r="M91" s="2">
        <f t="shared" ref="M91:M100" si="20">-(H91-G91)*2</f>
        <v>1.4703068738639469</v>
      </c>
      <c r="N91" s="2">
        <f>-(H91-G91)*D91*2</f>
        <v>-2.1639497192107293</v>
      </c>
    </row>
    <row r="92" spans="1:14" x14ac:dyDescent="0.3">
      <c r="D92" s="3">
        <v>-0.75383208092789478</v>
      </c>
      <c r="E92">
        <v>-0.86217193639667555</v>
      </c>
      <c r="G92" s="2">
        <f t="shared" ref="G92:G100" si="21">+$A$91+$B$91*D92</f>
        <v>-0.34413348850539327</v>
      </c>
      <c r="H92" s="2">
        <f t="shared" ref="H92:H100" si="22">E92</f>
        <v>-0.86217193639667555</v>
      </c>
      <c r="J92" s="2">
        <f t="shared" ref="J92:J100" si="23">+H92-G92</f>
        <v>-0.51803844789128228</v>
      </c>
      <c r="K92" s="2">
        <f t="shared" ref="K92:K100" si="24">+J92*J92</f>
        <v>0.26836383349360882</v>
      </c>
      <c r="L92" s="2"/>
      <c r="M92" s="2">
        <f t="shared" si="20"/>
        <v>1.0360768957825646</v>
      </c>
      <c r="N92" s="2">
        <f t="shared" ref="N92:N100" si="25">-(H92-G92)*D92*2</f>
        <v>-0.7810280023490842</v>
      </c>
    </row>
    <row r="93" spans="1:14" x14ac:dyDescent="0.3">
      <c r="D93" s="3">
        <v>-0.69400413799710947</v>
      </c>
      <c r="E93">
        <v>0.43723179666552386</v>
      </c>
      <c r="G93" s="2">
        <f t="shared" si="21"/>
        <v>-0.29491494961817477</v>
      </c>
      <c r="H93" s="2">
        <f t="shared" si="22"/>
        <v>0.43723179666552386</v>
      </c>
      <c r="J93" s="2">
        <f t="shared" si="23"/>
        <v>0.73214674628369858</v>
      </c>
      <c r="K93" s="2">
        <f t="shared" si="24"/>
        <v>0.53603885809380647</v>
      </c>
      <c r="L93" s="2"/>
      <c r="M93" s="2">
        <f t="shared" si="20"/>
        <v>-1.4642934925673972</v>
      </c>
      <c r="N93" s="2">
        <f t="shared" si="25"/>
        <v>1.0162257430840134</v>
      </c>
    </row>
    <row r="94" spans="1:14" x14ac:dyDescent="0.3">
      <c r="D94" s="3">
        <v>-0.39486442334318295</v>
      </c>
      <c r="E94">
        <v>-0.9499694859279052</v>
      </c>
      <c r="G94" s="2">
        <f t="shared" si="21"/>
        <v>-4.8822255182082164E-2</v>
      </c>
      <c r="H94" s="2">
        <f t="shared" si="22"/>
        <v>-0.9499694859279052</v>
      </c>
      <c r="J94" s="2">
        <f t="shared" si="23"/>
        <v>-0.90114723074582304</v>
      </c>
      <c r="K94" s="2">
        <f t="shared" si="24"/>
        <v>0.8120663314808656</v>
      </c>
      <c r="L94" s="2"/>
      <c r="M94" s="2">
        <f t="shared" si="20"/>
        <v>1.8022944614916461</v>
      </c>
      <c r="N94" s="2">
        <f t="shared" si="25"/>
        <v>-0.71166196323151132</v>
      </c>
    </row>
    <row r="95" spans="1:14" x14ac:dyDescent="0.3">
      <c r="D95" s="3">
        <v>-0.27520853748161239</v>
      </c>
      <c r="E95">
        <v>0.31431522732180228</v>
      </c>
      <c r="G95" s="2">
        <f t="shared" si="21"/>
        <v>4.9614822592354779E-2</v>
      </c>
      <c r="H95" s="2">
        <f t="shared" si="22"/>
        <v>0.31431522732180228</v>
      </c>
      <c r="J95" s="2">
        <f t="shared" si="23"/>
        <v>0.2647004047294475</v>
      </c>
      <c r="K95" s="2">
        <f t="shared" si="24"/>
        <v>7.0066304263933316E-2</v>
      </c>
      <c r="L95" s="2"/>
      <c r="M95" s="2">
        <f t="shared" si="20"/>
        <v>-0.52940080945889501</v>
      </c>
      <c r="N95" s="2">
        <f t="shared" si="25"/>
        <v>0.14569562251276424</v>
      </c>
    </row>
    <row r="96" spans="1:14" x14ac:dyDescent="0.3">
      <c r="D96" s="3">
        <v>-3.5896765758471179E-2</v>
      </c>
      <c r="E96">
        <v>-0.26514859958431364</v>
      </c>
      <c r="G96" s="2">
        <f t="shared" si="21"/>
        <v>0.24648897814122883</v>
      </c>
      <c r="H96" s="2">
        <f t="shared" si="22"/>
        <v>-0.26514859958431364</v>
      </c>
      <c r="J96" s="2">
        <f t="shared" si="23"/>
        <v>-0.51163757772554241</v>
      </c>
      <c r="K96" s="2">
        <f t="shared" si="24"/>
        <v>0.26177301094086047</v>
      </c>
      <c r="L96" s="2"/>
      <c r="M96" s="2">
        <f t="shared" si="20"/>
        <v>1.0232751554510848</v>
      </c>
      <c r="N96" s="2">
        <f t="shared" si="25"/>
        <v>-3.6732268561690776E-2</v>
      </c>
    </row>
    <row r="97" spans="4:14" x14ac:dyDescent="0.3">
      <c r="D97" s="3">
        <v>-3.5896765758471179E-2</v>
      </c>
      <c r="E97">
        <v>0.2791962075093104</v>
      </c>
      <c r="G97" s="2">
        <f t="shared" si="21"/>
        <v>0.24648897814122883</v>
      </c>
      <c r="H97" s="2">
        <f t="shared" si="22"/>
        <v>0.2791962075093104</v>
      </c>
      <c r="J97" s="2">
        <f t="shared" si="23"/>
        <v>3.270722936808157E-2</v>
      </c>
      <c r="K97" s="2">
        <f t="shared" si="24"/>
        <v>1.0697628529362975E-3</v>
      </c>
      <c r="L97" s="2"/>
      <c r="M97" s="2">
        <f t="shared" si="20"/>
        <v>-6.5414458736163139E-2</v>
      </c>
      <c r="N97" s="2">
        <f t="shared" si="25"/>
        <v>2.3481675024692268E-3</v>
      </c>
    </row>
    <row r="98" spans="4:14" x14ac:dyDescent="0.3">
      <c r="D98" s="3">
        <v>0.38289883475702591</v>
      </c>
      <c r="E98">
        <v>0.24407718769681855</v>
      </c>
      <c r="G98" s="2">
        <f t="shared" si="21"/>
        <v>0.59101875035175833</v>
      </c>
      <c r="H98" s="2">
        <f t="shared" si="22"/>
        <v>0.24407718769681855</v>
      </c>
      <c r="J98" s="2">
        <f t="shared" si="23"/>
        <v>-0.34694156265493981</v>
      </c>
      <c r="K98" s="2">
        <f t="shared" si="24"/>
        <v>0.12036844789745152</v>
      </c>
      <c r="L98" s="2"/>
      <c r="M98" s="2">
        <f t="shared" si="20"/>
        <v>0.69388312530987961</v>
      </c>
      <c r="N98" s="2">
        <f t="shared" si="25"/>
        <v>0.2656870401387163</v>
      </c>
    </row>
    <row r="99" spans="4:14" x14ac:dyDescent="0.3">
      <c r="D99" s="3">
        <v>1.5196297504419465</v>
      </c>
      <c r="E99">
        <v>1.9473496486026745</v>
      </c>
      <c r="G99" s="2">
        <f t="shared" si="21"/>
        <v>1.5261709892089099</v>
      </c>
      <c r="H99" s="2">
        <f t="shared" si="22"/>
        <v>1.9473496486026745</v>
      </c>
      <c r="J99" s="2">
        <f t="shared" si="23"/>
        <v>0.42117865939376453</v>
      </c>
      <c r="K99" s="2">
        <f t="shared" si="24"/>
        <v>0.17739146312872872</v>
      </c>
      <c r="L99" s="2"/>
      <c r="M99" s="2">
        <f t="shared" si="20"/>
        <v>-0.84235731878752906</v>
      </c>
      <c r="N99" s="2">
        <f t="shared" si="25"/>
        <v>-1.2800712421320399</v>
      </c>
    </row>
    <row r="100" spans="4:14" x14ac:dyDescent="0.3">
      <c r="D100" s="3">
        <v>1.7589415221650877</v>
      </c>
      <c r="E100">
        <v>0.52502934619675357</v>
      </c>
      <c r="G100" s="2">
        <f t="shared" si="21"/>
        <v>1.7230451447577839</v>
      </c>
      <c r="H100" s="2">
        <f t="shared" si="22"/>
        <v>0.52502934619675357</v>
      </c>
      <c r="J100" s="2">
        <f t="shared" si="23"/>
        <v>-1.1980157985610305</v>
      </c>
      <c r="K100" s="2">
        <f t="shared" si="24"/>
        <v>1.4352418536018234</v>
      </c>
      <c r="L100" s="2"/>
      <c r="M100" s="2">
        <f t="shared" si="20"/>
        <v>2.3960315971220609</v>
      </c>
      <c r="N100" s="2">
        <f t="shared" si="25"/>
        <v>4.2144794645975239</v>
      </c>
    </row>
    <row r="102" spans="4:14" x14ac:dyDescent="0.3">
      <c r="J102" s="5" t="s">
        <v>12</v>
      </c>
      <c r="K102" s="8">
        <f>SUM(K91:K101)</f>
        <v>4.2228304415869076</v>
      </c>
    </row>
    <row r="103" spans="4:14" x14ac:dyDescent="0.3">
      <c r="M103" s="2">
        <f>SUM(M92:M102)</f>
        <v>4.0500951556072522</v>
      </c>
      <c r="N103" s="2">
        <f>SUM(N92:N102)</f>
        <v>2.834942561561161</v>
      </c>
    </row>
    <row r="104" spans="4:14" x14ac:dyDescent="0.3">
      <c r="M104" s="6" t="s">
        <v>18</v>
      </c>
      <c r="N104" s="6" t="s">
        <v>18</v>
      </c>
    </row>
  </sheetData>
  <hyperlinks>
    <hyperlink ref="M20" location="'partial differential'!B9" display="'partial differential'!B9" xr:uid="{B1296FCB-D2DA-4608-B792-68E5247111CE}"/>
    <hyperlink ref="N20" location="'partial differential'!B23" display="'partial differential'!B23" xr:uid="{938B7B6E-BECD-4DC9-9FA3-8FDC8D8AB0D1}"/>
    <hyperlink ref="M43" location="'partial differential'!B9" display="'partial differential'!B9" xr:uid="{2E8A348C-9F88-4DB1-B9B0-9D339BFC8671}"/>
    <hyperlink ref="N43" location="'partial differential'!B23" display="'partial differential'!B23" xr:uid="{52897B2B-3855-4A28-9812-B9C503F6DA63}"/>
    <hyperlink ref="M66" location="'partial differential'!B9" display="'partial differential'!B9" xr:uid="{D4F5D52D-DB26-4989-93C5-16E9857D7B6E}"/>
    <hyperlink ref="N66" location="'partial differential'!B23" display="'partial differential'!B23" xr:uid="{8CEE8367-9950-4E3D-A9FE-654AC4A3F5B8}"/>
    <hyperlink ref="M89" location="'partial differential'!B9" display="'partial differential'!B9" xr:uid="{046A1461-C3AD-451C-B227-7D0D092C921B}"/>
    <hyperlink ref="N89" location="'partial differential'!B23" display="'partial differential'!B23" xr:uid="{74000A78-CF9C-4CBD-9D88-567E4E960BA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8B5F-682C-4861-8EC5-F364110BA070}">
  <dimension ref="B1:B22"/>
  <sheetViews>
    <sheetView zoomScale="145" zoomScaleNormal="145" workbookViewId="0">
      <selection activeCell="B19" sqref="B19"/>
    </sheetView>
  </sheetViews>
  <sheetFormatPr defaultRowHeight="14.4" x14ac:dyDescent="0.3"/>
  <cols>
    <col min="2" max="2" width="15.77734375" bestFit="1" customWidth="1"/>
    <col min="3" max="3" width="30.44140625" customWidth="1"/>
    <col min="4" max="4" width="4.21875" customWidth="1"/>
    <col min="5" max="5" width="13.21875" customWidth="1"/>
  </cols>
  <sheetData>
    <row r="1" spans="2:2" x14ac:dyDescent="0.3">
      <c r="B1" s="8" t="s">
        <v>39</v>
      </c>
    </row>
    <row r="3" spans="2:2" x14ac:dyDescent="0.3">
      <c r="B3" t="s">
        <v>37</v>
      </c>
    </row>
    <row r="13" spans="2:2" x14ac:dyDescent="0.3">
      <c r="B13" s="10" t="s">
        <v>40</v>
      </c>
    </row>
    <row r="22" spans="2:2" x14ac:dyDescent="0.3">
      <c r="B22" s="10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 rate = 0.01</vt:lpstr>
      <vt:lpstr>learn rate = 0.05</vt:lpstr>
      <vt:lpstr>learn rate = 0.1</vt:lpstr>
      <vt:lpstr>partial derivative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vok</dc:creator>
  <cp:lastModifiedBy>vok</cp:lastModifiedBy>
  <dcterms:created xsi:type="dcterms:W3CDTF">2019-02-02T20:31:17Z</dcterms:created>
  <dcterms:modified xsi:type="dcterms:W3CDTF">2019-04-07T00:48:08Z</dcterms:modified>
</cp:coreProperties>
</file>