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tik\Downloads\ABC-анализ ассортимента товаров\"/>
    </mc:Choice>
  </mc:AlternateContent>
  <xr:revisionPtr revIDLastSave="0" documentId="8_{415E7596-C329-49A5-B7BC-150EB038031B}" xr6:coauthVersionLast="47" xr6:coauthVersionMax="47" xr10:uidLastSave="{00000000-0000-0000-0000-000000000000}"/>
  <bookViews>
    <workbookView xWindow="-108" yWindow="-108" windowWidth="23256" windowHeight="12456" activeTab="1" xr2:uid="{37618E4A-8D41-4C9B-BAB7-F38B4E875E9B}"/>
  </bookViews>
  <sheets>
    <sheet name="Лист2" sheetId="2" r:id="rId1"/>
    <sheet name="Лист1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" i="1"/>
  <c r="M5" i="1"/>
  <c r="M6" i="1"/>
  <c r="M7" i="1"/>
  <c r="M8" i="1"/>
  <c r="M9" i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4" i="1"/>
  <c r="M3" i="1"/>
  <c r="L5" i="1"/>
  <c r="L12" i="1"/>
  <c r="L8" i="1"/>
  <c r="L6" i="1"/>
  <c r="L7" i="1"/>
  <c r="L3" i="1"/>
  <c r="L10" i="1"/>
  <c r="L14" i="1"/>
  <c r="L18" i="1"/>
  <c r="L15" i="1"/>
  <c r="L9" i="1"/>
  <c r="L11" i="1"/>
  <c r="L16" i="1"/>
  <c r="L17" i="1"/>
  <c r="L13" i="1"/>
  <c r="L21" i="1"/>
  <c r="L24" i="1"/>
  <c r="L25" i="1"/>
  <c r="L20" i="1"/>
  <c r="L22" i="1"/>
  <c r="L19" i="1"/>
  <c r="L26" i="1"/>
  <c r="L30" i="1"/>
  <c r="L29" i="1"/>
  <c r="L27" i="1"/>
  <c r="L23" i="1"/>
  <c r="L28" i="1"/>
  <c r="L31" i="1"/>
  <c r="L32" i="1"/>
  <c r="L4" i="1"/>
</calcChain>
</file>

<file path=xl/sharedStrings.xml><?xml version="1.0" encoding="utf-8"?>
<sst xmlns="http://schemas.openxmlformats.org/spreadsheetml/2006/main" count="148" uniqueCount="64">
  <si>
    <t>Название</t>
  </si>
  <si>
    <t>Группа</t>
  </si>
  <si>
    <t>Кол-во</t>
  </si>
  <si>
    <t>Выручка</t>
  </si>
  <si>
    <t>Прибыль</t>
  </si>
  <si>
    <t>Domestos Pine 750 мл</t>
  </si>
  <si>
    <t>Чистящие средства</t>
  </si>
  <si>
    <t>Fairy Бальзам 900 мл</t>
  </si>
  <si>
    <t>Средства для мытья посуды</t>
  </si>
  <si>
    <t>Дося Color 3 кг</t>
  </si>
  <si>
    <t>Стиральный порошок</t>
  </si>
  <si>
    <t>Миф 3 в 1 2 кг</t>
  </si>
  <si>
    <t>BioMio Bio-Color 1.5 кг</t>
  </si>
  <si>
    <t>Cif Универсальный 1 л</t>
  </si>
  <si>
    <t>Ariel Pods 12 шт.</t>
  </si>
  <si>
    <t>Domestos Антибак 1 л</t>
  </si>
  <si>
    <t>BioMio Универсал 1.5 кг</t>
  </si>
  <si>
    <t>Tide Pods 15 шт.</t>
  </si>
  <si>
    <t>Fairy Гель 650 мл</t>
  </si>
  <si>
    <t>Дося Автомат 2.4 кг</t>
  </si>
  <si>
    <t>Domestos Супер 500 мл</t>
  </si>
  <si>
    <t>Миф Свежесть 3 кг</t>
  </si>
  <si>
    <t>Fairy Лимон 450 мл</t>
  </si>
  <si>
    <t>Ariel Автомат 3 кг</t>
  </si>
  <si>
    <t>Санокс Универсал 1 л</t>
  </si>
  <si>
    <t>Tide Альпийская свежесть 3 кг</t>
  </si>
  <si>
    <t>Cif Спрей 750 мл</t>
  </si>
  <si>
    <t>Санокс Гель 750 мл</t>
  </si>
  <si>
    <t>Cif Крем 500 мл</t>
  </si>
  <si>
    <t>Tide Liquid 1.5 л</t>
  </si>
  <si>
    <t>BioMio Bio-Care 750 мл</t>
  </si>
  <si>
    <t>Persil Sensitive 3 кг</t>
  </si>
  <si>
    <t>Санокс Актив 500 мл</t>
  </si>
  <si>
    <t>Persil Gel 2 л</t>
  </si>
  <si>
    <t>Ariel Liquid 2.5 л</t>
  </si>
  <si>
    <t>Дося Эксперт 400 г</t>
  </si>
  <si>
    <t>Миф Автомат 4.5 кг</t>
  </si>
  <si>
    <t>Persil Color 3 кг</t>
  </si>
  <si>
    <t>Доля по кол-ву</t>
  </si>
  <si>
    <t>Накопитель кол-во</t>
  </si>
  <si>
    <t>ABC кол-во</t>
  </si>
  <si>
    <t>A</t>
  </si>
  <si>
    <t>Доля по выручке</t>
  </si>
  <si>
    <t>Накопитель выручки</t>
  </si>
  <si>
    <t>ABC выручка</t>
  </si>
  <si>
    <t>Доля по прибыли</t>
  </si>
  <si>
    <t>Накопитель прибыли</t>
  </si>
  <si>
    <t>АВС прибыль</t>
  </si>
  <si>
    <t>B</t>
  </si>
  <si>
    <t>C</t>
  </si>
  <si>
    <t>ABC</t>
  </si>
  <si>
    <t>Названия строк</t>
  </si>
  <si>
    <t>AAA</t>
  </si>
  <si>
    <t>AAB</t>
  </si>
  <si>
    <t>ABA</t>
  </si>
  <si>
    <t>ABB</t>
  </si>
  <si>
    <t>BAA</t>
  </si>
  <si>
    <t>BBB</t>
  </si>
  <si>
    <t>BBC</t>
  </si>
  <si>
    <t>BCC</t>
  </si>
  <si>
    <t>CBB</t>
  </si>
  <si>
    <t>CCB</t>
  </si>
  <si>
    <t>Общий итог</t>
  </si>
  <si>
    <t>Количество по полю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</si>
</sst>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scheme val="minor"/>
    </font>
    <font>
      <b/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44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wrapText="1"/>
    </xf>
    <xf numFmtId="0" fontId="3" fillId="0" borderId="0" xfId="0" applyFont="1"/>
    <xf numFmtId="3" fontId="3" fillId="0" borderId="0" xfId="0" applyNumberFormat="1" applyFont="1"/>
    <xf numFmtId="10" fontId="0" fillId="0" borderId="0" xfId="1" applyNumberFormat="1" applyFont="1"/>
    <xf numFmtId="1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 applyAlignment="1">
      <alignment wrapText="1"/>
    </xf>
    <xf numFmtId="10" fontId="4" fillId="0" borderId="0" xfId="1" applyNumberFormat="1" applyFon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Обычный" xfId="0" builtinId="0"/>
    <cellStyle name="Процентный" xfId="1" builtinId="5"/>
  </cellStyles>
  <dxfs count="3"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24444"/>
        </patternFill>
      </fill>
    </dxf>
  </dxfs>
  <tableStyles count="0" defaultTableStyle="TableStyleMedium2" defaultPivotStyle="PivotStyleLight16"/>
  <colors>
    <mruColors>
      <color rgb="FFFF0000"/>
      <color rgb="FFF244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tik" refreshedDate="45739.415442476849" createdVersion="8" refreshedVersion="8" minRefreshableVersion="3" recordCount="30" xr:uid="{A911CA22-4A2C-4116-92BD-A2FBBB9445DD}">
  <cacheSource type="worksheet">
    <worksheetSource ref="A2:O32" sheet="Лист1"/>
  </cacheSource>
  <cacheFields count="15">
    <cacheField name="Название" numFmtId="0">
      <sharedItems/>
    </cacheField>
    <cacheField name="Группа" numFmtId="0">
      <sharedItems/>
    </cacheField>
    <cacheField name="Кол-во" numFmtId="0">
      <sharedItems containsSemiMixedTypes="0" containsString="0" containsNumber="1" containsInteger="1" minValue="137" maxValue="255"/>
    </cacheField>
    <cacheField name="Выручка" numFmtId="3">
      <sharedItems containsSemiMixedTypes="0" containsString="0" containsNumber="1" minValue="98314.760000000009" maxValue="228409.18000000002"/>
    </cacheField>
    <cacheField name="Прибыль" numFmtId="3">
      <sharedItems containsSemiMixedTypes="0" containsString="0" containsNumber="1" minValue="20091.240000000002" maxValue="50789.01"/>
    </cacheField>
    <cacheField name="Доля по кол-ву" numFmtId="10">
      <sharedItems containsSemiMixedTypes="0" containsString="0" containsNumber="1" minValue="2.4769481106490687E-2" maxValue="4.6103778701862233E-2"/>
    </cacheField>
    <cacheField name="Накопитель кол-во" numFmtId="10">
      <sharedItems containsSemiMixedTypes="0" containsString="0" containsNumber="1" minValue="4.6103778701862233E-2" maxValue="1"/>
    </cacheField>
    <cacheField name="ABC кол-во" numFmtId="0">
      <sharedItems/>
    </cacheField>
    <cacheField name="Доля по выручке" numFmtId="10">
      <sharedItems containsSemiMixedTypes="0" containsString="0" containsNumber="1" minValue="2.2070008617751619E-2" maxValue="5.1274015935893862E-2"/>
    </cacheField>
    <cacheField name="Накопитель выручки" numFmtId="10">
      <sharedItems containsSemiMixedTypes="0" containsString="0" containsNumber="1" minValue="5.1274015935893862E-2" maxValue="1"/>
    </cacheField>
    <cacheField name="ABC выручка" numFmtId="0">
      <sharedItems/>
    </cacheField>
    <cacheField name="Доля по прибыли" numFmtId="10">
      <sharedItems containsSemiMixedTypes="0" containsString="0" containsNumber="1" minValue="2.1964024754344159E-2" maxValue="5.5523256548059403E-2"/>
    </cacheField>
    <cacheField name="Накопитель прибыли" numFmtId="10">
      <sharedItems containsSemiMixedTypes="0" containsString="0" containsNumber="1" minValue="5.5523256548059403E-2" maxValue="1"/>
    </cacheField>
    <cacheField name="АВС прибыль" numFmtId="0">
      <sharedItems/>
    </cacheField>
    <cacheField name="ABC" numFmtId="0">
      <sharedItems count="10">
        <s v="AAA"/>
        <s v="BAA"/>
        <s v="ABA"/>
        <s v="AAB"/>
        <s v="CBB"/>
        <s v="BBB"/>
        <s v="CCB"/>
        <s v="ABB"/>
        <s v="BBC"/>
        <s v="BC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Domestos Pine 750 мл"/>
    <s v="Чистящие средства"/>
    <n v="228"/>
    <n v="172762.27"/>
    <n v="50789.01"/>
    <n v="4.122220213342976E-2"/>
    <n v="0.21442777074670041"/>
    <s v="A"/>
    <n v="3.8782221384890035E-2"/>
    <n v="0.29713366356947168"/>
    <s v="A"/>
    <n v="5.5523256548059403E-2"/>
    <n v="5.5523256548059403E-2"/>
    <s v="A"/>
    <x v="0"/>
  </r>
  <r>
    <s v="Fairy Бальзам 900 мл"/>
    <s v="Средства для мытья посуды"/>
    <n v="255"/>
    <n v="228409.18000000002"/>
    <n v="49250.18"/>
    <n v="4.6103778701862233E-2"/>
    <n v="4.6103778701862233E-2"/>
    <s v="A"/>
    <n v="5.1274015935893862E-2"/>
    <n v="5.1274015935893862E-2"/>
    <s v="A"/>
    <n v="5.3840986055410489E-2"/>
    <n v="0.10936424260346989"/>
    <s v="A"/>
    <x v="0"/>
  </r>
  <r>
    <s v="Дося Color 3 кг"/>
    <s v="Стиральный порошок"/>
    <n v="222"/>
    <n v="190780.21999999997"/>
    <n v="41386.980000000003"/>
    <n v="4.0137407340444763E-2"/>
    <n v="0.25456517808714518"/>
    <s v="A"/>
    <n v="4.2826947850928478E-2"/>
    <n v="9.4100963786822339E-2"/>
    <s v="A"/>
    <n v="4.5244825766231782E-2"/>
    <n v="0.15460906836970167"/>
    <s v="A"/>
    <x v="0"/>
  </r>
  <r>
    <s v="Миф 3 в 1 2 кг"/>
    <s v="Стиральный порошок"/>
    <n v="230"/>
    <n v="181595.45999999996"/>
    <n v="38293.720000000008"/>
    <n v="4.1583800397758088E-2"/>
    <n v="0.13180256734767673"/>
    <s v="A"/>
    <n v="4.0765123844523125E-2"/>
    <n v="0.21838966277826732"/>
    <s v="A"/>
    <n v="4.1863230642604644E-2"/>
    <n v="0.19647229901230631"/>
    <s v="A"/>
    <x v="0"/>
  </r>
  <r>
    <s v="BioMio Bio-Color 1.5 кг"/>
    <s v="Стиральный порошок"/>
    <n v="200"/>
    <n v="178016.81999999995"/>
    <n v="35720.750000000007"/>
    <n v="3.6159826432833123E-2"/>
    <n v="0.47875610197071056"/>
    <s v="A"/>
    <n v="3.9961779406314346E-2"/>
    <n v="0.25835144218458167"/>
    <s v="A"/>
    <n v="3.9050423828680521E-2"/>
    <n v="0.23552272284098683"/>
    <s v="A"/>
    <x v="0"/>
  </r>
  <r>
    <s v="Cif Универсальный 1 л"/>
    <s v="Чистящие средства"/>
    <n v="244"/>
    <n v="181735"/>
    <n v="35517.500000000015"/>
    <n v="4.411498824805641E-2"/>
    <n v="9.021876694991865E-2"/>
    <s v="A"/>
    <n v="4.0796448225547108E-2"/>
    <n v="0.17762453893374419"/>
    <s v="A"/>
    <n v="3.8828228084101274E-2"/>
    <n v="0.2743509509250881"/>
    <s v="A"/>
    <x v="0"/>
  </r>
  <r>
    <s v="Ariel Pods 12 шт."/>
    <s v="Стиральный порошок"/>
    <n v="202"/>
    <n v="158150.29999999999"/>
    <n v="33625.940000000017"/>
    <n v="3.652142469716145E-2"/>
    <n v="0.40625564997288016"/>
    <s v="A"/>
    <n v="3.5502080093568894E-2"/>
    <n v="0.47967302123212741"/>
    <s v="A"/>
    <n v="3.6760348218830285E-2"/>
    <n v="0.31111129914391839"/>
    <s v="A"/>
    <x v="0"/>
  </r>
  <r>
    <s v="Domestos Антибак 1 л"/>
    <s v="Чистящие средства"/>
    <n v="195"/>
    <n v="170415.26"/>
    <n v="33262.350000000006"/>
    <n v="3.5255830772012296E-2"/>
    <n v="0.51401193274272283"/>
    <s v="A"/>
    <n v="3.825535714877789E-2"/>
    <n v="0.33538902071824955"/>
    <s v="A"/>
    <n v="3.6362866542217376E-2"/>
    <n v="0.34747416568613576"/>
    <s v="A"/>
    <x v="0"/>
  </r>
  <r>
    <s v="BioMio Универсал 1.5 кг"/>
    <s v="Стиральный порошок"/>
    <n v="150"/>
    <n v="155113.62"/>
    <n v="32578.200000000008"/>
    <n v="2.7119869824624842E-2"/>
    <n v="0.84216235762068326"/>
    <s v="B"/>
    <n v="3.4820396552162153E-2"/>
    <n v="0.51449341778428959"/>
    <s v="A"/>
    <n v="3.5614944187216668E-2"/>
    <n v="0.38308910987335243"/>
    <s v="A"/>
    <x v="1"/>
  </r>
  <r>
    <s v="Tide Pods 15 шт."/>
    <s v="Стиральный порошок"/>
    <n v="210"/>
    <n v="190335.55000000005"/>
    <n v="32278.36"/>
    <n v="3.7967817754474775E-2"/>
    <n v="0.3697342252757187"/>
    <s v="A"/>
    <n v="4.2727126921374724E-2"/>
    <n v="0.13682809070819707"/>
    <s v="A"/>
    <n v="3.528715490281497E-2"/>
    <n v="0.41837626477616741"/>
    <s v="A"/>
    <x v="0"/>
  </r>
  <r>
    <s v="Fairy Гель 650 мл"/>
    <s v="Средства для мытья посуды"/>
    <n v="169"/>
    <n v="146860.05000000002"/>
    <n v="31786.80000000001"/>
    <n v="3.0555053335743987E-2"/>
    <n v="0.64093292352196696"/>
    <s v="A"/>
    <n v="3.2967609025373545E-2"/>
    <n v="0.61410866014728194"/>
    <s v="A"/>
    <n v="3.474977463120181E-2"/>
    <n v="0.45312603940736923"/>
    <s v="A"/>
    <x v="0"/>
  </r>
  <r>
    <s v="Дося Автомат 2.4 кг"/>
    <s v="Стиральный порошок"/>
    <n v="201"/>
    <n v="162390.68"/>
    <n v="29930.68"/>
    <n v="3.6340625564997286E-2"/>
    <n v="0.44259627553787745"/>
    <s v="A"/>
    <n v="3.6453974022237809E-2"/>
    <n v="0.37184299474048738"/>
    <s v="A"/>
    <n v="3.2720638269930255E-2"/>
    <n v="0.4858466776772995"/>
    <s v="A"/>
    <x v="0"/>
  </r>
  <r>
    <s v="Domestos Супер 500 мл"/>
    <s v="Чистящие средства"/>
    <n v="229"/>
    <n v="160091.01999999999"/>
    <n v="29860.44"/>
    <n v="4.1403001265593924E-2"/>
    <n v="0.17320556861327066"/>
    <s v="A"/>
    <n v="3.593773906404945E-2"/>
    <n v="0.44417094113855854"/>
    <s v="A"/>
    <n v="3.2643850918888453E-2"/>
    <n v="0.51849052859618794"/>
    <s v="A"/>
    <x v="0"/>
  </r>
  <r>
    <s v="Миф Свежесть 3 кг"/>
    <s v="Стиральный порошок"/>
    <n v="170"/>
    <n v="148546.65000000005"/>
    <n v="29659.630000000008"/>
    <n v="3.0735852467908154E-2"/>
    <n v="0.61037787018622303"/>
    <s v="A"/>
    <n v="3.3346222333636724E-2"/>
    <n v="0.5478396401179263"/>
    <s v="A"/>
    <n v="3.2424322616458154E-2"/>
    <n v="0.55091485121264605"/>
    <s v="A"/>
    <x v="0"/>
  </r>
  <r>
    <s v="Fairy Лимон 450 мл"/>
    <s v="Средства для мытья посуды"/>
    <n v="212"/>
    <n v="148347.03000000003"/>
    <n v="29225.22"/>
    <n v="3.832941601880311E-2"/>
    <n v="0.33176640752124392"/>
    <s v="A"/>
    <n v="3.3301411003982088E-2"/>
    <n v="0.58114105112190839"/>
    <s v="A"/>
    <n v="3.1949419524686079E-2"/>
    <n v="0.58286427073733216"/>
    <s v="A"/>
    <x v="0"/>
  </r>
  <r>
    <s v="Ariel Автомат 3 кг"/>
    <s v="Стиральный порошок"/>
    <n v="215"/>
    <n v="162106.62"/>
    <n v="28931.310000000005"/>
    <n v="3.8871813415295609E-2"/>
    <n v="0.29343699150244079"/>
    <s v="A"/>
    <n v="3.6390207334021735E-2"/>
    <n v="0.40823320207450908"/>
    <s v="A"/>
    <n v="3.1628112999277536E-2"/>
    <n v="0.61449238373660964"/>
    <s v="A"/>
    <x v="0"/>
  </r>
  <r>
    <s v="Санокс Универсал 1 л"/>
    <s v="Чистящие средства"/>
    <n v="162"/>
    <n v="129508.36999999998"/>
    <n v="28615.209999999992"/>
    <n v="2.9289459410594829E-2"/>
    <n v="0.72934369915024388"/>
    <s v="A"/>
    <n v="2.907244895853852E-2"/>
    <n v="0.7927246042917937"/>
    <s v="A"/>
    <n v="3.1282548055309493E-2"/>
    <n v="0.64577493179191914"/>
    <s v="A"/>
    <x v="0"/>
  </r>
  <r>
    <s v="Tide Альпийская свежесть 3 кг"/>
    <s v="Стиральный порошок"/>
    <n v="163"/>
    <n v="129913.37000000001"/>
    <n v="28112.980000000003"/>
    <n v="2.9470258542758993E-2"/>
    <n v="0.70005423973964909"/>
    <s v="A"/>
    <n v="2.9163364640885606E-2"/>
    <n v="0.73450355046055305"/>
    <s v="A"/>
    <n v="3.0733503190364671E-2"/>
    <n v="0.67650843498228386"/>
    <s v="A"/>
    <x v="0"/>
  </r>
  <r>
    <s v="Cif Спрей 750 мл"/>
    <s v="Чистящие средства"/>
    <n v="157"/>
    <n v="139218.44"/>
    <n v="27293.749999999993"/>
    <n v="2.8385463749773999E-2"/>
    <n v="0.78683782317844853"/>
    <s v="A"/>
    <n v="3.1252196217027191E-2"/>
    <n v="0.64536085636430918"/>
    <s v="A"/>
    <n v="2.9837909488855872E-2"/>
    <n v="0.70634634447113975"/>
    <s v="A"/>
    <x v="0"/>
  </r>
  <r>
    <s v="Санокс Гель 750 мл"/>
    <s v="Чистящие средства"/>
    <n v="149"/>
    <n v="129847.62000000001"/>
    <n v="26425.129999999997"/>
    <n v="2.6939070692460675E-2"/>
    <n v="0.89622129813776885"/>
    <s v="B"/>
    <n v="2.91486048727021E-2"/>
    <n v="0.76365215533325514"/>
    <s v="A"/>
    <n v="2.8888321948110834E-2"/>
    <n v="0.73523466641925062"/>
    <s v="A"/>
    <x v="1"/>
  </r>
  <r>
    <s v="Cif Крем 500 мл"/>
    <s v="Чистящие средства"/>
    <n v="182"/>
    <n v="117218.01"/>
    <n v="25976.269999999993"/>
    <n v="3.2905442053878138E-2"/>
    <n v="0.54691737479660096"/>
    <s v="A"/>
    <n v="2.6313470030905787E-2"/>
    <n v="0.9265251040052398"/>
    <s v="B"/>
    <n v="2.8397621914104224E-2"/>
    <n v="0.76363228833335484"/>
    <s v="A"/>
    <x v="2"/>
  </r>
  <r>
    <s v="Tide Liquid 1.5 л"/>
    <s v="Стиральный порошок"/>
    <n v="161"/>
    <n v="135602.72999999998"/>
    <n v="25867.18"/>
    <n v="2.9108660278430662E-2"/>
    <n v="0.75845235942867451"/>
    <s v="A"/>
    <n v="3.0440530187844077E-2"/>
    <n v="0.67580138655215327"/>
    <s v="A"/>
    <n v="2.8278363199338422E-2"/>
    <n v="0.79191065153269324"/>
    <s v="A"/>
    <x v="0"/>
  </r>
  <r>
    <s v="BioMio Bio-Care 750 мл"/>
    <s v="Стиральный порошок"/>
    <n v="181"/>
    <n v="131585.81"/>
    <n v="25739.709999999995"/>
    <n v="3.2724642921713974E-2"/>
    <n v="0.57964201771831492"/>
    <s v="A"/>
    <n v="2.9538799267514123E-2"/>
    <n v="0.7053401858196674"/>
    <s v="A"/>
    <n v="2.8139011211335871E-2"/>
    <n v="0.82004966274402913"/>
    <s v="B"/>
    <x v="3"/>
  </r>
  <r>
    <s v="Persil Sensitive 3 кг"/>
    <s v="Стиральный порошок"/>
    <n v="141"/>
    <n v="122333.18000000001"/>
    <n v="25697.119999999999"/>
    <n v="2.549267763514735E-2"/>
    <n v="0.97523051889350931"/>
    <s v="C"/>
    <n v="2.7461739588612737E-2"/>
    <n v="0.82018634388040645"/>
    <s v="B"/>
    <n v="2.8092451227268816E-2"/>
    <n v="0.84814211397129791"/>
    <s v="B"/>
    <x v="4"/>
  </r>
  <r>
    <s v="Санокс Актив 500 мл"/>
    <s v="Чистящие средства"/>
    <n v="149"/>
    <n v="117986.52000000002"/>
    <n v="25661.730000000003"/>
    <n v="2.6939070692460675E-2"/>
    <n v="0.92316036883022956"/>
    <s v="B"/>
    <n v="2.6485987589030618E-2"/>
    <n v="0.90021163397433401"/>
    <s v="B"/>
    <n v="2.8053762383969141E-2"/>
    <n v="0.87619587635526708"/>
    <s v="B"/>
    <x v="5"/>
  </r>
  <r>
    <s v="Persil Gel 2 л"/>
    <s v="Стиральный порошок"/>
    <n v="137"/>
    <n v="115419.49"/>
    <n v="24375.440000000002"/>
    <n v="2.4769481106490687E-2"/>
    <n v="1"/>
    <s v="C"/>
    <n v="2.5909732566671541E-2"/>
    <n v="0.9524348365719113"/>
    <s v="C"/>
    <n v="2.6647572153736195E-2"/>
    <n v="0.90284344850900322"/>
    <s v="B"/>
    <x v="6"/>
  </r>
  <r>
    <s v="Ariel Liquid 2.5 л"/>
    <s v="Стиральный порошок"/>
    <n v="164"/>
    <n v="118294.2"/>
    <n v="24256.34"/>
    <n v="2.9651057674923161E-2"/>
    <n v="0.67058398119689011"/>
    <s v="A"/>
    <n v="2.6555056569634441E-2"/>
    <n v="0.87372564638530337"/>
    <s v="B"/>
    <n v="2.651737036687573E-2"/>
    <n v="0.92936081887587896"/>
    <s v="B"/>
    <x v="7"/>
  </r>
  <r>
    <s v="Дося Эксперт 400 г"/>
    <s v="Стиральный порошок"/>
    <n v="156"/>
    <n v="120206.1"/>
    <n v="23767.379999999994"/>
    <n v="2.8204664617609836E-2"/>
    <n v="0.81504248779605837"/>
    <s v="B"/>
    <n v="2.6984245935262545E-2"/>
    <n v="0.84717058981566895"/>
    <s v="B"/>
    <n v="2.5982832451650773E-2"/>
    <n v="0.95534365132752974"/>
    <s v="C"/>
    <x v="8"/>
  </r>
  <r>
    <s v="Миф Автомат 4.5 кг"/>
    <s v="Стиральный порошок"/>
    <n v="150"/>
    <n v="113572.68000000001"/>
    <n v="20757.439999999999"/>
    <n v="2.7119869824624842E-2"/>
    <n v="0.86928222744530814"/>
    <s v="B"/>
    <n v="2.5495154810337196E-2"/>
    <n v="0.97792999138224845"/>
    <s v="C"/>
    <n v="2.2692323918126187E-2"/>
    <n v="0.97803597524565589"/>
    <s v="C"/>
    <x v="9"/>
  </r>
  <r>
    <s v="Persil Color 3 кг"/>
    <s v="Стиральный порошок"/>
    <n v="147"/>
    <n v="98314.760000000009"/>
    <n v="20091.240000000002"/>
    <n v="2.6577472428132343E-2"/>
    <n v="0.94973784125836191"/>
    <s v="B"/>
    <n v="2.2070008617751619E-2"/>
    <n v="1"/>
    <s v="C"/>
    <n v="2.1964024754344159E-2"/>
    <n v="1"/>
    <s v="C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99EEA8-C293-4B4C-888D-D2D462869EAA}" name="Сводная таблица1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B14" firstHeaderRow="1" firstDataRow="1" firstDataCol="1"/>
  <pivotFields count="15">
    <pivotField showAll="0"/>
    <pivotField showAll="0"/>
    <pivotField showAll="0"/>
    <pivotField numFmtId="3" showAll="0"/>
    <pivotField numFmtId="3" showAll="0"/>
    <pivotField numFmtId="10" showAll="0"/>
    <pivotField numFmtId="10" showAll="0"/>
    <pivotField showAll="0"/>
    <pivotField numFmtId="10" showAll="0"/>
    <pivotField numFmtId="10" showAll="0"/>
    <pivotField showAll="0"/>
    <pivotField numFmtId="10" showAll="0"/>
    <pivotField numFmtId="10" showAll="0"/>
    <pivotField showAll="0"/>
    <pivotField axis="axisRow" dataField="1" showAll="0">
      <items count="11">
        <item x="0"/>
        <item x="3"/>
        <item x="2"/>
        <item x="7"/>
        <item x="1"/>
        <item x="5"/>
        <item x="8"/>
        <item x="9"/>
        <item x="4"/>
        <item x="6"/>
        <item t="default"/>
      </items>
    </pivotField>
  </pivotFields>
  <rowFields count="1">
    <field x="1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Количество по полю ABC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93D9-7480-449B-8CE0-07E01F91C6A9}">
  <dimension ref="A3:B14"/>
  <sheetViews>
    <sheetView workbookViewId="0">
      <selection activeCell="B28" sqref="B28"/>
    </sheetView>
  </sheetViews>
  <sheetFormatPr defaultRowHeight="14.4" x14ac:dyDescent="0.3"/>
  <cols>
    <col min="1" max="1" width="17" bestFit="1" customWidth="1"/>
    <col min="2" max="2" width="22.44140625" bestFit="1" customWidth="1"/>
  </cols>
  <sheetData>
    <row r="3" spans="1:2" x14ac:dyDescent="0.3">
      <c r="A3" s="12" t="s">
        <v>51</v>
      </c>
      <c r="B3" t="s">
        <v>63</v>
      </c>
    </row>
    <row r="4" spans="1:2" x14ac:dyDescent="0.3">
      <c r="A4" s="13" t="s">
        <v>52</v>
      </c>
      <c r="B4" s="14">
        <v>19</v>
      </c>
    </row>
    <row r="5" spans="1:2" x14ac:dyDescent="0.3">
      <c r="A5" s="13" t="s">
        <v>53</v>
      </c>
      <c r="B5" s="14">
        <v>1</v>
      </c>
    </row>
    <row r="6" spans="1:2" x14ac:dyDescent="0.3">
      <c r="A6" s="13" t="s">
        <v>54</v>
      </c>
      <c r="B6" s="14">
        <v>1</v>
      </c>
    </row>
    <row r="7" spans="1:2" x14ac:dyDescent="0.3">
      <c r="A7" s="13" t="s">
        <v>55</v>
      </c>
      <c r="B7" s="14">
        <v>1</v>
      </c>
    </row>
    <row r="8" spans="1:2" x14ac:dyDescent="0.3">
      <c r="A8" s="13" t="s">
        <v>56</v>
      </c>
      <c r="B8" s="14">
        <v>2</v>
      </c>
    </row>
    <row r="9" spans="1:2" x14ac:dyDescent="0.3">
      <c r="A9" s="13" t="s">
        <v>57</v>
      </c>
      <c r="B9" s="14">
        <v>1</v>
      </c>
    </row>
    <row r="10" spans="1:2" x14ac:dyDescent="0.3">
      <c r="A10" s="13" t="s">
        <v>58</v>
      </c>
      <c r="B10" s="14">
        <v>1</v>
      </c>
    </row>
    <row r="11" spans="1:2" x14ac:dyDescent="0.3">
      <c r="A11" s="13" t="s">
        <v>59</v>
      </c>
      <c r="B11" s="14">
        <v>2</v>
      </c>
    </row>
    <row r="12" spans="1:2" x14ac:dyDescent="0.3">
      <c r="A12" s="13" t="s">
        <v>60</v>
      </c>
      <c r="B12" s="14">
        <v>1</v>
      </c>
    </row>
    <row r="13" spans="1:2" x14ac:dyDescent="0.3">
      <c r="A13" s="13" t="s">
        <v>61</v>
      </c>
      <c r="B13" s="14">
        <v>1</v>
      </c>
    </row>
    <row r="14" spans="1:2" x14ac:dyDescent="0.3">
      <c r="A14" s="13" t="s">
        <v>62</v>
      </c>
      <c r="B14" s="1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9070-599A-4F8F-AF8E-A86ECEFCA9B4}">
  <dimension ref="A2:O32"/>
  <sheetViews>
    <sheetView tabSelected="1" topLeftCell="A2" zoomScale="88" zoomScaleNormal="88" workbookViewId="0">
      <selection activeCell="B35" sqref="B35"/>
    </sheetView>
  </sheetViews>
  <sheetFormatPr defaultRowHeight="14.4" x14ac:dyDescent="0.3"/>
  <cols>
    <col min="1" max="1" width="22.6640625" customWidth="1"/>
    <col min="2" max="2" width="26.5546875" customWidth="1"/>
    <col min="3" max="3" width="8.88671875" customWidth="1"/>
    <col min="4" max="4" width="9.77734375" customWidth="1"/>
    <col min="5" max="5" width="8.88671875" customWidth="1"/>
    <col min="7" max="7" width="10.33203125" customWidth="1"/>
    <col min="8" max="8" width="9.77734375" customWidth="1"/>
    <col min="10" max="10" width="10.109375" customWidth="1"/>
    <col min="12" max="12" width="8.88671875" style="5"/>
    <col min="13" max="13" width="8.88671875" customWidth="1"/>
  </cols>
  <sheetData>
    <row r="2" spans="1:15" ht="41.4" x14ac:dyDescent="0.3">
      <c r="A2" s="1" t="s">
        <v>0</v>
      </c>
      <c r="B2" s="10" t="s">
        <v>1</v>
      </c>
      <c r="C2" s="1" t="s">
        <v>2</v>
      </c>
      <c r="D2" s="2" t="s">
        <v>3</v>
      </c>
      <c r="E2" s="2" t="s">
        <v>4</v>
      </c>
      <c r="F2" s="1" t="s">
        <v>38</v>
      </c>
      <c r="G2" s="1" t="s">
        <v>39</v>
      </c>
      <c r="H2" s="1" t="s">
        <v>40</v>
      </c>
      <c r="I2" s="10" t="s">
        <v>42</v>
      </c>
      <c r="J2" s="10" t="s">
        <v>43</v>
      </c>
      <c r="K2" s="10" t="s">
        <v>44</v>
      </c>
      <c r="L2" s="11" t="s">
        <v>45</v>
      </c>
      <c r="M2" s="10" t="s">
        <v>46</v>
      </c>
      <c r="N2" s="10" t="s">
        <v>47</v>
      </c>
      <c r="O2" s="10" t="s">
        <v>50</v>
      </c>
    </row>
    <row r="3" spans="1:15" x14ac:dyDescent="0.3">
      <c r="A3" s="3" t="s">
        <v>5</v>
      </c>
      <c r="B3" s="3" t="s">
        <v>6</v>
      </c>
      <c r="C3" s="3">
        <v>228</v>
      </c>
      <c r="D3" s="4">
        <v>172762.27</v>
      </c>
      <c r="E3" s="4">
        <v>50789.01</v>
      </c>
      <c r="F3" s="5">
        <v>4.122220213342976E-2</v>
      </c>
      <c r="G3" s="6">
        <v>0.21442777074670041</v>
      </c>
      <c r="H3" t="s">
        <v>41</v>
      </c>
      <c r="I3" s="5">
        <v>3.8782221384890035E-2</v>
      </c>
      <c r="J3" s="5">
        <v>0.29713366356947168</v>
      </c>
      <c r="K3" s="7" t="s">
        <v>41</v>
      </c>
      <c r="L3" s="5">
        <f t="shared" ref="L3:L32" si="0">E3/SUM(E:E)</f>
        <v>5.5523256548059403E-2</v>
      </c>
      <c r="M3" s="6">
        <f>L3</f>
        <v>5.5523256548059403E-2</v>
      </c>
      <c r="N3" s="7" t="str">
        <f>IF(M3&lt;=0.8,"A",IF(M3&lt;=0.95,"B","C"))</f>
        <v>A</v>
      </c>
      <c r="O3" t="str">
        <f>H3&amp;K3&amp;N3</f>
        <v>AAA</v>
      </c>
    </row>
    <row r="4" spans="1:15" x14ac:dyDescent="0.3">
      <c r="A4" s="3" t="s">
        <v>7</v>
      </c>
      <c r="B4" s="3" t="s">
        <v>8</v>
      </c>
      <c r="C4" s="3">
        <v>255</v>
      </c>
      <c r="D4" s="4">
        <v>228409.18000000002</v>
      </c>
      <c r="E4" s="4">
        <v>49250.18</v>
      </c>
      <c r="F4" s="5">
        <v>4.6103778701862233E-2</v>
      </c>
      <c r="G4" s="6">
        <v>4.6103778701862233E-2</v>
      </c>
      <c r="H4" t="s">
        <v>41</v>
      </c>
      <c r="I4" s="5">
        <v>5.1274015935893862E-2</v>
      </c>
      <c r="J4" s="5">
        <v>5.1274015935893862E-2</v>
      </c>
      <c r="K4" s="7" t="s">
        <v>41</v>
      </c>
      <c r="L4" s="5">
        <f t="shared" si="0"/>
        <v>5.3840986055410489E-2</v>
      </c>
      <c r="M4" s="6">
        <f>M3+L4</f>
        <v>0.10936424260346989</v>
      </c>
      <c r="N4" s="7" t="str">
        <f t="shared" ref="N4:N32" si="1">IF(M4&lt;=0.8,"A",IF(M4&lt;=0.95,"B","C"))</f>
        <v>A</v>
      </c>
      <c r="O4" t="str">
        <f t="shared" ref="O4:O32" si="2">H4&amp;K4&amp;N4</f>
        <v>AAA</v>
      </c>
    </row>
    <row r="5" spans="1:15" x14ac:dyDescent="0.3">
      <c r="A5" s="3" t="s">
        <v>9</v>
      </c>
      <c r="B5" s="3" t="s">
        <v>10</v>
      </c>
      <c r="C5" s="3">
        <v>222</v>
      </c>
      <c r="D5" s="4">
        <v>190780.21999999997</v>
      </c>
      <c r="E5" s="4">
        <v>41386.980000000003</v>
      </c>
      <c r="F5" s="5">
        <v>4.0137407340444763E-2</v>
      </c>
      <c r="G5" s="6">
        <v>0.25456517808714518</v>
      </c>
      <c r="H5" t="s">
        <v>41</v>
      </c>
      <c r="I5" s="5">
        <v>4.2826947850928478E-2</v>
      </c>
      <c r="J5" s="5">
        <v>9.4100963786822339E-2</v>
      </c>
      <c r="K5" s="7" t="s">
        <v>41</v>
      </c>
      <c r="L5" s="5">
        <f t="shared" si="0"/>
        <v>4.5244825766231782E-2</v>
      </c>
      <c r="M5" s="6">
        <f t="shared" ref="M5:M32" si="3">M4+L5</f>
        <v>0.15460906836970167</v>
      </c>
      <c r="N5" s="7" t="str">
        <f t="shared" si="1"/>
        <v>A</v>
      </c>
      <c r="O5" t="str">
        <f t="shared" si="2"/>
        <v>AAA</v>
      </c>
    </row>
    <row r="6" spans="1:15" x14ac:dyDescent="0.3">
      <c r="A6" s="3" t="s">
        <v>11</v>
      </c>
      <c r="B6" s="3" t="s">
        <v>10</v>
      </c>
      <c r="C6" s="3">
        <v>230</v>
      </c>
      <c r="D6" s="4">
        <v>181595.45999999996</v>
      </c>
      <c r="E6" s="4">
        <v>38293.720000000008</v>
      </c>
      <c r="F6" s="5">
        <v>4.1583800397758088E-2</v>
      </c>
      <c r="G6" s="6">
        <v>0.13180256734767673</v>
      </c>
      <c r="H6" t="s">
        <v>41</v>
      </c>
      <c r="I6" s="5">
        <v>4.0765123844523125E-2</v>
      </c>
      <c r="J6" s="5">
        <v>0.21838966277826732</v>
      </c>
      <c r="K6" s="7" t="s">
        <v>41</v>
      </c>
      <c r="L6" s="5">
        <f t="shared" si="0"/>
        <v>4.1863230642604644E-2</v>
      </c>
      <c r="M6" s="6">
        <f t="shared" si="3"/>
        <v>0.19647229901230631</v>
      </c>
      <c r="N6" s="7" t="str">
        <f t="shared" si="1"/>
        <v>A</v>
      </c>
      <c r="O6" t="str">
        <f t="shared" si="2"/>
        <v>AAA</v>
      </c>
    </row>
    <row r="7" spans="1:15" x14ac:dyDescent="0.3">
      <c r="A7" s="3" t="s">
        <v>12</v>
      </c>
      <c r="B7" s="3" t="s">
        <v>10</v>
      </c>
      <c r="C7" s="3">
        <v>200</v>
      </c>
      <c r="D7" s="4">
        <v>178016.81999999995</v>
      </c>
      <c r="E7" s="4">
        <v>35720.750000000007</v>
      </c>
      <c r="F7" s="5">
        <v>3.6159826432833123E-2</v>
      </c>
      <c r="G7" s="6">
        <v>0.47875610197071056</v>
      </c>
      <c r="H7" t="s">
        <v>41</v>
      </c>
      <c r="I7" s="5">
        <v>3.9961779406314346E-2</v>
      </c>
      <c r="J7" s="5">
        <v>0.25835144218458167</v>
      </c>
      <c r="K7" s="7" t="s">
        <v>41</v>
      </c>
      <c r="L7" s="5">
        <f t="shared" si="0"/>
        <v>3.9050423828680521E-2</v>
      </c>
      <c r="M7" s="6">
        <f t="shared" si="3"/>
        <v>0.23552272284098683</v>
      </c>
      <c r="N7" s="7" t="str">
        <f t="shared" si="1"/>
        <v>A</v>
      </c>
      <c r="O7" t="str">
        <f t="shared" si="2"/>
        <v>AAA</v>
      </c>
    </row>
    <row r="8" spans="1:15" x14ac:dyDescent="0.3">
      <c r="A8" s="3" t="s">
        <v>13</v>
      </c>
      <c r="B8" s="3" t="s">
        <v>6</v>
      </c>
      <c r="C8" s="3">
        <v>244</v>
      </c>
      <c r="D8" s="4">
        <v>181735</v>
      </c>
      <c r="E8" s="4">
        <v>35517.500000000015</v>
      </c>
      <c r="F8" s="5">
        <v>4.411498824805641E-2</v>
      </c>
      <c r="G8" s="6">
        <v>9.021876694991865E-2</v>
      </c>
      <c r="H8" t="s">
        <v>41</v>
      </c>
      <c r="I8" s="5">
        <v>4.0796448225547108E-2</v>
      </c>
      <c r="J8" s="5">
        <v>0.17762453893374419</v>
      </c>
      <c r="K8" s="7" t="s">
        <v>41</v>
      </c>
      <c r="L8" s="5">
        <f t="shared" si="0"/>
        <v>3.8828228084101274E-2</v>
      </c>
      <c r="M8" s="6">
        <f t="shared" si="3"/>
        <v>0.2743509509250881</v>
      </c>
      <c r="N8" s="7" t="str">
        <f t="shared" si="1"/>
        <v>A</v>
      </c>
      <c r="O8" t="str">
        <f t="shared" si="2"/>
        <v>AAA</v>
      </c>
    </row>
    <row r="9" spans="1:15" x14ac:dyDescent="0.3">
      <c r="A9" s="3" t="s">
        <v>14</v>
      </c>
      <c r="B9" s="3" t="s">
        <v>10</v>
      </c>
      <c r="C9" s="3">
        <v>202</v>
      </c>
      <c r="D9" s="4">
        <v>158150.29999999999</v>
      </c>
      <c r="E9" s="4">
        <v>33625.940000000017</v>
      </c>
      <c r="F9" s="5">
        <v>3.652142469716145E-2</v>
      </c>
      <c r="G9" s="6">
        <v>0.40625564997288016</v>
      </c>
      <c r="H9" t="s">
        <v>41</v>
      </c>
      <c r="I9" s="5">
        <v>3.5502080093568894E-2</v>
      </c>
      <c r="J9" s="5">
        <v>0.47967302123212741</v>
      </c>
      <c r="K9" s="7" t="s">
        <v>41</v>
      </c>
      <c r="L9" s="5">
        <f t="shared" si="0"/>
        <v>3.6760348218830285E-2</v>
      </c>
      <c r="M9" s="6">
        <f t="shared" si="3"/>
        <v>0.31111129914391839</v>
      </c>
      <c r="N9" s="7" t="str">
        <f t="shared" si="1"/>
        <v>A</v>
      </c>
      <c r="O9" t="str">
        <f t="shared" si="2"/>
        <v>AAA</v>
      </c>
    </row>
    <row r="10" spans="1:15" x14ac:dyDescent="0.3">
      <c r="A10" s="3" t="s">
        <v>15</v>
      </c>
      <c r="B10" s="3" t="s">
        <v>6</v>
      </c>
      <c r="C10" s="3">
        <v>195</v>
      </c>
      <c r="D10" s="4">
        <v>170415.26</v>
      </c>
      <c r="E10" s="4">
        <v>33262.350000000006</v>
      </c>
      <c r="F10" s="5">
        <v>3.5255830772012296E-2</v>
      </c>
      <c r="G10" s="6">
        <v>0.51401193274272283</v>
      </c>
      <c r="H10" t="s">
        <v>41</v>
      </c>
      <c r="I10" s="5">
        <v>3.825535714877789E-2</v>
      </c>
      <c r="J10" s="5">
        <v>0.33538902071824955</v>
      </c>
      <c r="K10" s="7" t="s">
        <v>41</v>
      </c>
      <c r="L10" s="5">
        <f t="shared" si="0"/>
        <v>3.6362866542217376E-2</v>
      </c>
      <c r="M10" s="6">
        <f t="shared" si="3"/>
        <v>0.34747416568613576</v>
      </c>
      <c r="N10" s="7" t="str">
        <f t="shared" si="1"/>
        <v>A</v>
      </c>
      <c r="O10" t="str">
        <f t="shared" si="2"/>
        <v>AAA</v>
      </c>
    </row>
    <row r="11" spans="1:15" x14ac:dyDescent="0.3">
      <c r="A11" s="3" t="s">
        <v>16</v>
      </c>
      <c r="B11" s="3" t="s">
        <v>10</v>
      </c>
      <c r="C11" s="3">
        <v>150</v>
      </c>
      <c r="D11" s="4">
        <v>155113.62</v>
      </c>
      <c r="E11" s="4">
        <v>32578.200000000008</v>
      </c>
      <c r="F11" s="5">
        <v>2.7119869824624842E-2</v>
      </c>
      <c r="G11" s="6">
        <v>0.84216235762068326</v>
      </c>
      <c r="H11" t="s">
        <v>48</v>
      </c>
      <c r="I11" s="5">
        <v>3.4820396552162153E-2</v>
      </c>
      <c r="J11" s="5">
        <v>0.51449341778428959</v>
      </c>
      <c r="K11" s="7" t="s">
        <v>41</v>
      </c>
      <c r="L11" s="5">
        <f t="shared" si="0"/>
        <v>3.5614944187216668E-2</v>
      </c>
      <c r="M11" s="6">
        <f t="shared" si="3"/>
        <v>0.38308910987335243</v>
      </c>
      <c r="N11" s="7" t="str">
        <f t="shared" si="1"/>
        <v>A</v>
      </c>
      <c r="O11" t="str">
        <f t="shared" si="2"/>
        <v>BAA</v>
      </c>
    </row>
    <row r="12" spans="1:15" x14ac:dyDescent="0.3">
      <c r="A12" s="3" t="s">
        <v>17</v>
      </c>
      <c r="B12" s="3" t="s">
        <v>10</v>
      </c>
      <c r="C12" s="3">
        <v>210</v>
      </c>
      <c r="D12" s="4">
        <v>190335.55000000005</v>
      </c>
      <c r="E12" s="4">
        <v>32278.36</v>
      </c>
      <c r="F12" s="5">
        <v>3.7967817754474775E-2</v>
      </c>
      <c r="G12" s="6">
        <v>0.3697342252757187</v>
      </c>
      <c r="H12" t="s">
        <v>41</v>
      </c>
      <c r="I12" s="5">
        <v>4.2727126921374724E-2</v>
      </c>
      <c r="J12" s="5">
        <v>0.13682809070819707</v>
      </c>
      <c r="K12" s="7" t="s">
        <v>41</v>
      </c>
      <c r="L12" s="5">
        <f t="shared" si="0"/>
        <v>3.528715490281497E-2</v>
      </c>
      <c r="M12" s="6">
        <f t="shared" si="3"/>
        <v>0.41837626477616741</v>
      </c>
      <c r="N12" s="7" t="str">
        <f t="shared" si="1"/>
        <v>A</v>
      </c>
      <c r="O12" t="str">
        <f t="shared" si="2"/>
        <v>AAA</v>
      </c>
    </row>
    <row r="13" spans="1:15" x14ac:dyDescent="0.3">
      <c r="A13" s="3" t="s">
        <v>18</v>
      </c>
      <c r="B13" s="3" t="s">
        <v>8</v>
      </c>
      <c r="C13" s="3">
        <v>169</v>
      </c>
      <c r="D13" s="4">
        <v>146860.05000000002</v>
      </c>
      <c r="E13" s="4">
        <v>31786.80000000001</v>
      </c>
      <c r="F13" s="5">
        <v>3.0555053335743987E-2</v>
      </c>
      <c r="G13" s="6">
        <v>0.64093292352196696</v>
      </c>
      <c r="H13" t="s">
        <v>41</v>
      </c>
      <c r="I13" s="5">
        <v>3.2967609025373545E-2</v>
      </c>
      <c r="J13" s="5">
        <v>0.61410866014728194</v>
      </c>
      <c r="K13" s="7" t="s">
        <v>41</v>
      </c>
      <c r="L13" s="5">
        <f t="shared" si="0"/>
        <v>3.474977463120181E-2</v>
      </c>
      <c r="M13" s="6">
        <f t="shared" si="3"/>
        <v>0.45312603940736923</v>
      </c>
      <c r="N13" s="7" t="str">
        <f t="shared" si="1"/>
        <v>A</v>
      </c>
      <c r="O13" t="str">
        <f t="shared" si="2"/>
        <v>AAA</v>
      </c>
    </row>
    <row r="14" spans="1:15" x14ac:dyDescent="0.3">
      <c r="A14" s="3" t="s">
        <v>19</v>
      </c>
      <c r="B14" s="3" t="s">
        <v>10</v>
      </c>
      <c r="C14" s="3">
        <v>201</v>
      </c>
      <c r="D14" s="4">
        <v>162390.68</v>
      </c>
      <c r="E14" s="4">
        <v>29930.68</v>
      </c>
      <c r="F14" s="5">
        <v>3.6340625564997286E-2</v>
      </c>
      <c r="G14" s="6">
        <v>0.44259627553787745</v>
      </c>
      <c r="H14" t="s">
        <v>41</v>
      </c>
      <c r="I14" s="5">
        <v>3.6453974022237809E-2</v>
      </c>
      <c r="J14" s="5">
        <v>0.37184299474048738</v>
      </c>
      <c r="K14" s="7" t="s">
        <v>41</v>
      </c>
      <c r="L14" s="5">
        <f t="shared" si="0"/>
        <v>3.2720638269930255E-2</v>
      </c>
      <c r="M14" s="6">
        <f t="shared" si="3"/>
        <v>0.4858466776772995</v>
      </c>
      <c r="N14" s="7" t="str">
        <f t="shared" si="1"/>
        <v>A</v>
      </c>
      <c r="O14" t="str">
        <f t="shared" si="2"/>
        <v>AAA</v>
      </c>
    </row>
    <row r="15" spans="1:15" x14ac:dyDescent="0.3">
      <c r="A15" s="3" t="s">
        <v>20</v>
      </c>
      <c r="B15" s="3" t="s">
        <v>6</v>
      </c>
      <c r="C15" s="3">
        <v>229</v>
      </c>
      <c r="D15" s="4">
        <v>160091.01999999999</v>
      </c>
      <c r="E15" s="4">
        <v>29860.44</v>
      </c>
      <c r="F15" s="5">
        <v>4.1403001265593924E-2</v>
      </c>
      <c r="G15" s="6">
        <v>0.17320556861327066</v>
      </c>
      <c r="H15" t="s">
        <v>41</v>
      </c>
      <c r="I15" s="5">
        <v>3.593773906404945E-2</v>
      </c>
      <c r="J15" s="5">
        <v>0.44417094113855854</v>
      </c>
      <c r="K15" s="7" t="s">
        <v>41</v>
      </c>
      <c r="L15" s="5">
        <f t="shared" si="0"/>
        <v>3.2643850918888453E-2</v>
      </c>
      <c r="M15" s="6">
        <f t="shared" si="3"/>
        <v>0.51849052859618794</v>
      </c>
      <c r="N15" s="7" t="str">
        <f t="shared" si="1"/>
        <v>A</v>
      </c>
      <c r="O15" t="str">
        <f t="shared" si="2"/>
        <v>AAA</v>
      </c>
    </row>
    <row r="16" spans="1:15" x14ac:dyDescent="0.3">
      <c r="A16" s="3" t="s">
        <v>21</v>
      </c>
      <c r="B16" s="3" t="s">
        <v>10</v>
      </c>
      <c r="C16" s="3">
        <v>170</v>
      </c>
      <c r="D16" s="4">
        <v>148546.65000000005</v>
      </c>
      <c r="E16" s="4">
        <v>29659.630000000008</v>
      </c>
      <c r="F16" s="5">
        <v>3.0735852467908154E-2</v>
      </c>
      <c r="G16" s="6">
        <v>0.61037787018622303</v>
      </c>
      <c r="H16" t="s">
        <v>41</v>
      </c>
      <c r="I16" s="5">
        <v>3.3346222333636724E-2</v>
      </c>
      <c r="J16" s="5">
        <v>0.5478396401179263</v>
      </c>
      <c r="K16" s="7" t="s">
        <v>41</v>
      </c>
      <c r="L16" s="5">
        <f t="shared" si="0"/>
        <v>3.2424322616458154E-2</v>
      </c>
      <c r="M16" s="6">
        <f t="shared" si="3"/>
        <v>0.55091485121264605</v>
      </c>
      <c r="N16" s="7" t="str">
        <f t="shared" si="1"/>
        <v>A</v>
      </c>
      <c r="O16" t="str">
        <f t="shared" si="2"/>
        <v>AAA</v>
      </c>
    </row>
    <row r="17" spans="1:15" x14ac:dyDescent="0.3">
      <c r="A17" s="3" t="s">
        <v>22</v>
      </c>
      <c r="B17" s="3" t="s">
        <v>8</v>
      </c>
      <c r="C17" s="3">
        <v>212</v>
      </c>
      <c r="D17" s="4">
        <v>148347.03000000003</v>
      </c>
      <c r="E17" s="4">
        <v>29225.22</v>
      </c>
      <c r="F17" s="5">
        <v>3.832941601880311E-2</v>
      </c>
      <c r="G17" s="6">
        <v>0.33176640752124392</v>
      </c>
      <c r="H17" t="s">
        <v>41</v>
      </c>
      <c r="I17" s="5">
        <v>3.3301411003982088E-2</v>
      </c>
      <c r="J17" s="5">
        <v>0.58114105112190839</v>
      </c>
      <c r="K17" s="7" t="s">
        <v>41</v>
      </c>
      <c r="L17" s="5">
        <f t="shared" si="0"/>
        <v>3.1949419524686079E-2</v>
      </c>
      <c r="M17" s="6">
        <f t="shared" si="3"/>
        <v>0.58286427073733216</v>
      </c>
      <c r="N17" s="7" t="str">
        <f t="shared" si="1"/>
        <v>A</v>
      </c>
      <c r="O17" t="str">
        <f t="shared" si="2"/>
        <v>AAA</v>
      </c>
    </row>
    <row r="18" spans="1:15" x14ac:dyDescent="0.3">
      <c r="A18" s="3" t="s">
        <v>23</v>
      </c>
      <c r="B18" s="3" t="s">
        <v>10</v>
      </c>
      <c r="C18" s="3">
        <v>215</v>
      </c>
      <c r="D18" s="4">
        <v>162106.62</v>
      </c>
      <c r="E18" s="4">
        <v>28931.310000000005</v>
      </c>
      <c r="F18" s="5">
        <v>3.8871813415295609E-2</v>
      </c>
      <c r="G18" s="6">
        <v>0.29343699150244079</v>
      </c>
      <c r="H18" t="s">
        <v>41</v>
      </c>
      <c r="I18" s="5">
        <v>3.6390207334021735E-2</v>
      </c>
      <c r="J18" s="5">
        <v>0.40823320207450908</v>
      </c>
      <c r="K18" s="7" t="s">
        <v>41</v>
      </c>
      <c r="L18" s="5">
        <f t="shared" si="0"/>
        <v>3.1628112999277536E-2</v>
      </c>
      <c r="M18" s="6">
        <f t="shared" si="3"/>
        <v>0.61449238373660964</v>
      </c>
      <c r="N18" s="7" t="str">
        <f t="shared" si="1"/>
        <v>A</v>
      </c>
      <c r="O18" t="str">
        <f t="shared" si="2"/>
        <v>AAA</v>
      </c>
    </row>
    <row r="19" spans="1:15" x14ac:dyDescent="0.3">
      <c r="A19" s="3" t="s">
        <v>24</v>
      </c>
      <c r="B19" s="3" t="s">
        <v>6</v>
      </c>
      <c r="C19" s="3">
        <v>162</v>
      </c>
      <c r="D19" s="4">
        <v>129508.36999999998</v>
      </c>
      <c r="E19" s="4">
        <v>28615.209999999992</v>
      </c>
      <c r="F19" s="5">
        <v>2.9289459410594829E-2</v>
      </c>
      <c r="G19" s="6">
        <v>0.72934369915024388</v>
      </c>
      <c r="H19" t="s">
        <v>41</v>
      </c>
      <c r="I19" s="5">
        <v>2.907244895853852E-2</v>
      </c>
      <c r="J19" s="5">
        <v>0.7927246042917937</v>
      </c>
      <c r="K19" s="7" t="s">
        <v>41</v>
      </c>
      <c r="L19" s="5">
        <f t="shared" si="0"/>
        <v>3.1282548055309493E-2</v>
      </c>
      <c r="M19" s="6">
        <f t="shared" si="3"/>
        <v>0.64577493179191914</v>
      </c>
      <c r="N19" s="7" t="str">
        <f t="shared" si="1"/>
        <v>A</v>
      </c>
      <c r="O19" t="str">
        <f t="shared" si="2"/>
        <v>AAA</v>
      </c>
    </row>
    <row r="20" spans="1:15" x14ac:dyDescent="0.3">
      <c r="A20" s="3" t="s">
        <v>25</v>
      </c>
      <c r="B20" s="3" t="s">
        <v>10</v>
      </c>
      <c r="C20" s="3">
        <v>163</v>
      </c>
      <c r="D20" s="4">
        <v>129913.37000000001</v>
      </c>
      <c r="E20" s="4">
        <v>28112.980000000003</v>
      </c>
      <c r="F20" s="5">
        <v>2.9470258542758993E-2</v>
      </c>
      <c r="G20" s="6">
        <v>0.70005423973964909</v>
      </c>
      <c r="H20" t="s">
        <v>41</v>
      </c>
      <c r="I20" s="5">
        <v>2.9163364640885606E-2</v>
      </c>
      <c r="J20" s="5">
        <v>0.73450355046055305</v>
      </c>
      <c r="K20" s="7" t="s">
        <v>41</v>
      </c>
      <c r="L20" s="5">
        <f t="shared" si="0"/>
        <v>3.0733503190364671E-2</v>
      </c>
      <c r="M20" s="6">
        <f t="shared" si="3"/>
        <v>0.67650843498228386</v>
      </c>
      <c r="N20" s="7" t="str">
        <f t="shared" si="1"/>
        <v>A</v>
      </c>
      <c r="O20" t="str">
        <f t="shared" si="2"/>
        <v>AAA</v>
      </c>
    </row>
    <row r="21" spans="1:15" x14ac:dyDescent="0.3">
      <c r="A21" s="3" t="s">
        <v>26</v>
      </c>
      <c r="B21" s="3" t="s">
        <v>6</v>
      </c>
      <c r="C21" s="3">
        <v>157</v>
      </c>
      <c r="D21" s="4">
        <v>139218.44</v>
      </c>
      <c r="E21" s="4">
        <v>27293.749999999993</v>
      </c>
      <c r="F21" s="5">
        <v>2.8385463749773999E-2</v>
      </c>
      <c r="G21" s="6">
        <v>0.78683782317844853</v>
      </c>
      <c r="H21" t="s">
        <v>41</v>
      </c>
      <c r="I21" s="5">
        <v>3.1252196217027191E-2</v>
      </c>
      <c r="J21" s="5">
        <v>0.64536085636430918</v>
      </c>
      <c r="K21" s="7" t="s">
        <v>41</v>
      </c>
      <c r="L21" s="5">
        <f t="shared" si="0"/>
        <v>2.9837909488855872E-2</v>
      </c>
      <c r="M21" s="6">
        <f t="shared" si="3"/>
        <v>0.70634634447113975</v>
      </c>
      <c r="N21" s="7" t="str">
        <f t="shared" si="1"/>
        <v>A</v>
      </c>
      <c r="O21" t="str">
        <f t="shared" si="2"/>
        <v>AAA</v>
      </c>
    </row>
    <row r="22" spans="1:15" x14ac:dyDescent="0.3">
      <c r="A22" s="3" t="s">
        <v>27</v>
      </c>
      <c r="B22" s="3" t="s">
        <v>6</v>
      </c>
      <c r="C22" s="3">
        <v>149</v>
      </c>
      <c r="D22" s="4">
        <v>129847.62000000001</v>
      </c>
      <c r="E22" s="4">
        <v>26425.129999999997</v>
      </c>
      <c r="F22" s="5">
        <v>2.6939070692460675E-2</v>
      </c>
      <c r="G22" s="6">
        <v>0.89622129813776885</v>
      </c>
      <c r="H22" t="s">
        <v>48</v>
      </c>
      <c r="I22" s="5">
        <v>2.91486048727021E-2</v>
      </c>
      <c r="J22" s="5">
        <v>0.76365215533325514</v>
      </c>
      <c r="K22" s="7" t="s">
        <v>41</v>
      </c>
      <c r="L22" s="5">
        <f t="shared" si="0"/>
        <v>2.8888321948110834E-2</v>
      </c>
      <c r="M22" s="6">
        <f t="shared" si="3"/>
        <v>0.73523466641925062</v>
      </c>
      <c r="N22" s="7" t="str">
        <f t="shared" si="1"/>
        <v>A</v>
      </c>
      <c r="O22" t="str">
        <f t="shared" si="2"/>
        <v>BAA</v>
      </c>
    </row>
    <row r="23" spans="1:15" x14ac:dyDescent="0.3">
      <c r="A23" s="3" t="s">
        <v>28</v>
      </c>
      <c r="B23" s="3" t="s">
        <v>6</v>
      </c>
      <c r="C23" s="3">
        <v>182</v>
      </c>
      <c r="D23" s="4">
        <v>117218.01</v>
      </c>
      <c r="E23" s="4">
        <v>25976.269999999993</v>
      </c>
      <c r="F23" s="5">
        <v>3.2905442053878138E-2</v>
      </c>
      <c r="G23" s="6">
        <v>0.54691737479660096</v>
      </c>
      <c r="H23" t="s">
        <v>41</v>
      </c>
      <c r="I23" s="5">
        <v>2.6313470030905787E-2</v>
      </c>
      <c r="J23" s="5">
        <v>0.9265251040052398</v>
      </c>
      <c r="K23" s="8" t="s">
        <v>48</v>
      </c>
      <c r="L23" s="5">
        <f t="shared" si="0"/>
        <v>2.8397621914104224E-2</v>
      </c>
      <c r="M23" s="6">
        <f t="shared" si="3"/>
        <v>0.76363228833335484</v>
      </c>
      <c r="N23" s="7" t="str">
        <f t="shared" si="1"/>
        <v>A</v>
      </c>
      <c r="O23" t="str">
        <f t="shared" si="2"/>
        <v>ABA</v>
      </c>
    </row>
    <row r="24" spans="1:15" x14ac:dyDescent="0.3">
      <c r="A24" s="3" t="s">
        <v>29</v>
      </c>
      <c r="B24" s="3" t="s">
        <v>10</v>
      </c>
      <c r="C24" s="3">
        <v>161</v>
      </c>
      <c r="D24" s="4">
        <v>135602.72999999998</v>
      </c>
      <c r="E24" s="4">
        <v>25867.18</v>
      </c>
      <c r="F24" s="5">
        <v>2.9108660278430662E-2</v>
      </c>
      <c r="G24" s="6">
        <v>0.75845235942867451</v>
      </c>
      <c r="H24" t="s">
        <v>41</v>
      </c>
      <c r="I24" s="5">
        <v>3.0440530187844077E-2</v>
      </c>
      <c r="J24" s="5">
        <v>0.67580138655215327</v>
      </c>
      <c r="K24" s="7" t="s">
        <v>41</v>
      </c>
      <c r="L24" s="5">
        <f t="shared" si="0"/>
        <v>2.8278363199338422E-2</v>
      </c>
      <c r="M24" s="6">
        <f t="shared" si="3"/>
        <v>0.79191065153269324</v>
      </c>
      <c r="N24" s="7" t="str">
        <f t="shared" si="1"/>
        <v>A</v>
      </c>
      <c r="O24" t="str">
        <f t="shared" si="2"/>
        <v>AAA</v>
      </c>
    </row>
    <row r="25" spans="1:15" x14ac:dyDescent="0.3">
      <c r="A25" s="3" t="s">
        <v>30</v>
      </c>
      <c r="B25" s="3" t="s">
        <v>10</v>
      </c>
      <c r="C25" s="3">
        <v>181</v>
      </c>
      <c r="D25" s="4">
        <v>131585.81</v>
      </c>
      <c r="E25" s="4">
        <v>25739.709999999995</v>
      </c>
      <c r="F25" s="5">
        <v>3.2724642921713974E-2</v>
      </c>
      <c r="G25" s="6">
        <v>0.57964201771831492</v>
      </c>
      <c r="H25" t="s">
        <v>41</v>
      </c>
      <c r="I25" s="5">
        <v>2.9538799267514123E-2</v>
      </c>
      <c r="J25" s="5">
        <v>0.7053401858196674</v>
      </c>
      <c r="K25" s="7" t="s">
        <v>41</v>
      </c>
      <c r="L25" s="5">
        <f t="shared" si="0"/>
        <v>2.8139011211335871E-2</v>
      </c>
      <c r="M25" s="6">
        <f t="shared" si="3"/>
        <v>0.82004966274402913</v>
      </c>
      <c r="N25" s="8" t="str">
        <f t="shared" si="1"/>
        <v>B</v>
      </c>
      <c r="O25" t="str">
        <f t="shared" si="2"/>
        <v>AAB</v>
      </c>
    </row>
    <row r="26" spans="1:15" x14ac:dyDescent="0.3">
      <c r="A26" s="3" t="s">
        <v>31</v>
      </c>
      <c r="B26" s="3" t="s">
        <v>10</v>
      </c>
      <c r="C26" s="3">
        <v>141</v>
      </c>
      <c r="D26" s="4">
        <v>122333.18000000001</v>
      </c>
      <c r="E26" s="4">
        <v>25697.119999999999</v>
      </c>
      <c r="F26" s="5">
        <v>2.549267763514735E-2</v>
      </c>
      <c r="G26" s="6">
        <v>0.97523051889350931</v>
      </c>
      <c r="H26" t="s">
        <v>49</v>
      </c>
      <c r="I26" s="5">
        <v>2.7461739588612737E-2</v>
      </c>
      <c r="J26" s="5">
        <v>0.82018634388040645</v>
      </c>
      <c r="K26" s="8" t="s">
        <v>48</v>
      </c>
      <c r="L26" s="5">
        <f t="shared" si="0"/>
        <v>2.8092451227268816E-2</v>
      </c>
      <c r="M26" s="6">
        <f t="shared" si="3"/>
        <v>0.84814211397129791</v>
      </c>
      <c r="N26" s="8" t="str">
        <f t="shared" si="1"/>
        <v>B</v>
      </c>
      <c r="O26" t="str">
        <f t="shared" si="2"/>
        <v>CBB</v>
      </c>
    </row>
    <row r="27" spans="1:15" x14ac:dyDescent="0.3">
      <c r="A27" s="3" t="s">
        <v>32</v>
      </c>
      <c r="B27" s="3" t="s">
        <v>6</v>
      </c>
      <c r="C27" s="3">
        <v>149</v>
      </c>
      <c r="D27" s="4">
        <v>117986.52000000002</v>
      </c>
      <c r="E27" s="4">
        <v>25661.730000000003</v>
      </c>
      <c r="F27" s="5">
        <v>2.6939070692460675E-2</v>
      </c>
      <c r="G27" s="6">
        <v>0.92316036883022956</v>
      </c>
      <c r="H27" t="s">
        <v>48</v>
      </c>
      <c r="I27" s="5">
        <v>2.6485987589030618E-2</v>
      </c>
      <c r="J27" s="5">
        <v>0.90021163397433401</v>
      </c>
      <c r="K27" s="8" t="s">
        <v>48</v>
      </c>
      <c r="L27" s="5">
        <f t="shared" si="0"/>
        <v>2.8053762383969141E-2</v>
      </c>
      <c r="M27" s="6">
        <f t="shared" si="3"/>
        <v>0.87619587635526708</v>
      </c>
      <c r="N27" s="8" t="str">
        <f t="shared" si="1"/>
        <v>B</v>
      </c>
      <c r="O27" t="str">
        <f t="shared" si="2"/>
        <v>BBB</v>
      </c>
    </row>
    <row r="28" spans="1:15" x14ac:dyDescent="0.3">
      <c r="A28" s="3" t="s">
        <v>33</v>
      </c>
      <c r="B28" s="3" t="s">
        <v>10</v>
      </c>
      <c r="C28" s="3">
        <v>137</v>
      </c>
      <c r="D28" s="4">
        <v>115419.49</v>
      </c>
      <c r="E28" s="4">
        <v>24375.440000000002</v>
      </c>
      <c r="F28" s="5">
        <v>2.4769481106490687E-2</v>
      </c>
      <c r="G28" s="6">
        <v>1</v>
      </c>
      <c r="H28" t="s">
        <v>49</v>
      </c>
      <c r="I28" s="5">
        <v>2.5909732566671541E-2</v>
      </c>
      <c r="J28" s="5">
        <v>0.9524348365719113</v>
      </c>
      <c r="K28" s="9" t="s">
        <v>49</v>
      </c>
      <c r="L28" s="5">
        <f t="shared" si="0"/>
        <v>2.6647572153736195E-2</v>
      </c>
      <c r="M28" s="6">
        <f t="shared" si="3"/>
        <v>0.90284344850900322</v>
      </c>
      <c r="N28" s="8" t="str">
        <f t="shared" si="1"/>
        <v>B</v>
      </c>
      <c r="O28" t="str">
        <f t="shared" si="2"/>
        <v>CCB</v>
      </c>
    </row>
    <row r="29" spans="1:15" x14ac:dyDescent="0.3">
      <c r="A29" s="3" t="s">
        <v>34</v>
      </c>
      <c r="B29" s="3" t="s">
        <v>10</v>
      </c>
      <c r="C29" s="3">
        <v>164</v>
      </c>
      <c r="D29" s="4">
        <v>118294.2</v>
      </c>
      <c r="E29" s="4">
        <v>24256.34</v>
      </c>
      <c r="F29" s="5">
        <v>2.9651057674923161E-2</v>
      </c>
      <c r="G29" s="6">
        <v>0.67058398119689011</v>
      </c>
      <c r="H29" t="s">
        <v>41</v>
      </c>
      <c r="I29" s="5">
        <v>2.6555056569634441E-2</v>
      </c>
      <c r="J29" s="5">
        <v>0.87372564638530337</v>
      </c>
      <c r="K29" s="8" t="s">
        <v>48</v>
      </c>
      <c r="L29" s="5">
        <f t="shared" si="0"/>
        <v>2.651737036687573E-2</v>
      </c>
      <c r="M29" s="6">
        <f t="shared" si="3"/>
        <v>0.92936081887587896</v>
      </c>
      <c r="N29" s="8" t="str">
        <f t="shared" si="1"/>
        <v>B</v>
      </c>
      <c r="O29" t="str">
        <f t="shared" si="2"/>
        <v>ABB</v>
      </c>
    </row>
    <row r="30" spans="1:15" x14ac:dyDescent="0.3">
      <c r="A30" s="3" t="s">
        <v>35</v>
      </c>
      <c r="B30" s="3" t="s">
        <v>10</v>
      </c>
      <c r="C30" s="3">
        <v>156</v>
      </c>
      <c r="D30" s="4">
        <v>120206.1</v>
      </c>
      <c r="E30" s="4">
        <v>23767.379999999994</v>
      </c>
      <c r="F30" s="5">
        <v>2.8204664617609836E-2</v>
      </c>
      <c r="G30" s="6">
        <v>0.81504248779605837</v>
      </c>
      <c r="H30" t="s">
        <v>48</v>
      </c>
      <c r="I30" s="5">
        <v>2.6984245935262545E-2</v>
      </c>
      <c r="J30" s="5">
        <v>0.84717058981566895</v>
      </c>
      <c r="K30" s="8" t="s">
        <v>48</v>
      </c>
      <c r="L30" s="5">
        <f t="shared" si="0"/>
        <v>2.5982832451650773E-2</v>
      </c>
      <c r="M30" s="6">
        <f t="shared" si="3"/>
        <v>0.95534365132752974</v>
      </c>
      <c r="N30" s="9" t="str">
        <f t="shared" si="1"/>
        <v>C</v>
      </c>
      <c r="O30" t="str">
        <f t="shared" si="2"/>
        <v>BBC</v>
      </c>
    </row>
    <row r="31" spans="1:15" x14ac:dyDescent="0.3">
      <c r="A31" s="3" t="s">
        <v>36</v>
      </c>
      <c r="B31" s="3" t="s">
        <v>10</v>
      </c>
      <c r="C31" s="3">
        <v>150</v>
      </c>
      <c r="D31" s="4">
        <v>113572.68000000001</v>
      </c>
      <c r="E31" s="4">
        <v>20757.439999999999</v>
      </c>
      <c r="F31" s="5">
        <v>2.7119869824624842E-2</v>
      </c>
      <c r="G31" s="6">
        <v>0.86928222744530814</v>
      </c>
      <c r="H31" t="s">
        <v>48</v>
      </c>
      <c r="I31" s="5">
        <v>2.5495154810337196E-2</v>
      </c>
      <c r="J31" s="5">
        <v>0.97792999138224845</v>
      </c>
      <c r="K31" s="9" t="s">
        <v>49</v>
      </c>
      <c r="L31" s="5">
        <f t="shared" si="0"/>
        <v>2.2692323918126187E-2</v>
      </c>
      <c r="M31" s="6">
        <f t="shared" si="3"/>
        <v>0.97803597524565589</v>
      </c>
      <c r="N31" s="9" t="str">
        <f t="shared" si="1"/>
        <v>C</v>
      </c>
      <c r="O31" t="str">
        <f t="shared" si="2"/>
        <v>BCC</v>
      </c>
    </row>
    <row r="32" spans="1:15" x14ac:dyDescent="0.3">
      <c r="A32" s="3" t="s">
        <v>37</v>
      </c>
      <c r="B32" s="3" t="s">
        <v>10</v>
      </c>
      <c r="C32" s="3">
        <v>147</v>
      </c>
      <c r="D32" s="4">
        <v>98314.760000000009</v>
      </c>
      <c r="E32" s="4">
        <v>20091.240000000002</v>
      </c>
      <c r="F32" s="5">
        <v>2.6577472428132343E-2</v>
      </c>
      <c r="G32" s="6">
        <v>0.94973784125836191</v>
      </c>
      <c r="H32" t="s">
        <v>48</v>
      </c>
      <c r="I32" s="5">
        <v>2.2070008617751619E-2</v>
      </c>
      <c r="J32" s="5">
        <v>1</v>
      </c>
      <c r="K32" s="9" t="s">
        <v>49</v>
      </c>
      <c r="L32" s="5">
        <f t="shared" si="0"/>
        <v>2.1964024754344159E-2</v>
      </c>
      <c r="M32" s="6">
        <f t="shared" si="3"/>
        <v>1</v>
      </c>
      <c r="N32" s="9" t="str">
        <f t="shared" si="1"/>
        <v>C</v>
      </c>
      <c r="O32" t="str">
        <f t="shared" si="2"/>
        <v>BCC</v>
      </c>
    </row>
  </sheetData>
  <sortState xmlns:xlrd2="http://schemas.microsoft.com/office/spreadsheetml/2017/richdata2" ref="A3:N32">
    <sortCondition descending="1" ref="L3:L32"/>
  </sortState>
  <conditionalFormatting sqref="H3:H32">
    <cfRule type="containsText" dxfId="2" priority="1" operator="containsText" text="C">
      <formula>NOT(ISERROR(SEARCH("C",H3)))</formula>
    </cfRule>
    <cfRule type="containsText" dxfId="1" priority="2" operator="containsText" text="B">
      <formula>NOT(ISERROR(SEARCH("B",H3)))</formula>
    </cfRule>
    <cfRule type="containsText" dxfId="0" priority="3" operator="containsText" text="A">
      <formula>NOT(ISERROR(SEARCH("A",H3)))</formula>
    </cfRule>
  </conditionalFormatting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c0ed559-bdad-4538-a66a-ae1b4cd16e0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236210E4DA12041AEF66E74771B3F5A" ma:contentTypeVersion="13" ma:contentTypeDescription="Создание документа." ma:contentTypeScope="" ma:versionID="faa33efcd7a1eaee56e2a472d5bc5cb1">
  <xsd:schema xmlns:xsd="http://www.w3.org/2001/XMLSchema" xmlns:xs="http://www.w3.org/2001/XMLSchema" xmlns:p="http://schemas.microsoft.com/office/2006/metadata/properties" xmlns:ns3="9c0ed559-bdad-4538-a66a-ae1b4cd16e09" xmlns:ns4="f30ea337-f45a-4fe3-963c-d6aaec8609da" targetNamespace="http://schemas.microsoft.com/office/2006/metadata/properties" ma:root="true" ma:fieldsID="69a92272de47ec5aa50767383babaf26" ns3:_="" ns4:_="">
    <xsd:import namespace="9c0ed559-bdad-4538-a66a-ae1b4cd16e09"/>
    <xsd:import namespace="f30ea337-f45a-4fe3-963c-d6aaec8609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CR" minOccurs="0"/>
                <xsd:element ref="ns3:MediaServiceDateTake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ed559-bdad-4538-a66a-ae1b4cd16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ea337-f45a-4fe3-963c-d6aaec8609d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BDB654-B2ED-4245-8920-12D64F9C9E17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f30ea337-f45a-4fe3-963c-d6aaec8609da"/>
    <ds:schemaRef ds:uri="http://schemas.microsoft.com/office/infopath/2007/PartnerControls"/>
    <ds:schemaRef ds:uri="9c0ed559-bdad-4538-a66a-ae1b4cd16e0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45542C6-EF17-4571-AF01-BA9926AD45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0ed559-bdad-4538-a66a-ae1b4cd16e09"/>
    <ds:schemaRef ds:uri="f30ea337-f45a-4fe3-963c-d6aaec8609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DC9E7F-FD1B-49CC-827E-743F8AD76C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Насибли Ниджат Исмаил оглы</dc:creator>
  <cp:lastModifiedBy>Насибли Ниджат Исмаил оглы</cp:lastModifiedBy>
  <dcterms:created xsi:type="dcterms:W3CDTF">2025-03-22T12:33:44Z</dcterms:created>
  <dcterms:modified xsi:type="dcterms:W3CDTF">2025-04-18T10:03:56Z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0x0101003236210E4DA12041AEF66E74771B3F5A</vt:lpwstr>
  </property>
</Properties>
</file>