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0" i="3"/>
  <c r="C47" i="3"/>
  <c r="C50" i="3"/>
  <c r="C46" i="3"/>
  <c r="C42" i="3"/>
  <c r="C39" i="3"/>
  <c r="C43" i="3"/>
  <c r="C45" i="3"/>
  <c r="C49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<sst xmlns="http://schemas.openxmlformats.org/spreadsheetml/2006/main" count="267" uniqueCount="101">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</sst>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/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56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86602430556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2" maxValue="4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11.62790697674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4"/>
    <n v="43"/>
    <n v="1.3953488372093024"/>
    <n v="20"/>
    <n v="111.62790697674419"/>
  </r>
  <r>
    <s v="Покупка билета"/>
    <x v="1"/>
    <n v="1"/>
    <n v="4"/>
    <n v="43"/>
    <n v="1.3953488372093024"/>
    <n v="20"/>
    <n v="111.62790697674419"/>
  </r>
  <r>
    <s v="Покупка билета"/>
    <x v="2"/>
    <n v="1"/>
    <n v="4"/>
    <n v="43"/>
    <n v="1.3953488372093024"/>
    <n v="20"/>
    <n v="111.62790697674419"/>
  </r>
  <r>
    <s v="Покупка билета"/>
    <x v="3"/>
    <n v="1"/>
    <n v="4"/>
    <n v="43"/>
    <n v="1.3953488372093024"/>
    <n v="20"/>
    <n v="111.62790697674419"/>
  </r>
  <r>
    <s v="Покупка билета"/>
    <x v="4"/>
    <n v="1"/>
    <n v="4"/>
    <n v="43"/>
    <n v="1.3953488372093024"/>
    <n v="20"/>
    <n v="111.62790697674419"/>
  </r>
  <r>
    <s v="Покупка билета"/>
    <x v="5"/>
    <n v="1"/>
    <n v="4"/>
    <n v="43"/>
    <n v="1.3953488372093024"/>
    <n v="20"/>
    <n v="111.62790697674419"/>
  </r>
  <r>
    <s v="Покупка билета"/>
    <x v="6"/>
    <n v="1"/>
    <n v="4"/>
    <n v="43"/>
    <n v="1.3953488372093024"/>
    <n v="20"/>
    <n v="111.62790697674419"/>
  </r>
  <r>
    <s v="Удаление бронирования "/>
    <x v="0"/>
    <n v="1"/>
    <n v="2"/>
    <n v="48"/>
    <n v="1.25"/>
    <n v="20"/>
    <n v="50"/>
  </r>
  <r>
    <s v="Удаление бронирования "/>
    <x v="1"/>
    <n v="1"/>
    <n v="2"/>
    <n v="48"/>
    <n v="1.25"/>
    <n v="20"/>
    <n v="50"/>
  </r>
  <r>
    <s v="Удаление бронирования "/>
    <x v="7"/>
    <n v="1"/>
    <n v="2"/>
    <n v="48"/>
    <n v="1.25"/>
    <n v="20"/>
    <n v="50"/>
  </r>
  <r>
    <s v="Удаление бронирования "/>
    <x v="8"/>
    <n v="1"/>
    <n v="2"/>
    <n v="48"/>
    <n v="1.25"/>
    <n v="20"/>
    <n v="50"/>
  </r>
  <r>
    <s v="Удаление бронирования "/>
    <x v="6"/>
    <n v="1"/>
    <n v="2"/>
    <n v="48"/>
    <n v="1.25"/>
    <n v="20"/>
    <n v="50"/>
  </r>
  <r>
    <s v="Регистрация новых пользователей"/>
    <x v="0"/>
    <n v="1"/>
    <n v="4"/>
    <n v="75"/>
    <n v="0.8"/>
    <n v="20"/>
    <n v="64"/>
  </r>
  <r>
    <s v="Регистрация новых пользователей"/>
    <x v="9"/>
    <n v="1"/>
    <n v="4"/>
    <n v="75"/>
    <n v="0.8"/>
    <n v="20"/>
    <n v="64"/>
  </r>
  <r>
    <s v="Регистрация новых пользователей"/>
    <x v="10"/>
    <n v="1"/>
    <n v="4"/>
    <n v="75"/>
    <n v="0.8"/>
    <n v="20"/>
    <n v="64"/>
  </r>
  <r>
    <s v="Регистрация новых пользователей"/>
    <x v="11"/>
    <n v="1"/>
    <n v="4"/>
    <n v="75"/>
    <n v="0.8"/>
    <n v="20"/>
    <n v="64"/>
  </r>
  <r>
    <s v="Регистрация новых пользователей"/>
    <x v="6"/>
    <n v="0"/>
    <n v="4"/>
    <n v="75"/>
    <n v="0"/>
    <n v="20"/>
    <n v="0"/>
  </r>
  <r>
    <s v="Логин"/>
    <x v="0"/>
    <n v="1"/>
    <n v="4"/>
    <n v="100"/>
    <n v="0.6"/>
    <n v="20"/>
    <n v="48"/>
  </r>
  <r>
    <s v="Логин"/>
    <x v="1"/>
    <n v="1"/>
    <n v="4"/>
    <n v="100"/>
    <n v="0.6"/>
    <n v="20"/>
    <n v="48"/>
  </r>
  <r>
    <s v="Логин"/>
    <x v="7"/>
    <n v="1"/>
    <n v="4"/>
    <n v="100"/>
    <n v="0.6"/>
    <n v="20"/>
    <n v="48"/>
  </r>
  <r>
    <s v="Логин"/>
    <x v="6"/>
    <n v="1"/>
    <n v="4"/>
    <n v="100"/>
    <n v="0.6"/>
    <n v="20"/>
    <n v="48"/>
  </r>
  <r>
    <s v="Поиск билета без покупки"/>
    <x v="0"/>
    <n v="1"/>
    <n v="4"/>
    <n v="62"/>
    <n v="0.967741935483871"/>
    <n v="20"/>
    <n v="77.41935483870968"/>
  </r>
  <r>
    <s v="Поиск билета без покупки"/>
    <x v="1"/>
    <n v="1"/>
    <n v="4"/>
    <n v="62"/>
    <n v="0.967741935483871"/>
    <n v="20"/>
    <n v="77.41935483870968"/>
  </r>
  <r>
    <s v="Поиск билета без покупки"/>
    <x v="2"/>
    <n v="1"/>
    <n v="4"/>
    <n v="62"/>
    <n v="0.967741935483871"/>
    <n v="20"/>
    <n v="77.41935483870968"/>
  </r>
  <r>
    <s v="Поиск билета без покупки"/>
    <x v="3"/>
    <n v="1"/>
    <n v="4"/>
    <n v="62"/>
    <n v="0.967741935483871"/>
    <n v="20"/>
    <n v="77.41935483870968"/>
  </r>
  <r>
    <s v="Поиск билета без покупки"/>
    <x v="4"/>
    <n v="1"/>
    <n v="4"/>
    <n v="62"/>
    <n v="0.967741935483871"/>
    <n v="20"/>
    <n v="77.41935483870968"/>
  </r>
  <r>
    <s v="Поиск билета без покупки"/>
    <x v="7"/>
    <n v="1"/>
    <n v="4"/>
    <n v="62"/>
    <n v="0.967741935483871"/>
    <n v="20"/>
    <n v="77.41935483870968"/>
  </r>
  <r>
    <s v="Поиск билета без покупки"/>
    <x v="6"/>
    <n v="0"/>
    <n v="4"/>
    <n v="62"/>
    <n v="0"/>
    <n v="20"/>
    <n v="0"/>
  </r>
  <r>
    <s v="Ознакомление с путевым листом"/>
    <x v="0"/>
    <n v="1"/>
    <n v="2"/>
    <n v="300"/>
    <n v="0.2"/>
    <n v="20"/>
    <n v="8"/>
  </r>
  <r>
    <s v="Ознакомление с путевым листом"/>
    <x v="1"/>
    <n v="1"/>
    <n v="2"/>
    <n v="300"/>
    <n v="0.2"/>
    <n v="20"/>
    <n v="8"/>
  </r>
  <r>
    <s v="Ознакомление с путевым листом"/>
    <x v="2"/>
    <n v="1"/>
    <n v="2"/>
    <n v="300"/>
    <n v="0.2"/>
    <n v="20"/>
    <n v="8"/>
  </r>
  <r>
    <s v="Ознакомление с путевым листом"/>
    <x v="7"/>
    <n v="1"/>
    <n v="2"/>
    <n v="300"/>
    <n v="0.2"/>
    <n v="20"/>
    <n v="8"/>
  </r>
  <r>
    <s v="Ознакомление с путевым листом"/>
    <x v="6"/>
    <n v="1"/>
    <n v="2"/>
    <n v="300"/>
    <n v="0.2"/>
    <n v="2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19" zoomScale="80" zoomScaleNormal="80" workbookViewId="0">
      <selection activeCell="J4" sqref="J4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81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77</v>
      </c>
      <c r="Q1" s="45" t="s">
        <v>44</v>
      </c>
      <c r="R1" s="45" t="s">
        <v>41</v>
      </c>
      <c r="S1" s="52" t="s">
        <v>47</v>
      </c>
      <c r="T1" s="66" t="s">
        <v>80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4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20</v>
      </c>
      <c r="H2" s="17">
        <f>D2*F2*G2</f>
        <v>111.62790697674419</v>
      </c>
      <c r="I2" s="16" t="s">
        <v>0</v>
      </c>
      <c r="J2" s="17">
        <v>295.04726181545385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4</v>
      </c>
      <c r="S2" s="88">
        <f t="shared" ref="S2:S7" si="2">R2/W$2</f>
        <v>0.2</v>
      </c>
      <c r="T2" s="67">
        <f t="shared" ref="T2:T7" si="3">60/(Q2)</f>
        <v>1.3953488372093024</v>
      </c>
      <c r="U2" s="54">
        <v>20</v>
      </c>
      <c r="V2" s="55">
        <f>ROUND(R2*T2*U2,0)</f>
        <v>112</v>
      </c>
      <c r="W2" s="29">
        <f>SUM(R2:R7)</f>
        <v>20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4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111.62790697674419</v>
      </c>
      <c r="I3" s="16" t="s">
        <v>12</v>
      </c>
      <c r="J3" s="17">
        <v>189.04726181545385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2</v>
      </c>
      <c r="S3" s="51">
        <f t="shared" si="2"/>
        <v>0.1</v>
      </c>
      <c r="T3" s="67">
        <f t="shared" si="3"/>
        <v>1.25</v>
      </c>
      <c r="U3" s="54">
        <v>20</v>
      </c>
      <c r="V3" s="55">
        <f>ROUND(R3*T3*U3,0)</f>
        <v>50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4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111.62790697674419</v>
      </c>
      <c r="I4" s="16" t="s">
        <v>6</v>
      </c>
      <c r="J4" s="17">
        <v>217.62790697674419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4</v>
      </c>
      <c r="S4" s="51">
        <f t="shared" si="2"/>
        <v>0.2</v>
      </c>
      <c r="T4" s="67">
        <f t="shared" si="3"/>
        <v>0.8</v>
      </c>
      <c r="U4" s="54">
        <v>20</v>
      </c>
      <c r="V4" s="55">
        <f>ROUND(R4*T4*U4,0)</f>
        <v>64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4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111.62790697674419</v>
      </c>
      <c r="I5" s="16" t="s">
        <v>11</v>
      </c>
      <c r="J5" s="17">
        <v>189.04726181545385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4</v>
      </c>
      <c r="S5" s="88">
        <f t="shared" si="2"/>
        <v>0.2</v>
      </c>
      <c r="T5" s="67">
        <f t="shared" si="3"/>
        <v>0.967741935483871</v>
      </c>
      <c r="U5" s="54">
        <v>20</v>
      </c>
      <c r="V5" s="55">
        <f>ROUND(R5*T5*U5,0)</f>
        <v>77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4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20</v>
      </c>
      <c r="H6" s="81">
        <f t="shared" ref="H6" si="11">D6*F6*G6</f>
        <v>111.62790697674419</v>
      </c>
      <c r="I6" s="16" t="s">
        <v>3</v>
      </c>
      <c r="J6" s="17">
        <v>111.62790697674419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2</v>
      </c>
      <c r="S6" s="51">
        <f t="shared" si="2"/>
        <v>0.1</v>
      </c>
      <c r="T6" s="67">
        <f t="shared" si="3"/>
        <v>0.2</v>
      </c>
      <c r="U6" s="54">
        <v>20</v>
      </c>
      <c r="V6" s="55">
        <f>ROUND(R6*T6*U6,0)</f>
        <v>8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4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20</v>
      </c>
      <c r="H7" s="17">
        <f t="shared" ref="H7" si="16">D7*F7*G7</f>
        <v>111.62790697674419</v>
      </c>
      <c r="I7" s="16" t="s">
        <v>13</v>
      </c>
      <c r="J7" s="17">
        <v>50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4</v>
      </c>
      <c r="S7" s="51">
        <f t="shared" si="2"/>
        <v>0.2</v>
      </c>
      <c r="T7" s="67">
        <f t="shared" si="3"/>
        <v>0.6</v>
      </c>
      <c r="U7" s="54">
        <v>20</v>
      </c>
      <c r="V7" s="55">
        <f>SUM(V2:V6)</f>
        <v>311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4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20</v>
      </c>
      <c r="H8" s="17">
        <f t="shared" ref="H8:H9" si="21">D8*F8*G8</f>
        <v>111.62790697674419</v>
      </c>
      <c r="I8" s="16" t="s">
        <v>4</v>
      </c>
      <c r="J8" s="17">
        <v>183.41935483870969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2</v>
      </c>
      <c r="E9" s="17">
        <f t="shared" si="18"/>
        <v>48</v>
      </c>
      <c r="F9" s="18">
        <f t="shared" si="19"/>
        <v>1.25</v>
      </c>
      <c r="G9">
        <f t="shared" si="20"/>
        <v>20</v>
      </c>
      <c r="H9" s="17">
        <f t="shared" si="21"/>
        <v>50</v>
      </c>
      <c r="I9" s="16" t="s">
        <v>60</v>
      </c>
      <c r="J9" s="17">
        <v>359.04726181545385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2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20</v>
      </c>
      <c r="H10" s="17">
        <f t="shared" ref="H10:H17" si="26">D10*F10*G10</f>
        <v>50</v>
      </c>
      <c r="I10" s="16" t="s">
        <v>62</v>
      </c>
      <c r="J10" s="17">
        <v>64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2</v>
      </c>
      <c r="E11" s="17">
        <f t="shared" si="23"/>
        <v>48</v>
      </c>
      <c r="F11" s="18">
        <f t="shared" si="24"/>
        <v>1.25</v>
      </c>
      <c r="G11">
        <f t="shared" si="25"/>
        <v>20</v>
      </c>
      <c r="H11" s="17">
        <f t="shared" si="26"/>
        <v>50</v>
      </c>
      <c r="I11" s="16" t="s">
        <v>61</v>
      </c>
      <c r="J11" s="17">
        <v>64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2</v>
      </c>
      <c r="E12" s="17">
        <f t="shared" si="23"/>
        <v>48</v>
      </c>
      <c r="F12" s="18">
        <f t="shared" si="24"/>
        <v>1.25</v>
      </c>
      <c r="G12">
        <f t="shared" si="25"/>
        <v>20</v>
      </c>
      <c r="H12" s="17">
        <f t="shared" si="26"/>
        <v>50</v>
      </c>
      <c r="I12" s="16" t="s">
        <v>63</v>
      </c>
      <c r="J12" s="17">
        <v>64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2</v>
      </c>
      <c r="E13" s="17">
        <f t="shared" si="23"/>
        <v>48</v>
      </c>
      <c r="F13" s="18">
        <f t="shared" si="24"/>
        <v>1.25</v>
      </c>
      <c r="G13">
        <f t="shared" si="25"/>
        <v>20</v>
      </c>
      <c r="H13" s="17">
        <f t="shared" si="26"/>
        <v>50</v>
      </c>
      <c r="I13" s="16" t="s">
        <v>67</v>
      </c>
      <c r="J13" s="17">
        <v>197.04726181545385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4</v>
      </c>
      <c r="E14" s="17">
        <f t="shared" si="23"/>
        <v>75</v>
      </c>
      <c r="F14" s="18">
        <f t="shared" si="24"/>
        <v>0.8</v>
      </c>
      <c r="G14">
        <f t="shared" si="25"/>
        <v>20</v>
      </c>
      <c r="H14" s="17">
        <f t="shared" si="26"/>
        <v>64</v>
      </c>
      <c r="I14" s="16" t="s">
        <v>82</v>
      </c>
      <c r="J14" s="17">
        <v>1983.911477869467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4</v>
      </c>
      <c r="E15" s="17">
        <f t="shared" si="23"/>
        <v>75</v>
      </c>
      <c r="F15" s="18">
        <f t="shared" si="24"/>
        <v>0.8</v>
      </c>
      <c r="G15">
        <f t="shared" si="25"/>
        <v>20</v>
      </c>
      <c r="H15" s="17">
        <f t="shared" si="26"/>
        <v>64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4</v>
      </c>
      <c r="E16" s="17">
        <f t="shared" si="23"/>
        <v>75</v>
      </c>
      <c r="F16" s="18">
        <f t="shared" si="24"/>
        <v>0.8</v>
      </c>
      <c r="G16">
        <f t="shared" si="25"/>
        <v>20</v>
      </c>
      <c r="H16" s="17">
        <f t="shared" si="26"/>
        <v>64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4</v>
      </c>
      <c r="E17" s="17">
        <f t="shared" si="23"/>
        <v>75</v>
      </c>
      <c r="F17" s="18">
        <f t="shared" si="24"/>
        <v>0.8</v>
      </c>
      <c r="G17">
        <f t="shared" si="25"/>
        <v>20</v>
      </c>
      <c r="H17" s="17">
        <f t="shared" si="26"/>
        <v>64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4</v>
      </c>
      <c r="E18" s="17">
        <f t="shared" si="23"/>
        <v>75</v>
      </c>
      <c r="F18" s="18">
        <f t="shared" si="24"/>
        <v>0</v>
      </c>
      <c r="G18">
        <f t="shared" si="25"/>
        <v>20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4</v>
      </c>
      <c r="E19">
        <f t="shared" si="23"/>
        <v>100</v>
      </c>
      <c r="F19" s="18">
        <f t="shared" si="24"/>
        <v>0.6</v>
      </c>
      <c r="G19">
        <f t="shared" si="25"/>
        <v>20</v>
      </c>
      <c r="H19" s="17">
        <f t="shared" ref="H19:H20" si="28">D19*F19*G19</f>
        <v>48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4</v>
      </c>
      <c r="E20">
        <f t="shared" si="23"/>
        <v>100</v>
      </c>
      <c r="F20" s="18">
        <f t="shared" si="24"/>
        <v>0.6</v>
      </c>
      <c r="G20">
        <f t="shared" si="25"/>
        <v>20</v>
      </c>
      <c r="H20" s="17">
        <f t="shared" si="28"/>
        <v>48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4</v>
      </c>
      <c r="E21">
        <f t="shared" si="23"/>
        <v>100</v>
      </c>
      <c r="F21" s="18">
        <f t="shared" si="24"/>
        <v>0.6</v>
      </c>
      <c r="G21">
        <f t="shared" si="25"/>
        <v>20</v>
      </c>
      <c r="H21" s="17">
        <f t="shared" ref="H21" si="29">D21*F21*G21</f>
        <v>48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4</v>
      </c>
      <c r="E22">
        <f t="shared" si="23"/>
        <v>100</v>
      </c>
      <c r="F22" s="18">
        <f t="shared" si="24"/>
        <v>0.6</v>
      </c>
      <c r="G22">
        <f t="shared" si="25"/>
        <v>20</v>
      </c>
      <c r="H22" s="17">
        <f t="shared" ref="H22:H32" si="30">D22*F22*G22</f>
        <v>48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4</v>
      </c>
      <c r="E23">
        <f t="shared" si="23"/>
        <v>62</v>
      </c>
      <c r="F23" s="18">
        <f t="shared" si="24"/>
        <v>0.967741935483871</v>
      </c>
      <c r="G23">
        <f t="shared" si="25"/>
        <v>20</v>
      </c>
      <c r="H23" s="17">
        <f t="shared" si="30"/>
        <v>77.41935483870968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4</v>
      </c>
      <c r="E24">
        <f t="shared" si="23"/>
        <v>62</v>
      </c>
      <c r="F24" s="18">
        <f t="shared" si="24"/>
        <v>0.967741935483871</v>
      </c>
      <c r="G24">
        <f t="shared" si="25"/>
        <v>20</v>
      </c>
      <c r="H24" s="17">
        <f t="shared" si="30"/>
        <v>77.41935483870968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4</v>
      </c>
      <c r="E25" s="79">
        <f t="shared" si="23"/>
        <v>62</v>
      </c>
      <c r="F25" s="80">
        <f t="shared" si="24"/>
        <v>0.967741935483871</v>
      </c>
      <c r="G25" s="79">
        <f t="shared" si="25"/>
        <v>20</v>
      </c>
      <c r="H25" s="81">
        <f t="shared" si="30"/>
        <v>77.41935483870968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4</v>
      </c>
      <c r="E26">
        <f t="shared" si="23"/>
        <v>62</v>
      </c>
      <c r="F26" s="18">
        <f t="shared" si="24"/>
        <v>0.967741935483871</v>
      </c>
      <c r="G26">
        <f t="shared" si="25"/>
        <v>20</v>
      </c>
      <c r="H26" s="17">
        <f t="shared" si="30"/>
        <v>77.41935483870968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4</v>
      </c>
      <c r="E27">
        <f t="shared" si="23"/>
        <v>62</v>
      </c>
      <c r="F27" s="18">
        <f t="shared" si="24"/>
        <v>0.967741935483871</v>
      </c>
      <c r="G27">
        <f t="shared" si="25"/>
        <v>20</v>
      </c>
      <c r="H27" s="17">
        <f t="shared" si="30"/>
        <v>77.41935483870968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4</v>
      </c>
      <c r="E28">
        <f t="shared" si="23"/>
        <v>62</v>
      </c>
      <c r="F28" s="18">
        <f t="shared" si="24"/>
        <v>0.967741935483871</v>
      </c>
      <c r="G28">
        <f t="shared" si="25"/>
        <v>20</v>
      </c>
      <c r="H28" s="17">
        <f t="shared" si="30"/>
        <v>77.41935483870968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4</v>
      </c>
      <c r="E29">
        <f t="shared" si="23"/>
        <v>62</v>
      </c>
      <c r="F29" s="18">
        <f t="shared" si="24"/>
        <v>0</v>
      </c>
      <c r="G29">
        <f t="shared" si="25"/>
        <v>20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2</v>
      </c>
      <c r="E30">
        <f t="shared" si="23"/>
        <v>300</v>
      </c>
      <c r="F30" s="18">
        <f t="shared" si="24"/>
        <v>0.2</v>
      </c>
      <c r="G30">
        <f t="shared" si="25"/>
        <v>20</v>
      </c>
      <c r="H30" s="17">
        <f t="shared" si="30"/>
        <v>8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2</v>
      </c>
      <c r="E31">
        <f t="shared" si="23"/>
        <v>300</v>
      </c>
      <c r="F31" s="18">
        <f t="shared" si="24"/>
        <v>0.2</v>
      </c>
      <c r="G31">
        <f t="shared" si="25"/>
        <v>20</v>
      </c>
      <c r="H31" s="17">
        <f t="shared" si="30"/>
        <v>8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2</v>
      </c>
      <c r="E32">
        <f t="shared" si="23"/>
        <v>300</v>
      </c>
      <c r="F32" s="18">
        <f t="shared" si="24"/>
        <v>0.2</v>
      </c>
      <c r="G32">
        <f t="shared" si="25"/>
        <v>20</v>
      </c>
      <c r="H32" s="17">
        <f t="shared" si="30"/>
        <v>8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2</v>
      </c>
      <c r="E33">
        <f>VLOOKUP(A33,$M$1:$X$8,5,FALSE)</f>
        <v>300</v>
      </c>
      <c r="F33" s="18">
        <f>60/E33*C33</f>
        <v>0.2</v>
      </c>
      <c r="G33">
        <f>VLOOKUP(A33,$M$1:$X$8,9,FALSE)</f>
        <v>20</v>
      </c>
      <c r="H33" s="17">
        <f>D33*F33*G33</f>
        <v>8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2</v>
      </c>
      <c r="E34">
        <f>VLOOKUP(A34,$M$1:$X$8,5,FALSE)</f>
        <v>300</v>
      </c>
      <c r="F34" s="18">
        <f>60/E34*C34</f>
        <v>0.2</v>
      </c>
      <c r="G34">
        <f>VLOOKUP(A34,$M$1:$X$8,9,FALSE)</f>
        <v>20</v>
      </c>
      <c r="H34" s="17">
        <f>D34*F34*G34</f>
        <v>8</v>
      </c>
    </row>
    <row r="36" spans="1:9" ht="15" thickBot="1" x14ac:dyDescent="0.4"/>
    <row r="37" spans="1:9" x14ac:dyDescent="0.35">
      <c r="A37" s="95" t="s">
        <v>69</v>
      </c>
      <c r="B37" s="96"/>
      <c r="C37" s="97" t="s">
        <v>79</v>
      </c>
      <c r="D37" s="98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76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1077.1417854463616</v>
      </c>
      <c r="D39" s="20">
        <f>1-B39/C39</f>
        <v>0.51724089899222059</v>
      </c>
      <c r="E39" s="32"/>
      <c r="F39" s="62" t="str">
        <f>VLOOKUP(A39,Соответствие!A:B,2,FALSE)</f>
        <v>go_Welcome_Page</v>
      </c>
      <c r="G39" s="34">
        <f>C39/3</f>
        <v>359.04726181545385</v>
      </c>
      <c r="H39" s="23">
        <f>VLOOKUP(F39,SummaryReport!A:J,8,FALSE)</f>
        <v>360</v>
      </c>
      <c r="I39" s="21">
        <f t="shared" ref="I39:I50" si="31">1-G39/H39</f>
        <v>2.6464949570725871E-3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885.14178544636161</v>
      </c>
      <c r="D40" s="20">
        <f>1-B40/C40</f>
        <v>0.52324022327429409</v>
      </c>
      <c r="E40" s="32"/>
      <c r="F40" s="62" t="str">
        <f>VLOOKUP(A40,Соответствие!A:B,2,FALSE)</f>
        <v>login</v>
      </c>
      <c r="G40" s="34">
        <f t="shared" ref="G40:G50" si="33">C40/3</f>
        <v>295.04726181545385</v>
      </c>
      <c r="H40" s="23">
        <f>VLOOKUP(F40,SummaryReport!A:J,8,FALSE)</f>
        <v>278</v>
      </c>
      <c r="I40" s="21">
        <f t="shared" si="31"/>
        <v>-6.1321085667100261E-2</v>
      </c>
    </row>
    <row r="41" spans="1:9" ht="29" x14ac:dyDescent="0.35">
      <c r="A41" s="68" t="s">
        <v>67</v>
      </c>
      <c r="B41" s="69">
        <v>305</v>
      </c>
      <c r="C41" s="70">
        <f t="shared" si="32"/>
        <v>591.14178544636161</v>
      </c>
      <c r="D41" s="71">
        <f>1-B41/C41</f>
        <v>0.48404933045005538</v>
      </c>
      <c r="E41" s="32"/>
      <c r="F41" s="62" t="str">
        <f>VLOOKUP(A41,Соответствие!A:B,2,FALSE)</f>
        <v>go_Flight</v>
      </c>
      <c r="G41" s="34">
        <f t="shared" si="33"/>
        <v>197.04726181545388</v>
      </c>
      <c r="H41" s="23">
        <f>VLOOKUP(F41,SummaryReport!A:J,8,FALSE)</f>
        <v>198</v>
      </c>
      <c r="I41" s="21">
        <f t="shared" si="31"/>
        <v>4.8118090128591584E-3</v>
      </c>
    </row>
    <row r="42" spans="1:9" ht="36" x14ac:dyDescent="0.35">
      <c r="A42" s="27" t="s">
        <v>11</v>
      </c>
      <c r="B42" s="58">
        <v>282</v>
      </c>
      <c r="C42" s="37">
        <f t="shared" si="32"/>
        <v>567.14178544636161</v>
      </c>
      <c r="D42" s="20">
        <f t="shared" ref="D42:D51" si="34">1-B42/C42</f>
        <v>0.50276984126984137</v>
      </c>
      <c r="E42" s="32"/>
      <c r="F42" s="62" t="str">
        <f>VLOOKUP(A42,Соответствие!A:B,2,FALSE)</f>
        <v>find_Flight_Continue</v>
      </c>
      <c r="G42" s="34">
        <f t="shared" si="33"/>
        <v>189.04726181545388</v>
      </c>
      <c r="H42" s="23">
        <f>VLOOKUP(F42,SummaryReport!A:J,8,FALSE)</f>
        <v>190</v>
      </c>
      <c r="I42" s="21">
        <f t="shared" si="31"/>
        <v>5.0144114976111709E-3</v>
      </c>
    </row>
    <row r="43" spans="1:9" x14ac:dyDescent="0.35">
      <c r="A43" s="72" t="s">
        <v>12</v>
      </c>
      <c r="B43" s="73">
        <v>270</v>
      </c>
      <c r="C43" s="74">
        <f t="shared" si="32"/>
        <v>567.14178544636161</v>
      </c>
      <c r="D43" s="75">
        <f t="shared" si="34"/>
        <v>0.52392857142857152</v>
      </c>
      <c r="E43" s="32"/>
      <c r="F43" s="62" t="str">
        <f>VLOOKUP(A43,Соответствие!A:B,2,FALSE)</f>
        <v>find_Flight_Continue_Two</v>
      </c>
      <c r="G43" s="34">
        <f t="shared" si="33"/>
        <v>189.04726181545388</v>
      </c>
      <c r="H43" s="23">
        <f>VLOOKUP(F43,SummaryReport!A:J,8,FALSE)</f>
        <v>189</v>
      </c>
      <c r="I43" s="21">
        <f t="shared" si="31"/>
        <v>-2.500625156289793E-4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334.88372093023258</v>
      </c>
      <c r="D44" s="20">
        <f t="shared" si="34"/>
        <v>0.47743055555555558</v>
      </c>
      <c r="E44" s="32"/>
      <c r="F44" s="62" t="str">
        <f>VLOOKUP(A44,Соответствие!A:B,2,FALSE)</f>
        <v>payment_Details_Continue</v>
      </c>
      <c r="G44" s="34">
        <f t="shared" si="33"/>
        <v>111.6279069767442</v>
      </c>
      <c r="H44" s="23">
        <f>VLOOKUP(F44,SummaryReport!A:J,8,FALSE)</f>
        <v>112</v>
      </c>
      <c r="I44" s="21">
        <f t="shared" si="31"/>
        <v>3.3222591362125353E-3</v>
      </c>
    </row>
    <row r="45" spans="1:9" ht="18" x14ac:dyDescent="0.35">
      <c r="A45" s="27" t="s">
        <v>4</v>
      </c>
      <c r="B45" s="58">
        <v>280</v>
      </c>
      <c r="C45" s="37">
        <f t="shared" si="32"/>
        <v>550.25806451612902</v>
      </c>
      <c r="D45" s="20">
        <f t="shared" si="34"/>
        <v>0.49114784851682491</v>
      </c>
      <c r="E45" s="39"/>
      <c r="F45" s="62" t="str">
        <f>VLOOKUP(A45,Соответствие!A:B,2,FALSE)</f>
        <v>go_Itinerary</v>
      </c>
      <c r="G45" s="34">
        <f t="shared" si="33"/>
        <v>183.41935483870967</v>
      </c>
      <c r="H45" s="23">
        <f>VLOOKUP(F45,SummaryReport!A:J,8,FALSE)</f>
        <v>166</v>
      </c>
      <c r="I45" s="21">
        <f t="shared" si="31"/>
        <v>-0.10493587252234748</v>
      </c>
    </row>
    <row r="46" spans="1:9" ht="18" x14ac:dyDescent="0.35">
      <c r="A46" s="27" t="s">
        <v>13</v>
      </c>
      <c r="B46" s="58">
        <v>73</v>
      </c>
      <c r="C46" s="37">
        <f t="shared" si="32"/>
        <v>150</v>
      </c>
      <c r="D46" s="20">
        <f t="shared" si="34"/>
        <v>0.51333333333333331</v>
      </c>
      <c r="E46" s="32"/>
      <c r="F46" s="62" t="str">
        <f>VLOOKUP(A46,Соответствие!A:B,2,FALSE)</f>
        <v>cancel_flight</v>
      </c>
      <c r="G46" s="34">
        <f t="shared" si="33"/>
        <v>50</v>
      </c>
      <c r="H46" s="23">
        <f>VLOOKUP(F46,SummaryReport!A:J,8,FALSE)</f>
        <v>47</v>
      </c>
      <c r="I46" s="21">
        <f t="shared" si="31"/>
        <v>-6.3829787234042534E-2</v>
      </c>
    </row>
    <row r="47" spans="1:9" x14ac:dyDescent="0.35">
      <c r="A47" s="91" t="s">
        <v>6</v>
      </c>
      <c r="B47" s="92">
        <v>326</v>
      </c>
      <c r="C47" s="93">
        <f t="shared" si="32"/>
        <v>652.88372093023258</v>
      </c>
      <c r="D47" s="94">
        <f t="shared" si="34"/>
        <v>0.50067678278834515</v>
      </c>
      <c r="E47" s="32"/>
      <c r="F47" s="62" t="str">
        <f>VLOOKUP(A47,Соответствие!A:B,2,FALSE)</f>
        <v>logout</v>
      </c>
      <c r="G47" s="34">
        <f t="shared" si="33"/>
        <v>217.62790697674419</v>
      </c>
      <c r="H47" s="23">
        <f>VLOOKUP(F47,SummaryReport!A:J,8,FALSE)</f>
        <v>193</v>
      </c>
      <c r="I47" s="21">
        <f t="shared" si="31"/>
        <v>-0.12760573563079891</v>
      </c>
    </row>
    <row r="48" spans="1:9" ht="36" x14ac:dyDescent="0.35">
      <c r="A48" s="27" t="s">
        <v>62</v>
      </c>
      <c r="B48" s="58">
        <v>97</v>
      </c>
      <c r="C48" s="37">
        <f t="shared" si="32"/>
        <v>192</v>
      </c>
      <c r="D48" s="20">
        <f t="shared" si="34"/>
        <v>0.49479166666666663</v>
      </c>
      <c r="E48" s="32"/>
      <c r="F48" s="62" t="str">
        <f>VLOOKUP(A48,Соответствие!A:B,2,FALSE)</f>
        <v>sign_up</v>
      </c>
      <c r="G48" s="34">
        <f t="shared" si="33"/>
        <v>64</v>
      </c>
      <c r="H48" s="23">
        <f>VLOOKUP(F48,SummaryReport!A:J,8,FALSE)</f>
        <v>64</v>
      </c>
      <c r="I48" s="21">
        <f t="shared" si="31"/>
        <v>0</v>
      </c>
    </row>
    <row r="49" spans="1:9" ht="36" x14ac:dyDescent="0.35">
      <c r="A49" s="27" t="s">
        <v>61</v>
      </c>
      <c r="B49" s="58">
        <v>97</v>
      </c>
      <c r="C49" s="37">
        <f t="shared" si="32"/>
        <v>192</v>
      </c>
      <c r="D49" s="20">
        <f t="shared" si="34"/>
        <v>0.49479166666666663</v>
      </c>
      <c r="E49" s="32"/>
      <c r="F49" s="62" t="str">
        <f>VLOOKUP(A49,Соответствие!A:B,2,FALSE)</f>
        <v>customer_profile_continue</v>
      </c>
      <c r="G49" s="34">
        <f t="shared" si="33"/>
        <v>64</v>
      </c>
      <c r="H49" s="23">
        <f>VLOOKUP(F49,SummaryReport!A:J,8,FALSE)</f>
        <v>64</v>
      </c>
      <c r="I49" s="21">
        <f t="shared" si="31"/>
        <v>0</v>
      </c>
    </row>
    <row r="50" spans="1:9" ht="36" x14ac:dyDescent="0.35">
      <c r="A50" s="27" t="s">
        <v>63</v>
      </c>
      <c r="B50" s="58">
        <v>97</v>
      </c>
      <c r="C50" s="37">
        <f t="shared" si="32"/>
        <v>192</v>
      </c>
      <c r="D50" s="20">
        <f t="shared" si="34"/>
        <v>0.49479166666666663</v>
      </c>
      <c r="E50" s="32"/>
      <c r="F50" s="62" t="str">
        <f>VLOOKUP(A50,Соответствие!A:B,2,FALSE)</f>
        <v>customer_profile_continue_2</v>
      </c>
      <c r="G50" s="34">
        <f t="shared" si="33"/>
        <v>64</v>
      </c>
      <c r="H50" s="23">
        <f>VLOOKUP(F50,SummaryReport!A:J,8,FALSE)</f>
        <v>64</v>
      </c>
      <c r="I50" s="21">
        <f t="shared" si="31"/>
        <v>0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5951.7344336084025</v>
      </c>
      <c r="D51" s="20">
        <f t="shared" si="34"/>
        <v>0.50535427397839738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83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84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85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86</v>
      </c>
    </row>
    <row r="7" spans="1:2" x14ac:dyDescent="0.35">
      <c r="A7" s="62" t="str">
        <f>'Автоматизированный расчет'!A44</f>
        <v>Оплата билета</v>
      </c>
      <c r="B7" s="62" t="s">
        <v>87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88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89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90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91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0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101" t="s">
        <v>27</v>
      </c>
      <c r="B1" s="101" t="s">
        <v>72</v>
      </c>
      <c r="C1" s="101" t="s">
        <v>92</v>
      </c>
      <c r="D1" s="101" t="s">
        <v>93</v>
      </c>
      <c r="E1" s="101" t="s">
        <v>73</v>
      </c>
      <c r="F1" s="101" t="s">
        <v>74</v>
      </c>
      <c r="G1" s="101" t="s">
        <v>75</v>
      </c>
      <c r="H1" s="101" t="s">
        <v>28</v>
      </c>
      <c r="I1" s="101" t="s">
        <v>29</v>
      </c>
      <c r="J1" s="101" t="s">
        <v>30</v>
      </c>
    </row>
    <row r="2" spans="1:10" x14ac:dyDescent="0.35">
      <c r="A2" s="101" t="s">
        <v>78</v>
      </c>
      <c r="B2" s="101" t="s">
        <v>28</v>
      </c>
      <c r="C2" s="101">
        <v>2.5</v>
      </c>
      <c r="D2" s="101">
        <v>0</v>
      </c>
      <c r="E2" s="101">
        <v>0.76700000000000002</v>
      </c>
      <c r="F2" s="101">
        <v>7.0999999999999994E-2</v>
      </c>
      <c r="G2" s="101">
        <v>0.66</v>
      </c>
      <c r="H2" s="101">
        <v>335</v>
      </c>
      <c r="I2" s="101">
        <v>21</v>
      </c>
      <c r="J2" s="101">
        <v>0</v>
      </c>
    </row>
    <row r="3" spans="1:10" x14ac:dyDescent="0.35">
      <c r="A3" s="101" t="s">
        <v>89</v>
      </c>
      <c r="B3" s="101" t="s">
        <v>28</v>
      </c>
      <c r="C3" s="101">
        <v>2.5</v>
      </c>
      <c r="D3" s="101">
        <v>0</v>
      </c>
      <c r="E3" s="101">
        <v>0.16900000000000001</v>
      </c>
      <c r="F3" s="101">
        <v>5.0000000000000001E-3</v>
      </c>
      <c r="G3" s="101">
        <v>0.155</v>
      </c>
      <c r="H3" s="101">
        <v>47</v>
      </c>
      <c r="I3" s="101">
        <v>3</v>
      </c>
      <c r="J3" s="101">
        <v>0</v>
      </c>
    </row>
    <row r="4" spans="1:10" x14ac:dyDescent="0.35">
      <c r="A4" s="101" t="s">
        <v>91</v>
      </c>
      <c r="B4" s="101" t="s">
        <v>28</v>
      </c>
      <c r="C4" s="101">
        <v>2.5</v>
      </c>
      <c r="D4" s="101">
        <v>0</v>
      </c>
      <c r="E4" s="101">
        <v>3.5999999999999997E-2</v>
      </c>
      <c r="F4" s="101">
        <v>1E-3</v>
      </c>
      <c r="G4" s="101">
        <v>3.4000000000000002E-2</v>
      </c>
      <c r="H4" s="101">
        <v>64</v>
      </c>
      <c r="I4" s="101">
        <v>0</v>
      </c>
      <c r="J4" s="101">
        <v>0</v>
      </c>
    </row>
    <row r="5" spans="1:10" x14ac:dyDescent="0.35">
      <c r="A5" s="101" t="s">
        <v>100</v>
      </c>
      <c r="B5" s="101" t="s">
        <v>28</v>
      </c>
      <c r="C5" s="101">
        <v>2.5</v>
      </c>
      <c r="D5" s="101">
        <v>0</v>
      </c>
      <c r="E5" s="101">
        <v>0.191</v>
      </c>
      <c r="F5" s="101">
        <v>5.0000000000000001E-3</v>
      </c>
      <c r="G5" s="101">
        <v>0.161</v>
      </c>
      <c r="H5" s="101">
        <v>64</v>
      </c>
      <c r="I5" s="101">
        <v>0</v>
      </c>
      <c r="J5" s="101">
        <v>0</v>
      </c>
    </row>
    <row r="6" spans="1:10" x14ac:dyDescent="0.35">
      <c r="A6" s="101" t="s">
        <v>85</v>
      </c>
      <c r="B6" s="101" t="s">
        <v>28</v>
      </c>
      <c r="C6" s="101">
        <v>2.5</v>
      </c>
      <c r="D6" s="101">
        <v>0</v>
      </c>
      <c r="E6" s="101">
        <v>5.3999999999999999E-2</v>
      </c>
      <c r="F6" s="101">
        <v>4.0000000000000001E-3</v>
      </c>
      <c r="G6" s="101">
        <v>0.04</v>
      </c>
      <c r="H6" s="101">
        <v>190</v>
      </c>
      <c r="I6" s="101">
        <v>0</v>
      </c>
      <c r="J6" s="101">
        <v>0</v>
      </c>
    </row>
    <row r="7" spans="1:10" x14ac:dyDescent="0.35">
      <c r="A7" s="101" t="s">
        <v>86</v>
      </c>
      <c r="B7" s="101" t="s">
        <v>28</v>
      </c>
      <c r="C7" s="101">
        <v>2.5</v>
      </c>
      <c r="D7" s="101">
        <v>0</v>
      </c>
      <c r="E7" s="101">
        <v>6.0999999999999999E-2</v>
      </c>
      <c r="F7" s="101">
        <v>2E-3</v>
      </c>
      <c r="G7" s="101">
        <v>3.9E-2</v>
      </c>
      <c r="H7" s="101">
        <v>189</v>
      </c>
      <c r="I7" s="101">
        <v>0</v>
      </c>
      <c r="J7" s="101">
        <v>0</v>
      </c>
    </row>
    <row r="8" spans="1:10" x14ac:dyDescent="0.35">
      <c r="A8" s="101" t="s">
        <v>84</v>
      </c>
      <c r="B8" s="101" t="s">
        <v>28</v>
      </c>
      <c r="C8" s="101">
        <v>2.5</v>
      </c>
      <c r="D8" s="101">
        <v>0</v>
      </c>
      <c r="E8" s="101">
        <v>0.13</v>
      </c>
      <c r="F8" s="101">
        <v>8.0000000000000002E-3</v>
      </c>
      <c r="G8" s="101">
        <v>0.113</v>
      </c>
      <c r="H8" s="101">
        <v>198</v>
      </c>
      <c r="I8" s="101">
        <v>0</v>
      </c>
      <c r="J8" s="101">
        <v>0</v>
      </c>
    </row>
    <row r="9" spans="1:10" x14ac:dyDescent="0.35">
      <c r="A9" s="101" t="s">
        <v>88</v>
      </c>
      <c r="B9" s="101" t="s">
        <v>28</v>
      </c>
      <c r="C9" s="101">
        <v>2.5</v>
      </c>
      <c r="D9" s="101">
        <v>0</v>
      </c>
      <c r="E9" s="101">
        <v>0.19</v>
      </c>
      <c r="F9" s="101">
        <v>2.9000000000000001E-2</v>
      </c>
      <c r="G9" s="101">
        <v>0.17499999999999999</v>
      </c>
      <c r="H9" s="101">
        <v>166</v>
      </c>
      <c r="I9" s="101">
        <v>0</v>
      </c>
      <c r="J9" s="101">
        <v>0</v>
      </c>
    </row>
    <row r="10" spans="1:10" x14ac:dyDescent="0.35">
      <c r="A10" s="101" t="s">
        <v>83</v>
      </c>
      <c r="B10" s="101" t="s">
        <v>28</v>
      </c>
      <c r="C10" s="101">
        <v>2.5</v>
      </c>
      <c r="D10" s="101">
        <v>0</v>
      </c>
      <c r="E10" s="101">
        <v>0.28699999999999998</v>
      </c>
      <c r="F10" s="101">
        <v>3.7999999999999999E-2</v>
      </c>
      <c r="G10" s="101">
        <v>0.19</v>
      </c>
      <c r="H10" s="101">
        <v>360</v>
      </c>
      <c r="I10" s="101">
        <v>0</v>
      </c>
      <c r="J10" s="101">
        <v>0</v>
      </c>
    </row>
    <row r="11" spans="1:10" x14ac:dyDescent="0.35">
      <c r="A11" s="101" t="s">
        <v>24</v>
      </c>
      <c r="B11" s="101" t="s">
        <v>28</v>
      </c>
      <c r="C11" s="101">
        <v>2.5</v>
      </c>
      <c r="D11" s="101">
        <v>0</v>
      </c>
      <c r="E11" s="101">
        <v>0.17699999999999999</v>
      </c>
      <c r="F11" s="101">
        <v>3.1E-2</v>
      </c>
      <c r="G11" s="101">
        <v>0.16</v>
      </c>
      <c r="H11" s="101">
        <v>278</v>
      </c>
      <c r="I11" s="101">
        <v>18</v>
      </c>
      <c r="J11" s="101">
        <v>0</v>
      </c>
    </row>
    <row r="12" spans="1:10" x14ac:dyDescent="0.35">
      <c r="A12" s="101" t="s">
        <v>25</v>
      </c>
      <c r="B12" s="101" t="s">
        <v>28</v>
      </c>
      <c r="C12" s="101">
        <v>2.5</v>
      </c>
      <c r="D12" s="101">
        <v>0</v>
      </c>
      <c r="E12" s="101">
        <v>6.3E-2</v>
      </c>
      <c r="F12" s="101">
        <v>2E-3</v>
      </c>
      <c r="G12" s="101">
        <v>5.8999999999999997E-2</v>
      </c>
      <c r="H12" s="101">
        <v>193</v>
      </c>
      <c r="I12" s="101">
        <v>0</v>
      </c>
      <c r="J12" s="101">
        <v>0</v>
      </c>
    </row>
    <row r="13" spans="1:10" x14ac:dyDescent="0.35">
      <c r="A13" s="101" t="s">
        <v>87</v>
      </c>
      <c r="B13" s="101" t="s">
        <v>28</v>
      </c>
      <c r="C13" s="101">
        <v>2.5</v>
      </c>
      <c r="D13" s="101">
        <v>0</v>
      </c>
      <c r="E13" s="101">
        <v>0.05</v>
      </c>
      <c r="F13" s="101">
        <v>2E-3</v>
      </c>
      <c r="G13" s="101">
        <v>4.1000000000000002E-2</v>
      </c>
      <c r="H13" s="101">
        <v>112</v>
      </c>
      <c r="I13" s="101">
        <v>0</v>
      </c>
      <c r="J13" s="101">
        <v>0</v>
      </c>
    </row>
    <row r="14" spans="1:10" x14ac:dyDescent="0.35">
      <c r="A14" s="101" t="s">
        <v>90</v>
      </c>
      <c r="B14" s="101" t="s">
        <v>28</v>
      </c>
      <c r="C14" s="101">
        <v>100</v>
      </c>
      <c r="D14" s="101">
        <v>0</v>
      </c>
      <c r="E14" s="101">
        <v>3.6999999999999998E-2</v>
      </c>
      <c r="F14" s="101">
        <v>1E-3</v>
      </c>
      <c r="G14" s="101">
        <v>3.4000000000000002E-2</v>
      </c>
      <c r="H14" s="101">
        <v>64</v>
      </c>
      <c r="I14" s="101">
        <v>0</v>
      </c>
      <c r="J14" s="101">
        <v>0</v>
      </c>
    </row>
    <row r="15" spans="1:10" x14ac:dyDescent="0.35">
      <c r="A15" s="101" t="s">
        <v>94</v>
      </c>
      <c r="B15" s="101" t="s">
        <v>28</v>
      </c>
      <c r="C15" s="101">
        <v>62</v>
      </c>
      <c r="D15" s="101">
        <v>0</v>
      </c>
      <c r="E15" s="101">
        <v>0.51700000000000002</v>
      </c>
      <c r="F15" s="101">
        <v>8.0000000000000002E-3</v>
      </c>
      <c r="G15" s="101">
        <v>0.51500000000000001</v>
      </c>
      <c r="H15" s="101">
        <v>28</v>
      </c>
      <c r="I15" s="101">
        <v>18</v>
      </c>
      <c r="J15" s="101">
        <v>0</v>
      </c>
    </row>
    <row r="16" spans="1:10" x14ac:dyDescent="0.35">
      <c r="A16" s="101" t="s">
        <v>95</v>
      </c>
      <c r="B16" s="101" t="s">
        <v>28</v>
      </c>
      <c r="C16" s="101">
        <v>43</v>
      </c>
      <c r="D16" s="101">
        <v>0</v>
      </c>
      <c r="E16" s="101">
        <v>0.67200000000000004</v>
      </c>
      <c r="F16" s="101">
        <v>1.2E-2</v>
      </c>
      <c r="G16" s="101">
        <v>0.65</v>
      </c>
      <c r="H16" s="101">
        <v>78</v>
      </c>
      <c r="I16" s="101">
        <v>0</v>
      </c>
      <c r="J16" s="101">
        <v>0</v>
      </c>
    </row>
    <row r="17" spans="1:10" x14ac:dyDescent="0.35">
      <c r="A17" s="101" t="s">
        <v>96</v>
      </c>
      <c r="B17" s="101" t="s">
        <v>28</v>
      </c>
      <c r="C17" s="101">
        <v>300</v>
      </c>
      <c r="D17" s="101">
        <v>0</v>
      </c>
      <c r="E17" s="101">
        <v>0.74</v>
      </c>
      <c r="F17" s="101">
        <v>1.9E-2</v>
      </c>
      <c r="G17" s="101">
        <v>0.64400000000000002</v>
      </c>
      <c r="H17" s="101">
        <v>110</v>
      </c>
      <c r="I17" s="101">
        <v>0</v>
      </c>
      <c r="J17" s="101">
        <v>0</v>
      </c>
    </row>
    <row r="18" spans="1:10" x14ac:dyDescent="0.35">
      <c r="A18" s="101" t="s">
        <v>97</v>
      </c>
      <c r="B18" s="101" t="s">
        <v>28</v>
      </c>
      <c r="C18" s="101">
        <v>48</v>
      </c>
      <c r="D18" s="101">
        <v>0</v>
      </c>
      <c r="E18" s="101">
        <v>0.64300000000000002</v>
      </c>
      <c r="F18" s="101">
        <v>1.2999999999999999E-2</v>
      </c>
      <c r="G18" s="101">
        <v>0.64300000000000002</v>
      </c>
      <c r="H18" s="101">
        <v>8</v>
      </c>
      <c r="I18" s="101">
        <v>0</v>
      </c>
      <c r="J18" s="101">
        <v>0</v>
      </c>
    </row>
    <row r="19" spans="1:10" x14ac:dyDescent="0.35">
      <c r="A19" s="101" t="s">
        <v>99</v>
      </c>
      <c r="B19" s="101" t="s">
        <v>28</v>
      </c>
      <c r="C19" s="101">
        <v>75</v>
      </c>
      <c r="D19" s="101">
        <v>0</v>
      </c>
      <c r="E19" s="101">
        <v>0.69499999999999995</v>
      </c>
      <c r="F19" s="101">
        <v>1.2E-2</v>
      </c>
      <c r="G19" s="101">
        <v>0.67800000000000005</v>
      </c>
      <c r="H19" s="101">
        <v>47</v>
      </c>
      <c r="I19" s="101">
        <v>3</v>
      </c>
      <c r="J19" s="101">
        <v>0</v>
      </c>
    </row>
    <row r="20" spans="1:10" x14ac:dyDescent="0.35">
      <c r="A20" s="101" t="s">
        <v>98</v>
      </c>
      <c r="B20" s="101" t="s">
        <v>28</v>
      </c>
      <c r="C20" s="101">
        <v>2.5</v>
      </c>
      <c r="D20" s="101">
        <v>0</v>
      </c>
      <c r="E20" s="101">
        <v>0.76700000000000002</v>
      </c>
      <c r="F20" s="101">
        <v>4.4999999999999998E-2</v>
      </c>
      <c r="G20" s="101">
        <v>0.49</v>
      </c>
      <c r="H20" s="101">
        <v>64</v>
      </c>
      <c r="I20" s="101">
        <v>0</v>
      </c>
      <c r="J20" s="101">
        <v>0</v>
      </c>
    </row>
    <row r="21" spans="1:10" x14ac:dyDescent="0.3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3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9" t="s">
        <v>33</v>
      </c>
      <c r="F9" s="99"/>
      <c r="G9" s="99"/>
      <c r="H9" s="99"/>
      <c r="I9" s="99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9" t="s">
        <v>31</v>
      </c>
      <c r="F23" s="99"/>
      <c r="G23" s="99"/>
      <c r="H23" s="99"/>
      <c r="I23" s="99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9" t="s">
        <v>32</v>
      </c>
      <c r="F35" s="99"/>
      <c r="G35" s="99"/>
      <c r="H35" s="99"/>
      <c r="I35" s="99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2024-06-21T13:28:59Z</dcterms:modified>
</cp:coreProperties>
</file>