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9450" tabRatio="500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2" i="2" l="1"/>
  <c r="C41" i="2"/>
  <c r="D41" i="2" s="1"/>
  <c r="C40" i="2"/>
  <c r="D40" i="2" s="1"/>
  <c r="C39" i="2"/>
  <c r="D39" i="2" s="1"/>
  <c r="D43" i="2" s="1"/>
  <c r="D45" i="2" s="1"/>
  <c r="K35" i="2" l="1"/>
  <c r="E12" i="2"/>
  <c r="C22" i="2" l="1"/>
  <c r="C24" i="2" s="1"/>
  <c r="D24" i="2" s="1"/>
  <c r="C20" i="2"/>
  <c r="C30" i="2" s="1"/>
  <c r="D30" i="2" s="1"/>
  <c r="D32" i="2" s="1"/>
  <c r="E27" i="2" s="1"/>
  <c r="D19" i="2"/>
  <c r="D20" i="2" s="1"/>
  <c r="D15" i="2"/>
  <c r="D14" i="2"/>
  <c r="E11" i="2"/>
  <c r="D11" i="2"/>
  <c r="E9" i="2"/>
  <c r="E10" i="2" s="1"/>
  <c r="D9" i="2"/>
  <c r="D8" i="2"/>
  <c r="C6" i="2"/>
  <c r="C13" i="2" s="1"/>
  <c r="C17" i="2" l="1"/>
  <c r="D13" i="2"/>
  <c r="D22" i="2"/>
  <c r="D6" i="2"/>
  <c r="C7" i="2"/>
  <c r="D7" i="2" l="1"/>
  <c r="C10" i="2"/>
  <c r="D10" i="2" s="1"/>
  <c r="C29" i="2"/>
  <c r="D17" i="2"/>
  <c r="D29" i="2" l="1"/>
  <c r="E30" i="2"/>
</calcChain>
</file>

<file path=xl/sharedStrings.xml><?xml version="1.0" encoding="utf-8"?>
<sst xmlns="http://schemas.openxmlformats.org/spreadsheetml/2006/main" count="50" uniqueCount="48">
  <si>
    <t>25000&lt;  50% Below</t>
  </si>
  <si>
    <t>Employee Name</t>
  </si>
  <si>
    <t>Designation</t>
  </si>
  <si>
    <t>Salary Components</t>
  </si>
  <si>
    <t>Monthly</t>
  </si>
  <si>
    <t>Annually</t>
  </si>
  <si>
    <t>A. Emoluments</t>
  </si>
  <si>
    <t>Basic Pay</t>
  </si>
  <si>
    <t>House Rent Allowance</t>
  </si>
  <si>
    <t>Medical Reimbursement</t>
  </si>
  <si>
    <t>Conveyance</t>
  </si>
  <si>
    <t>Other Allowance</t>
  </si>
  <si>
    <t>Sub Total – A</t>
  </si>
  <si>
    <t>B. Deductions</t>
  </si>
  <si>
    <t>Provident Fund</t>
  </si>
  <si>
    <t>Professional Tax</t>
  </si>
  <si>
    <t>DRF Care Fund</t>
  </si>
  <si>
    <t>Income Tax (applicable as per the IT act)</t>
  </si>
  <si>
    <t>Sub Total - B</t>
  </si>
  <si>
    <t>C. Annual Benefits</t>
  </si>
  <si>
    <t>Insurance</t>
  </si>
  <si>
    <t>Sub Total – C</t>
  </si>
  <si>
    <t>D. Retirals</t>
  </si>
  <si>
    <t>Gratuity **</t>
  </si>
  <si>
    <t>Sub Total  – D</t>
  </si>
  <si>
    <t>E.  Reimbursements / Perks***</t>
  </si>
  <si>
    <t>Telephone</t>
  </si>
  <si>
    <t xml:space="preserve">Conveyance </t>
  </si>
  <si>
    <t>Sub Total  – E</t>
  </si>
  <si>
    <t>Net Salary (A - B)</t>
  </si>
  <si>
    <t>CTC (A+C+D)</t>
  </si>
  <si>
    <t>Variable Pay based on Performance*</t>
  </si>
  <si>
    <t>NA</t>
  </si>
  <si>
    <t>CTC including Variable Pay</t>
  </si>
  <si>
    <t>Conveyance &amp; Telephone reimbursement as per eligibility limit, subject to approval of reporting authority.</t>
  </si>
  <si>
    <t>*Performance linked reward maximum eligibility</t>
  </si>
  <si>
    <t>** Gratuity, applicable as per statutory act</t>
  </si>
  <si>
    <t>Additonal Impact on CTC</t>
  </si>
  <si>
    <t>Gratuity</t>
  </si>
  <si>
    <t>PF Admin Charges</t>
  </si>
  <si>
    <t>Leave Encashment @ 18days per Year</t>
  </si>
  <si>
    <t>Care Fund</t>
  </si>
  <si>
    <t>Total Annual CTC Offered</t>
  </si>
  <si>
    <t>Total Budgeted CTC Annual</t>
  </si>
  <si>
    <t>Total Monthly CTC Offered</t>
  </si>
  <si>
    <t>Total Budgeted CTC Per Month</t>
  </si>
  <si>
    <t>test2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</si>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</sst>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sz val="14"/>
      <color rgb="FFFF33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330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3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left"/>
    </xf>
    <xf numFmtId="3" fontId="4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0" fillId="0" borderId="0" xfId="0" applyNumberFormat="1"/>
    <xf numFmtId="0" fontId="0" fillId="2" borderId="0" xfId="0" applyFill="1"/>
    <xf numFmtId="3" fontId="3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3" fillId="0" borderId="5" xfId="0" applyFont="1" applyBorder="1"/>
    <xf numFmtId="0" fontId="3" fillId="0" borderId="4" xfId="0" applyFont="1" applyBorder="1"/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/>
    <xf numFmtId="0" fontId="3" fillId="0" borderId="1" xfId="0" applyFont="1" applyBorder="1"/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  <name val="Lohit Devanagari"/>
      </font>
      <fill>
        <patternFill>
          <bgColor rgb="FFFFC7CE"/>
        </patternFill>
      </fill>
    </dxf>
    <dxf>
      <font>
        <color rgb="FF006100"/>
        <name val="Lohit Devanagari"/>
      </font>
      <fill>
        <patternFill>
          <bgColor rgb="FFC6EFCE"/>
        </patternFill>
      </fill>
    </dxf>
    <dxf>
      <font>
        <color rgb="FF9C0006"/>
        <name val="Lohit Devanagari"/>
      </font>
      <fill>
        <patternFill>
          <bgColor rgb="FFFFC7CE"/>
        </patternFill>
      </fill>
    </dxf>
    <dxf>
      <font>
        <color rgb="FF006100"/>
        <name val="Lohit Devanagari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22"/>
  <sheetViews>
    <sheetView tabSelected="1" topLeftCell="A40" zoomScaleNormal="100" workbookViewId="0">
      <selection activeCell="C47" sqref="C47"/>
    </sheetView>
  </sheetViews>
  <sheetFormatPr defaultRowHeight="12.75" x14ac:dyDescent="0.2"/>
  <cols>
    <col min="1" max="1" width="11.5703125"/>
    <col min="2" max="2" width="39.5703125" customWidth="1"/>
    <col min="3" max="3" width="35" customWidth="1"/>
    <col min="4" max="4" width="45.85546875" customWidth="1"/>
    <col min="5" max="1025" width="11.5703125"/>
  </cols>
  <sheetData>
    <row r="1" spans="1:5" ht="18.75" x14ac:dyDescent="0.3">
      <c r="A1" s="1"/>
      <c r="B1" s="1"/>
      <c r="C1" s="1"/>
      <c r="D1" s="1"/>
      <c r="E1" s="1"/>
    </row>
    <row r="2" spans="1:5" ht="18.75" x14ac:dyDescent="0.3">
      <c r="B2" s="2"/>
      <c r="C2" s="34"/>
      <c r="D2" s="34"/>
      <c r="E2" s="1"/>
    </row>
    <row r="3" spans="1:5" ht="18.75" x14ac:dyDescent="0.3">
      <c r="B3" s="3"/>
      <c r="C3" s="35"/>
      <c r="D3" s="35"/>
      <c r="E3" s="1"/>
    </row>
    <row r="4" spans="1:5" ht="18.75" x14ac:dyDescent="0.3">
      <c r="B4" s="3"/>
      <c r="C4" s="5"/>
      <c r="D4" s="6"/>
      <c r="E4" s="1"/>
    </row>
    <row r="5" spans="1:5" ht="18.75" x14ac:dyDescent="0.3">
      <c r="B5" s="3"/>
      <c r="C5" s="7"/>
      <c r="D5" s="8"/>
      <c r="E5" s="1"/>
    </row>
    <row r="6" spans="1:5" ht="18.75" x14ac:dyDescent="0.3">
      <c r="B6" s="9"/>
      <c r="C6" s="10"/>
      <c r="D6" s="11"/>
      <c r="E6" s="1"/>
    </row>
    <row r="7" spans="1:5" ht="18.75" x14ac:dyDescent="0.3">
      <c r="B7" s="9"/>
      <c r="C7" s="10"/>
      <c r="D7" s="11"/>
      <c r="E7" s="1"/>
    </row>
    <row r="8" spans="1:5" ht="15" x14ac:dyDescent="0.25">
      <c r="B8" s="9"/>
      <c r="C8" s="10"/>
      <c r="D8" s="11"/>
    </row>
    <row r="9" spans="1:5" ht="15" x14ac:dyDescent="0.25">
      <c r="B9" s="9"/>
      <c r="C9" s="10"/>
      <c r="D9" s="11"/>
    </row>
    <row r="10" spans="1:5" ht="15" x14ac:dyDescent="0.25">
      <c r="B10" s="9"/>
      <c r="C10" s="10"/>
      <c r="D10" s="11"/>
      <c r="E10" s="12"/>
    </row>
    <row r="11" spans="1:5" ht="15" x14ac:dyDescent="0.25">
      <c r="B11" s="3"/>
      <c r="C11" s="5"/>
      <c r="D11" s="6"/>
    </row>
    <row r="12" spans="1:5" ht="15" x14ac:dyDescent="0.25">
      <c r="B12" s="3"/>
      <c r="C12" s="10"/>
      <c r="D12" s="11"/>
    </row>
    <row r="13" spans="1:5" ht="15" x14ac:dyDescent="0.25">
      <c r="B13" s="9"/>
      <c r="C13" s="10"/>
      <c r="D13" s="11"/>
    </row>
    <row r="14" spans="1:5" ht="15" x14ac:dyDescent="0.25">
      <c r="B14" s="9"/>
      <c r="C14" s="10"/>
      <c r="D14" s="11"/>
      <c r="E14" s="13"/>
    </row>
    <row r="15" spans="1:5" ht="15" x14ac:dyDescent="0.25">
      <c r="B15" s="9"/>
      <c r="C15" s="14"/>
      <c r="D15" s="11"/>
    </row>
    <row r="16" spans="1:5" ht="15" x14ac:dyDescent="0.25">
      <c r="B16" s="9"/>
      <c r="C16" s="10"/>
      <c r="D16" s="11"/>
    </row>
    <row r="17" spans="2:5" ht="15" x14ac:dyDescent="0.25">
      <c r="B17" s="3"/>
      <c r="C17" s="5"/>
      <c r="D17" s="6"/>
    </row>
    <row r="18" spans="2:5" ht="15" x14ac:dyDescent="0.25">
      <c r="B18" s="3"/>
      <c r="C18" s="10"/>
      <c r="D18" s="11"/>
    </row>
    <row r="19" spans="2:5" ht="15" x14ac:dyDescent="0.25">
      <c r="B19" s="9"/>
      <c r="C19" s="10"/>
      <c r="D19" s="11"/>
    </row>
    <row r="20" spans="2:5" ht="15" x14ac:dyDescent="0.25">
      <c r="B20" s="3"/>
      <c r="C20" s="5"/>
      <c r="D20" s="6"/>
    </row>
    <row r="21" spans="2:5" ht="15" x14ac:dyDescent="0.25">
      <c r="B21" s="3"/>
      <c r="C21" s="10"/>
      <c r="D21" s="11"/>
    </row>
    <row r="22" spans="2:5" ht="15" x14ac:dyDescent="0.25">
      <c r="B22" s="9"/>
      <c r="C22" s="10"/>
      <c r="D22" s="11"/>
    </row>
    <row r="23" spans="2:5" ht="15" x14ac:dyDescent="0.25">
      <c r="B23" s="9"/>
      <c r="C23" s="10"/>
      <c r="D23" s="11"/>
    </row>
    <row r="24" spans="2:5" ht="15" x14ac:dyDescent="0.25">
      <c r="B24" s="3"/>
      <c r="C24" s="5"/>
      <c r="D24" s="6"/>
    </row>
    <row r="25" spans="2:5" ht="15" x14ac:dyDescent="0.25">
      <c r="B25" s="15"/>
      <c r="C25" s="16"/>
      <c r="D25" s="17"/>
    </row>
    <row r="26" spans="2:5" ht="15" x14ac:dyDescent="0.25">
      <c r="B26" s="18"/>
      <c r="C26" s="19"/>
      <c r="D26" s="20"/>
    </row>
    <row r="27" spans="2:5" ht="15" x14ac:dyDescent="0.25">
      <c r="B27" s="18"/>
      <c r="C27" s="19"/>
      <c r="D27" s="20"/>
      <c r="E27" s="12"/>
    </row>
    <row r="28" spans="2:5" ht="15" x14ac:dyDescent="0.25">
      <c r="B28" s="15"/>
      <c r="C28" s="21"/>
      <c r="D28" s="22"/>
    </row>
    <row r="29" spans="2:5" ht="15" x14ac:dyDescent="0.25">
      <c r="B29" s="3"/>
      <c r="C29" s="5"/>
      <c r="D29" s="23"/>
    </row>
    <row r="30" spans="2:5" ht="15" x14ac:dyDescent="0.25">
      <c r="B30" s="24"/>
      <c r="C30" s="5"/>
      <c r="D30" s="23"/>
      <c r="E30" s="12"/>
    </row>
    <row r="31" spans="2:5" ht="15" x14ac:dyDescent="0.25">
      <c r="B31" s="25"/>
      <c r="C31" s="5"/>
      <c r="D31" s="23"/>
    </row>
    <row r="32" spans="2:5" ht="15" x14ac:dyDescent="0.25">
      <c r="B32" s="25"/>
      <c r="C32" s="5"/>
      <c r="D32" s="23"/>
      <c r="E32" s="13"/>
    </row>
    <row r="33" spans="2:4" ht="15" customHeight="1" x14ac:dyDescent="0.25">
      <c r="B33" s="36"/>
      <c r="C33" s="36"/>
      <c r="D33" s="36"/>
    </row>
    <row r="34" spans="2:4" ht="15" x14ac:dyDescent="0.25">
      <c r="B34" s="37"/>
      <c r="C34" s="37"/>
      <c r="D34" s="37"/>
    </row>
    <row r="35" spans="2:4" ht="15" x14ac:dyDescent="0.25">
      <c r="B35" s="38"/>
      <c r="C35" s="38"/>
      <c r="D35" s="38"/>
    </row>
    <row r="37" spans="2:4" x14ac:dyDescent="0.2">
      <c r="B37" s="33"/>
      <c r="C37" s="33"/>
      <c r="D37" s="33"/>
    </row>
    <row r="38" spans="2:4" x14ac:dyDescent="0.2">
      <c r="B38" s="33"/>
      <c r="C38" s="33"/>
      <c r="D38" s="33"/>
    </row>
    <row r="39" spans="2:4" ht="15" x14ac:dyDescent="0.25">
      <c r="B39" s="26"/>
      <c r="C39" s="27"/>
      <c r="D39" s="28"/>
    </row>
    <row r="40" spans="2:4" ht="15" x14ac:dyDescent="0.25">
      <c r="B40" s="29"/>
      <c r="C40" s="19"/>
      <c r="D40" s="20"/>
    </row>
    <row r="41" spans="2:4" ht="15" x14ac:dyDescent="0.25">
      <c r="B41" s="29"/>
      <c r="C41" s="19"/>
      <c r="D41" s="20"/>
    </row>
    <row r="42" spans="2:4" ht="15" x14ac:dyDescent="0.25">
      <c r="B42" s="29"/>
      <c r="C42" s="19"/>
      <c r="D42" s="20"/>
    </row>
    <row r="43" spans="2:4" ht="15" x14ac:dyDescent="0.25">
      <c r="B43" s="29"/>
      <c r="C43" s="19"/>
      <c r="D43" s="4"/>
    </row>
    <row r="44" spans="2:4" ht="15" x14ac:dyDescent="0.25">
      <c r="B44" s="29"/>
      <c r="C44" s="19"/>
      <c r="D44" s="4"/>
    </row>
    <row r="45" spans="2:4" ht="15" x14ac:dyDescent="0.25">
      <c r="B45" s="29"/>
      <c r="C45" s="19"/>
      <c r="D45" s="4"/>
    </row>
    <row r="46" spans="2:4" ht="15" x14ac:dyDescent="0.25">
      <c r="B46" s="30"/>
      <c r="C46" s="31"/>
      <c r="D46" s="32"/>
    </row>
    <row r="417" spans="10:63" x14ac:dyDescent="0.2">
      <c r="J417" t="s">
        <v>46</v>
      </c>
      <c r="K417">
        <v>123</v>
      </c>
    </row>
    <row r="422" spans="10:63" x14ac:dyDescent="0.2">
      <c r="BJ422" t="s">
        <v>47</v>
      </c>
      <c r="BK422">
        <v>456</v>
      </c>
    </row>
  </sheetData>
  <mergeCells count="6">
    <mergeCell ref="B37:D38"/>
    <mergeCell ref="C2:D2"/>
    <mergeCell ref="C3:D3"/>
    <mergeCell ref="B33:D33"/>
    <mergeCell ref="B34:D34"/>
    <mergeCell ref="B35:D35"/>
  </mergeCells>
  <conditionalFormatting sqref="D43">
    <cfRule type="cellIs" dxfId="3" priority="2" operator="lessThan">
      <formula>$D$44</formula>
    </cfRule>
    <cfRule type="cellIs" dxfId="2" priority="3" operator="greaterThan">
      <formula>$D$44</formula>
    </cfRule>
  </conditionalFormatting>
  <conditionalFormatting sqref="D45">
    <cfRule type="cellIs" dxfId="1" priority="4" operator="lessThan">
      <formula>$D$46</formula>
    </cfRule>
    <cfRule type="cellIs" dxfId="0" priority="5" operator="greaterThan">
      <formula>$D$46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topLeftCell="A16" workbookViewId="0">
      <selection activeCell="D41" sqref="D41"/>
    </sheetView>
  </sheetViews>
  <sheetFormatPr defaultRowHeight="12.75" x14ac:dyDescent="0.2"/>
  <cols>
    <col min="2" max="2" width="44.140625" customWidth="1"/>
    <col min="3" max="3" width="28" customWidth="1"/>
    <col min="4" max="4" width="30.28515625" customWidth="1"/>
  </cols>
  <sheetData>
    <row r="1" spans="2:5" ht="19.5" thickBot="1" x14ac:dyDescent="0.35">
      <c r="B1" s="1"/>
      <c r="C1" s="1" t="s">
        <v>0</v>
      </c>
      <c r="D1" s="1"/>
      <c r="E1" s="1"/>
    </row>
    <row r="2" spans="2:5" ht="18.75" x14ac:dyDescent="0.3">
      <c r="B2" s="2" t="s">
        <v>1</v>
      </c>
      <c r="C2" s="34"/>
      <c r="D2" s="34"/>
      <c r="E2" s="1"/>
    </row>
    <row r="3" spans="2:5" ht="18.75" x14ac:dyDescent="0.3">
      <c r="B3" s="3" t="s">
        <v>2</v>
      </c>
      <c r="C3" s="35"/>
      <c r="D3" s="35"/>
      <c r="E3" s="1"/>
    </row>
    <row r="4" spans="2:5" ht="18.75" x14ac:dyDescent="0.3">
      <c r="B4" s="3" t="s">
        <v>3</v>
      </c>
      <c r="C4" s="5" t="s">
        <v>4</v>
      </c>
      <c r="D4" s="6" t="s">
        <v>5</v>
      </c>
      <c r="E4" s="1"/>
    </row>
    <row r="5" spans="2:5" ht="18.75" x14ac:dyDescent="0.3">
      <c r="B5" s="3" t="s">
        <v>6</v>
      </c>
      <c r="C5" s="7"/>
      <c r="D5" s="8"/>
      <c r="E5" s="1"/>
    </row>
    <row r="6" spans="2:5" ht="18.75" x14ac:dyDescent="0.3">
      <c r="B6" s="9" t="s">
        <v>7</v>
      </c>
      <c r="C6" s="10">
        <f>ROUND(C11*60%,0)</f>
        <v>10200</v>
      </c>
      <c r="D6" s="11">
        <f t="shared" ref="D6:D11" si="0">C6*12</f>
        <v>122400</v>
      </c>
      <c r="E6" s="1"/>
    </row>
    <row r="7" spans="2:5" ht="18.75" x14ac:dyDescent="0.3">
      <c r="B7" s="9" t="s">
        <v>8</v>
      </c>
      <c r="C7" s="10">
        <f>ROUND(C6*40%,0)</f>
        <v>4080</v>
      </c>
      <c r="D7" s="11">
        <f t="shared" si="0"/>
        <v>48960</v>
      </c>
      <c r="E7" s="1"/>
    </row>
    <row r="8" spans="2:5" ht="15" x14ac:dyDescent="0.25">
      <c r="B8" s="9" t="s">
        <v>9</v>
      </c>
      <c r="C8" s="10">
        <v>0</v>
      </c>
      <c r="D8" s="11">
        <f t="shared" si="0"/>
        <v>0</v>
      </c>
    </row>
    <row r="9" spans="2:5" ht="15" x14ac:dyDescent="0.25">
      <c r="B9" s="9" t="s">
        <v>10</v>
      </c>
      <c r="C9" s="10">
        <v>0</v>
      </c>
      <c r="D9" s="11">
        <f t="shared" si="0"/>
        <v>0</v>
      </c>
      <c r="E9">
        <f>C11*10%</f>
        <v>1700</v>
      </c>
    </row>
    <row r="10" spans="2:5" ht="15" x14ac:dyDescent="0.25">
      <c r="B10" s="9" t="s">
        <v>11</v>
      </c>
      <c r="C10" s="10">
        <f>C11-(C6+C7)</f>
        <v>2720</v>
      </c>
      <c r="D10" s="11">
        <f t="shared" si="0"/>
        <v>32640</v>
      </c>
      <c r="E10" s="12">
        <f>C11+E9</f>
        <v>18700</v>
      </c>
    </row>
    <row r="11" spans="2:5" ht="15" x14ac:dyDescent="0.25">
      <c r="B11" s="3" t="s">
        <v>12</v>
      </c>
      <c r="C11" s="5">
        <v>17000</v>
      </c>
      <c r="D11" s="6">
        <f t="shared" si="0"/>
        <v>204000</v>
      </c>
      <c r="E11">
        <f>C11*8%</f>
        <v>1360</v>
      </c>
    </row>
    <row r="12" spans="2:5" ht="15" x14ac:dyDescent="0.25">
      <c r="B12" s="3" t="s">
        <v>13</v>
      </c>
      <c r="C12" s="10"/>
      <c r="D12" s="11"/>
      <c r="E12" s="12">
        <f>SUM(C5:C10)</f>
        <v>17000</v>
      </c>
    </row>
    <row r="13" spans="2:5" ht="15" x14ac:dyDescent="0.25">
      <c r="B13" s="9" t="s">
        <v>14</v>
      </c>
      <c r="C13" s="10">
        <f>ROUND(C6*12%,0)</f>
        <v>1224</v>
      </c>
      <c r="D13" s="11">
        <f>C13*12</f>
        <v>14688</v>
      </c>
    </row>
    <row r="14" spans="2:5" ht="15" x14ac:dyDescent="0.25">
      <c r="B14" s="9" t="s">
        <v>15</v>
      </c>
      <c r="C14" s="10">
        <v>200</v>
      </c>
      <c r="D14" s="11">
        <f>C14*12</f>
        <v>2400</v>
      </c>
      <c r="E14" s="13"/>
    </row>
    <row r="15" spans="2:5" ht="15" x14ac:dyDescent="0.25">
      <c r="B15" s="9" t="s">
        <v>16</v>
      </c>
      <c r="C15" s="14">
        <v>20</v>
      </c>
      <c r="D15" s="11">
        <f>C15*12</f>
        <v>240</v>
      </c>
    </row>
    <row r="16" spans="2:5" ht="15" x14ac:dyDescent="0.25">
      <c r="B16" s="9" t="s">
        <v>17</v>
      </c>
      <c r="C16" s="10">
        <v>0</v>
      </c>
      <c r="D16" s="11">
        <v>0</v>
      </c>
    </row>
    <row r="17" spans="2:5" ht="15" x14ac:dyDescent="0.25">
      <c r="B17" s="3" t="s">
        <v>18</v>
      </c>
      <c r="C17" s="5">
        <f>SUM(C13:C16)</f>
        <v>1444</v>
      </c>
      <c r="D17" s="6">
        <f>C17*12</f>
        <v>17328</v>
      </c>
    </row>
    <row r="18" spans="2:5" ht="15" x14ac:dyDescent="0.25">
      <c r="B18" s="3" t="s">
        <v>19</v>
      </c>
      <c r="C18" s="10"/>
      <c r="D18" s="11"/>
    </row>
    <row r="19" spans="2:5" ht="15" x14ac:dyDescent="0.25">
      <c r="B19" s="9" t="s">
        <v>20</v>
      </c>
      <c r="C19" s="10">
        <v>1475</v>
      </c>
      <c r="D19" s="11">
        <f>C19*12</f>
        <v>17700</v>
      </c>
    </row>
    <row r="20" spans="2:5" ht="15" x14ac:dyDescent="0.25">
      <c r="B20" s="3" t="s">
        <v>21</v>
      </c>
      <c r="C20" s="5">
        <f>SUM(C19)</f>
        <v>1475</v>
      </c>
      <c r="D20" s="6">
        <f>SUM(D19)</f>
        <v>17700</v>
      </c>
    </row>
    <row r="21" spans="2:5" ht="15" x14ac:dyDescent="0.25">
      <c r="B21" s="3" t="s">
        <v>22</v>
      </c>
      <c r="C21" s="10"/>
      <c r="D21" s="11"/>
    </row>
    <row r="22" spans="2:5" ht="15" x14ac:dyDescent="0.25">
      <c r="B22" s="9" t="s">
        <v>14</v>
      </c>
      <c r="C22" s="10">
        <f>ROUND(C6*12%,0)</f>
        <v>1224</v>
      </c>
      <c r="D22" s="11">
        <f>C22*12</f>
        <v>14688</v>
      </c>
    </row>
    <row r="23" spans="2:5" ht="15" x14ac:dyDescent="0.25">
      <c r="B23" s="9" t="s">
        <v>23</v>
      </c>
      <c r="C23" s="10">
        <v>0</v>
      </c>
      <c r="D23" s="11">
        <v>0</v>
      </c>
      <c r="E23">
        <v>23</v>
      </c>
    </row>
    <row r="24" spans="2:5" ht="15" x14ac:dyDescent="0.25">
      <c r="B24" s="3" t="s">
        <v>24</v>
      </c>
      <c r="C24" s="5">
        <f>C22+C23</f>
        <v>1224</v>
      </c>
      <c r="D24" s="6">
        <f>C24*12</f>
        <v>14688</v>
      </c>
    </row>
    <row r="25" spans="2:5" ht="15" x14ac:dyDescent="0.25">
      <c r="B25" s="15" t="s">
        <v>25</v>
      </c>
      <c r="C25" s="16"/>
      <c r="D25" s="17"/>
      <c r="E25">
        <v>18340</v>
      </c>
    </row>
    <row r="26" spans="2:5" ht="15" x14ac:dyDescent="0.25">
      <c r="B26" s="18" t="s">
        <v>26</v>
      </c>
      <c r="C26" s="19">
        <v>0</v>
      </c>
      <c r="D26" s="20">
        <v>0</v>
      </c>
    </row>
    <row r="27" spans="2:5" ht="15" x14ac:dyDescent="0.25">
      <c r="B27" s="18" t="s">
        <v>27</v>
      </c>
      <c r="C27" s="19">
        <v>0</v>
      </c>
      <c r="D27" s="20">
        <v>0</v>
      </c>
      <c r="E27" s="12">
        <f>D32-E28</f>
        <v>-54255.599999999977</v>
      </c>
    </row>
    <row r="28" spans="2:5" ht="15" x14ac:dyDescent="0.25">
      <c r="B28" s="15" t="s">
        <v>28</v>
      </c>
      <c r="C28" s="21">
        <v>0</v>
      </c>
      <c r="D28" s="22">
        <v>0</v>
      </c>
      <c r="E28">
        <v>296643.59999999998</v>
      </c>
    </row>
    <row r="29" spans="2:5" ht="15" x14ac:dyDescent="0.25">
      <c r="B29" s="3" t="s">
        <v>29</v>
      </c>
      <c r="C29" s="5">
        <f>C11-C17</f>
        <v>15556</v>
      </c>
      <c r="D29" s="23">
        <f>C29*12</f>
        <v>186672</v>
      </c>
    </row>
    <row r="30" spans="2:5" ht="15" x14ac:dyDescent="0.25">
      <c r="B30" s="24" t="s">
        <v>30</v>
      </c>
      <c r="C30" s="5">
        <f>C11+C20+C24+C28</f>
        <v>19699</v>
      </c>
      <c r="D30" s="23">
        <f>C30*12</f>
        <v>236388</v>
      </c>
      <c r="E30" s="12">
        <f>C29-E25</f>
        <v>-2784</v>
      </c>
    </row>
    <row r="31" spans="2:5" ht="15" x14ac:dyDescent="0.25">
      <c r="B31" s="25" t="s">
        <v>31</v>
      </c>
      <c r="C31" s="5" t="s">
        <v>32</v>
      </c>
      <c r="D31" s="23">
        <v>6000</v>
      </c>
      <c r="E31">
        <v>274744.8</v>
      </c>
    </row>
    <row r="32" spans="2:5" ht="15" x14ac:dyDescent="0.25">
      <c r="B32" s="25" t="s">
        <v>33</v>
      </c>
      <c r="C32" s="5" t="s">
        <v>32</v>
      </c>
      <c r="D32" s="23">
        <f>D30+D31</f>
        <v>242388</v>
      </c>
      <c r="E32" s="13"/>
    </row>
    <row r="33" spans="2:11" ht="15" x14ac:dyDescent="0.25">
      <c r="B33" s="36" t="s">
        <v>34</v>
      </c>
      <c r="C33" s="36"/>
      <c r="D33" s="36"/>
    </row>
    <row r="34" spans="2:11" ht="15" x14ac:dyDescent="0.25">
      <c r="B34" s="37" t="s">
        <v>35</v>
      </c>
      <c r="C34" s="37"/>
      <c r="D34" s="37"/>
    </row>
    <row r="35" spans="2:11" ht="15.75" thickBot="1" x14ac:dyDescent="0.3">
      <c r="B35" s="38" t="s">
        <v>36</v>
      </c>
      <c r="C35" s="38"/>
      <c r="D35" s="38"/>
      <c r="K35">
        <f>E23/C14</f>
        <v>0.115</v>
      </c>
    </row>
    <row r="37" spans="2:11" x14ac:dyDescent="0.2">
      <c r="B37" t="s">
        <v>37</v>
      </c>
    </row>
    <row r="39" spans="2:11" x14ac:dyDescent="0.2">
      <c r="B39" t="s">
        <v>38</v>
      </c>
      <c r="C39">
        <f>ROUND(C6/12,0)</f>
        <v>850</v>
      </c>
      <c r="D39">
        <f>C39*12</f>
        <v>10200</v>
      </c>
    </row>
    <row r="40" spans="2:11" x14ac:dyDescent="0.2">
      <c r="B40" t="s">
        <v>39</v>
      </c>
      <c r="C40">
        <f>ROUND(C6*1.01%,0)</f>
        <v>103</v>
      </c>
      <c r="D40">
        <f>C40*12</f>
        <v>1236</v>
      </c>
    </row>
    <row r="41" spans="2:11" x14ac:dyDescent="0.2">
      <c r="B41" t="s">
        <v>40</v>
      </c>
      <c r="C41">
        <f>ROUND((C6/26*18)/12,0)</f>
        <v>588</v>
      </c>
      <c r="D41">
        <f>C41*12</f>
        <v>7056</v>
      </c>
    </row>
    <row r="42" spans="2:11" x14ac:dyDescent="0.2">
      <c r="B42" t="s">
        <v>41</v>
      </c>
      <c r="C42">
        <v>20</v>
      </c>
      <c r="D42">
        <f>C42*12</f>
        <v>240</v>
      </c>
    </row>
    <row r="43" spans="2:11" x14ac:dyDescent="0.2">
      <c r="B43" t="s">
        <v>42</v>
      </c>
      <c r="D43">
        <f>D32+D39+D40+D41+D42</f>
        <v>261120</v>
      </c>
    </row>
    <row r="44" spans="2:11" x14ac:dyDescent="0.2">
      <c r="B44" t="s">
        <v>43</v>
      </c>
      <c r="D44">
        <v>300000</v>
      </c>
    </row>
    <row r="45" spans="2:11" x14ac:dyDescent="0.2">
      <c r="B45" t="s">
        <v>44</v>
      </c>
      <c r="D45">
        <f>ROUND(D43/12,0)</f>
        <v>21760</v>
      </c>
    </row>
    <row r="46" spans="2:11" x14ac:dyDescent="0.2">
      <c r="B46" t="s">
        <v>45</v>
      </c>
      <c r="D46">
        <v>25000</v>
      </c>
    </row>
  </sheetData>
  <mergeCells count="5">
    <mergeCell ref="C2:D2"/>
    <mergeCell ref="C3:D3"/>
    <mergeCell ref="B33:D33"/>
    <mergeCell ref="B34:D34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Batra</cp:lastModifiedBy>
  <cp:revision>2</cp:revision>
  <dcterms:created xsi:type="dcterms:W3CDTF">2019-12-19T17:20:09Z</dcterms:created>
  <dcterms:modified xsi:type="dcterms:W3CDTF">2020-01-15T07:15:52Z</dcterms:modified>
  <dc:language>en-IN</dc:language>
</cp:coreProperties>
</file>