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Oskar/Code/fp-lab/F75-Data-Processing/Auswertung/"/>
    </mc:Choice>
  </mc:AlternateContent>
  <bookViews>
    <workbookView xWindow="0" yWindow="460" windowWidth="16460" windowHeight="1702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D18" i="1"/>
  <c r="E16" i="1"/>
  <c r="C16" i="1"/>
  <c r="Q10" i="1"/>
  <c r="Q9" i="1"/>
  <c r="M10" i="1"/>
  <c r="M9" i="1"/>
  <c r="P10" i="1"/>
  <c r="P9" i="1"/>
  <c r="L10" i="1"/>
  <c r="L9" i="1"/>
  <c r="O10" i="1"/>
  <c r="K9" i="1"/>
  <c r="O9" i="1"/>
  <c r="K10" i="1"/>
  <c r="N9" i="1"/>
  <c r="N10" i="1"/>
  <c r="N8" i="1"/>
  <c r="J9" i="1"/>
  <c r="J10" i="1"/>
  <c r="J8" i="1"/>
</calcChain>
</file>

<file path=xl/sharedStrings.xml><?xml version="1.0" encoding="utf-8"?>
<sst xmlns="http://schemas.openxmlformats.org/spreadsheetml/2006/main" count="28" uniqueCount="20">
  <si>
    <t>Auswertung FP Versuch F75</t>
  </si>
  <si>
    <t>v1/v0</t>
  </si>
  <si>
    <t>v2/v0</t>
  </si>
  <si>
    <t>v3/v0</t>
  </si>
  <si>
    <t>Theorie</t>
  </si>
  <si>
    <t>v1</t>
  </si>
  <si>
    <t>v2</t>
  </si>
  <si>
    <t>v0</t>
  </si>
  <si>
    <t>Messung grob</t>
  </si>
  <si>
    <t>dv0</t>
  </si>
  <si>
    <t>dv1</t>
  </si>
  <si>
    <t>dv2</t>
  </si>
  <si>
    <t>Messung fein</t>
  </si>
  <si>
    <t>Fehler</t>
  </si>
  <si>
    <t>sig Abweichung</t>
  </si>
  <si>
    <t>rel Abweichung</t>
  </si>
  <si>
    <t>Güte</t>
  </si>
  <si>
    <t>Breite</t>
  </si>
  <si>
    <t>2,8Hz</t>
  </si>
  <si>
    <t>4Hz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</si>
</sst>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50" workbookViewId="0">
      <selection activeCell="J10" sqref="J10"/>
    </sheetView>
  </sheetViews>
  <sheetFormatPr baseColWidth="10" defaultRowHeight="16" x14ac:dyDescent="0.2"/>
  <cols>
    <col min="1" max="1" width="16.33203125" style="1" customWidth="1"/>
    <col min="2" max="2" width="18.6640625" style="1" customWidth="1"/>
    <col min="3" max="3" width="16.5" style="1" customWidth="1"/>
    <col min="4" max="4" width="15.6640625" customWidth="1"/>
    <col min="5" max="5" width="14.6640625" style="1" customWidth="1"/>
    <col min="6" max="6" width="17.83203125" style="1" customWidth="1"/>
    <col min="7" max="7" width="19.1640625" style="1" customWidth="1"/>
    <col min="8" max="8" width="13.6640625" style="1" customWidth="1"/>
    <col min="9" max="9" width="4.1640625" style="1" customWidth="1"/>
    <col min="10" max="10" width="15.33203125" style="1" customWidth="1"/>
    <col min="11" max="13" width="15.1640625" style="1" customWidth="1"/>
    <col min="14" max="14" width="13" style="1" customWidth="1"/>
    <col min="15" max="15" width="14.33203125" style="1" customWidth="1"/>
    <col min="16" max="17" width="14.6640625" style="1" customWidth="1"/>
    <col min="18" max="16384" width="10.83203125" style="1"/>
  </cols>
  <sheetData>
    <row r="1" spans="1:17" x14ac:dyDescent="0.2">
      <c r="A1" s="1" t="s">
        <v>0</v>
      </c>
      <c r="D1" s="1"/>
    </row>
    <row r="3" spans="1:17" x14ac:dyDescent="0.2">
      <c r="A3" s="1" t="s">
        <v>1</v>
      </c>
      <c r="B3" s="1" t="s">
        <v>2</v>
      </c>
      <c r="C3" s="1" t="s">
        <v>3</v>
      </c>
      <c r="D3" s="1"/>
    </row>
    <row r="4" spans="1:17" x14ac:dyDescent="0.2">
      <c r="A4" s="1">
        <v>6.2670000000000003</v>
      </c>
      <c r="B4" s="1">
        <v>17.547999999999998</v>
      </c>
      <c r="C4" s="1">
        <v>34.387</v>
      </c>
      <c r="D4" s="1"/>
    </row>
    <row r="5" spans="1:17" x14ac:dyDescent="0.2">
      <c r="D5" s="1"/>
    </row>
    <row r="7" spans="1:17" x14ac:dyDescent="0.2">
      <c r="C7" s="1" t="s">
        <v>7</v>
      </c>
      <c r="D7" t="s">
        <v>9</v>
      </c>
      <c r="E7" s="1" t="s">
        <v>5</v>
      </c>
      <c r="F7" s="1" t="s">
        <v>10</v>
      </c>
      <c r="G7" s="1" t="s">
        <v>6</v>
      </c>
      <c r="H7" s="1" t="s">
        <v>11</v>
      </c>
      <c r="J7" s="1" t="s">
        <v>1</v>
      </c>
      <c r="K7" s="1" t="s">
        <v>13</v>
      </c>
      <c r="L7" s="1" t="s">
        <v>14</v>
      </c>
      <c r="M7" s="1" t="s">
        <v>15</v>
      </c>
      <c r="N7" s="1" t="s">
        <v>2</v>
      </c>
      <c r="O7" s="1" t="s">
        <v>13</v>
      </c>
      <c r="P7" s="1" t="s">
        <v>14</v>
      </c>
      <c r="Q7" s="1" t="s">
        <v>15</v>
      </c>
    </row>
    <row r="8" spans="1:17" x14ac:dyDescent="0.2">
      <c r="B8" s="1" t="s">
        <v>4</v>
      </c>
      <c r="C8" s="1">
        <v>137.13</v>
      </c>
      <c r="E8" s="1">
        <v>859.36</v>
      </c>
      <c r="G8" s="1">
        <v>2406.2399999999998</v>
      </c>
      <c r="J8" s="1">
        <f>E8/C8</f>
        <v>6.2667541748705613</v>
      </c>
      <c r="N8" s="1">
        <f>G8/C8</f>
        <v>17.547145044847955</v>
      </c>
    </row>
    <row r="9" spans="1:17" x14ac:dyDescent="0.2">
      <c r="B9" s="1" t="s">
        <v>8</v>
      </c>
      <c r="C9" s="1">
        <v>138.30000000000001</v>
      </c>
      <c r="D9">
        <v>0.3</v>
      </c>
      <c r="E9" s="1">
        <v>871</v>
      </c>
      <c r="F9" s="1">
        <v>2</v>
      </c>
      <c r="G9" s="1">
        <v>2426</v>
      </c>
      <c r="H9" s="1">
        <v>2</v>
      </c>
      <c r="J9" s="1">
        <f t="shared" ref="J9:J10" si="0">E9/C9</f>
        <v>6.2979031091829354</v>
      </c>
      <c r="K9" s="1">
        <f>SQRT((D9/C9)^2+(F9/E9)^2)*J9</f>
        <v>1.9893802403083218E-2</v>
      </c>
      <c r="L9" s="1">
        <f>ABS(J9-J8)/K9</f>
        <v>1.5657607168927397</v>
      </c>
      <c r="M9" s="1">
        <f>ABS(J9-J8)/J8</f>
        <v>4.970505215806947E-3</v>
      </c>
      <c r="N9" s="1">
        <f t="shared" ref="N9:N10" si="1">G9/C9</f>
        <v>17.541576283441792</v>
      </c>
      <c r="O9" s="1">
        <f>SQRT((D9/C9)^2+(H9/G9)^2)*N9</f>
        <v>4.0706498718188856E-2</v>
      </c>
      <c r="P9" s="1">
        <f>ABS(N9-N8)/O9</f>
        <v>0.13680276077576187</v>
      </c>
      <c r="Q9" s="1">
        <f>ABS(N9-N8)/N8</f>
        <v>3.1735996892544635E-4</v>
      </c>
    </row>
    <row r="10" spans="1:17" x14ac:dyDescent="0.2">
      <c r="B10" s="1" t="s">
        <v>12</v>
      </c>
      <c r="C10" s="1">
        <v>137.70482877481601</v>
      </c>
      <c r="D10">
        <v>8.9311979995500604E-4</v>
      </c>
      <c r="E10" s="1">
        <v>872.81410836708005</v>
      </c>
      <c r="F10" s="1">
        <v>3.7305634741088702E-2</v>
      </c>
      <c r="G10" s="1">
        <v>2425.3284676388398</v>
      </c>
      <c r="H10" s="1">
        <v>0.352308537832831</v>
      </c>
      <c r="J10" s="1">
        <f t="shared" si="0"/>
        <v>6.3382970381842094</v>
      </c>
      <c r="K10" s="1">
        <f>SQRT((D10/C10)^2+(F10/E10)^2)*J10</f>
        <v>2.7401136039088657E-4</v>
      </c>
      <c r="L10" s="1">
        <f>ABS(J10-J8)/K10</f>
        <v>261.09451524779769</v>
      </c>
      <c r="M10" s="1">
        <f>ABS(J10-J8)/J8</f>
        <v>1.1416254941119631E-2</v>
      </c>
      <c r="N10" s="1">
        <f t="shared" si="1"/>
        <v>17.612515764460927</v>
      </c>
      <c r="O10" s="1">
        <f>SQRT((D10/C10)^2+(H10/G10)^2)*N10</f>
        <v>2.5609815529708015E-3</v>
      </c>
      <c r="P10" s="1">
        <f>ABS(N10-N8)/O10</f>
        <v>25.5256503261962</v>
      </c>
      <c r="Q10" s="1">
        <f>ABS(N10-N8)/N8</f>
        <v>3.7254333651368082E-3</v>
      </c>
    </row>
    <row r="14" spans="1:17" x14ac:dyDescent="0.2">
      <c r="B14" s="1" t="s">
        <v>16</v>
      </c>
      <c r="C14" s="1" t="s">
        <v>7</v>
      </c>
      <c r="E14" s="1" t="s">
        <v>5</v>
      </c>
      <c r="G14" s="1" t="s">
        <v>6</v>
      </c>
    </row>
    <row r="15" spans="1:17" x14ac:dyDescent="0.2">
      <c r="C15" s="1">
        <v>49.816766000000001</v>
      </c>
      <c r="D15">
        <v>4.3993999999999998E-2</v>
      </c>
      <c r="E15" s="1">
        <v>108.789486</v>
      </c>
      <c r="F15" s="1">
        <v>0.36853200000000003</v>
      </c>
      <c r="G15" s="1">
        <v>146.377849</v>
      </c>
      <c r="H15" s="1">
        <v>3.981328</v>
      </c>
    </row>
    <row r="16" spans="1:17" x14ac:dyDescent="0.2">
      <c r="C16" s="1">
        <f>C10/2.8</f>
        <v>49.180295991005721</v>
      </c>
      <c r="E16" s="1">
        <f>E10/7</f>
        <v>124.68772976672572</v>
      </c>
    </row>
    <row r="18" spans="2:5" x14ac:dyDescent="0.2">
      <c r="B18" s="1" t="s">
        <v>17</v>
      </c>
      <c r="C18" s="1" t="s">
        <v>18</v>
      </c>
      <c r="D18">
        <f>(0.2/2.8)*C16</f>
        <v>3.5128782850718379</v>
      </c>
      <c r="E18" s="1" t="s">
        <v>19</v>
      </c>
    </row>
    <row r="19" spans="2:5" x14ac:dyDescent="0.2">
      <c r="C19" s="1">
        <f>ABS(C16-C15)/SQRT(D18^2+D15^2)</f>
        <v>0.181167706591851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2018-10-29T15:26:29Z</dcterms:created>
  <dcterms:modified xsi:type="dcterms:W3CDTF">2018-10-29T18:26:25Z</dcterms:modified>
</cp:coreProperties>
</file>