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/>
  <mc:AlternateContent xmlns:mc="http://schemas.openxmlformats.org/markup-compatibility/2006">
    <mc:Choice Requires="x15">
      <x15ac:absPath xmlns:x15ac="http://schemas.microsoft.com/office/spreadsheetml/2010/11/ac" url="C:\Users\samue\Documents\Works\UWO\Engineering Design\"/>
    </mc:Choice>
  </mc:AlternateContent>
  <xr:revisionPtr revIDLastSave="588" documentId="13_ncr:1_{35C3CBF5-695F-459C-9093-D3E949D15EE5}" xr6:coauthVersionLast="47" xr6:coauthVersionMax="47" xr10:uidLastSave="{625A28A4-E3D5-47C1-92B5-A871B9F09859}"/>
  <bookViews>
    <workbookView xWindow="-108" yWindow="-108" windowWidth="23256" windowHeight="12576" firstSheet="5" activeTab="2" xr2:uid="{00000000-000D-0000-FFFF-FFFF00000000}"/>
  </bookViews>
  <sheets>
    <sheet name="Obj &amp; Constraints, Concepts" sheetId="4" r:id="rId1"/>
    <sheet name="Exercise 1" sheetId="5" r:id="rId2"/>
    <sheet name="GoNo-Go" sheetId="3" r:id="rId3"/>
    <sheet name="Objective Ranking" sheetId="1" r:id="rId4"/>
    <sheet name="Exercise 2" sheetId="6" r:id="rId5"/>
    <sheet name="Decision Matrix" sheetId="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23" i="2"/>
  <c r="E30" i="2"/>
  <c r="E18" i="2"/>
  <c r="E19" i="2"/>
  <c r="E21" i="2"/>
  <c r="E32" i="2"/>
  <c r="E17" i="2"/>
  <c r="E27" i="2"/>
  <c r="E28" i="2"/>
  <c r="E15" i="2"/>
  <c r="E25" i="2"/>
  <c r="E29" i="2"/>
  <c r="E31" i="2"/>
  <c r="E22" i="2"/>
  <c r="E20" i="2"/>
  <c r="E33" i="2"/>
  <c r="E26" i="2"/>
  <c r="H5" i="1"/>
  <c r="D5" i="1"/>
  <c r="AB4" i="2"/>
  <c r="AE3" i="2"/>
  <c r="AE4" i="2"/>
  <c r="AE5" i="2"/>
  <c r="AE6" i="2"/>
  <c r="AE7" i="2"/>
  <c r="AE8" i="2"/>
  <c r="AE9" i="2"/>
  <c r="AE2" i="2"/>
  <c r="AD3" i="2"/>
  <c r="AD4" i="2"/>
  <c r="AD5" i="2"/>
  <c r="AD6" i="2"/>
  <c r="AD7" i="2"/>
  <c r="AD8" i="2"/>
  <c r="AD9" i="2"/>
  <c r="AD2" i="2"/>
  <c r="G8" i="1"/>
  <c r="F8" i="1"/>
  <c r="F7" i="1"/>
  <c r="D9" i="1"/>
  <c r="D8" i="1"/>
  <c r="D7" i="1"/>
  <c r="C5" i="1"/>
  <c r="R3" i="1"/>
  <c r="R4" i="1"/>
  <c r="R5" i="1"/>
  <c r="R6" i="1"/>
  <c r="R7" i="1"/>
  <c r="R8" i="1"/>
  <c r="R9" i="1"/>
  <c r="P6" i="3"/>
  <c r="P7" i="3"/>
  <c r="P8" i="3"/>
  <c r="P9" i="3"/>
  <c r="P5" i="3"/>
  <c r="M21" i="3"/>
  <c r="Q5" i="1"/>
  <c r="Q6" i="1"/>
  <c r="Q7" i="1"/>
  <c r="Q8" i="1"/>
  <c r="Q9" i="1"/>
  <c r="Q2" i="1"/>
  <c r="P2" i="3"/>
  <c r="P3" i="3"/>
  <c r="P4" i="3"/>
  <c r="C10" i="6"/>
  <c r="D10" i="6"/>
  <c r="E10" i="6"/>
  <c r="F10" i="6"/>
  <c r="B10" i="6"/>
  <c r="W7" i="6"/>
  <c r="W6" i="6"/>
  <c r="W5" i="6"/>
  <c r="W2" i="6"/>
  <c r="W3" i="6"/>
  <c r="AC21" i="6"/>
  <c r="AB21" i="6"/>
  <c r="AC20" i="6"/>
  <c r="AB20" i="6"/>
  <c r="AC19" i="6"/>
  <c r="AB19" i="6"/>
  <c r="AC18" i="6"/>
  <c r="AB18" i="6"/>
  <c r="AC17" i="6"/>
  <c r="AB17" i="6"/>
  <c r="AC16" i="6"/>
  <c r="AB16" i="6"/>
  <c r="AC15" i="6"/>
  <c r="AB15" i="6"/>
  <c r="AC14" i="6"/>
  <c r="AB14" i="6"/>
  <c r="AC13" i="6"/>
  <c r="AB13" i="6"/>
  <c r="AC12" i="6"/>
  <c r="AB12" i="6"/>
  <c r="AC11" i="6"/>
  <c r="AB11" i="6"/>
  <c r="AC10" i="6"/>
  <c r="AB10" i="6"/>
  <c r="AC9" i="6"/>
  <c r="AB9" i="6"/>
  <c r="AC8" i="6"/>
  <c r="AB8" i="6"/>
  <c r="AC7" i="6"/>
  <c r="AB7" i="6"/>
  <c r="AC6" i="6"/>
  <c r="AB6" i="6"/>
  <c r="AC5" i="6"/>
  <c r="AB5" i="6"/>
  <c r="AC4" i="6"/>
  <c r="AB4" i="6"/>
  <c r="AC3" i="6"/>
  <c r="AB3" i="6"/>
  <c r="AC2" i="6"/>
  <c r="AB2" i="6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B9" i="2"/>
  <c r="AB8" i="2"/>
  <c r="AB7" i="2"/>
  <c r="AB6" i="2"/>
  <c r="AB5" i="2"/>
  <c r="AB3" i="2"/>
  <c r="AB2" i="2"/>
  <c r="AA9" i="2"/>
  <c r="AA8" i="2"/>
  <c r="AA7" i="2"/>
  <c r="AA6" i="2"/>
  <c r="AA5" i="2"/>
  <c r="AA4" i="2"/>
  <c r="AA3" i="2"/>
  <c r="AA2" i="2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P3" i="1"/>
  <c r="Q3" i="1"/>
  <c r="P4" i="1"/>
  <c r="Q4" i="1"/>
  <c r="P5" i="1"/>
  <c r="P6" i="1"/>
  <c r="P7" i="1"/>
  <c r="P8" i="1"/>
  <c r="P9" i="1"/>
  <c r="R2" i="1"/>
  <c r="P2" i="1"/>
  <c r="O9" i="3"/>
  <c r="O8" i="3"/>
  <c r="O7" i="3"/>
  <c r="O6" i="3"/>
  <c r="O5" i="3"/>
  <c r="O4" i="3"/>
  <c r="O3" i="3"/>
  <c r="O2" i="3"/>
  <c r="L9" i="3"/>
  <c r="L8" i="3"/>
  <c r="L7" i="3"/>
  <c r="L6" i="3"/>
  <c r="L5" i="3"/>
  <c r="L4" i="3"/>
  <c r="L3" i="3"/>
  <c r="L2" i="3"/>
  <c r="Q2" i="3"/>
  <c r="Q3" i="3"/>
  <c r="Q4" i="3"/>
  <c r="Q5" i="3"/>
  <c r="Q6" i="3"/>
  <c r="Q7" i="3"/>
  <c r="Q8" i="3"/>
  <c r="Q9" i="3"/>
  <c r="M3" i="3"/>
  <c r="M4" i="3"/>
  <c r="M5" i="3"/>
  <c r="M6" i="3"/>
  <c r="M7" i="3"/>
  <c r="M8" i="3"/>
  <c r="M9" i="3"/>
  <c r="M2" i="3"/>
  <c r="J9" i="1"/>
  <c r="I8" i="1"/>
  <c r="J8" i="1" s="1"/>
  <c r="I7" i="1"/>
  <c r="H7" i="1"/>
  <c r="J7" i="1" s="1"/>
  <c r="H6" i="1"/>
  <c r="G6" i="1"/>
  <c r="J6" i="1" s="1"/>
  <c r="I5" i="1"/>
  <c r="G5" i="1"/>
  <c r="F5" i="1"/>
  <c r="J5" i="1" s="1"/>
  <c r="I4" i="1"/>
  <c r="H4" i="1"/>
  <c r="G4" i="1"/>
  <c r="F4" i="1"/>
  <c r="E4" i="1"/>
  <c r="J4" i="1" s="1"/>
  <c r="I3" i="1"/>
  <c r="H3" i="1"/>
  <c r="G3" i="1"/>
  <c r="F3" i="1"/>
  <c r="E3" i="1"/>
  <c r="D3" i="1"/>
  <c r="J3" i="1" s="1"/>
  <c r="I2" i="1"/>
  <c r="H2" i="1"/>
  <c r="G2" i="1"/>
  <c r="F2" i="1"/>
  <c r="E2" i="1"/>
  <c r="D2" i="1"/>
  <c r="C2" i="1"/>
  <c r="J2" i="1" s="1"/>
  <c r="J10" i="1" l="1"/>
  <c r="K6" i="1" l="1"/>
  <c r="K8" i="1"/>
  <c r="K9" i="1"/>
  <c r="K2" i="1"/>
  <c r="K4" i="1"/>
  <c r="V4" i="2" s="1"/>
  <c r="K5" i="1"/>
  <c r="V5" i="2" s="1"/>
  <c r="K3" i="1"/>
  <c r="V3" i="2" s="1"/>
  <c r="V2" i="2"/>
  <c r="V6" i="2"/>
  <c r="K7" i="1"/>
  <c r="K10" i="1" l="1"/>
  <c r="V7" i="2"/>
  <c r="W8" i="6"/>
  <c r="V8" i="2"/>
  <c r="W9" i="6"/>
  <c r="V9" i="2"/>
  <c r="V10" i="6" l="1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K10" i="2"/>
  <c r="U10" i="2"/>
  <c r="T10" i="2"/>
  <c r="S10" i="2"/>
  <c r="E24" i="2" s="1"/>
  <c r="R10" i="2"/>
  <c r="Q10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<sst xmlns="http://schemas.openxmlformats.org/spreadsheetml/2006/main" count="409" uniqueCount="123">
  <si>
    <t>Objective</t>
  </si>
  <si>
    <t>What is it?</t>
  </si>
  <si>
    <t>Numerical Target (if applicable)</t>
  </si>
  <si>
    <t>OBJ 1</t>
  </si>
  <si>
    <t>Aesthetically pleasing/interesting interior/exterior</t>
  </si>
  <si>
    <t>OBJ 2</t>
  </si>
  <si>
    <t>To keep costs of all sorts low</t>
  </si>
  <si>
    <t>OBJ 3</t>
  </si>
  <si>
    <t>To have the hide blend in with the environment surrounding it</t>
  </si>
  <si>
    <t>OBJ 4</t>
  </si>
  <si>
    <t>To be comfortable</t>
  </si>
  <si>
    <t>OBJ 5</t>
  </si>
  <si>
    <t xml:space="preserve">Environmentally friendly materials preferred </t>
  </si>
  <si>
    <t>OBJ 6</t>
  </si>
  <si>
    <t>To be low maintenance</t>
  </si>
  <si>
    <t>OBJ 7</t>
  </si>
  <si>
    <t>Scalable design</t>
  </si>
  <si>
    <t>OBJ 8</t>
  </si>
  <si>
    <t>To last a long time</t>
  </si>
  <si>
    <t>Constraint</t>
  </si>
  <si>
    <t>Numerical Requirement (if applicable)</t>
  </si>
  <si>
    <t>Constraint 1</t>
  </si>
  <si>
    <t>Must make the hide accessible to the disabled.</t>
  </si>
  <si>
    <t>Constraint 2</t>
  </si>
  <si>
    <t>Must not disturb the local wildlife</t>
  </si>
  <si>
    <t>Constraint 3</t>
  </si>
  <si>
    <t>It must be on, and suitable for, Pelee Island</t>
  </si>
  <si>
    <t>Constraint 4</t>
  </si>
  <si>
    <t>Must not be too big (no second story, built for 4-8 people, etc.)</t>
  </si>
  <si>
    <t>Constraint 5</t>
  </si>
  <si>
    <t>Constraint 6</t>
  </si>
  <si>
    <t>Constraint 7</t>
  </si>
  <si>
    <t>Constraint 8</t>
  </si>
  <si>
    <t>Concept</t>
  </si>
  <si>
    <t>Concept 1</t>
  </si>
  <si>
    <t>Camouflage net</t>
  </si>
  <si>
    <t>Concept 2</t>
  </si>
  <si>
    <t>"Stackable" and symmetrical design</t>
  </si>
  <si>
    <t>Concept 3</t>
  </si>
  <si>
    <t xml:space="preserve">A ramp for accessibility </t>
  </si>
  <si>
    <t>Concept 4</t>
  </si>
  <si>
    <t>Enclosed door area</t>
  </si>
  <si>
    <t>Concept 5</t>
  </si>
  <si>
    <t>Slit windows</t>
  </si>
  <si>
    <t>Concept 6</t>
  </si>
  <si>
    <t>Raised foundation</t>
  </si>
  <si>
    <t>Concept 7</t>
  </si>
  <si>
    <t>A fireplace in the hide</t>
  </si>
  <si>
    <t>Concept 8</t>
  </si>
  <si>
    <t>Paint the outside</t>
  </si>
  <si>
    <t>Concept 9</t>
  </si>
  <si>
    <t>Room for resting elbows or putting camera/binocular tripods</t>
  </si>
  <si>
    <t>Concept 10</t>
  </si>
  <si>
    <t>benches inside</t>
  </si>
  <si>
    <t>Concept 11</t>
  </si>
  <si>
    <t>signs/QR codes about the wildlife and resources</t>
  </si>
  <si>
    <t>Concept 12</t>
  </si>
  <si>
    <t>Build the hide in the earth mound</t>
  </si>
  <si>
    <t>Concept 13</t>
  </si>
  <si>
    <t>Stairs and ramp</t>
  </si>
  <si>
    <t>Concept 14</t>
  </si>
  <si>
    <t>safety feature on windows to protect birds</t>
  </si>
  <si>
    <t>Concept 15</t>
  </si>
  <si>
    <t>Quiet entrance, dirt path to not create disturbance</t>
  </si>
  <si>
    <t>Concept 16</t>
  </si>
  <si>
    <t>nests for birds -&gt; nest cups for barn swallows</t>
  </si>
  <si>
    <t>https://www.thebirdhousechick.com/products/barn-swallow-nest-cups-set-of-2</t>
  </si>
  <si>
    <t>Concept 17</t>
  </si>
  <si>
    <t>Shutters on windows so no glass needed</t>
  </si>
  <si>
    <t>Concept 18</t>
  </si>
  <si>
    <t>Rough walls in roof for nest building</t>
  </si>
  <si>
    <t>Concept 19</t>
  </si>
  <si>
    <t>Nesting materials box</t>
  </si>
  <si>
    <t>Concept 20</t>
  </si>
  <si>
    <t>https://www.allaboutbirds.org/news/providing-nest-material-for-birds-dos-donts/</t>
  </si>
  <si>
    <t>Should be more premium</t>
  </si>
  <si>
    <t>Should be comfortable</t>
  </si>
  <si>
    <t>Should not be wired (would get in way)</t>
  </si>
  <si>
    <t>Does not hinder forklift operators abillity to hear if people in the way</t>
  </si>
  <si>
    <t>If wireless, the connection should be stable and long ranged</t>
  </si>
  <si>
    <t>Should have a long battery life to last a whole shift</t>
  </si>
  <si>
    <t>Headphones should have controls on them</t>
  </si>
  <si>
    <t>Potentially pair to a radio for easy communication</t>
  </si>
  <si>
    <t>Should have a low leakage of sound</t>
  </si>
  <si>
    <t>Should be robust, in the case of any bludgeoning</t>
  </si>
  <si>
    <t>Must not fall off during horse riding/racing</t>
  </si>
  <si>
    <t xml:space="preserve">Must not be noise cancelling. </t>
  </si>
  <si>
    <t>Must not be noise cancelling</t>
  </si>
  <si>
    <t>Must be inexpensive so workplaces will purchase them</t>
  </si>
  <si>
    <t>Must have a way to fit around/inside a helmet</t>
  </si>
  <si>
    <t>Wires are a safety hazard around forklift controls</t>
  </si>
  <si>
    <t>No-Go Evidence/Reasoning</t>
  </si>
  <si>
    <t>What is it? [Copied from first sheet]</t>
  </si>
  <si>
    <t>Go</t>
  </si>
  <si>
    <t>Objectives</t>
  </si>
  <si>
    <t>Total</t>
  </si>
  <si>
    <t>Normalized Weighting</t>
  </si>
  <si>
    <t>Legend</t>
  </si>
  <si>
    <t>Relative Importance</t>
  </si>
  <si>
    <t>Score</t>
  </si>
  <si>
    <t>Exceptionally Less</t>
  </si>
  <si>
    <t>1/9</t>
  </si>
  <si>
    <t>Much Less</t>
  </si>
  <si>
    <t>1/7</t>
  </si>
  <si>
    <t>Less</t>
  </si>
  <si>
    <t>1/5</t>
  </si>
  <si>
    <t>Slightly Less</t>
  </si>
  <si>
    <t>1/3</t>
  </si>
  <si>
    <t>Equally Important</t>
  </si>
  <si>
    <t>Slightly More</t>
  </si>
  <si>
    <t>More</t>
  </si>
  <si>
    <t>Total:</t>
  </si>
  <si>
    <t>Much More</t>
  </si>
  <si>
    <t>Exceptionally More</t>
  </si>
  <si>
    <t>Read each cell as follows: Is ROW Objective more important than COLUMN Objective?</t>
  </si>
  <si>
    <t>For example, cell B9 should be read as "Is Objective 8 more important than Objective 1?".  If so, then the cell value must be &gt; 1.</t>
  </si>
  <si>
    <t>Datum</t>
  </si>
  <si>
    <t>OBJ Weighting</t>
  </si>
  <si>
    <t>Relative Performance</t>
  </si>
  <si>
    <t>Worse</t>
  </si>
  <si>
    <t>Equal</t>
  </si>
  <si>
    <t>Better</t>
  </si>
  <si>
    <t>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</si>
</sst>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F4CCCC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center" vertical="center"/>
    </xf>
    <xf numFmtId="0" fontId="4" fillId="6" borderId="1" xfId="1" applyFont="1" applyFill="1" applyBorder="1"/>
    <xf numFmtId="0" fontId="1" fillId="6" borderId="1" xfId="1" applyFont="1" applyFill="1" applyBorder="1"/>
    <xf numFmtId="0" fontId="6" fillId="0" borderId="0" xfId="1"/>
    <xf numFmtId="0" fontId="4" fillId="0" borderId="1" xfId="1" applyFont="1" applyBorder="1"/>
    <xf numFmtId="0" fontId="1" fillId="7" borderId="1" xfId="1" applyFont="1" applyFill="1" applyBorder="1"/>
    <xf numFmtId="0" fontId="1" fillId="7" borderId="1" xfId="1" applyFont="1" applyFill="1" applyBorder="1" applyAlignment="1">
      <alignment horizontal="center"/>
    </xf>
    <xf numFmtId="0" fontId="1" fillId="8" borderId="1" xfId="0" applyFont="1" applyFill="1" applyBorder="1"/>
    <xf numFmtId="0" fontId="4" fillId="8" borderId="1" xfId="0" applyFont="1" applyFill="1" applyBorder="1"/>
    <xf numFmtId="0" fontId="1" fillId="8" borderId="1" xfId="1" applyFont="1" applyFill="1" applyBorder="1"/>
    <xf numFmtId="0" fontId="4" fillId="8" borderId="1" xfId="1" applyFont="1" applyFill="1" applyBorder="1"/>
    <xf numFmtId="0" fontId="1" fillId="8" borderId="1" xfId="1" applyFont="1" applyFill="1" applyBorder="1" applyAlignment="1">
      <alignment horizontal="center"/>
    </xf>
    <xf numFmtId="0" fontId="8" fillId="0" borderId="0" xfId="0" applyFont="1"/>
    <xf numFmtId="0" fontId="9" fillId="0" borderId="0" xfId="2"/>
    <xf numFmtId="0" fontId="4" fillId="9" borderId="1" xfId="1" applyFont="1" applyFill="1" applyBorder="1"/>
    <xf numFmtId="164" fontId="4" fillId="2" borderId="1" xfId="0" applyNumberFormat="1" applyFont="1" applyFill="1" applyBorder="1" applyAlignment="1">
      <alignment horizontal="center" vertical="center"/>
    </xf>
    <xf numFmtId="0" fontId="1" fillId="10" borderId="1" xfId="1" applyFont="1" applyFill="1" applyBorder="1"/>
    <xf numFmtId="0" fontId="4" fillId="10" borderId="1" xfId="1" applyFont="1" applyFill="1" applyBorder="1"/>
    <xf numFmtId="164" fontId="2" fillId="3" borderId="1" xfId="0" applyNumberFormat="1" applyFont="1" applyFill="1" applyBorder="1"/>
    <xf numFmtId="164" fontId="1" fillId="4" borderId="1" xfId="0" applyNumberFormat="1" applyFont="1" applyFill="1" applyBorder="1"/>
    <xf numFmtId="0" fontId="4" fillId="11" borderId="1" xfId="0" applyFont="1" applyFill="1" applyBorder="1"/>
    <xf numFmtId="164" fontId="4" fillId="2" borderId="1" xfId="0" applyNumberFormat="1" applyFont="1" applyFill="1" applyBorder="1"/>
    <xf numFmtId="0" fontId="4" fillId="0" borderId="0" xfId="1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2" xfId="0" applyFont="1" applyBorder="1" applyAlignment="1">
      <alignment horizontal="center"/>
    </xf>
    <xf numFmtId="0" fontId="3" fillId="0" borderId="3" xfId="0" applyFont="1" applyBorder="1" applyAlignment="1"/>
  </cellXfs>
  <cellStyles count="3">
    <cellStyle name="Hyperlink" xfId="2" builtinId="8"/>
    <cellStyle name="Normal" xfId="0" builtinId="0"/>
    <cellStyle name="Normal 2" xfId="1" xr:uid="{9C0B0F81-F3B2-49D6-AB75-5EE5AE7C16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1362075</xdr:colOff>
      <xdr:row>8</xdr:row>
      <xdr:rowOff>47625</xdr:rowOff>
    </xdr:from>
    <xdr:to>
      <xdr:col>4</xdr:col>
      <xdr:colOff>2743200</xdr:colOff>
      <xdr:row>16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A1C06-9AD1-4523-9F9D-24ABDD0D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343025"/>
          <a:ext cx="1381125" cy="126682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5</xdr:row>
      <xdr:rowOff>142875</xdr:rowOff>
    </xdr:from>
    <xdr:to>
      <xdr:col>9</xdr:col>
      <xdr:colOff>476250</xdr:colOff>
      <xdr:row>16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B28123-4859-418C-AE0C-20B17750D033}"/>
            </a:ext>
            <a:ext uri="{147F2762-F138-4A5C-976F-8EAC2B608ADB}">
              <a16:predDERef xmlns:a16="http://schemas.microsoft.com/office/drawing/2014/main" pred="{991A1C06-9AD1-4523-9F9D-24ABDD0D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952500"/>
          <a:ext cx="1590675" cy="173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birdhousechick.com/products/barn-swallow-nest-cups-set-of-2" TargetMode="External"/><Relationship Id="rId1" Type="http://schemas.openxmlformats.org/officeDocument/2006/relationships/hyperlink" Target="https://www.allaboutbirds.org/news/providing-nest-material-for-birds-dos-don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B913-CB6D-4103-9EB3-167060FC236F}">
  <sheetPr>
    <outlinePr summaryBelow="0" summaryRight="0"/>
  </sheetPr>
  <dimension ref="A1:E45"/>
  <sheetViews>
    <sheetView workbookViewId="0">
      <selection activeCell="B6" sqref="B6"/>
    </sheetView>
  </sheetViews>
  <sheetFormatPr defaultColWidth="14.42578125" defaultRowHeight="15.75" customHeight="1"/>
  <cols>
    <col min="1" max="1" width="14.42578125" style="24"/>
    <col min="2" max="2" width="66.5703125" style="24" customWidth="1"/>
    <col min="3" max="3" width="36.42578125" style="24" bestFit="1" customWidth="1"/>
    <col min="4" max="16384" width="14.42578125" style="24"/>
  </cols>
  <sheetData>
    <row r="1" spans="1:5" ht="13.15">
      <c r="A1" s="26" t="s">
        <v>0</v>
      </c>
      <c r="B1" s="26" t="s">
        <v>1</v>
      </c>
      <c r="C1" s="27" t="s">
        <v>2</v>
      </c>
    </row>
    <row r="2" spans="1:5" ht="13.15">
      <c r="A2" s="25" t="s">
        <v>3</v>
      </c>
      <c r="B2" s="24" t="s">
        <v>4</v>
      </c>
      <c r="C2" s="25"/>
    </row>
    <row r="3" spans="1:5" ht="13.15">
      <c r="A3" s="25" t="s">
        <v>5</v>
      </c>
      <c r="B3" s="25" t="s">
        <v>6</v>
      </c>
      <c r="C3" s="25"/>
    </row>
    <row r="4" spans="1:5" ht="13.15">
      <c r="A4" s="25" t="s">
        <v>7</v>
      </c>
      <c r="B4" s="25" t="s">
        <v>8</v>
      </c>
      <c r="C4" s="25"/>
    </row>
    <row r="5" spans="1:5" ht="13.15">
      <c r="A5" s="25" t="s">
        <v>9</v>
      </c>
      <c r="B5" s="24" t="s">
        <v>10</v>
      </c>
      <c r="C5" s="25"/>
    </row>
    <row r="6" spans="1:5" ht="12.75">
      <c r="A6" s="25" t="s">
        <v>11</v>
      </c>
      <c r="B6" s="25" t="s">
        <v>12</v>
      </c>
      <c r="C6" s="25"/>
    </row>
    <row r="7" spans="1:5" ht="13.15">
      <c r="A7" s="25" t="s">
        <v>13</v>
      </c>
      <c r="B7" s="25" t="s">
        <v>14</v>
      </c>
      <c r="C7" s="25"/>
    </row>
    <row r="8" spans="1:5" ht="13.15">
      <c r="A8" s="25" t="s">
        <v>15</v>
      </c>
      <c r="B8" s="25" t="s">
        <v>16</v>
      </c>
      <c r="C8" s="25"/>
    </row>
    <row r="9" spans="1:5" ht="13.15">
      <c r="A9" s="25" t="s">
        <v>17</v>
      </c>
      <c r="B9" s="25" t="s">
        <v>18</v>
      </c>
      <c r="C9" s="25"/>
    </row>
    <row r="10" spans="1:5" ht="15.75" customHeight="1">
      <c r="E10" s="43"/>
    </row>
    <row r="11" spans="1:5" ht="15.75" customHeight="1">
      <c r="E11" s="43"/>
    </row>
    <row r="12" spans="1:5" ht="15.75" customHeight="1">
      <c r="E12" s="43"/>
    </row>
    <row r="13" spans="1:5" ht="15.75" customHeight="1">
      <c r="A13" s="26" t="s">
        <v>19</v>
      </c>
      <c r="B13" s="26" t="s">
        <v>1</v>
      </c>
      <c r="C13" s="27" t="s">
        <v>20</v>
      </c>
    </row>
    <row r="14" spans="1:5" ht="15.75" customHeight="1">
      <c r="A14" s="25" t="s">
        <v>21</v>
      </c>
      <c r="B14" s="25" t="s">
        <v>22</v>
      </c>
      <c r="C14" s="25"/>
    </row>
    <row r="15" spans="1:5" ht="15.75" customHeight="1">
      <c r="A15" s="25" t="s">
        <v>23</v>
      </c>
      <c r="B15" s="25" t="s">
        <v>24</v>
      </c>
      <c r="C15" s="25"/>
    </row>
    <row r="16" spans="1:5" ht="15.75" customHeight="1">
      <c r="A16" s="25" t="s">
        <v>25</v>
      </c>
      <c r="B16" s="24" t="s">
        <v>26</v>
      </c>
      <c r="C16" s="25"/>
    </row>
    <row r="17" spans="1:3" ht="15.75" customHeight="1">
      <c r="A17" s="25" t="s">
        <v>27</v>
      </c>
      <c r="B17" s="25" t="s">
        <v>28</v>
      </c>
      <c r="C17" s="25"/>
    </row>
    <row r="18" spans="1:3" ht="15.75" customHeight="1">
      <c r="A18" s="25" t="s">
        <v>29</v>
      </c>
      <c r="C18" s="25"/>
    </row>
    <row r="19" spans="1:3" ht="15.75" customHeight="1">
      <c r="A19" s="25" t="s">
        <v>30</v>
      </c>
      <c r="B19" s="25"/>
      <c r="C19" s="25"/>
    </row>
    <row r="20" spans="1:3" ht="15.75" customHeight="1">
      <c r="A20" s="25" t="s">
        <v>31</v>
      </c>
      <c r="B20" s="25"/>
      <c r="C20" s="25"/>
    </row>
    <row r="21" spans="1:3" ht="15.75" customHeight="1">
      <c r="A21" s="25" t="s">
        <v>32</v>
      </c>
      <c r="B21" s="25"/>
      <c r="C21" s="25"/>
    </row>
    <row r="25" spans="1:3" ht="15.75" customHeight="1">
      <c r="A25" s="26" t="s">
        <v>33</v>
      </c>
      <c r="B25" s="26" t="s">
        <v>1</v>
      </c>
    </row>
    <row r="26" spans="1:3" ht="15.75" customHeight="1">
      <c r="A26" s="25" t="s">
        <v>34</v>
      </c>
      <c r="B26" s="25" t="s">
        <v>35</v>
      </c>
    </row>
    <row r="27" spans="1:3" ht="15.75" customHeight="1">
      <c r="A27" s="25" t="s">
        <v>36</v>
      </c>
      <c r="B27" s="25" t="s">
        <v>37</v>
      </c>
    </row>
    <row r="28" spans="1:3" ht="15.75" customHeight="1">
      <c r="A28" s="25" t="s">
        <v>38</v>
      </c>
      <c r="B28" s="25" t="s">
        <v>39</v>
      </c>
    </row>
    <row r="29" spans="1:3" ht="15.75" customHeight="1">
      <c r="A29" s="25" t="s">
        <v>40</v>
      </c>
      <c r="B29" s="25" t="s">
        <v>41</v>
      </c>
    </row>
    <row r="30" spans="1:3" ht="15.75" customHeight="1">
      <c r="A30" s="25" t="s">
        <v>42</v>
      </c>
      <c r="B30" s="25" t="s">
        <v>43</v>
      </c>
    </row>
    <row r="31" spans="1:3" ht="15.75" customHeight="1">
      <c r="A31" s="25" t="s">
        <v>44</v>
      </c>
      <c r="B31" s="25" t="s">
        <v>45</v>
      </c>
    </row>
    <row r="32" spans="1:3" ht="15.75" customHeight="1">
      <c r="A32" s="25" t="s">
        <v>46</v>
      </c>
      <c r="B32" s="25" t="s">
        <v>47</v>
      </c>
    </row>
    <row r="33" spans="1:3" ht="15.75" customHeight="1">
      <c r="A33" s="25" t="s">
        <v>48</v>
      </c>
      <c r="B33" s="25" t="s">
        <v>49</v>
      </c>
    </row>
    <row r="34" spans="1:3" ht="15.75" customHeight="1">
      <c r="A34" s="25" t="s">
        <v>50</v>
      </c>
      <c r="B34" s="25" t="s">
        <v>51</v>
      </c>
    </row>
    <row r="35" spans="1:3" ht="15.75" customHeight="1">
      <c r="A35" s="25" t="s">
        <v>52</v>
      </c>
      <c r="B35" s="25" t="s">
        <v>53</v>
      </c>
    </row>
    <row r="36" spans="1:3" ht="15.75" customHeight="1">
      <c r="A36" s="25" t="s">
        <v>54</v>
      </c>
      <c r="B36" s="25" t="s">
        <v>55</v>
      </c>
    </row>
    <row r="37" spans="1:3" ht="15.75" customHeight="1">
      <c r="A37" s="25" t="s">
        <v>56</v>
      </c>
      <c r="B37" s="25" t="s">
        <v>57</v>
      </c>
    </row>
    <row r="38" spans="1:3" ht="15.75" customHeight="1">
      <c r="A38" s="25" t="s">
        <v>58</v>
      </c>
      <c r="B38" s="25" t="s">
        <v>59</v>
      </c>
    </row>
    <row r="39" spans="1:3" ht="15.75" customHeight="1">
      <c r="A39" s="25" t="s">
        <v>60</v>
      </c>
      <c r="B39" s="25" t="s">
        <v>61</v>
      </c>
    </row>
    <row r="40" spans="1:3" ht="15.75" customHeight="1">
      <c r="A40" s="25" t="s">
        <v>62</v>
      </c>
      <c r="B40" s="25" t="s">
        <v>63</v>
      </c>
    </row>
    <row r="41" spans="1:3" ht="15.75" customHeight="1">
      <c r="A41" s="25" t="s">
        <v>64</v>
      </c>
      <c r="B41" s="25" t="s">
        <v>65</v>
      </c>
      <c r="C41" s="34" t="s">
        <v>66</v>
      </c>
    </row>
    <row r="42" spans="1:3" ht="15.75" customHeight="1">
      <c r="A42" s="25" t="s">
        <v>67</v>
      </c>
      <c r="B42" s="25" t="s">
        <v>68</v>
      </c>
    </row>
    <row r="43" spans="1:3" ht="15.75" customHeight="1">
      <c r="A43" s="25" t="s">
        <v>69</v>
      </c>
      <c r="B43" s="25" t="s">
        <v>70</v>
      </c>
    </row>
    <row r="44" spans="1:3" ht="15.75" customHeight="1">
      <c r="A44" s="25" t="s">
        <v>71</v>
      </c>
      <c r="B44" s="25" t="s">
        <v>72</v>
      </c>
    </row>
    <row r="45" spans="1:3" ht="15.75" customHeight="1">
      <c r="A45" s="25" t="s">
        <v>73</v>
      </c>
      <c r="B45" s="25"/>
      <c r="C45" s="34" t="s">
        <v>74</v>
      </c>
    </row>
  </sheetData>
  <hyperlinks>
    <hyperlink ref="C45" r:id="rId1" xr:uid="{0A44804F-72D3-485A-8542-CF5AAF7F0AAB}"/>
    <hyperlink ref="C41" r:id="rId2" xr:uid="{D896BB71-0AE0-4A61-BBA2-2869AC19A4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09BA-467F-4947-9E21-1D2D3A16BC6F}">
  <dimension ref="D19:K39"/>
  <sheetViews>
    <sheetView topLeftCell="A10" workbookViewId="0">
      <selection activeCell="E29" sqref="E29"/>
    </sheetView>
  </sheetViews>
  <sheetFormatPr defaultRowHeight="12.75"/>
  <cols>
    <col min="4" max="4" width="12.42578125" customWidth="1"/>
    <col min="5" max="5" width="58" bestFit="1" customWidth="1"/>
    <col min="6" max="6" width="37.7109375" customWidth="1"/>
    <col min="9" max="9" width="18.85546875" customWidth="1"/>
    <col min="10" max="10" width="58" bestFit="1" customWidth="1"/>
    <col min="11" max="11" width="30.28515625" customWidth="1"/>
  </cols>
  <sheetData>
    <row r="19" spans="4:11">
      <c r="D19" s="26" t="s">
        <v>0</v>
      </c>
      <c r="E19" s="26" t="s">
        <v>1</v>
      </c>
      <c r="F19" s="27" t="s">
        <v>2</v>
      </c>
      <c r="I19" s="26" t="s">
        <v>0</v>
      </c>
      <c r="J19" s="26" t="s">
        <v>1</v>
      </c>
      <c r="K19" s="27" t="s">
        <v>2</v>
      </c>
    </row>
    <row r="20" spans="4:11">
      <c r="D20" s="25" t="s">
        <v>3</v>
      </c>
      <c r="E20" s="24" t="s">
        <v>75</v>
      </c>
      <c r="F20" s="25"/>
      <c r="I20" s="25" t="s">
        <v>3</v>
      </c>
      <c r="J20" s="24" t="s">
        <v>76</v>
      </c>
      <c r="K20" s="25"/>
    </row>
    <row r="21" spans="4:11">
      <c r="D21" s="25" t="s">
        <v>5</v>
      </c>
      <c r="E21" s="25" t="s">
        <v>77</v>
      </c>
      <c r="F21" s="25"/>
      <c r="I21" s="25" t="s">
        <v>5</v>
      </c>
      <c r="J21" s="25" t="s">
        <v>78</v>
      </c>
      <c r="K21" s="25"/>
    </row>
    <row r="22" spans="4:11">
      <c r="D22" s="25" t="s">
        <v>7</v>
      </c>
      <c r="E22" s="25" t="s">
        <v>79</v>
      </c>
      <c r="F22" s="25"/>
      <c r="I22" s="25" t="s">
        <v>7</v>
      </c>
      <c r="J22" s="25" t="s">
        <v>80</v>
      </c>
      <c r="K22" s="25"/>
    </row>
    <row r="23" spans="4:11">
      <c r="D23" s="25" t="s">
        <v>9</v>
      </c>
      <c r="E23" s="24" t="s">
        <v>81</v>
      </c>
      <c r="F23" s="25"/>
      <c r="I23" s="25" t="s">
        <v>9</v>
      </c>
      <c r="J23" s="24" t="s">
        <v>82</v>
      </c>
      <c r="K23" s="25"/>
    </row>
    <row r="24" spans="4:11">
      <c r="D24" s="25" t="s">
        <v>11</v>
      </c>
      <c r="E24" s="25" t="s">
        <v>83</v>
      </c>
      <c r="F24" s="25"/>
      <c r="I24" s="25" t="s">
        <v>11</v>
      </c>
      <c r="J24" s="25"/>
      <c r="K24" s="25"/>
    </row>
    <row r="25" spans="4:11">
      <c r="D25" s="25" t="s">
        <v>13</v>
      </c>
      <c r="E25" s="25" t="s">
        <v>84</v>
      </c>
      <c r="F25" s="25"/>
      <c r="I25" s="25" t="s">
        <v>13</v>
      </c>
      <c r="J25" s="25"/>
      <c r="K25" s="25"/>
    </row>
    <row r="26" spans="4:11">
      <c r="D26" s="25" t="s">
        <v>15</v>
      </c>
      <c r="E26" s="25"/>
      <c r="F26" s="25"/>
      <c r="I26" s="25" t="s">
        <v>15</v>
      </c>
      <c r="J26" s="25"/>
      <c r="K26" s="25"/>
    </row>
    <row r="27" spans="4:11">
      <c r="D27" s="25" t="s">
        <v>17</v>
      </c>
      <c r="E27" s="25"/>
      <c r="F27" s="25"/>
      <c r="I27" s="25" t="s">
        <v>17</v>
      </c>
      <c r="J27" s="25"/>
      <c r="K27" s="25"/>
    </row>
    <row r="28" spans="4:11">
      <c r="D28" s="24"/>
      <c r="E28" s="24"/>
      <c r="F28" s="24"/>
      <c r="I28" s="24"/>
      <c r="J28" s="24"/>
      <c r="K28" s="24"/>
    </row>
    <row r="29" spans="4:11">
      <c r="D29" s="24"/>
      <c r="E29" s="24"/>
      <c r="F29" s="24"/>
      <c r="I29" s="24"/>
      <c r="J29" s="24"/>
      <c r="K29" s="24"/>
    </row>
    <row r="30" spans="4:11">
      <c r="D30" s="24"/>
      <c r="E30" s="24"/>
      <c r="F30" s="24"/>
      <c r="I30" s="24"/>
      <c r="J30" s="24"/>
      <c r="K30" s="24"/>
    </row>
    <row r="31" spans="4:11">
      <c r="D31" s="26" t="s">
        <v>19</v>
      </c>
      <c r="E31" s="26" t="s">
        <v>1</v>
      </c>
      <c r="F31" s="27" t="s">
        <v>20</v>
      </c>
      <c r="I31" s="26" t="s">
        <v>19</v>
      </c>
      <c r="J31" s="26" t="s">
        <v>1</v>
      </c>
      <c r="K31" s="27" t="s">
        <v>20</v>
      </c>
    </row>
    <row r="32" spans="4:11">
      <c r="D32" s="25" t="s">
        <v>21</v>
      </c>
      <c r="E32" s="25" t="s">
        <v>85</v>
      </c>
      <c r="F32" s="25"/>
      <c r="I32" s="25" t="s">
        <v>21</v>
      </c>
      <c r="J32" s="25" t="s">
        <v>86</v>
      </c>
      <c r="K32" s="25"/>
    </row>
    <row r="33" spans="4:11">
      <c r="D33" s="25" t="s">
        <v>23</v>
      </c>
      <c r="E33" s="25" t="s">
        <v>87</v>
      </c>
      <c r="F33" s="25"/>
      <c r="I33" s="25" t="s">
        <v>23</v>
      </c>
      <c r="J33" s="25" t="s">
        <v>88</v>
      </c>
      <c r="K33" s="25"/>
    </row>
    <row r="34" spans="4:11">
      <c r="D34" s="25" t="s">
        <v>25</v>
      </c>
      <c r="E34" s="24" t="s">
        <v>89</v>
      </c>
      <c r="F34" s="25"/>
      <c r="I34" s="25" t="s">
        <v>25</v>
      </c>
      <c r="J34" s="24" t="s">
        <v>90</v>
      </c>
      <c r="K34" s="25"/>
    </row>
    <row r="35" spans="4:11">
      <c r="D35" s="25" t="s">
        <v>27</v>
      </c>
      <c r="E35" s="25"/>
      <c r="F35" s="25"/>
      <c r="I35" s="25" t="s">
        <v>27</v>
      </c>
      <c r="J35" s="25"/>
      <c r="K35" s="25"/>
    </row>
    <row r="36" spans="4:11">
      <c r="D36" s="25" t="s">
        <v>29</v>
      </c>
      <c r="E36" s="25"/>
      <c r="F36" s="25"/>
      <c r="I36" s="25" t="s">
        <v>29</v>
      </c>
      <c r="J36" s="25"/>
      <c r="K36" s="25"/>
    </row>
    <row r="37" spans="4:11">
      <c r="D37" s="25" t="s">
        <v>30</v>
      </c>
      <c r="E37" s="25"/>
      <c r="F37" s="25"/>
      <c r="I37" s="25" t="s">
        <v>30</v>
      </c>
      <c r="J37" s="25"/>
      <c r="K37" s="25"/>
    </row>
    <row r="38" spans="4:11">
      <c r="D38" s="25" t="s">
        <v>31</v>
      </c>
      <c r="E38" s="25"/>
      <c r="F38" s="25"/>
      <c r="I38" s="25" t="s">
        <v>31</v>
      </c>
      <c r="J38" s="25"/>
      <c r="K38" s="25"/>
    </row>
    <row r="39" spans="4:11">
      <c r="D39" s="25" t="s">
        <v>32</v>
      </c>
      <c r="E39" s="25"/>
      <c r="F39" s="25"/>
      <c r="I39" s="25" t="s">
        <v>32</v>
      </c>
      <c r="J39" s="25"/>
      <c r="K39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EAE-7FA2-4B0E-B054-65BA13D14400}">
  <sheetPr>
    <outlinePr summaryBelow="0" summaryRight="0"/>
  </sheetPr>
  <dimension ref="A1:Q21"/>
  <sheetViews>
    <sheetView tabSelected="1" workbookViewId="0">
      <selection activeCell="E7" sqref="E7"/>
    </sheetView>
  </sheetViews>
  <sheetFormatPr defaultColWidth="14.42578125" defaultRowHeight="15.75" customHeight="1"/>
  <cols>
    <col min="1" max="1" width="11.140625" style="24" customWidth="1"/>
    <col min="2" max="9" width="12" style="24" customWidth="1"/>
    <col min="10" max="10" width="44" style="24" customWidth="1"/>
    <col min="11" max="11" width="2.7109375" style="24" customWidth="1"/>
    <col min="12" max="12" width="14.42578125" style="24"/>
    <col min="13" max="13" width="58.140625" style="24" customWidth="1"/>
    <col min="14" max="14" width="2.7109375" style="24" customWidth="1"/>
    <col min="15" max="15" width="14.42578125" style="24"/>
    <col min="16" max="16" width="58.42578125" style="24" customWidth="1"/>
    <col min="17" max="17" width="36.42578125" style="24" bestFit="1" customWidth="1"/>
    <col min="18" max="16384" width="14.42578125" style="24"/>
  </cols>
  <sheetData>
    <row r="1" spans="1:17" ht="15.75" customHeight="1">
      <c r="A1" s="22"/>
      <c r="B1" s="23" t="s">
        <v>21</v>
      </c>
      <c r="C1" s="23" t="s">
        <v>23</v>
      </c>
      <c r="D1" s="23" t="s">
        <v>25</v>
      </c>
      <c r="E1" s="23" t="s">
        <v>27</v>
      </c>
      <c r="F1" s="23" t="s">
        <v>29</v>
      </c>
      <c r="G1" s="23" t="s">
        <v>30</v>
      </c>
      <c r="H1" s="23" t="s">
        <v>31</v>
      </c>
      <c r="I1" s="23" t="s">
        <v>32</v>
      </c>
      <c r="J1" s="23" t="s">
        <v>91</v>
      </c>
      <c r="L1" s="30" t="s">
        <v>33</v>
      </c>
      <c r="M1" s="30" t="s">
        <v>92</v>
      </c>
      <c r="O1" s="30" t="s">
        <v>19</v>
      </c>
      <c r="P1" s="30" t="s">
        <v>92</v>
      </c>
      <c r="Q1" s="32" t="s">
        <v>20</v>
      </c>
    </row>
    <row r="2" spans="1:17" ht="15.75" customHeight="1">
      <c r="A2" s="23" t="s">
        <v>34</v>
      </c>
      <c r="B2" s="22" t="s">
        <v>93</v>
      </c>
      <c r="C2" s="22" t="s">
        <v>93</v>
      </c>
      <c r="D2" s="22" t="s">
        <v>93</v>
      </c>
      <c r="E2" s="22" t="s">
        <v>93</v>
      </c>
      <c r="F2" s="22"/>
      <c r="G2" s="22"/>
      <c r="H2" s="22"/>
      <c r="I2" s="22"/>
      <c r="J2" s="22"/>
      <c r="L2" s="31" t="str">
        <f>'Obj &amp; Constraints, Concepts'!A26</f>
        <v>Concept 1</v>
      </c>
      <c r="M2" s="31" t="str">
        <f>'Obj &amp; Constraints, Concepts'!B26</f>
        <v>Camouflage net</v>
      </c>
      <c r="O2" s="31" t="str">
        <f>'Obj &amp; Constraints, Concepts'!A14</f>
        <v>Constraint 1</v>
      </c>
      <c r="P2" s="31" t="str">
        <f>'Obj &amp; Constraints, Concepts'!B14</f>
        <v>Must make the hide accessible to the disabled.</v>
      </c>
      <c r="Q2" s="31">
        <f>'Obj &amp; Constraints, Concepts'!C14</f>
        <v>0</v>
      </c>
    </row>
    <row r="3" spans="1:17" ht="15.75" customHeight="1">
      <c r="A3" s="23" t="s">
        <v>36</v>
      </c>
      <c r="B3" s="22" t="s">
        <v>93</v>
      </c>
      <c r="C3" s="22" t="s">
        <v>93</v>
      </c>
      <c r="D3" s="22" t="s">
        <v>93</v>
      </c>
      <c r="E3" s="22" t="s">
        <v>93</v>
      </c>
      <c r="F3" s="22"/>
      <c r="G3" s="22"/>
      <c r="H3" s="22"/>
      <c r="I3" s="22"/>
      <c r="J3" s="22"/>
      <c r="L3" s="31" t="str">
        <f>'Obj &amp; Constraints, Concepts'!A27</f>
        <v>Concept 2</v>
      </c>
      <c r="M3" s="31" t="str">
        <f>'Obj &amp; Constraints, Concepts'!B27</f>
        <v>"Stackable" and symmetrical design</v>
      </c>
      <c r="O3" s="31" t="str">
        <f>'Obj &amp; Constraints, Concepts'!A15</f>
        <v>Constraint 2</v>
      </c>
      <c r="P3" s="31" t="str">
        <f>'Obj &amp; Constraints, Concepts'!B15</f>
        <v>Must not disturb the local wildlife</v>
      </c>
      <c r="Q3" s="31">
        <f>'Obj &amp; Constraints, Concepts'!C15</f>
        <v>0</v>
      </c>
    </row>
    <row r="4" spans="1:17" ht="15.75" customHeight="1">
      <c r="A4" s="23" t="s">
        <v>38</v>
      </c>
      <c r="B4" s="22" t="s">
        <v>93</v>
      </c>
      <c r="C4" s="22" t="s">
        <v>93</v>
      </c>
      <c r="D4" s="22" t="s">
        <v>93</v>
      </c>
      <c r="E4" s="22" t="s">
        <v>93</v>
      </c>
      <c r="F4" s="22"/>
      <c r="G4" s="22"/>
      <c r="H4" s="22"/>
      <c r="I4" s="22"/>
      <c r="J4" s="22"/>
      <c r="L4" s="31" t="str">
        <f>'Obj &amp; Constraints, Concepts'!A28</f>
        <v>Concept 3</v>
      </c>
      <c r="M4" s="31" t="str">
        <f>'Obj &amp; Constraints, Concepts'!B28</f>
        <v xml:space="preserve">A ramp for accessibility </v>
      </c>
      <c r="O4" s="31" t="str">
        <f>'Obj &amp; Constraints, Concepts'!A16</f>
        <v>Constraint 3</v>
      </c>
      <c r="P4" s="31" t="str">
        <f>'Obj &amp; Constraints, Concepts'!B16</f>
        <v>It must be on, and suitable for, Pelee Island</v>
      </c>
      <c r="Q4" s="31">
        <f>'Obj &amp; Constraints, Concepts'!C16</f>
        <v>0</v>
      </c>
    </row>
    <row r="5" spans="1:17" ht="15.75" customHeight="1">
      <c r="A5" s="23" t="s">
        <v>40</v>
      </c>
      <c r="B5" s="22" t="s">
        <v>93</v>
      </c>
      <c r="C5" s="22" t="s">
        <v>93</v>
      </c>
      <c r="D5" s="22" t="s">
        <v>93</v>
      </c>
      <c r="E5" s="22" t="s">
        <v>93</v>
      </c>
      <c r="F5" s="22"/>
      <c r="G5" s="22"/>
      <c r="H5" s="22"/>
      <c r="I5" s="22"/>
      <c r="J5" s="22"/>
      <c r="L5" s="31" t="str">
        <f>'Obj &amp; Constraints, Concepts'!A29</f>
        <v>Concept 4</v>
      </c>
      <c r="M5" s="31" t="str">
        <f>'Obj &amp; Constraints, Concepts'!B29</f>
        <v>Enclosed door area</v>
      </c>
      <c r="O5" s="31" t="str">
        <f>'Obj &amp; Constraints, Concepts'!A17</f>
        <v>Constraint 4</v>
      </c>
      <c r="P5" s="31" t="str">
        <f>'Obj &amp; Constraints, Concepts'!B17</f>
        <v>Must not be too big (no second story, built for 4-8 people, etc.)</v>
      </c>
      <c r="Q5" s="31">
        <f>'Obj &amp; Constraints, Concepts'!C17</f>
        <v>0</v>
      </c>
    </row>
    <row r="6" spans="1:17" ht="15.75" customHeight="1">
      <c r="A6" s="23" t="s">
        <v>42</v>
      </c>
      <c r="B6" s="22" t="s">
        <v>93</v>
      </c>
      <c r="C6" s="22" t="s">
        <v>93</v>
      </c>
      <c r="D6" s="22" t="s">
        <v>93</v>
      </c>
      <c r="E6" s="22" t="s">
        <v>93</v>
      </c>
      <c r="F6" s="22"/>
      <c r="G6" s="22"/>
      <c r="H6" s="22"/>
      <c r="I6" s="22"/>
      <c r="J6" s="22"/>
      <c r="L6" s="31" t="str">
        <f>'Obj &amp; Constraints, Concepts'!A30</f>
        <v>Concept 5</v>
      </c>
      <c r="M6" s="31" t="str">
        <f>'Obj &amp; Constraints, Concepts'!B30</f>
        <v>Slit windows</v>
      </c>
      <c r="O6" s="31" t="str">
        <f>'Obj &amp; Constraints, Concepts'!A18</f>
        <v>Constraint 5</v>
      </c>
      <c r="P6" s="31">
        <f>'Obj &amp; Constraints, Concepts'!B18</f>
        <v>0</v>
      </c>
      <c r="Q6" s="31">
        <f>'Obj &amp; Constraints, Concepts'!C18</f>
        <v>0</v>
      </c>
    </row>
    <row r="7" spans="1:17" ht="15.75" customHeight="1">
      <c r="A7" s="23" t="s">
        <v>44</v>
      </c>
      <c r="B7" s="22" t="s">
        <v>93</v>
      </c>
      <c r="C7" s="22" t="s">
        <v>93</v>
      </c>
      <c r="D7" s="22" t="s">
        <v>93</v>
      </c>
      <c r="E7" s="22" t="s">
        <v>93</v>
      </c>
      <c r="F7" s="22"/>
      <c r="G7" s="22"/>
      <c r="H7" s="22"/>
      <c r="I7" s="22"/>
      <c r="J7" s="22"/>
      <c r="L7" s="31" t="str">
        <f>'Obj &amp; Constraints, Concepts'!A31</f>
        <v>Concept 6</v>
      </c>
      <c r="M7" s="31" t="str">
        <f>'Obj &amp; Constraints, Concepts'!B31</f>
        <v>Raised foundation</v>
      </c>
      <c r="O7" s="31" t="str">
        <f>'Obj &amp; Constraints, Concepts'!A19</f>
        <v>Constraint 6</v>
      </c>
      <c r="P7" s="31">
        <f>'Obj &amp; Constraints, Concepts'!B19</f>
        <v>0</v>
      </c>
      <c r="Q7" s="31">
        <f>'Obj &amp; Constraints, Concepts'!C19</f>
        <v>0</v>
      </c>
    </row>
    <row r="8" spans="1:17" ht="15.75" customHeight="1">
      <c r="A8" s="23" t="s">
        <v>46</v>
      </c>
      <c r="B8" s="22" t="s">
        <v>93</v>
      </c>
      <c r="C8" s="35"/>
      <c r="D8" s="22" t="s">
        <v>93</v>
      </c>
      <c r="E8" s="22" t="s">
        <v>93</v>
      </c>
      <c r="F8" s="22"/>
      <c r="G8" s="22"/>
      <c r="H8" s="22"/>
      <c r="I8" s="22"/>
      <c r="J8" s="22"/>
      <c r="L8" s="31" t="str">
        <f>'Obj &amp; Constraints, Concepts'!A32</f>
        <v>Concept 7</v>
      </c>
      <c r="M8" s="31" t="str">
        <f>'Obj &amp; Constraints, Concepts'!B32</f>
        <v>A fireplace in the hide</v>
      </c>
      <c r="O8" s="31" t="str">
        <f>'Obj &amp; Constraints, Concepts'!A20</f>
        <v>Constraint 7</v>
      </c>
      <c r="P8" s="31">
        <f>'Obj &amp; Constraints, Concepts'!B20</f>
        <v>0</v>
      </c>
      <c r="Q8" s="31">
        <f>'Obj &amp; Constraints, Concepts'!C20</f>
        <v>0</v>
      </c>
    </row>
    <row r="9" spans="1:17" ht="15.75" customHeight="1">
      <c r="A9" s="23" t="s">
        <v>48</v>
      </c>
      <c r="B9" s="22" t="s">
        <v>93</v>
      </c>
      <c r="C9" s="22" t="s">
        <v>93</v>
      </c>
      <c r="D9" s="22" t="s">
        <v>93</v>
      </c>
      <c r="E9" s="22" t="s">
        <v>93</v>
      </c>
      <c r="F9" s="22"/>
      <c r="G9" s="22"/>
      <c r="H9" s="22"/>
      <c r="I9" s="22"/>
      <c r="J9" s="22"/>
      <c r="L9" s="31" t="str">
        <f>'Obj &amp; Constraints, Concepts'!A33</f>
        <v>Concept 8</v>
      </c>
      <c r="M9" s="31" t="str">
        <f>'Obj &amp; Constraints, Concepts'!B33</f>
        <v>Paint the outside</v>
      </c>
      <c r="O9" s="31" t="str">
        <f>'Obj &amp; Constraints, Concepts'!A21</f>
        <v>Constraint 8</v>
      </c>
      <c r="P9" s="31">
        <f>'Obj &amp; Constraints, Concepts'!B21</f>
        <v>0</v>
      </c>
      <c r="Q9" s="31">
        <f>'Obj &amp; Constraints, Concepts'!C21</f>
        <v>0</v>
      </c>
    </row>
    <row r="10" spans="1:17" ht="15.75" customHeight="1">
      <c r="A10" s="23" t="s">
        <v>50</v>
      </c>
      <c r="B10" s="22" t="s">
        <v>93</v>
      </c>
      <c r="C10" s="22" t="s">
        <v>93</v>
      </c>
      <c r="D10" s="22" t="s">
        <v>93</v>
      </c>
      <c r="E10" s="22" t="s">
        <v>93</v>
      </c>
      <c r="F10" s="22"/>
      <c r="G10" s="22"/>
      <c r="H10" s="22"/>
      <c r="I10" s="22"/>
      <c r="J10" s="22"/>
      <c r="L10" s="31" t="str">
        <f>'Obj &amp; Constraints, Concepts'!A34</f>
        <v>Concept 9</v>
      </c>
      <c r="M10" s="31" t="str">
        <f>'Obj &amp; Constraints, Concepts'!B34</f>
        <v>Room for resting elbows or putting camera/binocular tripods</v>
      </c>
    </row>
    <row r="11" spans="1:17" ht="15.75" customHeight="1">
      <c r="A11" s="23" t="s">
        <v>52</v>
      </c>
      <c r="B11" s="22" t="s">
        <v>93</v>
      </c>
      <c r="C11" s="22" t="s">
        <v>93</v>
      </c>
      <c r="D11" s="22" t="s">
        <v>93</v>
      </c>
      <c r="E11" s="22" t="s">
        <v>93</v>
      </c>
      <c r="F11" s="22"/>
      <c r="G11" s="22"/>
      <c r="H11" s="22"/>
      <c r="I11" s="22"/>
      <c r="J11" s="22"/>
      <c r="L11" s="31" t="str">
        <f>'Obj &amp; Constraints, Concepts'!A35</f>
        <v>Concept 10</v>
      </c>
      <c r="M11" s="31" t="str">
        <f>'Obj &amp; Constraints, Concepts'!B35</f>
        <v>benches inside</v>
      </c>
    </row>
    <row r="12" spans="1:17" ht="15.75" customHeight="1">
      <c r="A12" s="23" t="s">
        <v>54</v>
      </c>
      <c r="B12" s="22" t="s">
        <v>93</v>
      </c>
      <c r="C12" s="22" t="s">
        <v>93</v>
      </c>
      <c r="D12" s="22" t="s">
        <v>93</v>
      </c>
      <c r="E12" s="22" t="s">
        <v>93</v>
      </c>
      <c r="F12" s="22"/>
      <c r="G12" s="22"/>
      <c r="H12" s="22"/>
      <c r="I12" s="22"/>
      <c r="J12" s="22"/>
      <c r="L12" s="31" t="str">
        <f>'Obj &amp; Constraints, Concepts'!A36</f>
        <v>Concept 11</v>
      </c>
      <c r="M12" s="31" t="str">
        <f>'Obj &amp; Constraints, Concepts'!B36</f>
        <v>signs/QR codes about the wildlife and resources</v>
      </c>
    </row>
    <row r="13" spans="1:17" ht="15.75" customHeight="1">
      <c r="A13" s="23" t="s">
        <v>56</v>
      </c>
      <c r="B13" s="22" t="s">
        <v>93</v>
      </c>
      <c r="C13" s="22" t="s">
        <v>93</v>
      </c>
      <c r="D13" s="22" t="s">
        <v>93</v>
      </c>
      <c r="E13" s="22" t="s">
        <v>93</v>
      </c>
      <c r="F13" s="22"/>
      <c r="G13" s="22"/>
      <c r="H13" s="22"/>
      <c r="I13" s="22"/>
      <c r="J13" s="22"/>
      <c r="L13" s="31" t="str">
        <f>'Obj &amp; Constraints, Concepts'!A37</f>
        <v>Concept 12</v>
      </c>
      <c r="M13" s="31" t="str">
        <f>'Obj &amp; Constraints, Concepts'!B37</f>
        <v>Build the hide in the earth mound</v>
      </c>
    </row>
    <row r="14" spans="1:17" ht="15.75" customHeight="1">
      <c r="A14" s="23" t="s">
        <v>58</v>
      </c>
      <c r="B14" s="22" t="s">
        <v>93</v>
      </c>
      <c r="C14" s="22" t="s">
        <v>93</v>
      </c>
      <c r="D14" s="22" t="s">
        <v>93</v>
      </c>
      <c r="E14" s="22" t="s">
        <v>93</v>
      </c>
      <c r="F14" s="22"/>
      <c r="G14" s="22"/>
      <c r="H14" s="22"/>
      <c r="I14" s="22"/>
      <c r="J14" s="22"/>
      <c r="L14" s="31" t="str">
        <f>'Obj &amp; Constraints, Concepts'!A38</f>
        <v>Concept 13</v>
      </c>
      <c r="M14" s="31" t="str">
        <f>'Obj &amp; Constraints, Concepts'!B38</f>
        <v>Stairs and ramp</v>
      </c>
    </row>
    <row r="15" spans="1:17" ht="15.75" customHeight="1">
      <c r="A15" s="23" t="s">
        <v>60</v>
      </c>
      <c r="B15" s="22" t="s">
        <v>93</v>
      </c>
      <c r="C15" s="22" t="s">
        <v>93</v>
      </c>
      <c r="D15" s="22" t="s">
        <v>93</v>
      </c>
      <c r="E15" s="22" t="s">
        <v>93</v>
      </c>
      <c r="F15" s="22"/>
      <c r="G15" s="22"/>
      <c r="H15" s="22"/>
      <c r="I15" s="22"/>
      <c r="J15" s="22"/>
      <c r="L15" s="31" t="str">
        <f>'Obj &amp; Constraints, Concepts'!A39</f>
        <v>Concept 14</v>
      </c>
      <c r="M15" s="31" t="str">
        <f>'Obj &amp; Constraints, Concepts'!B39</f>
        <v>safety feature on windows to protect birds</v>
      </c>
    </row>
    <row r="16" spans="1:17" ht="15.75" customHeight="1">
      <c r="A16" s="23" t="s">
        <v>62</v>
      </c>
      <c r="B16" s="22" t="s">
        <v>93</v>
      </c>
      <c r="C16" s="22" t="s">
        <v>93</v>
      </c>
      <c r="D16" s="22" t="s">
        <v>93</v>
      </c>
      <c r="E16" s="22" t="s">
        <v>93</v>
      </c>
      <c r="F16" s="22"/>
      <c r="G16" s="22"/>
      <c r="H16" s="22"/>
      <c r="I16" s="22"/>
      <c r="J16" s="22"/>
      <c r="L16" s="31" t="str">
        <f>'Obj &amp; Constraints, Concepts'!A40</f>
        <v>Concept 15</v>
      </c>
      <c r="M16" s="31" t="str">
        <f>'Obj &amp; Constraints, Concepts'!B40</f>
        <v>Quiet entrance, dirt path to not create disturbance</v>
      </c>
    </row>
    <row r="17" spans="1:13" ht="15.75" customHeight="1">
      <c r="A17" s="23" t="s">
        <v>64</v>
      </c>
      <c r="B17" s="22" t="s">
        <v>93</v>
      </c>
      <c r="C17" s="22" t="s">
        <v>93</v>
      </c>
      <c r="D17" s="22" t="s">
        <v>93</v>
      </c>
      <c r="E17" s="22" t="s">
        <v>93</v>
      </c>
      <c r="F17" s="22"/>
      <c r="G17" s="22"/>
      <c r="H17" s="22"/>
      <c r="I17" s="22"/>
      <c r="J17" s="22"/>
      <c r="L17" s="31" t="str">
        <f>'Obj &amp; Constraints, Concepts'!A41</f>
        <v>Concept 16</v>
      </c>
      <c r="M17" s="31" t="str">
        <f>'Obj &amp; Constraints, Concepts'!B41</f>
        <v>nests for birds -&gt; nest cups for barn swallows</v>
      </c>
    </row>
    <row r="18" spans="1:13" ht="15.75" customHeight="1">
      <c r="A18" s="23" t="s">
        <v>67</v>
      </c>
      <c r="B18" s="22" t="s">
        <v>93</v>
      </c>
      <c r="C18" s="35"/>
      <c r="D18" s="22" t="s">
        <v>93</v>
      </c>
      <c r="E18" s="22" t="s">
        <v>93</v>
      </c>
      <c r="F18" s="22"/>
      <c r="G18" s="22"/>
      <c r="H18" s="22"/>
      <c r="I18" s="22"/>
      <c r="J18" s="22"/>
      <c r="L18" s="31" t="str">
        <f>'Obj &amp; Constraints, Concepts'!A42</f>
        <v>Concept 17</v>
      </c>
      <c r="M18" s="31" t="str">
        <f>'Obj &amp; Constraints, Concepts'!B42</f>
        <v>Shutters on windows so no glass needed</v>
      </c>
    </row>
    <row r="19" spans="1:13" ht="15.75" customHeight="1">
      <c r="A19" s="23" t="s">
        <v>69</v>
      </c>
      <c r="B19" s="22" t="s">
        <v>93</v>
      </c>
      <c r="C19" s="22" t="s">
        <v>93</v>
      </c>
      <c r="D19" s="22" t="s">
        <v>93</v>
      </c>
      <c r="E19" s="22" t="s">
        <v>93</v>
      </c>
      <c r="F19" s="22"/>
      <c r="G19" s="22"/>
      <c r="H19" s="22"/>
      <c r="I19" s="22"/>
      <c r="J19" s="22"/>
      <c r="L19" s="31" t="str">
        <f>'Obj &amp; Constraints, Concepts'!A43</f>
        <v>Concept 18</v>
      </c>
      <c r="M19" s="31" t="str">
        <f>'Obj &amp; Constraints, Concepts'!B43</f>
        <v>Rough walls in roof for nest building</v>
      </c>
    </row>
    <row r="20" spans="1:13" ht="15.75" customHeight="1">
      <c r="A20" s="23" t="s">
        <v>71</v>
      </c>
      <c r="B20" s="22" t="s">
        <v>93</v>
      </c>
      <c r="C20" s="22" t="s">
        <v>93</v>
      </c>
      <c r="D20" s="22" t="s">
        <v>93</v>
      </c>
      <c r="E20" s="22" t="s">
        <v>93</v>
      </c>
      <c r="F20" s="22"/>
      <c r="G20" s="22"/>
      <c r="H20" s="22"/>
      <c r="I20" s="22"/>
      <c r="J20" s="22"/>
      <c r="L20" s="31" t="str">
        <f>'Obj &amp; Constraints, Concepts'!A44</f>
        <v>Concept 19</v>
      </c>
      <c r="M20" s="31" t="str">
        <f>'Obj &amp; Constraints, Concepts'!B44</f>
        <v>Nesting materials box</v>
      </c>
    </row>
    <row r="21" spans="1:13" ht="15.75" customHeight="1">
      <c r="A21" s="37" t="s">
        <v>73</v>
      </c>
      <c r="B21" s="38"/>
      <c r="C21" s="38"/>
      <c r="D21" s="38"/>
      <c r="E21" s="38"/>
      <c r="F21" s="38"/>
      <c r="G21" s="38"/>
      <c r="H21" s="38"/>
      <c r="I21" s="38"/>
      <c r="J21" s="38"/>
      <c r="L21" s="31" t="str">
        <f>'Obj &amp; Constraints, Concepts'!A45</f>
        <v>Concept 20</v>
      </c>
      <c r="M21" s="31">
        <f>'Obj &amp; Constraints, Concepts'!B45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4"/>
  <sheetViews>
    <sheetView zoomScale="170" zoomScaleNormal="170" workbookViewId="0">
      <selection activeCell="F12" sqref="F12"/>
    </sheetView>
  </sheetViews>
  <sheetFormatPr defaultColWidth="14.42578125" defaultRowHeight="15.75" customHeight="1"/>
  <cols>
    <col min="1" max="1" width="10.42578125" customWidth="1"/>
    <col min="2" max="9" width="6.28515625" customWidth="1"/>
    <col min="10" max="10" width="7.28515625" customWidth="1"/>
    <col min="11" max="11" width="22.140625" customWidth="1"/>
    <col min="12" max="12" width="2.42578125" customWidth="1"/>
    <col min="13" max="13" width="18.7109375" customWidth="1"/>
    <col min="15" max="15" width="3.140625" customWidth="1"/>
    <col min="17" max="17" width="58.140625" customWidth="1"/>
    <col min="18" max="18" width="30.42578125" bestFit="1" customWidth="1"/>
  </cols>
  <sheetData>
    <row r="1" spans="1:18" ht="13.15">
      <c r="A1" s="1" t="s">
        <v>94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2" t="s">
        <v>95</v>
      </c>
      <c r="K1" s="3" t="s">
        <v>96</v>
      </c>
      <c r="M1" s="47" t="s">
        <v>97</v>
      </c>
      <c r="N1" s="48"/>
      <c r="P1" s="28" t="s">
        <v>0</v>
      </c>
      <c r="Q1" s="28" t="s">
        <v>92</v>
      </c>
      <c r="R1" s="28" t="s">
        <v>2</v>
      </c>
    </row>
    <row r="2" spans="1:18" ht="13.15">
      <c r="A2" s="5" t="s">
        <v>3</v>
      </c>
      <c r="B2" s="6">
        <v>1</v>
      </c>
      <c r="C2" s="7">
        <f>1/B3</f>
        <v>0.2</v>
      </c>
      <c r="D2" s="7">
        <f>1/B4</f>
        <v>0.14285714285714285</v>
      </c>
      <c r="E2" s="7">
        <f>1/B5</f>
        <v>0.33333333333333331</v>
      </c>
      <c r="F2" s="7">
        <f>1/B6</f>
        <v>0.2</v>
      </c>
      <c r="G2" s="7">
        <f>1/B7</f>
        <v>0.2</v>
      </c>
      <c r="H2" s="7">
        <f>1/B8</f>
        <v>0.33333333333333331</v>
      </c>
      <c r="I2" s="7">
        <f>1/B9</f>
        <v>0.2</v>
      </c>
      <c r="J2" s="8">
        <f t="shared" ref="J2:J9" si="0">SUM(B2:I2)</f>
        <v>2.6095238095238096</v>
      </c>
      <c r="K2" s="39">
        <f>J2/$J$10</f>
        <v>1.911805749372035E-2</v>
      </c>
      <c r="M2" s="4" t="s">
        <v>98</v>
      </c>
      <c r="N2" s="9" t="s">
        <v>99</v>
      </c>
      <c r="P2" s="29" t="str">
        <f>'Obj &amp; Constraints, Concepts'!A2</f>
        <v>OBJ 1</v>
      </c>
      <c r="Q2" s="29" t="str">
        <f>'Obj &amp; Constraints, Concepts'!B2</f>
        <v>Aesthetically pleasing/interesting interior/exterior</v>
      </c>
      <c r="R2" s="29">
        <f>'Obj &amp; Constraints, Concepts'!C2</f>
        <v>0</v>
      </c>
    </row>
    <row r="3" spans="1:18" ht="13.15">
      <c r="A3" s="5" t="s">
        <v>5</v>
      </c>
      <c r="B3" s="7">
        <v>5</v>
      </c>
      <c r="C3" s="6">
        <v>1</v>
      </c>
      <c r="D3" s="7">
        <f>1/C4</f>
        <v>0.14285714285714285</v>
      </c>
      <c r="E3" s="7">
        <f>1/C5</f>
        <v>3</v>
      </c>
      <c r="F3" s="7">
        <f>1/C6</f>
        <v>0.2</v>
      </c>
      <c r="G3" s="7">
        <f>1/C7</f>
        <v>0.2</v>
      </c>
      <c r="H3" s="7">
        <f>1/C8</f>
        <v>0.33333333333333331</v>
      </c>
      <c r="I3" s="7">
        <f>1/C9</f>
        <v>0.2</v>
      </c>
      <c r="J3" s="8">
        <f t="shared" si="0"/>
        <v>10.076190476190474</v>
      </c>
      <c r="K3" s="39">
        <f t="shared" ref="K2:K9" si="1">J3/$J$10</f>
        <v>7.3820820541445703E-2</v>
      </c>
      <c r="M3" s="10" t="s">
        <v>100</v>
      </c>
      <c r="N3" s="11" t="s">
        <v>101</v>
      </c>
      <c r="P3" s="29" t="str">
        <f>'Obj &amp; Constraints, Concepts'!A3</f>
        <v>OBJ 2</v>
      </c>
      <c r="Q3" s="29" t="str">
        <f>'Obj &amp; Constraints, Concepts'!B3</f>
        <v>To keep costs of all sorts low</v>
      </c>
      <c r="R3" s="29">
        <f>'Obj &amp; Constraints, Concepts'!C3</f>
        <v>0</v>
      </c>
    </row>
    <row r="4" spans="1:18" ht="13.15">
      <c r="A4" s="5" t="s">
        <v>7</v>
      </c>
      <c r="B4" s="7">
        <v>7</v>
      </c>
      <c r="C4" s="7">
        <v>7</v>
      </c>
      <c r="D4" s="6">
        <v>1</v>
      </c>
      <c r="E4" s="7">
        <f>1/D5</f>
        <v>3</v>
      </c>
      <c r="F4" s="7">
        <f>1/D6</f>
        <v>1</v>
      </c>
      <c r="G4" s="7">
        <f>1/D7</f>
        <v>3</v>
      </c>
      <c r="H4" s="7">
        <f>1/D8</f>
        <v>7</v>
      </c>
      <c r="I4" s="7">
        <f>1/D9</f>
        <v>3</v>
      </c>
      <c r="J4" s="8">
        <f t="shared" si="0"/>
        <v>32</v>
      </c>
      <c r="K4" s="39">
        <f>J4/$J$10</f>
        <v>0.23444041306168018</v>
      </c>
      <c r="M4" s="10" t="s">
        <v>102</v>
      </c>
      <c r="N4" s="11" t="s">
        <v>103</v>
      </c>
      <c r="P4" s="29" t="str">
        <f>'Obj &amp; Constraints, Concepts'!A4</f>
        <v>OBJ 3</v>
      </c>
      <c r="Q4" s="29" t="str">
        <f>'Obj &amp; Constraints, Concepts'!B4</f>
        <v>To have the hide blend in with the environment surrounding it</v>
      </c>
      <c r="R4" s="29">
        <f>'Obj &amp; Constraints, Concepts'!C4</f>
        <v>0</v>
      </c>
    </row>
    <row r="5" spans="1:18" ht="13.15">
      <c r="A5" s="5" t="s">
        <v>9</v>
      </c>
      <c r="B5" s="7">
        <v>3</v>
      </c>
      <c r="C5" s="36">
        <f>1/3</f>
        <v>0.33333333333333331</v>
      </c>
      <c r="D5" s="7">
        <f>1/3</f>
        <v>0.33333333333333331</v>
      </c>
      <c r="E5" s="6">
        <v>1</v>
      </c>
      <c r="F5" s="7">
        <f>1/E6</f>
        <v>0.2</v>
      </c>
      <c r="G5" s="7">
        <f>1/E7</f>
        <v>0.33333333333333331</v>
      </c>
      <c r="H5" s="36">
        <f>1/3</f>
        <v>0.33333333333333331</v>
      </c>
      <c r="I5" s="7">
        <f>1/E9</f>
        <v>0.2</v>
      </c>
      <c r="J5" s="8">
        <f t="shared" si="0"/>
        <v>5.7333333333333334</v>
      </c>
      <c r="K5" s="39">
        <f t="shared" si="1"/>
        <v>4.2003907340217701E-2</v>
      </c>
      <c r="M5" s="10" t="s">
        <v>104</v>
      </c>
      <c r="N5" s="11" t="s">
        <v>105</v>
      </c>
      <c r="P5" s="29" t="str">
        <f>'Obj &amp; Constraints, Concepts'!A5</f>
        <v>OBJ 4</v>
      </c>
      <c r="Q5" s="29" t="str">
        <f>'Obj &amp; Constraints, Concepts'!B5</f>
        <v>To be comfortable</v>
      </c>
      <c r="R5" s="29">
        <f>'Obj &amp; Constraints, Concepts'!C5</f>
        <v>0</v>
      </c>
    </row>
    <row r="6" spans="1:18" ht="13.15">
      <c r="A6" s="5" t="s">
        <v>11</v>
      </c>
      <c r="B6" s="7">
        <v>5</v>
      </c>
      <c r="C6" s="7">
        <v>5</v>
      </c>
      <c r="D6" s="7">
        <v>1</v>
      </c>
      <c r="E6" s="7">
        <v>5</v>
      </c>
      <c r="F6" s="6">
        <v>1</v>
      </c>
      <c r="G6" s="7">
        <f>1/F7</f>
        <v>3</v>
      </c>
      <c r="H6" s="7">
        <f>1/F8</f>
        <v>5</v>
      </c>
      <c r="I6" s="7">
        <v>3</v>
      </c>
      <c r="J6" s="8">
        <f t="shared" si="0"/>
        <v>28</v>
      </c>
      <c r="K6" s="39">
        <f>J6/$J$10</f>
        <v>0.20513536142897015</v>
      </c>
      <c r="M6" s="10" t="s">
        <v>106</v>
      </c>
      <c r="N6" s="11" t="s">
        <v>107</v>
      </c>
      <c r="P6" s="29" t="str">
        <f>'Obj &amp; Constraints, Concepts'!A6</f>
        <v>OBJ 5</v>
      </c>
      <c r="Q6" s="29" t="str">
        <f>'Obj &amp; Constraints, Concepts'!B6</f>
        <v xml:space="preserve">Environmentally friendly materials preferred </v>
      </c>
      <c r="R6" s="29">
        <f>'Obj &amp; Constraints, Concepts'!C6</f>
        <v>0</v>
      </c>
    </row>
    <row r="7" spans="1:18" ht="13.15">
      <c r="A7" s="5" t="s">
        <v>13</v>
      </c>
      <c r="B7" s="7">
        <v>5</v>
      </c>
      <c r="C7" s="7">
        <v>5</v>
      </c>
      <c r="D7" s="7">
        <f>1/3</f>
        <v>0.33333333333333331</v>
      </c>
      <c r="E7" s="7">
        <v>3</v>
      </c>
      <c r="F7" s="7">
        <f>1/3</f>
        <v>0.33333333333333331</v>
      </c>
      <c r="G7" s="6">
        <v>1</v>
      </c>
      <c r="H7" s="7">
        <f>1/G8</f>
        <v>3</v>
      </c>
      <c r="I7" s="7">
        <f>1/G9</f>
        <v>0.2</v>
      </c>
      <c r="J7" s="8">
        <f t="shared" si="0"/>
        <v>17.866666666666667</v>
      </c>
      <c r="K7" s="39">
        <f t="shared" si="1"/>
        <v>0.13089589729277143</v>
      </c>
      <c r="M7" s="10" t="s">
        <v>108</v>
      </c>
      <c r="N7" s="12">
        <v>1</v>
      </c>
      <c r="P7" s="29" t="str">
        <f>'Obj &amp; Constraints, Concepts'!A7</f>
        <v>OBJ 6</v>
      </c>
      <c r="Q7" s="29" t="str">
        <f>'Obj &amp; Constraints, Concepts'!B7</f>
        <v>To be low maintenance</v>
      </c>
      <c r="R7" s="29">
        <f>'Obj &amp; Constraints, Concepts'!C7</f>
        <v>0</v>
      </c>
    </row>
    <row r="8" spans="1:18" ht="13.15">
      <c r="A8" s="5" t="s">
        <v>15</v>
      </c>
      <c r="B8" s="7">
        <v>3</v>
      </c>
      <c r="C8" s="7">
        <v>3</v>
      </c>
      <c r="D8" s="7">
        <f>1/7</f>
        <v>0.14285714285714285</v>
      </c>
      <c r="E8" s="7">
        <v>3</v>
      </c>
      <c r="F8" s="7">
        <f>1/5</f>
        <v>0.2</v>
      </c>
      <c r="G8" s="7">
        <f>1/3</f>
        <v>0.33333333333333331</v>
      </c>
      <c r="H8" s="6">
        <v>1</v>
      </c>
      <c r="I8" s="7">
        <f>1/H9</f>
        <v>0.2</v>
      </c>
      <c r="J8" s="8">
        <f t="shared" si="0"/>
        <v>10.876190476190475</v>
      </c>
      <c r="K8" s="39">
        <f>J8/$J$10</f>
        <v>7.9681830867987719E-2</v>
      </c>
      <c r="M8" s="10" t="s">
        <v>109</v>
      </c>
      <c r="N8" s="12">
        <v>3</v>
      </c>
      <c r="P8" s="29" t="str">
        <f>'Obj &amp; Constraints, Concepts'!A8</f>
        <v>OBJ 7</v>
      </c>
      <c r="Q8" s="29" t="str">
        <f>'Obj &amp; Constraints, Concepts'!B8</f>
        <v>Scalable design</v>
      </c>
      <c r="R8" s="29">
        <f>'Obj &amp; Constraints, Concepts'!C8</f>
        <v>0</v>
      </c>
    </row>
    <row r="9" spans="1:18" ht="13.15">
      <c r="A9" s="5" t="s">
        <v>17</v>
      </c>
      <c r="B9" s="7">
        <v>5</v>
      </c>
      <c r="C9" s="7">
        <v>5</v>
      </c>
      <c r="D9" s="36">
        <f>1/3</f>
        <v>0.33333333333333331</v>
      </c>
      <c r="E9" s="7">
        <v>5</v>
      </c>
      <c r="F9" s="7">
        <v>3</v>
      </c>
      <c r="G9" s="7">
        <v>5</v>
      </c>
      <c r="H9" s="7">
        <v>5</v>
      </c>
      <c r="I9" s="6">
        <v>1</v>
      </c>
      <c r="J9" s="8">
        <f t="shared" si="0"/>
        <v>29.333333333333336</v>
      </c>
      <c r="K9" s="39">
        <f>J9/$J$10</f>
        <v>0.21490371197320685</v>
      </c>
      <c r="M9" s="10" t="s">
        <v>110</v>
      </c>
      <c r="N9" s="12">
        <v>5</v>
      </c>
      <c r="P9" s="29" t="str">
        <f>'Obj &amp; Constraints, Concepts'!A9</f>
        <v>OBJ 8</v>
      </c>
      <c r="Q9" s="29" t="str">
        <f>'Obj &amp; Constraints, Concepts'!B9</f>
        <v>To last a long time</v>
      </c>
      <c r="R9" s="29">
        <f>'Obj &amp; Constraints, Concepts'!C9</f>
        <v>0</v>
      </c>
    </row>
    <row r="10" spans="1:18" ht="13.15">
      <c r="I10" s="1" t="s">
        <v>111</v>
      </c>
      <c r="J10" s="8">
        <f t="shared" ref="J10:K10" si="2">SUM(J2:J9)</f>
        <v>136.49523809523808</v>
      </c>
      <c r="K10" s="42">
        <f>SUM(K2:K9)</f>
        <v>1</v>
      </c>
      <c r="M10" s="10" t="s">
        <v>112</v>
      </c>
      <c r="N10" s="12">
        <v>7</v>
      </c>
    </row>
    <row r="11" spans="1:18" ht="13.15">
      <c r="M11" s="10" t="s">
        <v>113</v>
      </c>
      <c r="N11" s="12">
        <v>9</v>
      </c>
    </row>
    <row r="13" spans="1:18" ht="15.75" customHeight="1">
      <c r="A13" s="33" t="s">
        <v>114</v>
      </c>
    </row>
    <row r="14" spans="1:18" ht="15.75" customHeight="1">
      <c r="A14" s="33" t="s">
        <v>115</v>
      </c>
    </row>
  </sheetData>
  <mergeCells count="1">
    <mergeCell ref="M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2C2E-71DE-42E1-990F-43D4CD79274C}">
  <sheetPr>
    <outlinePr summaryBelow="0" summaryRight="0"/>
  </sheetPr>
  <dimension ref="A1:AC21"/>
  <sheetViews>
    <sheetView topLeftCell="E24" workbookViewId="0">
      <selection activeCell="E25" sqref="E25"/>
    </sheetView>
  </sheetViews>
  <sheetFormatPr defaultColWidth="14.42578125" defaultRowHeight="15.75" customHeight="1"/>
  <cols>
    <col min="1" max="1" width="52.28515625" customWidth="1"/>
    <col min="2" max="21" width="10.140625" customWidth="1"/>
    <col min="22" max="22" width="7.28515625" customWidth="1"/>
    <col min="23" max="23" width="20.42578125" customWidth="1"/>
    <col min="24" max="24" width="2.42578125" customWidth="1"/>
    <col min="25" max="25" width="20.140625" customWidth="1"/>
    <col min="26" max="26" width="9.140625"/>
    <col min="27" max="27" width="2.7109375" customWidth="1"/>
    <col min="28" max="28" width="9.140625"/>
    <col min="29" max="29" width="54.28515625" customWidth="1"/>
  </cols>
  <sheetData>
    <row r="1" spans="1:29" ht="13.15">
      <c r="A1" s="13" t="s">
        <v>94</v>
      </c>
      <c r="B1" s="13" t="s">
        <v>34</v>
      </c>
      <c r="C1" s="13" t="s">
        <v>36</v>
      </c>
      <c r="D1" s="13" t="s">
        <v>38</v>
      </c>
      <c r="E1" s="13" t="s">
        <v>40</v>
      </c>
      <c r="F1" s="13" t="s">
        <v>42</v>
      </c>
      <c r="G1" s="13" t="s">
        <v>44</v>
      </c>
      <c r="H1" s="13" t="s">
        <v>46</v>
      </c>
      <c r="I1" s="13" t="s">
        <v>48</v>
      </c>
      <c r="J1" s="13" t="s">
        <v>50</v>
      </c>
      <c r="K1" s="13" t="s">
        <v>52</v>
      </c>
      <c r="L1" s="13" t="s">
        <v>54</v>
      </c>
      <c r="M1" s="13" t="s">
        <v>56</v>
      </c>
      <c r="N1" s="13" t="s">
        <v>58</v>
      </c>
      <c r="O1" s="13" t="s">
        <v>60</v>
      </c>
      <c r="P1" s="13" t="s">
        <v>62</v>
      </c>
      <c r="Q1" s="13" t="s">
        <v>64</v>
      </c>
      <c r="R1" s="13" t="s">
        <v>67</v>
      </c>
      <c r="S1" s="13" t="s">
        <v>69</v>
      </c>
      <c r="T1" s="13" t="s">
        <v>71</v>
      </c>
      <c r="U1" s="13" t="s">
        <v>73</v>
      </c>
      <c r="V1" s="14" t="s">
        <v>116</v>
      </c>
      <c r="W1" s="14" t="s">
        <v>117</v>
      </c>
      <c r="Y1" s="47" t="s">
        <v>97</v>
      </c>
      <c r="Z1" s="48"/>
      <c r="AB1" s="28" t="s">
        <v>33</v>
      </c>
      <c r="AC1" s="28" t="s">
        <v>92</v>
      </c>
    </row>
    <row r="2" spans="1:29" ht="12.75">
      <c r="A2" s="24" t="s">
        <v>75</v>
      </c>
      <c r="B2" s="16">
        <v>0.5</v>
      </c>
      <c r="C2" s="17">
        <v>0</v>
      </c>
      <c r="D2" s="17">
        <v>1</v>
      </c>
      <c r="E2" s="17">
        <v>-1</v>
      </c>
      <c r="F2" s="17">
        <v>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>
        <v>0</v>
      </c>
      <c r="W2" s="13">
        <f>2</f>
        <v>2</v>
      </c>
      <c r="Y2" s="4" t="s">
        <v>118</v>
      </c>
      <c r="Z2" s="9" t="s">
        <v>99</v>
      </c>
      <c r="AB2" s="29" t="str">
        <f>'Obj &amp; Constraints, Concepts'!A26</f>
        <v>Concept 1</v>
      </c>
      <c r="AC2" s="29" t="str">
        <f>'Obj &amp; Constraints, Concepts'!B26</f>
        <v>Camouflage net</v>
      </c>
    </row>
    <row r="3" spans="1:29" ht="12.75">
      <c r="A3" s="25" t="s">
        <v>77</v>
      </c>
      <c r="B3" s="17">
        <v>1</v>
      </c>
      <c r="C3" s="16">
        <v>-1</v>
      </c>
      <c r="D3" s="17">
        <v>1</v>
      </c>
      <c r="E3" s="17">
        <v>-1</v>
      </c>
      <c r="F3" s="17">
        <v>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>
        <v>0</v>
      </c>
      <c r="W3" s="13">
        <f>4</f>
        <v>4</v>
      </c>
      <c r="Y3" s="10" t="s">
        <v>119</v>
      </c>
      <c r="Z3" s="12">
        <v>-1</v>
      </c>
      <c r="AB3" s="29" t="str">
        <f>'Obj &amp; Constraints, Concepts'!A27</f>
        <v>Concept 2</v>
      </c>
      <c r="AC3" s="29" t="str">
        <f>'Obj &amp; Constraints, Concepts'!B27</f>
        <v>"Stackable" and symmetrical design</v>
      </c>
    </row>
    <row r="4" spans="1:29" ht="12.75">
      <c r="A4" s="25" t="s">
        <v>79</v>
      </c>
      <c r="B4" s="17">
        <v>0</v>
      </c>
      <c r="C4" s="17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>
        <v>0</v>
      </c>
      <c r="W4" s="13">
        <v>0</v>
      </c>
      <c r="Y4" s="10" t="s">
        <v>120</v>
      </c>
      <c r="Z4" s="12">
        <v>0</v>
      </c>
      <c r="AB4" s="29" t="str">
        <f>'Obj &amp; Constraints, Concepts'!A28</f>
        <v>Concept 3</v>
      </c>
      <c r="AC4" s="29" t="str">
        <f>'Obj &amp; Constraints, Concepts'!B28</f>
        <v xml:space="preserve">A ramp for accessibility </v>
      </c>
    </row>
    <row r="5" spans="1:29" ht="12.75">
      <c r="A5" s="24" t="s">
        <v>81</v>
      </c>
      <c r="B5" s="17">
        <v>1</v>
      </c>
      <c r="C5" s="17">
        <v>0.5</v>
      </c>
      <c r="D5" s="17">
        <v>1</v>
      </c>
      <c r="E5" s="16">
        <v>0.5</v>
      </c>
      <c r="F5" s="17">
        <v>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>
        <v>0</v>
      </c>
      <c r="W5" s="13">
        <f>3</f>
        <v>3</v>
      </c>
      <c r="Y5" s="10" t="s">
        <v>121</v>
      </c>
      <c r="Z5" s="12">
        <v>1</v>
      </c>
      <c r="AB5" s="29" t="str">
        <f>'Obj &amp; Constraints, Concepts'!A29</f>
        <v>Concept 4</v>
      </c>
      <c r="AC5" s="29" t="str">
        <f>'Obj &amp; Constraints, Concepts'!B29</f>
        <v>Enclosed door area</v>
      </c>
    </row>
    <row r="6" spans="1:29" ht="12.75">
      <c r="A6" s="25" t="s">
        <v>83</v>
      </c>
      <c r="B6" s="17">
        <v>1</v>
      </c>
      <c r="C6" s="17">
        <v>0</v>
      </c>
      <c r="D6" s="17">
        <v>1</v>
      </c>
      <c r="E6" s="17">
        <v>-1</v>
      </c>
      <c r="F6" s="16">
        <v>0.5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>
        <v>0</v>
      </c>
      <c r="W6" s="13">
        <f>2</f>
        <v>2</v>
      </c>
      <c r="Y6" s="18"/>
      <c r="Z6" s="19"/>
      <c r="AB6" s="29" t="str">
        <f>'Obj &amp; Constraints, Concepts'!A30</f>
        <v>Concept 5</v>
      </c>
      <c r="AC6" s="29" t="str">
        <f>'Obj &amp; Constraints, Concepts'!B30</f>
        <v>Slit windows</v>
      </c>
    </row>
    <row r="7" spans="1:29" ht="12.75">
      <c r="A7" s="25" t="s">
        <v>84</v>
      </c>
      <c r="B7" s="17">
        <v>1</v>
      </c>
      <c r="C7" s="17">
        <v>0</v>
      </c>
      <c r="D7" s="17">
        <v>1</v>
      </c>
      <c r="E7" s="17">
        <v>-1</v>
      </c>
      <c r="F7" s="17">
        <v>-1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>
        <v>0</v>
      </c>
      <c r="W7" s="13">
        <f>4</f>
        <v>4</v>
      </c>
      <c r="Y7" s="18"/>
      <c r="Z7" s="19"/>
      <c r="AB7" s="29" t="str">
        <f>'Obj &amp; Constraints, Concepts'!A31</f>
        <v>Concept 6</v>
      </c>
      <c r="AC7" s="29" t="str">
        <f>'Obj &amp; Constraints, Concepts'!B31</f>
        <v>Raised foundation</v>
      </c>
    </row>
    <row r="8" spans="1:29" ht="13.15">
      <c r="A8" s="15" t="s">
        <v>15</v>
      </c>
      <c r="B8" s="17"/>
      <c r="C8" s="17"/>
      <c r="D8" s="17"/>
      <c r="E8" s="17"/>
      <c r="F8" s="17"/>
      <c r="G8" s="17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>
        <v>0</v>
      </c>
      <c r="W8" s="13">
        <f>'Objective Ranking'!K8</f>
        <v>7.9681830867987719E-2</v>
      </c>
      <c r="Y8" s="18"/>
      <c r="Z8" s="19"/>
      <c r="AB8" s="29" t="str">
        <f>'Obj &amp; Constraints, Concepts'!A32</f>
        <v>Concept 7</v>
      </c>
      <c r="AC8" s="29" t="str">
        <f>'Obj &amp; Constraints, Concepts'!B32</f>
        <v>A fireplace in the hide</v>
      </c>
    </row>
    <row r="9" spans="1:29" ht="13.15">
      <c r="A9" s="15" t="s">
        <v>17</v>
      </c>
      <c r="B9" s="17"/>
      <c r="C9" s="17"/>
      <c r="D9" s="17"/>
      <c r="E9" s="17"/>
      <c r="F9" s="17"/>
      <c r="G9" s="17"/>
      <c r="H9" s="1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7">
        <v>0</v>
      </c>
      <c r="W9" s="13">
        <f>'Objective Ranking'!K9</f>
        <v>0.21490371197320685</v>
      </c>
      <c r="Y9" s="18"/>
      <c r="Z9" s="19"/>
      <c r="AB9" s="29" t="str">
        <f>'Obj &amp; Constraints, Concepts'!A33</f>
        <v>Concept 8</v>
      </c>
      <c r="AC9" s="29" t="str">
        <f>'Obj &amp; Constraints, Concepts'!B33</f>
        <v>Paint the outside</v>
      </c>
    </row>
    <row r="10" spans="1:29" ht="13.15">
      <c r="A10" s="20" t="s">
        <v>122</v>
      </c>
      <c r="B10" s="21">
        <f>SUMPRODUCT(B2:B7,$W$2:$W$7)</f>
        <v>14</v>
      </c>
      <c r="C10" s="21">
        <f t="shared" ref="C10:F10" si="0">SUMPRODUCT(C2:C7,$W$2:$W$7)</f>
        <v>-2.5</v>
      </c>
      <c r="D10" s="21">
        <f t="shared" si="0"/>
        <v>15</v>
      </c>
      <c r="E10" s="21">
        <f t="shared" si="0"/>
        <v>-10.5</v>
      </c>
      <c r="F10" s="21">
        <f t="shared" si="0"/>
        <v>6</v>
      </c>
      <c r="G10" s="21">
        <f t="shared" ref="C10:V10" si="1">SUMPRODUCT(G2:G9,$W$2:$W$9)</f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>SUMPRODUCT(K2:K9,$W$2:$W$9)</f>
        <v>0</v>
      </c>
      <c r="L10" s="21">
        <f t="shared" si="1"/>
        <v>0</v>
      </c>
      <c r="M10" s="21">
        <f t="shared" si="1"/>
        <v>0</v>
      </c>
      <c r="N10" s="21">
        <f t="shared" si="1"/>
        <v>0</v>
      </c>
      <c r="O10" s="21">
        <f t="shared" si="1"/>
        <v>0</v>
      </c>
      <c r="P10" s="21">
        <f t="shared" si="1"/>
        <v>0</v>
      </c>
      <c r="Q10" s="21">
        <f t="shared" si="1"/>
        <v>0</v>
      </c>
      <c r="R10" s="21">
        <f t="shared" si="1"/>
        <v>0</v>
      </c>
      <c r="S10" s="21">
        <f t="shared" si="1"/>
        <v>0</v>
      </c>
      <c r="T10" s="21">
        <f t="shared" si="1"/>
        <v>0</v>
      </c>
      <c r="U10" s="21">
        <f t="shared" si="1"/>
        <v>0</v>
      </c>
      <c r="V10" s="21">
        <f t="shared" si="1"/>
        <v>0</v>
      </c>
      <c r="Y10" s="18"/>
      <c r="Z10" s="19"/>
      <c r="AB10" s="29" t="str">
        <f>'Obj &amp; Constraints, Concepts'!A34</f>
        <v>Concept 9</v>
      </c>
      <c r="AC10" s="29" t="str">
        <f>'Obj &amp; Constraints, Concepts'!B34</f>
        <v>Room for resting elbows or putting camera/binocular tripods</v>
      </c>
    </row>
    <row r="11" spans="1:29" ht="13.15">
      <c r="Y11" s="18"/>
      <c r="Z11" s="19"/>
      <c r="AB11" s="29" t="str">
        <f>'Obj &amp; Constraints, Concepts'!A35</f>
        <v>Concept 10</v>
      </c>
      <c r="AC11" s="29" t="str">
        <f>'Obj &amp; Constraints, Concepts'!B35</f>
        <v>benches inside</v>
      </c>
    </row>
    <row r="12" spans="1:29" ht="15.75" customHeight="1">
      <c r="AB12" s="29" t="str">
        <f>'Obj &amp; Constraints, Concepts'!A36</f>
        <v>Concept 11</v>
      </c>
      <c r="AC12" s="29" t="str">
        <f>'Obj &amp; Constraints, Concepts'!B36</f>
        <v>signs/QR codes about the wildlife and resources</v>
      </c>
    </row>
    <row r="13" spans="1:29" ht="15.75" customHeight="1">
      <c r="AB13" s="29" t="str">
        <f>'Obj &amp; Constraints, Concepts'!A37</f>
        <v>Concept 12</v>
      </c>
      <c r="AC13" s="29" t="str">
        <f>'Obj &amp; Constraints, Concepts'!B37</f>
        <v>Build the hide in the earth mound</v>
      </c>
    </row>
    <row r="14" spans="1:29" ht="15.75" customHeight="1">
      <c r="A14" s="24"/>
      <c r="AB14" s="29" t="str">
        <f>'Obj &amp; Constraints, Concepts'!A38</f>
        <v>Concept 13</v>
      </c>
      <c r="AC14" s="29" t="str">
        <f>'Obj &amp; Constraints, Concepts'!B38</f>
        <v>Stairs and ramp</v>
      </c>
    </row>
    <row r="15" spans="1:29" ht="15.75" customHeight="1">
      <c r="AB15" s="29" t="str">
        <f>'Obj &amp; Constraints, Concepts'!A39</f>
        <v>Concept 14</v>
      </c>
      <c r="AC15" s="29" t="str">
        <f>'Obj &amp; Constraints, Concepts'!B39</f>
        <v>safety feature on windows to protect birds</v>
      </c>
    </row>
    <row r="16" spans="1:29" ht="15.75" customHeight="1">
      <c r="AB16" s="29" t="str">
        <f>'Obj &amp; Constraints, Concepts'!A40</f>
        <v>Concept 15</v>
      </c>
      <c r="AC16" s="29" t="str">
        <f>'Obj &amp; Constraints, Concepts'!B40</f>
        <v>Quiet entrance, dirt path to not create disturbance</v>
      </c>
    </row>
    <row r="17" spans="28:29" ht="15.75" customHeight="1">
      <c r="AB17" s="29" t="str">
        <f>'Obj &amp; Constraints, Concepts'!A41</f>
        <v>Concept 16</v>
      </c>
      <c r="AC17" s="29" t="str">
        <f>'Obj &amp; Constraints, Concepts'!B41</f>
        <v>nests for birds -&gt; nest cups for barn swallows</v>
      </c>
    </row>
    <row r="18" spans="28:29" ht="15.75" customHeight="1">
      <c r="AB18" s="29" t="str">
        <f>'Obj &amp; Constraints, Concepts'!A42</f>
        <v>Concept 17</v>
      </c>
      <c r="AC18" s="29" t="str">
        <f>'Obj &amp; Constraints, Concepts'!B42</f>
        <v>Shutters on windows so no glass needed</v>
      </c>
    </row>
    <row r="19" spans="28:29" ht="15.75" customHeight="1">
      <c r="AB19" s="29" t="str">
        <f>'Obj &amp; Constraints, Concepts'!A43</f>
        <v>Concept 18</v>
      </c>
      <c r="AC19" s="29" t="str">
        <f>'Obj &amp; Constraints, Concepts'!B43</f>
        <v>Rough walls in roof for nest building</v>
      </c>
    </row>
    <row r="20" spans="28:29" ht="15.75" customHeight="1">
      <c r="AB20" s="29" t="str">
        <f>'Obj &amp; Constraints, Concepts'!A44</f>
        <v>Concept 19</v>
      </c>
      <c r="AC20" s="29" t="str">
        <f>'Obj &amp; Constraints, Concepts'!B44</f>
        <v>Nesting materials box</v>
      </c>
    </row>
    <row r="21" spans="28:29" ht="15.75" customHeight="1">
      <c r="AB21" s="29" t="str">
        <f>'Obj &amp; Constraints, Concepts'!A45</f>
        <v>Concept 20</v>
      </c>
      <c r="AC21" s="29">
        <f>'Obj &amp; Constraints, Concepts'!B45</f>
        <v>0</v>
      </c>
    </row>
  </sheetData>
  <mergeCells count="1">
    <mergeCell ref="Y1:Z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3"/>
  <sheetViews>
    <sheetView topLeftCell="A12" workbookViewId="0">
      <selection activeCell="E24" sqref="D24:E24"/>
    </sheetView>
  </sheetViews>
  <sheetFormatPr defaultColWidth="14.42578125" defaultRowHeight="15.75" customHeight="1"/>
  <cols>
    <col min="1" max="1" width="54.140625" customWidth="1"/>
    <col min="2" max="3" width="10.140625" customWidth="1"/>
    <col min="4" max="4" width="14.42578125" customWidth="1"/>
    <col min="5" max="5" width="13" customWidth="1"/>
    <col min="6" max="6" width="10.140625" customWidth="1"/>
    <col min="7" max="7" width="18.7109375" customWidth="1"/>
    <col min="8" max="8" width="55" customWidth="1"/>
    <col min="9" max="20" width="10.140625" customWidth="1"/>
    <col min="21" max="21" width="7.28515625" customWidth="1"/>
    <col min="22" max="22" width="20.42578125" customWidth="1"/>
    <col min="23" max="23" width="2.42578125" customWidth="1"/>
    <col min="24" max="24" width="20.140625" customWidth="1"/>
    <col min="26" max="26" width="2.7109375" customWidth="1"/>
    <col min="28" max="28" width="54.28515625" customWidth="1"/>
    <col min="30" max="30" width="25.140625" customWidth="1"/>
    <col min="31" max="31" width="54.85546875" customWidth="1"/>
  </cols>
  <sheetData>
    <row r="1" spans="1:31" ht="12.75">
      <c r="A1" s="13" t="s">
        <v>94</v>
      </c>
      <c r="B1" s="13" t="s">
        <v>34</v>
      </c>
      <c r="C1" s="13" t="s">
        <v>36</v>
      </c>
      <c r="D1" s="13" t="s">
        <v>38</v>
      </c>
      <c r="E1" s="13" t="s">
        <v>40</v>
      </c>
      <c r="F1" s="13" t="s">
        <v>42</v>
      </c>
      <c r="G1" s="13" t="s">
        <v>44</v>
      </c>
      <c r="H1" s="13" t="s">
        <v>46</v>
      </c>
      <c r="I1" s="13" t="s">
        <v>48</v>
      </c>
      <c r="J1" s="13" t="s">
        <v>50</v>
      </c>
      <c r="K1" s="13" t="s">
        <v>52</v>
      </c>
      <c r="L1" s="13" t="s">
        <v>54</v>
      </c>
      <c r="M1" s="13" t="s">
        <v>56</v>
      </c>
      <c r="N1" s="13" t="s">
        <v>58</v>
      </c>
      <c r="O1" s="13" t="s">
        <v>60</v>
      </c>
      <c r="P1" s="13" t="s">
        <v>62</v>
      </c>
      <c r="Q1" s="13" t="s">
        <v>64</v>
      </c>
      <c r="R1" s="13" t="s">
        <v>67</v>
      </c>
      <c r="S1" s="13" t="s">
        <v>69</v>
      </c>
      <c r="T1" s="13" t="s">
        <v>71</v>
      </c>
      <c r="U1" s="14" t="s">
        <v>116</v>
      </c>
      <c r="V1" s="14" t="s">
        <v>117</v>
      </c>
      <c r="X1" s="47" t="s">
        <v>97</v>
      </c>
      <c r="Y1" s="48"/>
      <c r="AA1" s="28" t="s">
        <v>33</v>
      </c>
      <c r="AB1" s="28" t="s">
        <v>92</v>
      </c>
      <c r="AD1" s="28" t="s">
        <v>0</v>
      </c>
      <c r="AE1" s="28" t="s">
        <v>92</v>
      </c>
    </row>
    <row r="2" spans="1:31" ht="12.75">
      <c r="A2" s="41" t="s">
        <v>4</v>
      </c>
      <c r="B2" s="16">
        <v>0.5</v>
      </c>
      <c r="C2" s="17">
        <v>-0.5</v>
      </c>
      <c r="D2" s="17">
        <v>-0.25</v>
      </c>
      <c r="E2" s="17">
        <v>0.25</v>
      </c>
      <c r="F2" s="17">
        <v>0</v>
      </c>
      <c r="G2" s="17">
        <v>0</v>
      </c>
      <c r="H2" s="17">
        <v>1</v>
      </c>
      <c r="I2" s="17">
        <v>0</v>
      </c>
      <c r="J2" s="17">
        <v>0.25</v>
      </c>
      <c r="K2" s="17">
        <v>0.25</v>
      </c>
      <c r="L2" s="17">
        <v>0</v>
      </c>
      <c r="M2" s="17">
        <v>0</v>
      </c>
      <c r="N2" s="17">
        <v>0.25</v>
      </c>
      <c r="O2" s="17">
        <v>-0.25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40">
        <f>'Objective Ranking'!K2</f>
        <v>1.911805749372035E-2</v>
      </c>
      <c r="X2" s="4" t="s">
        <v>118</v>
      </c>
      <c r="Y2" s="9" t="s">
        <v>99</v>
      </c>
      <c r="AA2" s="29" t="str">
        <f>'Obj &amp; Constraints, Concepts'!A26</f>
        <v>Concept 1</v>
      </c>
      <c r="AB2" s="29" t="str">
        <f>'Obj &amp; Constraints, Concepts'!B26</f>
        <v>Camouflage net</v>
      </c>
      <c r="AD2" s="29" t="str">
        <f>'Obj &amp; Constraints, Concepts'!A2</f>
        <v>OBJ 1</v>
      </c>
      <c r="AE2" s="29" t="str">
        <f>'Obj &amp; Constraints, Concepts'!B2</f>
        <v>Aesthetically pleasing/interesting interior/exterior</v>
      </c>
    </row>
    <row r="3" spans="1:31" ht="12.75">
      <c r="A3" s="41" t="s">
        <v>6</v>
      </c>
      <c r="B3" s="17">
        <v>0</v>
      </c>
      <c r="C3" s="16">
        <v>0.25</v>
      </c>
      <c r="D3" s="17">
        <v>0</v>
      </c>
      <c r="E3" s="17">
        <v>0</v>
      </c>
      <c r="F3" s="17">
        <v>0</v>
      </c>
      <c r="G3" s="17">
        <v>-0.5</v>
      </c>
      <c r="H3" s="17">
        <v>-0.5</v>
      </c>
      <c r="I3" s="17">
        <v>0</v>
      </c>
      <c r="J3" s="17">
        <v>0</v>
      </c>
      <c r="K3" s="17">
        <v>0</v>
      </c>
      <c r="L3" s="17">
        <v>0.25</v>
      </c>
      <c r="M3" s="17">
        <v>-0.5</v>
      </c>
      <c r="N3" s="17">
        <v>-0.5</v>
      </c>
      <c r="O3" s="17">
        <v>-0.25</v>
      </c>
      <c r="P3" s="17">
        <v>-0.5</v>
      </c>
      <c r="Q3" s="17">
        <v>-0.25</v>
      </c>
      <c r="R3" s="17">
        <v>0</v>
      </c>
      <c r="S3" s="17">
        <v>0</v>
      </c>
      <c r="T3" s="17">
        <v>-0.25</v>
      </c>
      <c r="U3" s="17">
        <v>0</v>
      </c>
      <c r="V3" s="40">
        <f>'Objective Ranking'!K3</f>
        <v>7.3820820541445703E-2</v>
      </c>
      <c r="X3" s="10" t="s">
        <v>119</v>
      </c>
      <c r="Y3" s="12">
        <v>-1</v>
      </c>
      <c r="AA3" s="29" t="str">
        <f>'Obj &amp; Constraints, Concepts'!A27</f>
        <v>Concept 2</v>
      </c>
      <c r="AB3" s="29" t="str">
        <f>'Obj &amp; Constraints, Concepts'!B27</f>
        <v>"Stackable" and symmetrical design</v>
      </c>
      <c r="AD3" s="29" t="str">
        <f>'Obj &amp; Constraints, Concepts'!A3</f>
        <v>OBJ 2</v>
      </c>
      <c r="AE3" s="29" t="str">
        <f>'Obj &amp; Constraints, Concepts'!B3</f>
        <v>To keep costs of all sorts low</v>
      </c>
    </row>
    <row r="4" spans="1:31" ht="12.75">
      <c r="A4" s="41" t="s">
        <v>8</v>
      </c>
      <c r="B4" s="17">
        <v>1</v>
      </c>
      <c r="C4" s="17">
        <v>0</v>
      </c>
      <c r="D4" s="16">
        <v>0</v>
      </c>
      <c r="E4" s="17">
        <v>1</v>
      </c>
      <c r="F4" s="17">
        <v>1</v>
      </c>
      <c r="G4" s="17">
        <v>0</v>
      </c>
      <c r="H4" s="17">
        <v>-0.5</v>
      </c>
      <c r="I4" s="17">
        <v>1</v>
      </c>
      <c r="J4" s="17">
        <v>0</v>
      </c>
      <c r="K4" s="17">
        <v>0</v>
      </c>
      <c r="L4" s="17">
        <v>0.5</v>
      </c>
      <c r="M4" s="17">
        <v>1</v>
      </c>
      <c r="N4" s="17">
        <v>0</v>
      </c>
      <c r="O4" s="17">
        <v>0</v>
      </c>
      <c r="P4" s="17">
        <v>1</v>
      </c>
      <c r="Q4" s="17">
        <v>1</v>
      </c>
      <c r="R4" s="17">
        <v>-1</v>
      </c>
      <c r="S4" s="17">
        <v>1</v>
      </c>
      <c r="T4" s="17">
        <v>0.5</v>
      </c>
      <c r="U4" s="17">
        <v>0</v>
      </c>
      <c r="V4" s="40">
        <f>'Objective Ranking'!K4</f>
        <v>0.23444041306168018</v>
      </c>
      <c r="X4" s="10" t="s">
        <v>120</v>
      </c>
      <c r="Y4" s="12">
        <v>0</v>
      </c>
      <c r="AA4" s="29" t="str">
        <f>'Obj &amp; Constraints, Concepts'!A28</f>
        <v>Concept 3</v>
      </c>
      <c r="AB4" s="29" t="str">
        <f>'Obj &amp; Constraints, Concepts'!B28</f>
        <v xml:space="preserve">A ramp for accessibility </v>
      </c>
      <c r="AD4" s="29" t="str">
        <f>'Obj &amp; Constraints, Concepts'!A4</f>
        <v>OBJ 3</v>
      </c>
      <c r="AE4" s="29" t="str">
        <f>'Obj &amp; Constraints, Concepts'!B4</f>
        <v>To have the hide blend in with the environment surrounding it</v>
      </c>
    </row>
    <row r="5" spans="1:31" ht="12.75">
      <c r="A5" s="41" t="s">
        <v>10</v>
      </c>
      <c r="B5" s="17">
        <v>0</v>
      </c>
      <c r="C5" s="17">
        <v>0</v>
      </c>
      <c r="D5" s="17">
        <v>-0.25</v>
      </c>
      <c r="E5" s="16">
        <v>0.25</v>
      </c>
      <c r="F5" s="17">
        <v>-0.5</v>
      </c>
      <c r="G5" s="17">
        <v>0</v>
      </c>
      <c r="H5" s="17">
        <v>1</v>
      </c>
      <c r="I5" s="17">
        <v>0</v>
      </c>
      <c r="J5" s="17">
        <v>1</v>
      </c>
      <c r="K5" s="17">
        <v>1</v>
      </c>
      <c r="L5" s="17">
        <v>0.5</v>
      </c>
      <c r="M5" s="17">
        <v>0</v>
      </c>
      <c r="N5" s="17">
        <v>1</v>
      </c>
      <c r="O5" s="17">
        <v>-0.25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40">
        <f>'Objective Ranking'!K5</f>
        <v>4.2003907340217701E-2</v>
      </c>
      <c r="X5" s="10" t="s">
        <v>121</v>
      </c>
      <c r="Y5" s="12">
        <v>1</v>
      </c>
      <c r="AA5" s="29" t="str">
        <f>'Obj &amp; Constraints, Concepts'!A29</f>
        <v>Concept 4</v>
      </c>
      <c r="AB5" s="29" t="str">
        <f>'Obj &amp; Constraints, Concepts'!B29</f>
        <v>Enclosed door area</v>
      </c>
      <c r="AD5" s="29" t="str">
        <f>'Obj &amp; Constraints, Concepts'!A5</f>
        <v>OBJ 4</v>
      </c>
      <c r="AE5" s="29" t="str">
        <f>'Obj &amp; Constraints, Concepts'!B5</f>
        <v>To be comfortable</v>
      </c>
    </row>
    <row r="6" spans="1:31" ht="12.75">
      <c r="A6" s="41" t="s">
        <v>12</v>
      </c>
      <c r="B6" s="17">
        <v>0</v>
      </c>
      <c r="C6" s="17">
        <v>0</v>
      </c>
      <c r="D6" s="17">
        <v>0</v>
      </c>
      <c r="E6" s="17">
        <v>0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0.5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40">
        <f>'Objective Ranking'!K6</f>
        <v>0.20513536142897015</v>
      </c>
      <c r="X6" s="18"/>
      <c r="Y6" s="19"/>
      <c r="AA6" s="29" t="str">
        <f>'Obj &amp; Constraints, Concepts'!A30</f>
        <v>Concept 5</v>
      </c>
      <c r="AB6" s="29" t="str">
        <f>'Obj &amp; Constraints, Concepts'!B30</f>
        <v>Slit windows</v>
      </c>
      <c r="AD6" s="29" t="str">
        <f>'Obj &amp; Constraints, Concepts'!A6</f>
        <v>OBJ 5</v>
      </c>
      <c r="AE6" s="29" t="str">
        <f>'Obj &amp; Constraints, Concepts'!B6</f>
        <v xml:space="preserve">Environmentally friendly materials preferred </v>
      </c>
    </row>
    <row r="7" spans="1:31" ht="12.75">
      <c r="A7" s="41" t="s">
        <v>14</v>
      </c>
      <c r="B7" s="17">
        <v>0</v>
      </c>
      <c r="C7" s="17">
        <v>0.25</v>
      </c>
      <c r="D7" s="17">
        <v>0</v>
      </c>
      <c r="E7" s="17">
        <v>0</v>
      </c>
      <c r="F7" s="17">
        <v>0</v>
      </c>
      <c r="G7" s="16">
        <v>0</v>
      </c>
      <c r="H7" s="17">
        <v>-0.5</v>
      </c>
      <c r="I7" s="17">
        <v>0</v>
      </c>
      <c r="J7" s="17">
        <v>0</v>
      </c>
      <c r="K7" s="17">
        <v>-0.25</v>
      </c>
      <c r="L7" s="17">
        <v>0</v>
      </c>
      <c r="M7" s="17">
        <v>-0.5</v>
      </c>
      <c r="N7" s="17">
        <v>0</v>
      </c>
      <c r="O7" s="17">
        <v>-0.25</v>
      </c>
      <c r="P7" s="17">
        <v>-0.25</v>
      </c>
      <c r="Q7" s="17">
        <v>-0.25</v>
      </c>
      <c r="R7" s="17">
        <v>0.25</v>
      </c>
      <c r="S7" s="17">
        <v>-0.5</v>
      </c>
      <c r="T7" s="17">
        <v>-0.25</v>
      </c>
      <c r="U7" s="17">
        <v>0</v>
      </c>
      <c r="V7" s="40">
        <f>'Objective Ranking'!K7</f>
        <v>0.13089589729277143</v>
      </c>
      <c r="X7" s="18"/>
      <c r="Y7" s="19"/>
      <c r="AA7" s="29" t="str">
        <f>'Obj &amp; Constraints, Concepts'!A31</f>
        <v>Concept 6</v>
      </c>
      <c r="AB7" s="29" t="str">
        <f>'Obj &amp; Constraints, Concepts'!B31</f>
        <v>Raised foundation</v>
      </c>
      <c r="AD7" s="29" t="str">
        <f>'Obj &amp; Constraints, Concepts'!A7</f>
        <v>OBJ 6</v>
      </c>
      <c r="AE7" s="29" t="str">
        <f>'Obj &amp; Constraints, Concepts'!B7</f>
        <v>To be low maintenance</v>
      </c>
    </row>
    <row r="8" spans="1:31" ht="12.75">
      <c r="A8" s="41" t="s">
        <v>16</v>
      </c>
      <c r="B8" s="17">
        <v>0</v>
      </c>
      <c r="C8" s="17">
        <v>1</v>
      </c>
      <c r="D8" s="17">
        <v>0</v>
      </c>
      <c r="E8" s="17">
        <v>-0.25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0.5</v>
      </c>
      <c r="M8" s="17">
        <v>-0.25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40">
        <f>'Objective Ranking'!K8</f>
        <v>7.9681830867987719E-2</v>
      </c>
      <c r="X8" s="18"/>
      <c r="Y8" s="19"/>
      <c r="AA8" s="29" t="str">
        <f>'Obj &amp; Constraints, Concepts'!A32</f>
        <v>Concept 7</v>
      </c>
      <c r="AB8" s="29" t="str">
        <f>'Obj &amp; Constraints, Concepts'!B32</f>
        <v>A fireplace in the hide</v>
      </c>
      <c r="AD8" s="29" t="str">
        <f>'Obj &amp; Constraints, Concepts'!A8</f>
        <v>OBJ 7</v>
      </c>
      <c r="AE8" s="29" t="str">
        <f>'Obj &amp; Constraints, Concepts'!B8</f>
        <v>Scalable design</v>
      </c>
    </row>
    <row r="9" spans="1:31" ht="12.75">
      <c r="A9" s="41" t="s">
        <v>18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0.5</v>
      </c>
      <c r="M9" s="17">
        <v>0</v>
      </c>
      <c r="N9" s="17">
        <v>0</v>
      </c>
      <c r="O9" s="17">
        <v>-0.25</v>
      </c>
      <c r="P9" s="17">
        <v>0</v>
      </c>
      <c r="Q9" s="17">
        <v>0</v>
      </c>
      <c r="R9" s="17">
        <v>0</v>
      </c>
      <c r="S9" s="17">
        <v>-0.25</v>
      </c>
      <c r="T9" s="17">
        <v>0</v>
      </c>
      <c r="U9" s="17">
        <v>0</v>
      </c>
      <c r="V9" s="40">
        <f>'Objective Ranking'!K9</f>
        <v>0.21490371197320685</v>
      </c>
      <c r="X9" s="18"/>
      <c r="Y9" s="19"/>
      <c r="AA9" s="29" t="str">
        <f>'Obj &amp; Constraints, Concepts'!A33</f>
        <v>Concept 8</v>
      </c>
      <c r="AB9" s="29" t="str">
        <f>'Obj &amp; Constraints, Concepts'!B33</f>
        <v>Paint the outside</v>
      </c>
      <c r="AD9" s="29" t="str">
        <f>'Obj &amp; Constraints, Concepts'!A9</f>
        <v>OBJ 8</v>
      </c>
      <c r="AE9" s="29" t="str">
        <f>'Obj &amp; Constraints, Concepts'!B9</f>
        <v>To last a long time</v>
      </c>
    </row>
    <row r="10" spans="1:31" ht="12.75">
      <c r="A10" s="20" t="s">
        <v>122</v>
      </c>
      <c r="B10" s="21">
        <f>SUMPRODUCT(B2:B9,$V$2:$V$9)</f>
        <v>0.24399944180854036</v>
      </c>
      <c r="C10" s="21">
        <f>SUMPRODUCT(C2:C9,$V$2:$V$9)</f>
        <v>0.12130198157968183</v>
      </c>
      <c r="D10" s="21">
        <f>SUMPRODUCT(D2:D9,$V$2:$V$9)</f>
        <v>-1.5280491208484513E-2</v>
      </c>
      <c r="E10" s="21">
        <f>SUMPRODUCT(E2:E9,$V$2:$V$9)</f>
        <v>0.22980044655316775</v>
      </c>
      <c r="F10" s="21">
        <f>SUMPRODUCT(F2:F9,$V$2:$V$9)</f>
        <v>0.21343845939157133</v>
      </c>
      <c r="G10" s="21">
        <f>SUMPRODUCT(G2:G9,$V$2:$V$9)</f>
        <v>0.17799330170248401</v>
      </c>
      <c r="H10" s="21">
        <f>SUMPRODUCT(H2:H9,$V$2:$V$9)</f>
        <v>-0.15845660061401062</v>
      </c>
      <c r="I10" s="21">
        <f>SUMPRODUCT(I2:I9,$V$2:$V$9)</f>
        <v>0.23444041306168018</v>
      </c>
      <c r="J10" s="21">
        <f>SUMPRODUCT(J2:J9,$V$2:$V$9)</f>
        <v>4.6783421713647785E-2</v>
      </c>
      <c r="K10" s="21">
        <f>SUMPRODUCT(K2:K9,$V$2:$V$9)</f>
        <v>1.4059447390454928E-2</v>
      </c>
      <c r="L10" s="21">
        <f>SUMPRODUCT(L2:L9,$V$2:$V$9)</f>
        <v>0.40653781747139273</v>
      </c>
      <c r="M10" s="21">
        <f>SUMPRODUCT(M2:M9,$V$2:$V$9)</f>
        <v>0.1121615964275747</v>
      </c>
      <c r="N10" s="21">
        <f>SUMPRODUCT(N2:N9,$V$2:$V$9)</f>
        <v>9.8730114429249408E-3</v>
      </c>
      <c r="O10" s="21">
        <f>SUMPRODUCT(O2:O9,$V$2:$V$9)</f>
        <v>-0.12018559866034051</v>
      </c>
      <c r="P10" s="21">
        <f>SUMPRODUCT(P2:P9,$V$2:$V$9)</f>
        <v>0.16480602846776449</v>
      </c>
      <c r="Q10" s="21">
        <f>SUMPRODUCT(Q2:Q9,$V$2:$V$9)</f>
        <v>0.18326123360312591</v>
      </c>
      <c r="R10" s="21">
        <f>SUMPRODUCT(R2:R9,$V$2:$V$9)</f>
        <v>-0.20171643873848732</v>
      </c>
      <c r="S10" s="21">
        <f>SUMPRODUCT(S2:S9,$V$2:$V$9)</f>
        <v>0.11526653642199276</v>
      </c>
      <c r="T10" s="21">
        <f>SUMPRODUCT(T2:T9,$V$2:$V$9)</f>
        <v>6.6041027072285818E-2</v>
      </c>
      <c r="U10" s="21">
        <f>SUMPRODUCT(U2:U9,$V$2:$V$9)</f>
        <v>0</v>
      </c>
      <c r="X10" s="18"/>
      <c r="Y10" s="19"/>
      <c r="AA10" s="29" t="str">
        <f>'Obj &amp; Constraints, Concepts'!A34</f>
        <v>Concept 9</v>
      </c>
      <c r="AB10" s="29" t="str">
        <f>'Obj &amp; Constraints, Concepts'!B34</f>
        <v>Room for resting elbows or putting camera/binocular tripods</v>
      </c>
    </row>
    <row r="11" spans="1:31" ht="12.75">
      <c r="X11" s="18"/>
      <c r="Y11" s="19"/>
      <c r="AA11" s="29" t="str">
        <f>'Obj &amp; Constraints, Concepts'!A35</f>
        <v>Concept 10</v>
      </c>
      <c r="AB11" s="29" t="str">
        <f>'Obj &amp; Constraints, Concepts'!B35</f>
        <v>benches inside</v>
      </c>
    </row>
    <row r="12" spans="1:31" ht="15.75" customHeight="1">
      <c r="AA12" s="29" t="str">
        <f>'Obj &amp; Constraints, Concepts'!A36</f>
        <v>Concept 11</v>
      </c>
      <c r="AB12" s="29" t="str">
        <f>'Obj &amp; Constraints, Concepts'!B36</f>
        <v>signs/QR codes about the wildlife and resources</v>
      </c>
    </row>
    <row r="13" spans="1:31" ht="15.75" customHeight="1">
      <c r="AA13" s="29" t="str">
        <f>'Obj &amp; Constraints, Concepts'!A37</f>
        <v>Concept 12</v>
      </c>
      <c r="AB13" s="29" t="str">
        <f>'Obj &amp; Constraints, Concepts'!B37</f>
        <v>Build the hide in the earth mound</v>
      </c>
    </row>
    <row r="14" spans="1:31" ht="15.75" customHeight="1">
      <c r="D14" t="s">
        <v>33</v>
      </c>
      <c r="E14" t="s">
        <v>99</v>
      </c>
      <c r="G14" t="s">
        <v>33</v>
      </c>
      <c r="H14" t="s">
        <v>92</v>
      </c>
      <c r="AA14" s="29" t="str">
        <f>'Obj &amp; Constraints, Concepts'!A38</f>
        <v>Concept 13</v>
      </c>
      <c r="AB14" s="29" t="str">
        <f>'Obj &amp; Constraints, Concepts'!B38</f>
        <v>Stairs and ramp</v>
      </c>
    </row>
    <row r="15" spans="1:31" ht="15.75" customHeight="1">
      <c r="D15" s="44">
        <v>11</v>
      </c>
      <c r="E15" s="44">
        <f>$L$10</f>
        <v>0.40653781747139273</v>
      </c>
      <c r="G15" t="s">
        <v>34</v>
      </c>
      <c r="H15" t="s">
        <v>35</v>
      </c>
      <c r="AA15" s="29" t="str">
        <f>'Obj &amp; Constraints, Concepts'!A39</f>
        <v>Concept 14</v>
      </c>
      <c r="AB15" s="29" t="str">
        <f>'Obj &amp; Constraints, Concepts'!B39</f>
        <v>safety feature on windows to protect birds</v>
      </c>
    </row>
    <row r="16" spans="1:31" ht="15.75" customHeight="1">
      <c r="D16" s="44">
        <v>1</v>
      </c>
      <c r="E16" s="44">
        <f>$B$10</f>
        <v>0.24399944180854036</v>
      </c>
      <c r="G16" t="s">
        <v>36</v>
      </c>
      <c r="H16" t="s">
        <v>37</v>
      </c>
      <c r="AA16" s="29" t="str">
        <f>'Obj &amp; Constraints, Concepts'!A40</f>
        <v>Concept 15</v>
      </c>
      <c r="AB16" s="29" t="str">
        <f>'Obj &amp; Constraints, Concepts'!B40</f>
        <v>Quiet entrance, dirt path to not create disturbance</v>
      </c>
    </row>
    <row r="17" spans="4:28" ht="15.75" customHeight="1">
      <c r="D17" s="44">
        <v>8</v>
      </c>
      <c r="E17" s="44">
        <f>$I$10</f>
        <v>0.23444041306168018</v>
      </c>
      <c r="G17" t="s">
        <v>38</v>
      </c>
      <c r="H17" t="s">
        <v>39</v>
      </c>
      <c r="AA17" s="29" t="str">
        <f>'Obj &amp; Constraints, Concepts'!A41</f>
        <v>Concept 16</v>
      </c>
      <c r="AB17" s="29" t="str">
        <f>'Obj &amp; Constraints, Concepts'!B41</f>
        <v>nests for birds -&gt; nest cups for barn swallows</v>
      </c>
    </row>
    <row r="18" spans="4:28" ht="15.75" customHeight="1">
      <c r="D18" s="44">
        <v>4</v>
      </c>
      <c r="E18" s="44">
        <f>$E$10</f>
        <v>0.22980044655316775</v>
      </c>
      <c r="G18" t="s">
        <v>40</v>
      </c>
      <c r="H18" t="s">
        <v>41</v>
      </c>
      <c r="AA18" s="29" t="str">
        <f>'Obj &amp; Constraints, Concepts'!A42</f>
        <v>Concept 17</v>
      </c>
      <c r="AB18" s="29" t="str">
        <f>'Obj &amp; Constraints, Concepts'!B42</f>
        <v>Shutters on windows so no glass needed</v>
      </c>
    </row>
    <row r="19" spans="4:28" ht="15.75" customHeight="1">
      <c r="D19" s="44">
        <v>5</v>
      </c>
      <c r="E19" s="44">
        <f>$F$10</f>
        <v>0.21343845939157133</v>
      </c>
      <c r="G19" t="s">
        <v>42</v>
      </c>
      <c r="H19" t="s">
        <v>43</v>
      </c>
      <c r="AA19" s="29" t="str">
        <f>'Obj &amp; Constraints, Concepts'!A43</f>
        <v>Concept 18</v>
      </c>
      <c r="AB19" s="29" t="str">
        <f>'Obj &amp; Constraints, Concepts'!B43</f>
        <v>Rough walls in roof for nest building</v>
      </c>
    </row>
    <row r="20" spans="4:28" ht="15.75" customHeight="1">
      <c r="D20">
        <v>16</v>
      </c>
      <c r="E20">
        <f>$Q$10</f>
        <v>0.18326123360312591</v>
      </c>
      <c r="G20" t="s">
        <v>44</v>
      </c>
      <c r="H20" t="s">
        <v>45</v>
      </c>
      <c r="AA20" s="29" t="str">
        <f>'Obj &amp; Constraints, Concepts'!A44</f>
        <v>Concept 19</v>
      </c>
      <c r="AB20" s="29" t="str">
        <f>'Obj &amp; Constraints, Concepts'!B44</f>
        <v>Nesting materials box</v>
      </c>
    </row>
    <row r="21" spans="4:28" ht="15.75" customHeight="1">
      <c r="D21" s="46">
        <v>6</v>
      </c>
      <c r="E21" s="46">
        <f>$G$10</f>
        <v>0.17799330170248401</v>
      </c>
      <c r="G21" t="s">
        <v>46</v>
      </c>
      <c r="H21" t="s">
        <v>47</v>
      </c>
      <c r="AA21" s="29" t="str">
        <f>'Obj &amp; Constraints, Concepts'!A45</f>
        <v>Concept 20</v>
      </c>
      <c r="AB21" s="29">
        <f>'Obj &amp; Constraints, Concepts'!B45</f>
        <v>0</v>
      </c>
    </row>
    <row r="22" spans="4:28" ht="15.75" customHeight="1">
      <c r="D22" s="46">
        <v>15</v>
      </c>
      <c r="E22" s="46">
        <f>$P$10</f>
        <v>0.16480602846776449</v>
      </c>
      <c r="G22" t="s">
        <v>48</v>
      </c>
      <c r="H22" t="s">
        <v>49</v>
      </c>
    </row>
    <row r="23" spans="4:28" ht="15.75" customHeight="1">
      <c r="D23">
        <v>2</v>
      </c>
      <c r="E23">
        <f>$C$10</f>
        <v>0.12130198157968183</v>
      </c>
      <c r="G23" t="s">
        <v>50</v>
      </c>
      <c r="H23" t="s">
        <v>51</v>
      </c>
    </row>
    <row r="24" spans="4:28" ht="15.75" customHeight="1">
      <c r="D24" s="46">
        <v>18</v>
      </c>
      <c r="E24" s="46">
        <f>$S$10</f>
        <v>0.11526653642199276</v>
      </c>
      <c r="G24" t="s">
        <v>52</v>
      </c>
      <c r="H24" t="s">
        <v>53</v>
      </c>
    </row>
    <row r="25" spans="4:28" ht="15.75" customHeight="1">
      <c r="D25">
        <v>12</v>
      </c>
      <c r="E25">
        <f>$M$10</f>
        <v>0.1121615964275747</v>
      </c>
      <c r="G25" t="s">
        <v>54</v>
      </c>
      <c r="H25" t="s">
        <v>55</v>
      </c>
    </row>
    <row r="26" spans="4:28" ht="15.75" customHeight="1">
      <c r="D26">
        <v>19</v>
      </c>
      <c r="E26">
        <f>$T$10</f>
        <v>6.6041027072285818E-2</v>
      </c>
      <c r="G26" t="s">
        <v>56</v>
      </c>
      <c r="H26" t="s">
        <v>57</v>
      </c>
    </row>
    <row r="27" spans="4:28" ht="15.75" customHeight="1">
      <c r="D27">
        <v>9</v>
      </c>
      <c r="E27">
        <f>$J$10</f>
        <v>4.6783421713647785E-2</v>
      </c>
      <c r="G27" t="s">
        <v>58</v>
      </c>
      <c r="H27" t="s">
        <v>59</v>
      </c>
    </row>
    <row r="28" spans="4:28" ht="15.75" customHeight="1">
      <c r="D28" s="46">
        <v>10</v>
      </c>
      <c r="E28" s="46">
        <f>$K$10</f>
        <v>1.4059447390454928E-2</v>
      </c>
      <c r="G28" t="s">
        <v>60</v>
      </c>
      <c r="H28" t="s">
        <v>61</v>
      </c>
    </row>
    <row r="29" spans="4:28" ht="15.75" customHeight="1">
      <c r="D29" s="46">
        <v>13</v>
      </c>
      <c r="E29" s="46">
        <f>$N$10</f>
        <v>9.8730114429249408E-3</v>
      </c>
      <c r="G29" t="s">
        <v>62</v>
      </c>
      <c r="H29" t="s">
        <v>63</v>
      </c>
    </row>
    <row r="30" spans="4:28" ht="15.75" customHeight="1">
      <c r="D30" s="45">
        <v>3</v>
      </c>
      <c r="E30" s="45">
        <f>$D$10</f>
        <v>-1.5280491208484513E-2</v>
      </c>
      <c r="G30" t="s">
        <v>64</v>
      </c>
      <c r="H30" t="s">
        <v>65</v>
      </c>
    </row>
    <row r="31" spans="4:28" ht="15.75" customHeight="1">
      <c r="D31" s="45">
        <v>14</v>
      </c>
      <c r="E31" s="45">
        <f>$O$10</f>
        <v>-0.12018559866034051</v>
      </c>
      <c r="G31" t="s">
        <v>67</v>
      </c>
      <c r="H31" t="s">
        <v>68</v>
      </c>
    </row>
    <row r="32" spans="4:28" ht="15.75" customHeight="1">
      <c r="D32" s="45">
        <v>7</v>
      </c>
      <c r="E32" s="45">
        <f>$H$10</f>
        <v>-0.15845660061401062</v>
      </c>
      <c r="G32" t="s">
        <v>69</v>
      </c>
      <c r="H32" t="s">
        <v>70</v>
      </c>
    </row>
    <row r="33" spans="4:8" ht="15.75" customHeight="1">
      <c r="D33" s="45">
        <v>17</v>
      </c>
      <c r="E33" s="45">
        <f>$R$10</f>
        <v>-0.20171643873848732</v>
      </c>
      <c r="G33" t="s">
        <v>71</v>
      </c>
      <c r="H33" t="s">
        <v>72</v>
      </c>
    </row>
  </sheetData>
  <sortState xmlns:xlrd2="http://schemas.microsoft.com/office/spreadsheetml/2017/richdata2" ref="D15:E33">
    <sortCondition descending="1" ref="E15:E33"/>
  </sortState>
  <mergeCells count="1">
    <mergeCell ref="X1:Y1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F03B4220A064CBB66612FCD3FE315" ma:contentTypeVersion="7" ma:contentTypeDescription="Create a new document." ma:contentTypeScope="" ma:versionID="b60a1f180c915d0fb5559e62b38c1da4">
  <xsd:schema xmlns:xsd="http://www.w3.org/2001/XMLSchema" xmlns:xs="http://www.w3.org/2001/XMLSchema" xmlns:p="http://schemas.microsoft.com/office/2006/metadata/properties" xmlns:ns2="2b6e5604-966b-45b7-a54c-be9a077fa770" targetNamespace="http://schemas.microsoft.com/office/2006/metadata/properties" ma:root="true" ma:fieldsID="c4b6fd4362a88696eace66067b6cd326" ns2:_="">
    <xsd:import namespace="2b6e5604-966b-45b7-a54c-be9a077fa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e5604-966b-45b7-a54c-be9a077fa7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8B6E4-054B-414E-8745-367B47371BBC}"/>
</file>

<file path=customXml/itemProps2.xml><?xml version="1.0" encoding="utf-8"?>
<ds:datastoreItem xmlns:ds="http://schemas.openxmlformats.org/officeDocument/2006/customXml" ds:itemID="{F65E200E-997B-4A79-A6EC-C427A401024F}"/>
</file>

<file path=customXml/itemProps3.xml><?xml version="1.0" encoding="utf-8"?>
<ds:datastoreItem xmlns:ds="http://schemas.openxmlformats.org/officeDocument/2006/customXml" ds:itemID="{164BD9BF-DEA2-4C57-9130-63B65A7164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Samuel Reed</cp:lastModifiedBy>
  <cp:revision/>
  <dcterms:created xsi:type="dcterms:W3CDTF">2022-02-01T14:02:50Z</dcterms:created>
  <dcterms:modified xsi:type="dcterms:W3CDTF">2022-02-12T14:28:21Z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0x010100A84F03B4220A064CBB66612FCD3FE315</vt:lpwstr>
  </property>
</Properties>
</file>