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30"/>
  </bookViews>
  <sheets>
    <sheet name="IC CONFIG" sheetId="1" r:id="rId1"/>
    <sheet name="PWR EST SHEET" sheetId="5" r:id="rId2"/>
    <sheet name="POWER" sheetId="3" r:id="rId3"/>
    <sheet name="FIGURES" sheetId="2" r:id="rId4"/>
    <sheet name="ANTENNA" sheetId="4" r:id="rId5"/>
  </sheets>
  <definedNames>
    <definedName name="_xlnm._FilterDatabase" localSheetId="0" hidden="1">'IC CONFIG'!$A$1:$E$45</definedName>
  </definedNames>
  <calcPr calcId="144525"/>
</workbook>
</file>

<file path=xl/sharedStrings.xml><?xml version="1.0" encoding="utf-8"?>
<sst xmlns="http://schemas.openxmlformats.org/spreadsheetml/2006/main" count="234" uniqueCount="138">
  <si>
    <t>PIN NO</t>
  </si>
  <si>
    <t>PIN NAME</t>
  </si>
  <si>
    <t>TYPE</t>
  </si>
  <si>
    <t>DESCRIPTION</t>
  </si>
  <si>
    <t>CONNECTIVITY</t>
  </si>
  <si>
    <t>AGND</t>
  </si>
  <si>
    <t>AUDIO</t>
  </si>
  <si>
    <t>AGND AUDIO</t>
  </si>
  <si>
    <t>TO BREAK OUT CONN  1, CONN AGND AND DGND USING FB</t>
  </si>
  <si>
    <t>SPK2P</t>
  </si>
  <si>
    <t>If unused, keep these pins open.
Support both voice and ringtone output</t>
  </si>
  <si>
    <t>TO BREAK OUT CONN  1</t>
  </si>
  <si>
    <t>MICP</t>
  </si>
  <si>
    <t xml:space="preserve"> MIC IP '+</t>
  </si>
  <si>
    <t>MICN</t>
  </si>
  <si>
    <t xml:space="preserve"> MIC IP '-</t>
  </si>
  <si>
    <t>SPK1P</t>
  </si>
  <si>
    <t>Channel 1 '+</t>
  </si>
  <si>
    <t>SPK1N</t>
  </si>
  <si>
    <t>Channel 1 '-</t>
  </si>
  <si>
    <t xml:space="preserve">PWRKEY </t>
  </si>
  <si>
    <t>OTHERS</t>
  </si>
  <si>
    <t>Power on/off key. PWRKEY should be pulled down for a moment to turn on or turn off the system</t>
  </si>
  <si>
    <t>Connect TO A push button switch as in Fig 1</t>
  </si>
  <si>
    <t>AVDD</t>
  </si>
  <si>
    <t>Reference voltage of ADC circuit</t>
  </si>
  <si>
    <t>NC</t>
  </si>
  <si>
    <t>ADC0</t>
  </si>
  <si>
    <t>General purpose analog to digital converter.</t>
  </si>
  <si>
    <t>SIM_GND</t>
  </si>
  <si>
    <t>SIM</t>
  </si>
  <si>
    <t xml:space="preserve"> GND OF SIM</t>
  </si>
  <si>
    <t>CONNECT TO GND OF SIM</t>
  </si>
  <si>
    <t>SIM_DATA</t>
  </si>
  <si>
    <t xml:space="preserve"> IO OF SIM</t>
  </si>
  <si>
    <t>CONNECT TO IO OF SIM</t>
  </si>
  <si>
    <t>SIM_RST</t>
  </si>
  <si>
    <t>RST OF SIM</t>
  </si>
  <si>
    <t>CONNECT TO RST OF SIM</t>
  </si>
  <si>
    <t>SIM_CLK</t>
  </si>
  <si>
    <t xml:space="preserve"> CLK OF SIM</t>
  </si>
  <si>
    <t>CONNECT TO CLK OF SIM</t>
  </si>
  <si>
    <t>SIM_VDD</t>
  </si>
  <si>
    <t xml:space="preserve"> VCC OF SIM</t>
  </si>
  <si>
    <t>CONNECT TO VCC OF SIM</t>
  </si>
  <si>
    <t>RESERVED</t>
  </si>
  <si>
    <t>NETLIGHT</t>
  </si>
  <si>
    <t>Network activity</t>
  </si>
  <si>
    <t>connect to nmos driver ckt for blinking led</t>
  </si>
  <si>
    <t>TXD</t>
  </si>
  <si>
    <t>UART</t>
  </si>
  <si>
    <t>MAIN  UART TX</t>
  </si>
  <si>
    <t>CONNECT IT IT FTDI CHIP</t>
  </si>
  <si>
    <t>RXD</t>
  </si>
  <si>
    <t>MAIN  UART RX</t>
  </si>
  <si>
    <t>DTR</t>
  </si>
  <si>
    <t>MAIN  UART 9 PIN SIGNALS</t>
  </si>
  <si>
    <t>RI</t>
  </si>
  <si>
    <t>DCD</t>
  </si>
  <si>
    <t>CTS</t>
  </si>
  <si>
    <t>RTS</t>
  </si>
  <si>
    <t>VDD_EXT</t>
  </si>
  <si>
    <t>PWR</t>
  </si>
  <si>
    <t>Supply 2.8V voltage for
external circuit</t>
  </si>
  <si>
    <t>RFTXMON</t>
  </si>
  <si>
    <t>Transmission signal indication</t>
  </si>
  <si>
    <t>BT_ANT</t>
  </si>
  <si>
    <t>ANTENNA</t>
  </si>
  <si>
    <t>CONNECT TO BT ANTENNA</t>
  </si>
  <si>
    <t>GND</t>
  </si>
  <si>
    <t>GROUND</t>
  </si>
  <si>
    <t>RXD_AUX</t>
  </si>
  <si>
    <t>AUX UART RX</t>
  </si>
  <si>
    <t>TXD_AUX</t>
  </si>
  <si>
    <t>AUX UART TX</t>
  </si>
  <si>
    <t>PCM_CLK</t>
  </si>
  <si>
    <t>PCM CLK  OUT</t>
  </si>
  <si>
    <t>PCM_SYNC</t>
  </si>
  <si>
    <t xml:space="preserve"> PCM frame synchronization output</t>
  </si>
  <si>
    <t>PCM_IN</t>
  </si>
  <si>
    <t xml:space="preserve"> PCM data input</t>
  </si>
  <si>
    <t>PCM_OUT</t>
  </si>
  <si>
    <t>PCM_OUT 33 PCM data output</t>
  </si>
  <si>
    <t>RF_ANT</t>
  </si>
  <si>
    <t>CONNECT TO GSM ANTENNA</t>
  </si>
  <si>
    <t>DBG_RXD</t>
  </si>
  <si>
    <t>SOFTWARE DEBBUGING ONLY RX</t>
  </si>
  <si>
    <t>HEADER</t>
  </si>
  <si>
    <t>DBG_TXD</t>
  </si>
  <si>
    <t>VBAT</t>
  </si>
  <si>
    <t>Connect it to 4v0 ldo o/p</t>
  </si>
  <si>
    <t>Main power supply of MODULE, VBAT= 3.3 TO4.6 V,Make sure that supply sufficient current in a transmitting burst typically rises to 1.6A</t>
  </si>
  <si>
    <t>VRTC</t>
  </si>
  <si>
    <t>Power supply for RTC when
VBAT is not supplied for the system. Charging for backup battery or golden capacitor when the VBAT is applied</t>
  </si>
  <si>
    <t>ss</t>
  </si>
  <si>
    <t>PWR CONSUMPTION  CHIP CALCULATION</t>
  </si>
  <si>
    <t>SL NO</t>
  </si>
  <si>
    <t>QTY</t>
  </si>
  <si>
    <t>PART NO</t>
  </si>
  <si>
    <t>DES</t>
  </si>
  <si>
    <t>VOLTAGE</t>
  </si>
  <si>
    <t>VOLTAGE V</t>
  </si>
  <si>
    <t>current max(A)</t>
  </si>
  <si>
    <t>TYP PWR</t>
  </si>
  <si>
    <t>M66</t>
  </si>
  <si>
    <t>GSM/GNSS SOC</t>
  </si>
  <si>
    <t>VCC_4V0</t>
  </si>
  <si>
    <t>TXB0104</t>
  </si>
  <si>
    <t xml:space="preserve"> 3V3 TO 5V0, BI-DIR TRNSLTR</t>
  </si>
  <si>
    <t>VCC_3V3</t>
  </si>
  <si>
    <t>VCC_5V0</t>
  </si>
  <si>
    <t xml:space="preserve">FT230X </t>
  </si>
  <si>
    <t>USB TO UART TRANSCIEVER</t>
  </si>
  <si>
    <t>VCC_VBUS_5VO</t>
  </si>
  <si>
    <t>LED</t>
  </si>
  <si>
    <t>INDICATION LEDS</t>
  </si>
  <si>
    <t>X</t>
  </si>
  <si>
    <t>SUM (WATTS)</t>
  </si>
  <si>
    <t>VOUT FB RESISTOR CALCULATION</t>
  </si>
  <si>
    <t>TPS7A7002</t>
  </si>
  <si>
    <t>VOUT</t>
  </si>
  <si>
    <t>R1</t>
  </si>
  <si>
    <t>R2</t>
  </si>
  <si>
    <t>PWR  CALCULATION BUFFER</t>
  </si>
  <si>
    <t>A--&gt;B</t>
  </si>
  <si>
    <t>CPDa</t>
  </si>
  <si>
    <t>CPDb+CL</t>
  </si>
  <si>
    <t>VCC</t>
  </si>
  <si>
    <t>FQ</t>
  </si>
  <si>
    <t>N</t>
  </si>
  <si>
    <t>Pd</t>
  </si>
  <si>
    <t>Ia(uA)</t>
  </si>
  <si>
    <t>Ib(uA)</t>
  </si>
  <si>
    <t>Ia(mA)</t>
  </si>
  <si>
    <t>Ib(mA)</t>
  </si>
  <si>
    <t>FIG</t>
  </si>
  <si>
    <t>fig</t>
  </si>
  <si>
    <t>SCNRF-6AAP-RAFR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</si>
</sst>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sz val="17"/>
      <color rgb="FF222222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Britannic Bold"/>
      <charset val="134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ArialMT"/>
      <charset val="134"/>
    </font>
    <font>
      <sz val="12"/>
      <color rgb="FF404040"/>
      <name val="ArialMT"/>
      <charset val="134"/>
    </font>
    <font>
      <sz val="14"/>
      <color theme="1"/>
      <name val="Calibri"/>
      <charset val="134"/>
      <scheme val="minor"/>
    </font>
    <font>
      <sz val="11"/>
      <color rgb="FF40404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66FF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111659</xdr:colOff>
      <xdr:row>2</xdr:row>
      <xdr:rowOff>27214</xdr:rowOff>
    </xdr:from>
    <xdr:to>
      <xdr:col>18</xdr:col>
      <xdr:colOff>280895</xdr:colOff>
      <xdr:row>29</xdr:row>
      <xdr:rowOff>164562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41350" y="741045"/>
          <a:ext cx="6265545" cy="5995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228600</xdr:colOff>
      <xdr:row>3</xdr:row>
      <xdr:rowOff>146539</xdr:rowOff>
    </xdr:from>
    <xdr:to>
      <xdr:col>6</xdr:col>
      <xdr:colOff>1222946</xdr:colOff>
      <xdr:row>12</xdr:row>
      <xdr:rowOff>36635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38450" y="717550"/>
          <a:ext cx="2232025" cy="1604645"/>
        </a:xfrm>
        <a:prstGeom prst="rect">
          <a:avLst/>
        </a:prstGeom>
      </xdr:spPr>
    </xdr:pic>
    <xdr:clientData/>
  </xdr:twoCellAnchor>
  <xdr:twoCellAnchor editAs="oneCell">
    <xdr:from>
      <xdr:col>19</xdr:col>
      <xdr:colOff>217714</xdr:colOff>
      <xdr:row>40</xdr:row>
      <xdr:rowOff>149679</xdr:rowOff>
    </xdr:from>
    <xdr:to>
      <xdr:col>28</xdr:col>
      <xdr:colOff>435428</xdr:colOff>
      <xdr:row>56</xdr:row>
      <xdr:rowOff>10981</xdr:rowOff>
    </xdr:to>
    <xdr:pic>
      <xdr:nvPicPr>
        <xdr:cNvPr id="3" name="Picture 2" descr="SN74LVC1G125: Current Consumption of Buffer - Logic forum - Logic - TI E2E  support forums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71145" y="7769225"/>
          <a:ext cx="5618480" cy="2909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334576</xdr:colOff>
      <xdr:row>21</xdr:row>
      <xdr:rowOff>161102</xdr:rowOff>
    </xdr:from>
    <xdr:to>
      <xdr:col>20</xdr:col>
      <xdr:colOff>92872</xdr:colOff>
      <xdr:row>39</xdr:row>
      <xdr:rowOff>112859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87160" y="4161155"/>
          <a:ext cx="6959600" cy="3380740"/>
        </a:xfrm>
        <a:prstGeom prst="rect">
          <a:avLst/>
        </a:prstGeom>
      </xdr:spPr>
    </xdr:pic>
    <xdr:clientData/>
  </xdr:twoCellAnchor>
  <xdr:twoCellAnchor editAs="oneCell">
    <xdr:from>
      <xdr:col>19</xdr:col>
      <xdr:colOff>426770</xdr:colOff>
      <xdr:row>57</xdr:row>
      <xdr:rowOff>168852</xdr:rowOff>
    </xdr:from>
    <xdr:to>
      <xdr:col>27</xdr:col>
      <xdr:colOff>473235</xdr:colOff>
      <xdr:row>73</xdr:row>
      <xdr:rowOff>158947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180695" y="11026775"/>
          <a:ext cx="4846955" cy="3038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158344</xdr:colOff>
      <xdr:row>0</xdr:row>
      <xdr:rowOff>8282</xdr:rowOff>
    </xdr:from>
    <xdr:to>
      <xdr:col>14</xdr:col>
      <xdr:colOff>28579</xdr:colOff>
      <xdr:row>27</xdr:row>
      <xdr:rowOff>13607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77540" y="8255"/>
          <a:ext cx="5271135" cy="5148580"/>
        </a:xfrm>
        <a:prstGeom prst="rect">
          <a:avLst/>
        </a:prstGeom>
      </xdr:spPr>
    </xdr:pic>
    <xdr:clientData/>
  </xdr:twoCellAnchor>
  <xdr:twoCellAnchor editAs="oneCell">
    <xdr:from>
      <xdr:col>15</xdr:col>
      <xdr:colOff>392206</xdr:colOff>
      <xdr:row>34</xdr:row>
      <xdr:rowOff>112058</xdr:rowOff>
    </xdr:from>
    <xdr:to>
      <xdr:col>25</xdr:col>
      <xdr:colOff>321982</xdr:colOff>
      <xdr:row>57</xdr:row>
      <xdr:rowOff>6748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11970" y="6588760"/>
          <a:ext cx="5930900" cy="4276090"/>
        </a:xfrm>
        <a:prstGeom prst="rect">
          <a:avLst/>
        </a:prstGeom>
      </xdr:spPr>
    </xdr:pic>
    <xdr:clientData/>
  </xdr:twoCellAnchor>
  <xdr:twoCellAnchor editAs="oneCell">
    <xdr:from>
      <xdr:col>3</xdr:col>
      <xdr:colOff>308964</xdr:colOff>
      <xdr:row>63</xdr:row>
      <xdr:rowOff>186499</xdr:rowOff>
    </xdr:from>
    <xdr:to>
      <xdr:col>11</xdr:col>
      <xdr:colOff>571500</xdr:colOff>
      <xdr:row>79</xdr:row>
      <xdr:rowOff>63792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27885" y="12187555"/>
          <a:ext cx="5063490" cy="2925445"/>
        </a:xfrm>
        <a:prstGeom prst="rect">
          <a:avLst/>
        </a:prstGeom>
      </xdr:spPr>
    </xdr:pic>
    <xdr:clientData/>
  </xdr:twoCellAnchor>
  <xdr:twoCellAnchor editAs="oneCell">
    <xdr:from>
      <xdr:col>3</xdr:col>
      <xdr:colOff>115957</xdr:colOff>
      <xdr:row>83</xdr:row>
      <xdr:rowOff>124239</xdr:rowOff>
    </xdr:from>
    <xdr:to>
      <xdr:col>14</xdr:col>
      <xdr:colOff>526677</xdr:colOff>
      <xdr:row>106</xdr:row>
      <xdr:rowOff>144615</xdr:rowOff>
    </xdr:to>
    <xdr:pic>
      <xdr:nvPicPr>
        <xdr:cNvPr id="7" name="Picture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34845" y="15935325"/>
          <a:ext cx="7011670" cy="4401820"/>
        </a:xfrm>
        <a:prstGeom prst="rect">
          <a:avLst/>
        </a:prstGeom>
      </xdr:spPr>
    </xdr:pic>
    <xdr:clientData/>
  </xdr:twoCellAnchor>
  <xdr:twoCellAnchor editAs="oneCell">
    <xdr:from>
      <xdr:col>3</xdr:col>
      <xdr:colOff>421822</xdr:colOff>
      <xdr:row>111</xdr:row>
      <xdr:rowOff>122464</xdr:rowOff>
    </xdr:from>
    <xdr:to>
      <xdr:col>11</xdr:col>
      <xdr:colOff>574222</xdr:colOff>
      <xdr:row>126</xdr:row>
      <xdr:rowOff>156930</xdr:rowOff>
    </xdr:to>
    <xdr:pic>
      <xdr:nvPicPr>
        <xdr:cNvPr id="9" name="Picture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40915" y="21267420"/>
          <a:ext cx="4953000" cy="2892425"/>
        </a:xfrm>
        <a:prstGeom prst="rect">
          <a:avLst/>
        </a:prstGeom>
      </xdr:spPr>
    </xdr:pic>
    <xdr:clientData/>
  </xdr:twoCellAnchor>
  <xdr:twoCellAnchor editAs="oneCell">
    <xdr:from>
      <xdr:col>3</xdr:col>
      <xdr:colOff>347869</xdr:colOff>
      <xdr:row>131</xdr:row>
      <xdr:rowOff>24847</xdr:rowOff>
    </xdr:from>
    <xdr:to>
      <xdr:col>11</xdr:col>
      <xdr:colOff>511232</xdr:colOff>
      <xdr:row>147</xdr:row>
      <xdr:rowOff>14942</xdr:rowOff>
    </xdr:to>
    <xdr:pic>
      <xdr:nvPicPr>
        <xdr:cNvPr id="10" name="Picture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166620" y="24980265"/>
          <a:ext cx="4964430" cy="3037840"/>
        </a:xfrm>
        <a:prstGeom prst="rect">
          <a:avLst/>
        </a:prstGeom>
      </xdr:spPr>
    </xdr:pic>
    <xdr:clientData/>
  </xdr:twoCellAnchor>
  <xdr:twoCellAnchor editAs="oneCell">
    <xdr:from>
      <xdr:col>2</xdr:col>
      <xdr:colOff>453124</xdr:colOff>
      <xdr:row>154</xdr:row>
      <xdr:rowOff>11585</xdr:rowOff>
    </xdr:from>
    <xdr:to>
      <xdr:col>15</xdr:col>
      <xdr:colOff>414618</xdr:colOff>
      <xdr:row>173</xdr:row>
      <xdr:rowOff>136171</xdr:rowOff>
    </xdr:to>
    <xdr:pic>
      <xdr:nvPicPr>
        <xdr:cNvPr id="11" name="Picture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71955" y="29348430"/>
          <a:ext cx="7762240" cy="3743960"/>
        </a:xfrm>
        <a:prstGeom prst="rect">
          <a:avLst/>
        </a:prstGeom>
      </xdr:spPr>
    </xdr:pic>
    <xdr:clientData/>
  </xdr:twoCellAnchor>
  <xdr:twoCellAnchor editAs="oneCell">
    <xdr:from>
      <xdr:col>4</xdr:col>
      <xdr:colOff>10206</xdr:colOff>
      <xdr:row>36</xdr:row>
      <xdr:rowOff>0</xdr:rowOff>
    </xdr:from>
    <xdr:to>
      <xdr:col>13</xdr:col>
      <xdr:colOff>592538</xdr:colOff>
      <xdr:row>54</xdr:row>
      <xdr:rowOff>62442</xdr:rowOff>
    </xdr:to>
    <xdr:pic>
      <xdr:nvPicPr>
        <xdr:cNvPr id="12" name="Picture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429510" y="6858000"/>
          <a:ext cx="5982970" cy="3491230"/>
        </a:xfrm>
        <a:prstGeom prst="rect">
          <a:avLst/>
        </a:prstGeom>
      </xdr:spPr>
    </xdr:pic>
    <xdr:clientData/>
  </xdr:twoCellAnchor>
  <xdr:twoCellAnchor editAs="oneCell">
    <xdr:from>
      <xdr:col>19</xdr:col>
      <xdr:colOff>598715</xdr:colOff>
      <xdr:row>152</xdr:row>
      <xdr:rowOff>130629</xdr:rowOff>
    </xdr:from>
    <xdr:to>
      <xdr:col>30</xdr:col>
      <xdr:colOff>380187</xdr:colOff>
      <xdr:row>174</xdr:row>
      <xdr:rowOff>92010</xdr:rowOff>
    </xdr:to>
    <xdr:pic>
      <xdr:nvPicPr>
        <xdr:cNvPr id="6" name="Picture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018645" y="29086175"/>
          <a:ext cx="6382385" cy="41522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36</xdr:col>
      <xdr:colOff>123825</xdr:colOff>
      <xdr:row>26</xdr:row>
      <xdr:rowOff>180975</xdr:rowOff>
    </xdr:from>
    <xdr:to>
      <xdr:col>46</xdr:col>
      <xdr:colOff>589730</xdr:colOff>
      <xdr:row>58</xdr:row>
      <xdr:rowOff>199261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726525" y="5133975"/>
          <a:ext cx="6466205" cy="6113780"/>
        </a:xfrm>
        <a:prstGeom prst="rect">
          <a:avLst/>
        </a:prstGeom>
      </xdr:spPr>
    </xdr:pic>
    <xdr:clientData/>
  </xdr:twoCellAnchor>
  <xdr:twoCellAnchor editAs="oneCell">
    <xdr:from>
      <xdr:col>4</xdr:col>
      <xdr:colOff>388794</xdr:colOff>
      <xdr:row>3</xdr:row>
      <xdr:rowOff>86591</xdr:rowOff>
    </xdr:from>
    <xdr:to>
      <xdr:col>18</xdr:col>
      <xdr:colOff>48521</xdr:colOff>
      <xdr:row>51</xdr:row>
      <xdr:rowOff>138545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788920" y="657860"/>
          <a:ext cx="8060690" cy="9196070"/>
        </a:xfrm>
        <a:prstGeom prst="rect">
          <a:avLst/>
        </a:prstGeom>
      </xdr:spPr>
    </xdr:pic>
    <xdr:clientData/>
  </xdr:twoCellAnchor>
  <xdr:twoCellAnchor editAs="oneCell">
    <xdr:from>
      <xdr:col>18</xdr:col>
      <xdr:colOff>556657</xdr:colOff>
      <xdr:row>19</xdr:row>
      <xdr:rowOff>33399</xdr:rowOff>
    </xdr:from>
    <xdr:to>
      <xdr:col>29</xdr:col>
      <xdr:colOff>459216</xdr:colOff>
      <xdr:row>51</xdr:row>
      <xdr:rowOff>134343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357610" y="3652520"/>
          <a:ext cx="6503670" cy="6196965"/>
        </a:xfrm>
        <a:prstGeom prst="rect">
          <a:avLst/>
        </a:prstGeom>
      </xdr:spPr>
    </xdr:pic>
    <xdr:clientData/>
  </xdr:twoCellAnchor>
  <xdr:twoCellAnchor editAs="oneCell">
    <xdr:from>
      <xdr:col>47</xdr:col>
      <xdr:colOff>275791</xdr:colOff>
      <xdr:row>0</xdr:row>
      <xdr:rowOff>0</xdr:rowOff>
    </xdr:from>
    <xdr:to>
      <xdr:col>58</xdr:col>
      <xdr:colOff>151101</xdr:colOff>
      <xdr:row>38</xdr:row>
      <xdr:rowOff>131564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479115" y="0"/>
          <a:ext cx="6475730" cy="7370445"/>
        </a:xfrm>
        <a:prstGeom prst="rect">
          <a:avLst/>
        </a:prstGeom>
      </xdr:spPr>
    </xdr:pic>
    <xdr:clientData/>
  </xdr:twoCellAnchor>
  <xdr:twoCellAnchor editAs="oneCell">
    <xdr:from>
      <xdr:col>19</xdr:col>
      <xdr:colOff>68344</xdr:colOff>
      <xdr:row>4</xdr:row>
      <xdr:rowOff>25977</xdr:rowOff>
    </xdr:from>
    <xdr:to>
      <xdr:col>30</xdr:col>
      <xdr:colOff>238921</xdr:colOff>
      <xdr:row>18</xdr:row>
      <xdr:rowOff>168501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1469370" y="787400"/>
          <a:ext cx="6771640" cy="2809875"/>
        </a:xfrm>
        <a:prstGeom prst="rect">
          <a:avLst/>
        </a:prstGeom>
      </xdr:spPr>
    </xdr:pic>
    <xdr:clientData/>
  </xdr:twoCellAnchor>
  <xdr:twoCellAnchor editAs="oneCell">
    <xdr:from>
      <xdr:col>37</xdr:col>
      <xdr:colOff>476249</xdr:colOff>
      <xdr:row>2</xdr:row>
      <xdr:rowOff>142875</xdr:rowOff>
    </xdr:from>
    <xdr:to>
      <xdr:col>46</xdr:col>
      <xdr:colOff>0</xdr:colOff>
      <xdr:row>25</xdr:row>
      <xdr:rowOff>161518</xdr:rowOff>
    </xdr:to>
    <xdr:pic>
      <xdr:nvPicPr>
        <xdr:cNvPr id="8" name="Picture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2678390" y="523875"/>
          <a:ext cx="4925060" cy="4399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zoomScale="55" zoomScaleNormal="55" workbookViewId="0">
      <selection activeCell="E45" sqref="E45"/>
    </sheetView>
  </sheetViews>
  <sheetFormatPr defaultColWidth="9" defaultRowHeight="15"/>
  <cols>
    <col min="1" max="1" width="15" style="5" customWidth="1"/>
    <col min="2" max="2" width="38.7142857142857" style="5" customWidth="1"/>
    <col min="3" max="3" width="24.2857142857143" style="5" customWidth="1"/>
    <col min="4" max="4" width="50.1428571428571" style="5" customWidth="1"/>
    <col min="5" max="5" width="42.8571428571429" style="5" customWidth="1"/>
    <col min="6" max="16384" width="9.14285714285714" style="2"/>
  </cols>
  <sheetData>
    <row r="1" ht="26.25" spans="1: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ht="30" spans="1:5">
      <c r="A2" s="13">
        <v>1</v>
      </c>
      <c r="B2" s="14" t="s">
        <v>5</v>
      </c>
      <c r="C2" s="13" t="s">
        <v>6</v>
      </c>
      <c r="D2" s="13" t="s">
        <v>7</v>
      </c>
      <c r="E2" s="15" t="s">
        <v>8</v>
      </c>
    </row>
    <row r="3" ht="30" spans="1:5">
      <c r="A3" s="13">
        <v>2</v>
      </c>
      <c r="B3" s="16" t="s">
        <v>9</v>
      </c>
      <c r="C3" s="13" t="s">
        <v>6</v>
      </c>
      <c r="D3" s="15" t="s">
        <v>10</v>
      </c>
      <c r="E3" s="15" t="s">
        <v>11</v>
      </c>
    </row>
    <row r="4" spans="1:5">
      <c r="A4" s="13">
        <v>3</v>
      </c>
      <c r="B4" s="16" t="s">
        <v>12</v>
      </c>
      <c r="C4" s="13" t="s">
        <v>6</v>
      </c>
      <c r="D4" s="28" t="s">
        <v>13</v>
      </c>
      <c r="E4" s="13" t="s">
        <v>11</v>
      </c>
    </row>
    <row r="5" spans="1:5">
      <c r="A5" s="13">
        <v>4</v>
      </c>
      <c r="B5" s="16" t="s">
        <v>14</v>
      </c>
      <c r="C5" s="13" t="s">
        <v>6</v>
      </c>
      <c r="D5" s="28" t="s">
        <v>15</v>
      </c>
      <c r="E5" s="13" t="s">
        <v>11</v>
      </c>
    </row>
    <row r="6" spans="1:5">
      <c r="A6" s="13">
        <v>5</v>
      </c>
      <c r="B6" s="16" t="s">
        <v>16</v>
      </c>
      <c r="C6" s="13" t="s">
        <v>6</v>
      </c>
      <c r="D6" s="13" t="s">
        <v>17</v>
      </c>
      <c r="E6" s="13" t="s">
        <v>11</v>
      </c>
    </row>
    <row r="7" spans="1:5">
      <c r="A7" s="13">
        <v>6</v>
      </c>
      <c r="B7" s="16" t="s">
        <v>18</v>
      </c>
      <c r="C7" s="13" t="s">
        <v>6</v>
      </c>
      <c r="D7" s="13" t="s">
        <v>19</v>
      </c>
      <c r="E7" s="13" t="s">
        <v>11</v>
      </c>
    </row>
    <row r="8" ht="30" spans="1:5">
      <c r="A8" s="13">
        <v>7</v>
      </c>
      <c r="B8" s="17" t="s">
        <v>20</v>
      </c>
      <c r="C8" s="13" t="s">
        <v>21</v>
      </c>
      <c r="D8" s="15" t="s">
        <v>22</v>
      </c>
      <c r="E8" s="13" t="s">
        <v>23</v>
      </c>
    </row>
    <row r="9" ht="15.75" spans="1:5">
      <c r="A9" s="13">
        <v>8</v>
      </c>
      <c r="B9" s="17" t="s">
        <v>24</v>
      </c>
      <c r="C9" s="13" t="s">
        <v>21</v>
      </c>
      <c r="D9" s="15" t="s">
        <v>25</v>
      </c>
      <c r="E9" s="13" t="s">
        <v>26</v>
      </c>
    </row>
    <row r="10" ht="15.75" spans="1:5">
      <c r="A10" s="13">
        <v>9</v>
      </c>
      <c r="B10" s="17" t="s">
        <v>27</v>
      </c>
      <c r="C10" s="13" t="s">
        <v>21</v>
      </c>
      <c r="D10" s="15" t="s">
        <v>28</v>
      </c>
      <c r="E10" s="13" t="s">
        <v>26</v>
      </c>
    </row>
    <row r="11" spans="1:5">
      <c r="A11" s="13">
        <v>10</v>
      </c>
      <c r="B11" s="18" t="s">
        <v>29</v>
      </c>
      <c r="C11" s="13" t="s">
        <v>30</v>
      </c>
      <c r="D11" s="13" t="s">
        <v>31</v>
      </c>
      <c r="E11" s="13" t="s">
        <v>32</v>
      </c>
    </row>
    <row r="12" spans="1:5">
      <c r="A12" s="13">
        <v>11</v>
      </c>
      <c r="B12" s="18" t="s">
        <v>33</v>
      </c>
      <c r="C12" s="13" t="s">
        <v>30</v>
      </c>
      <c r="D12" s="13" t="s">
        <v>34</v>
      </c>
      <c r="E12" s="13" t="s">
        <v>35</v>
      </c>
    </row>
    <row r="13" spans="1:5">
      <c r="A13" s="13">
        <v>12</v>
      </c>
      <c r="B13" s="18" t="s">
        <v>36</v>
      </c>
      <c r="C13" s="13" t="s">
        <v>30</v>
      </c>
      <c r="D13" s="13" t="s">
        <v>37</v>
      </c>
      <c r="E13" s="13" t="s">
        <v>38</v>
      </c>
    </row>
    <row r="14" spans="1:5">
      <c r="A14" s="13">
        <v>13</v>
      </c>
      <c r="B14" s="18" t="s">
        <v>39</v>
      </c>
      <c r="C14" s="13" t="s">
        <v>30</v>
      </c>
      <c r="D14" s="13" t="s">
        <v>40</v>
      </c>
      <c r="E14" s="13" t="s">
        <v>41</v>
      </c>
    </row>
    <row r="15" spans="1:5">
      <c r="A15" s="13">
        <v>14</v>
      </c>
      <c r="B15" s="18" t="s">
        <v>42</v>
      </c>
      <c r="C15" s="13" t="s">
        <v>30</v>
      </c>
      <c r="D15" s="13" t="s">
        <v>43</v>
      </c>
      <c r="E15" s="13" t="s">
        <v>44</v>
      </c>
    </row>
    <row r="16" spans="1:5">
      <c r="A16" s="13">
        <v>15</v>
      </c>
      <c r="B16" s="19" t="s">
        <v>45</v>
      </c>
      <c r="C16" s="13" t="s">
        <v>45</v>
      </c>
      <c r="D16" s="13" t="s">
        <v>45</v>
      </c>
      <c r="E16" s="13" t="s">
        <v>26</v>
      </c>
    </row>
    <row r="17" ht="15.75" spans="1:5">
      <c r="A17" s="13">
        <v>16</v>
      </c>
      <c r="B17" s="17" t="s">
        <v>46</v>
      </c>
      <c r="C17" s="13" t="s">
        <v>21</v>
      </c>
      <c r="D17" s="15" t="s">
        <v>47</v>
      </c>
      <c r="E17" s="13" t="s">
        <v>48</v>
      </c>
    </row>
    <row r="18" ht="15.75" spans="1:5">
      <c r="A18" s="13">
        <v>17</v>
      </c>
      <c r="B18" s="20" t="s">
        <v>49</v>
      </c>
      <c r="C18" s="13" t="s">
        <v>50</v>
      </c>
      <c r="D18" s="13" t="s">
        <v>51</v>
      </c>
      <c r="E18" s="13" t="s">
        <v>52</v>
      </c>
    </row>
    <row r="19" ht="15.75" spans="1:5">
      <c r="A19" s="13">
        <v>18</v>
      </c>
      <c r="B19" s="20" t="s">
        <v>53</v>
      </c>
      <c r="C19" s="13" t="s">
        <v>50</v>
      </c>
      <c r="D19" s="13" t="s">
        <v>54</v>
      </c>
      <c r="E19" s="13" t="s">
        <v>52</v>
      </c>
    </row>
    <row r="20" ht="15.75" spans="1:5">
      <c r="A20" s="13">
        <v>19</v>
      </c>
      <c r="B20" s="20" t="s">
        <v>55</v>
      </c>
      <c r="C20" s="13" t="s">
        <v>50</v>
      </c>
      <c r="D20" s="13" t="s">
        <v>56</v>
      </c>
      <c r="E20" s="13" t="s">
        <v>26</v>
      </c>
    </row>
    <row r="21" ht="15.75" spans="1:5">
      <c r="A21" s="13">
        <v>20</v>
      </c>
      <c r="B21" s="20" t="s">
        <v>57</v>
      </c>
      <c r="C21" s="13" t="s">
        <v>50</v>
      </c>
      <c r="D21" s="13" t="s">
        <v>56</v>
      </c>
      <c r="E21" s="13" t="s">
        <v>26</v>
      </c>
    </row>
    <row r="22" ht="15.75" spans="1:5">
      <c r="A22" s="13">
        <v>21</v>
      </c>
      <c r="B22" s="20" t="s">
        <v>58</v>
      </c>
      <c r="C22" s="13" t="s">
        <v>50</v>
      </c>
      <c r="D22" s="13" t="s">
        <v>56</v>
      </c>
      <c r="E22" s="13" t="s">
        <v>26</v>
      </c>
    </row>
    <row r="23" ht="15.75" spans="1:5">
      <c r="A23" s="13">
        <v>22</v>
      </c>
      <c r="B23" s="20" t="s">
        <v>59</v>
      </c>
      <c r="C23" s="13" t="s">
        <v>50</v>
      </c>
      <c r="D23" s="13" t="s">
        <v>56</v>
      </c>
      <c r="E23" s="13" t="s">
        <v>26</v>
      </c>
    </row>
    <row r="24" spans="1:5">
      <c r="A24" s="13">
        <v>23</v>
      </c>
      <c r="B24" s="21" t="s">
        <v>60</v>
      </c>
      <c r="C24" s="13" t="s">
        <v>50</v>
      </c>
      <c r="D24" s="13" t="s">
        <v>56</v>
      </c>
      <c r="E24" s="13" t="s">
        <v>26</v>
      </c>
    </row>
    <row r="25" ht="30" spans="1:5">
      <c r="A25" s="13">
        <v>24</v>
      </c>
      <c r="B25" s="22" t="s">
        <v>61</v>
      </c>
      <c r="C25" s="13" t="s">
        <v>62</v>
      </c>
      <c r="D25" s="15" t="s">
        <v>63</v>
      </c>
      <c r="E25" s="13" t="s">
        <v>26</v>
      </c>
    </row>
    <row r="26" ht="18.75" spans="1:5">
      <c r="A26" s="13">
        <v>25</v>
      </c>
      <c r="B26" s="23" t="s">
        <v>64</v>
      </c>
      <c r="C26" s="13" t="s">
        <v>21</v>
      </c>
      <c r="D26" s="15" t="s">
        <v>65</v>
      </c>
      <c r="E26" s="13" t="s">
        <v>48</v>
      </c>
    </row>
    <row r="27" spans="1:5">
      <c r="A27" s="13">
        <v>26</v>
      </c>
      <c r="B27" s="24" t="s">
        <v>66</v>
      </c>
      <c r="C27" s="13" t="s">
        <v>67</v>
      </c>
      <c r="D27" s="13"/>
      <c r="E27" s="13" t="s">
        <v>68</v>
      </c>
    </row>
    <row r="28" spans="1:5">
      <c r="A28" s="13">
        <v>27</v>
      </c>
      <c r="B28" s="25" t="s">
        <v>69</v>
      </c>
      <c r="C28" s="13" t="s">
        <v>69</v>
      </c>
      <c r="D28" s="13" t="s">
        <v>70</v>
      </c>
      <c r="E28" s="13" t="s">
        <v>70</v>
      </c>
    </row>
    <row r="29" ht="15.75" spans="1:5">
      <c r="A29" s="13">
        <v>28</v>
      </c>
      <c r="B29" s="20" t="s">
        <v>71</v>
      </c>
      <c r="C29" s="13" t="s">
        <v>50</v>
      </c>
      <c r="D29" s="13" t="s">
        <v>72</v>
      </c>
      <c r="E29" s="13" t="s">
        <v>72</v>
      </c>
    </row>
    <row r="30" ht="15.75" spans="1:5">
      <c r="A30" s="13">
        <v>29</v>
      </c>
      <c r="B30" s="20" t="s">
        <v>73</v>
      </c>
      <c r="C30" s="13" t="s">
        <v>50</v>
      </c>
      <c r="D30" s="13" t="s">
        <v>72</v>
      </c>
      <c r="E30" s="13" t="s">
        <v>74</v>
      </c>
    </row>
    <row r="31" ht="15.75" spans="1:5">
      <c r="A31" s="13">
        <v>30</v>
      </c>
      <c r="B31" s="17" t="s">
        <v>75</v>
      </c>
      <c r="C31" s="13" t="s">
        <v>21</v>
      </c>
      <c r="D31" s="13" t="s">
        <v>76</v>
      </c>
      <c r="E31" s="13" t="s">
        <v>26</v>
      </c>
    </row>
    <row r="32" ht="15.75" spans="1:5">
      <c r="A32" s="13">
        <v>31</v>
      </c>
      <c r="B32" s="17" t="s">
        <v>77</v>
      </c>
      <c r="C32" s="13" t="s">
        <v>21</v>
      </c>
      <c r="D32" s="13" t="s">
        <v>78</v>
      </c>
      <c r="E32" s="13" t="s">
        <v>26</v>
      </c>
    </row>
    <row r="33" ht="15.75" spans="1:5">
      <c r="A33" s="13">
        <v>32</v>
      </c>
      <c r="B33" s="17" t="s">
        <v>79</v>
      </c>
      <c r="C33" s="13" t="s">
        <v>21</v>
      </c>
      <c r="D33" s="26" t="s">
        <v>80</v>
      </c>
      <c r="E33" s="13" t="s">
        <v>26</v>
      </c>
    </row>
    <row r="34" ht="15.75" spans="1:5">
      <c r="A34" s="13">
        <v>33</v>
      </c>
      <c r="B34" s="17" t="s">
        <v>81</v>
      </c>
      <c r="C34" s="13" t="s">
        <v>21</v>
      </c>
      <c r="D34" s="13" t="s">
        <v>82</v>
      </c>
      <c r="E34" s="13" t="s">
        <v>26</v>
      </c>
    </row>
    <row r="35" spans="1:5">
      <c r="A35" s="13">
        <v>34</v>
      </c>
      <c r="B35" s="25" t="s">
        <v>69</v>
      </c>
      <c r="C35" s="13" t="s">
        <v>69</v>
      </c>
      <c r="D35" s="13" t="s">
        <v>70</v>
      </c>
      <c r="E35" s="13" t="s">
        <v>70</v>
      </c>
    </row>
    <row r="36" spans="1:5">
      <c r="A36" s="13">
        <v>35</v>
      </c>
      <c r="B36" s="24" t="s">
        <v>83</v>
      </c>
      <c r="C36" s="13" t="s">
        <v>67</v>
      </c>
      <c r="D36" s="13"/>
      <c r="E36" s="13" t="s">
        <v>84</v>
      </c>
    </row>
    <row r="37" spans="1:14">
      <c r="A37" s="13">
        <v>36</v>
      </c>
      <c r="B37" s="25" t="s">
        <v>69</v>
      </c>
      <c r="C37" s="13" t="s">
        <v>69</v>
      </c>
      <c r="D37" s="13" t="s">
        <v>70</v>
      </c>
      <c r="E37" s="13" t="s">
        <v>70</v>
      </c>
      <c r="N37"/>
    </row>
    <row r="38" spans="1:5">
      <c r="A38" s="13">
        <v>37</v>
      </c>
      <c r="B38" s="25" t="s">
        <v>69</v>
      </c>
      <c r="C38" s="13" t="s">
        <v>69</v>
      </c>
      <c r="D38" s="13" t="s">
        <v>70</v>
      </c>
      <c r="E38" s="13" t="s">
        <v>70</v>
      </c>
    </row>
    <row r="39" ht="15.75" spans="1:5">
      <c r="A39" s="13">
        <v>38</v>
      </c>
      <c r="B39" s="20" t="s">
        <v>85</v>
      </c>
      <c r="C39" s="13" t="s">
        <v>50</v>
      </c>
      <c r="D39" s="13" t="s">
        <v>86</v>
      </c>
      <c r="E39" s="13" t="s">
        <v>87</v>
      </c>
    </row>
    <row r="40" ht="15.75" spans="1:5">
      <c r="A40" s="13">
        <v>39</v>
      </c>
      <c r="B40" s="20" t="s">
        <v>88</v>
      </c>
      <c r="C40" s="13" t="s">
        <v>50</v>
      </c>
      <c r="D40" s="13" t="s">
        <v>86</v>
      </c>
      <c r="E40" s="13" t="s">
        <v>87</v>
      </c>
    </row>
    <row r="41" spans="1:5">
      <c r="A41" s="13">
        <v>40</v>
      </c>
      <c r="B41" s="25" t="s">
        <v>69</v>
      </c>
      <c r="C41" s="13" t="s">
        <v>69</v>
      </c>
      <c r="D41" s="13" t="s">
        <v>70</v>
      </c>
      <c r="E41" s="13" t="s">
        <v>70</v>
      </c>
    </row>
    <row r="42" spans="1:5">
      <c r="A42" s="13">
        <v>41</v>
      </c>
      <c r="B42" s="25" t="s">
        <v>69</v>
      </c>
      <c r="C42" s="13" t="s">
        <v>69</v>
      </c>
      <c r="D42" s="13" t="s">
        <v>70</v>
      </c>
      <c r="E42" s="13" t="s">
        <v>70</v>
      </c>
    </row>
    <row r="43" spans="1:5">
      <c r="A43" s="13">
        <v>42</v>
      </c>
      <c r="B43" s="22" t="s">
        <v>89</v>
      </c>
      <c r="C43" s="13" t="s">
        <v>62</v>
      </c>
      <c r="D43" s="13"/>
      <c r="E43" s="13" t="s">
        <v>90</v>
      </c>
    </row>
    <row r="44" ht="45" spans="1:5">
      <c r="A44" s="13">
        <v>43</v>
      </c>
      <c r="B44" s="22" t="s">
        <v>89</v>
      </c>
      <c r="C44" s="13" t="s">
        <v>62</v>
      </c>
      <c r="D44" s="15" t="s">
        <v>91</v>
      </c>
      <c r="E44" s="13" t="s">
        <v>90</v>
      </c>
    </row>
    <row r="45" ht="60" spans="1:5">
      <c r="A45" s="13">
        <v>44</v>
      </c>
      <c r="B45" s="22" t="s">
        <v>92</v>
      </c>
      <c r="C45" s="13" t="s">
        <v>62</v>
      </c>
      <c r="D45" s="15" t="s">
        <v>93</v>
      </c>
      <c r="E45" s="13" t="s">
        <v>94</v>
      </c>
    </row>
    <row r="48" spans="4:4">
      <c r="D48" s="27"/>
    </row>
    <row r="49" spans="4:4">
      <c r="D49" s="27"/>
    </row>
  </sheetData>
  <autoFilter ref="A1:E45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zoomScale="130" zoomScaleNormal="130" workbookViewId="0">
      <selection activeCell="D23" sqref="D23"/>
    </sheetView>
  </sheetViews>
  <sheetFormatPr defaultColWidth="9" defaultRowHeight="15" outlineLevelCol="7"/>
  <cols>
    <col min="1" max="1" width="12.4285714285714" style="2" customWidth="1"/>
    <col min="2" max="2" width="9.71428571428571" style="2" customWidth="1"/>
    <col min="3" max="3" width="19.5714285714286" style="2" customWidth="1"/>
    <col min="4" max="4" width="26.2857142857143" style="2" customWidth="1"/>
    <col min="5" max="5" width="19.2857142857143" style="2" customWidth="1"/>
    <col min="6" max="6" width="24" style="2" customWidth="1"/>
    <col min="7" max="7" width="21" style="2" customWidth="1"/>
    <col min="8" max="8" width="27.8571428571429" style="2" customWidth="1"/>
    <col min="9" max="16384" width="9.14285714285714" style="2"/>
  </cols>
  <sheetData>
    <row r="1" spans="1:8">
      <c r="A1" s="7" t="s">
        <v>95</v>
      </c>
      <c r="B1" s="7"/>
      <c r="C1" s="7"/>
      <c r="D1" s="7"/>
      <c r="E1" s="7"/>
      <c r="F1" s="7"/>
      <c r="G1" s="7"/>
      <c r="H1" s="7"/>
    </row>
    <row r="2" spans="1:8">
      <c r="A2" s="7"/>
      <c r="B2" s="7"/>
      <c r="C2" s="7"/>
      <c r="D2" s="7"/>
      <c r="E2" s="7"/>
      <c r="F2" s="7"/>
      <c r="G2" s="7"/>
      <c r="H2" s="7"/>
    </row>
    <row r="4" ht="21" spans="1:8">
      <c r="A4" s="8" t="s">
        <v>96</v>
      </c>
      <c r="B4" s="8" t="s">
        <v>97</v>
      </c>
      <c r="C4" s="8" t="s">
        <v>98</v>
      </c>
      <c r="D4" s="8" t="s">
        <v>99</v>
      </c>
      <c r="E4" s="8" t="s">
        <v>100</v>
      </c>
      <c r="F4" s="8" t="s">
        <v>101</v>
      </c>
      <c r="G4" s="8" t="s">
        <v>102</v>
      </c>
      <c r="H4" s="8" t="s">
        <v>103</v>
      </c>
    </row>
    <row r="5" spans="1:8">
      <c r="A5" s="9">
        <v>1</v>
      </c>
      <c r="B5" s="9">
        <v>1</v>
      </c>
      <c r="C5" s="9" t="s">
        <v>104</v>
      </c>
      <c r="D5" s="9" t="s">
        <v>105</v>
      </c>
      <c r="E5" s="9" t="s">
        <v>106</v>
      </c>
      <c r="F5" s="9">
        <v>4</v>
      </c>
      <c r="G5" s="9">
        <v>2</v>
      </c>
      <c r="H5" s="9">
        <f>F5*0.7</f>
        <v>2.8</v>
      </c>
    </row>
    <row r="6" spans="1:8">
      <c r="A6" s="9">
        <v>2</v>
      </c>
      <c r="B6" s="9">
        <v>1</v>
      </c>
      <c r="C6" s="9" t="s">
        <v>107</v>
      </c>
      <c r="D6" s="9" t="s">
        <v>108</v>
      </c>
      <c r="E6" s="9" t="s">
        <v>109</v>
      </c>
      <c r="F6" s="9">
        <v>3.3</v>
      </c>
      <c r="G6" s="9">
        <f>2*10^-3</f>
        <v>0.002</v>
      </c>
      <c r="H6" s="9">
        <f>F6*G6</f>
        <v>0.0066</v>
      </c>
    </row>
    <row r="7" spans="1:8">
      <c r="A7" s="9"/>
      <c r="B7" s="9"/>
      <c r="C7" s="9"/>
      <c r="D7" s="9"/>
      <c r="E7" s="9" t="s">
        <v>110</v>
      </c>
      <c r="F7" s="9">
        <v>5</v>
      </c>
      <c r="G7" s="9">
        <f>12*10^-3</f>
        <v>0.012</v>
      </c>
      <c r="H7" s="9">
        <f>F7*G7</f>
        <v>0.06</v>
      </c>
    </row>
    <row r="8" spans="1:8">
      <c r="A8" s="9">
        <v>3</v>
      </c>
      <c r="B8" s="9">
        <v>1</v>
      </c>
      <c r="C8" s="9" t="s">
        <v>111</v>
      </c>
      <c r="D8" s="9" t="s">
        <v>112</v>
      </c>
      <c r="E8" s="9" t="s">
        <v>113</v>
      </c>
      <c r="F8" s="9">
        <v>5</v>
      </c>
      <c r="G8" s="9">
        <f>100*10^-3</f>
        <v>0.1</v>
      </c>
      <c r="H8" s="9">
        <f>F8*G8</f>
        <v>0.5</v>
      </c>
    </row>
    <row r="9" spans="1:8">
      <c r="A9" s="9">
        <v>4</v>
      </c>
      <c r="B9" s="9">
        <v>4</v>
      </c>
      <c r="C9" s="9" t="s">
        <v>114</v>
      </c>
      <c r="D9" s="9" t="s">
        <v>115</v>
      </c>
      <c r="E9" s="9" t="s">
        <v>116</v>
      </c>
      <c r="F9" s="9"/>
      <c r="G9" s="9">
        <f>20*10^-3</f>
        <v>0.02</v>
      </c>
      <c r="H9" s="9">
        <f>B9*G9</f>
        <v>0.08</v>
      </c>
    </row>
    <row r="11" spans="7:8">
      <c r="G11" s="10" t="s">
        <v>117</v>
      </c>
      <c r="H11" s="11">
        <f>SUM(H5:H9)</f>
        <v>3.4466</v>
      </c>
    </row>
  </sheetData>
  <mergeCells count="1">
    <mergeCell ref="A1:H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zoomScale="115" zoomScaleNormal="115" topLeftCell="A5" workbookViewId="0">
      <selection activeCell="G24" sqref="G24"/>
    </sheetView>
  </sheetViews>
  <sheetFormatPr defaultColWidth="9" defaultRowHeight="15" outlineLevelCol="6"/>
  <cols>
    <col min="2" max="2" width="12.1428571428571" customWidth="1"/>
    <col min="5" max="5" width="9.57142857142857"/>
    <col min="7" max="7" width="25.5714285714286" customWidth="1"/>
  </cols>
  <sheetData>
    <row r="1" spans="1:7">
      <c r="A1" s="3" t="s">
        <v>118</v>
      </c>
      <c r="B1" s="3"/>
      <c r="C1" s="3"/>
      <c r="D1" s="3"/>
      <c r="E1" s="3"/>
      <c r="F1" s="3"/>
      <c r="G1" s="3"/>
    </row>
    <row r="2" spans="1:7">
      <c r="A2" s="3"/>
      <c r="B2" s="3"/>
      <c r="C2" s="3"/>
      <c r="D2" s="3"/>
      <c r="E2" s="3"/>
      <c r="F2" s="3"/>
      <c r="G2" s="3"/>
    </row>
    <row r="5" spans="2:2">
      <c r="B5" s="4" t="s">
        <v>119</v>
      </c>
    </row>
    <row r="7" spans="2:4">
      <c r="B7" s="5" t="s">
        <v>120</v>
      </c>
      <c r="C7" s="5">
        <f>0.5*(1+(C8/C9))</f>
        <v>4</v>
      </c>
      <c r="D7" s="5"/>
    </row>
    <row r="8" spans="2:4">
      <c r="B8" s="5" t="s">
        <v>121</v>
      </c>
      <c r="C8" s="5">
        <v>210</v>
      </c>
      <c r="D8" s="5"/>
    </row>
    <row r="9" spans="2:4">
      <c r="B9" s="5" t="s">
        <v>122</v>
      </c>
      <c r="C9" s="5">
        <v>30</v>
      </c>
      <c r="D9" s="5"/>
    </row>
    <row r="10" spans="2:4">
      <c r="B10" s="5"/>
      <c r="C10" s="5"/>
      <c r="D10" s="5"/>
    </row>
    <row r="11" spans="2:4">
      <c r="B11" s="5" t="s">
        <v>120</v>
      </c>
      <c r="C11" s="5">
        <f>0.5*(1+(C12/C13))</f>
        <v>3.3</v>
      </c>
      <c r="D11" s="5"/>
    </row>
    <row r="12" spans="2:4">
      <c r="B12" s="5" t="s">
        <v>121</v>
      </c>
      <c r="C12" s="5">
        <v>168</v>
      </c>
      <c r="D12" s="5"/>
    </row>
    <row r="13" spans="2:4">
      <c r="B13" s="5" t="s">
        <v>122</v>
      </c>
      <c r="C13" s="5">
        <v>30</v>
      </c>
      <c r="D13" s="5"/>
    </row>
    <row r="14" spans="2:4">
      <c r="B14" s="5"/>
      <c r="C14" s="5"/>
      <c r="D14" s="5"/>
    </row>
    <row r="19" spans="1:7">
      <c r="A19" s="3" t="s">
        <v>123</v>
      </c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4:4">
      <c r="D21" t="s">
        <v>124</v>
      </c>
    </row>
    <row r="23" spans="1:5">
      <c r="A23" s="2" t="s">
        <v>125</v>
      </c>
      <c r="B23" s="2">
        <v>9</v>
      </c>
      <c r="D23" s="2" t="s">
        <v>126</v>
      </c>
      <c r="E23" s="2">
        <v>60</v>
      </c>
    </row>
    <row r="24" spans="1:5">
      <c r="A24" s="6" t="s">
        <v>127</v>
      </c>
      <c r="B24" s="6">
        <v>3.3</v>
      </c>
      <c r="D24" s="6" t="s">
        <v>127</v>
      </c>
      <c r="E24" s="6">
        <v>5</v>
      </c>
    </row>
    <row r="25" spans="1:5">
      <c r="A25" s="2" t="s">
        <v>128</v>
      </c>
      <c r="B25" s="2">
        <v>10</v>
      </c>
      <c r="D25" s="2" t="s">
        <v>128</v>
      </c>
      <c r="E25" s="2">
        <v>10</v>
      </c>
    </row>
    <row r="26" spans="1:5">
      <c r="A26" s="2" t="s">
        <v>129</v>
      </c>
      <c r="B26" s="2">
        <v>4</v>
      </c>
      <c r="D26" s="2" t="s">
        <v>129</v>
      </c>
      <c r="E26" s="2">
        <v>4</v>
      </c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 t="s">
        <v>130</v>
      </c>
      <c r="B29" s="2">
        <f>(B24^2)*B26*B23*B25</f>
        <v>3920.4</v>
      </c>
      <c r="C29" s="2"/>
      <c r="D29" s="2" t="s">
        <v>130</v>
      </c>
      <c r="E29" s="2">
        <f>(E24^2)*E26*E23*E25</f>
        <v>60000</v>
      </c>
      <c r="F29" s="2"/>
    </row>
    <row r="30" spans="1:6">
      <c r="A30" s="2" t="s">
        <v>130</v>
      </c>
      <c r="B30" s="2">
        <f>B29*(10^-6)</f>
        <v>0.0039204</v>
      </c>
      <c r="C30" s="2"/>
      <c r="D30" s="2" t="s">
        <v>130</v>
      </c>
      <c r="E30" s="2">
        <f>E29*(10^-6)</f>
        <v>0.06</v>
      </c>
      <c r="F30" s="2"/>
    </row>
    <row r="31" spans="1:6">
      <c r="A31" s="2"/>
      <c r="B31" s="2"/>
      <c r="C31" s="2"/>
      <c r="D31" s="2"/>
      <c r="E31" s="2"/>
      <c r="F31" s="2"/>
    </row>
    <row r="32" spans="1:6">
      <c r="A32" s="2" t="s">
        <v>131</v>
      </c>
      <c r="B32" s="2">
        <f>B29/B24</f>
        <v>1188</v>
      </c>
      <c r="C32" s="2"/>
      <c r="D32" s="2" t="s">
        <v>132</v>
      </c>
      <c r="E32" s="2">
        <f>E29/E24</f>
        <v>12000</v>
      </c>
      <c r="F32" s="2"/>
    </row>
    <row r="33" spans="1:6">
      <c r="A33" s="2" t="s">
        <v>133</v>
      </c>
      <c r="B33" s="2">
        <f>B32*10^-3</f>
        <v>1.188</v>
      </c>
      <c r="C33" s="2"/>
      <c r="D33" s="2" t="s">
        <v>134</v>
      </c>
      <c r="E33" s="2">
        <f>E32*10^-3</f>
        <v>12</v>
      </c>
      <c r="F33" s="2"/>
    </row>
    <row r="34" spans="1:6">
      <c r="A34" s="2"/>
      <c r="B34" s="2"/>
      <c r="C34" s="2"/>
      <c r="D34" s="2"/>
      <c r="E34" s="2"/>
      <c r="F34" s="2"/>
    </row>
    <row r="76" spans="6:6">
      <c r="F76" s="2"/>
    </row>
    <row r="77" spans="7:7">
      <c r="G77" s="2"/>
    </row>
  </sheetData>
  <mergeCells count="2">
    <mergeCell ref="A1:G2"/>
    <mergeCell ref="A19:G20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2:B176"/>
  <sheetViews>
    <sheetView zoomScale="70" zoomScaleNormal="70" topLeftCell="A108" workbookViewId="0">
      <selection activeCell="P30" sqref="P30"/>
    </sheetView>
  </sheetViews>
  <sheetFormatPr defaultColWidth="9" defaultRowHeight="15" outlineLevelCol="1"/>
  <cols>
    <col min="1" max="2" width="9.14285714285714" style="2"/>
  </cols>
  <sheetData>
    <row r="62" spans="1:2">
      <c r="A62" s="2" t="s">
        <v>135</v>
      </c>
      <c r="B62" s="2">
        <v>1</v>
      </c>
    </row>
    <row r="84" spans="1:2">
      <c r="A84" s="2" t="s">
        <v>135</v>
      </c>
      <c r="B84" s="2">
        <v>2</v>
      </c>
    </row>
    <row r="112" spans="1:2">
      <c r="A112" s="2" t="s">
        <v>135</v>
      </c>
      <c r="B112" s="2">
        <v>3</v>
      </c>
    </row>
    <row r="130" spans="1:2">
      <c r="A130" s="2" t="s">
        <v>135</v>
      </c>
      <c r="B130" s="2">
        <v>4</v>
      </c>
    </row>
    <row r="153" spans="1:2">
      <c r="A153" s="2" t="s">
        <v>135</v>
      </c>
      <c r="B153" s="2">
        <v>5</v>
      </c>
    </row>
    <row r="176" spans="1:2">
      <c r="A176" s="2" t="s">
        <v>136</v>
      </c>
      <c r="B176" s="2">
        <v>6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9"/>
  <sheetViews>
    <sheetView zoomScale="70" zoomScaleNormal="70" topLeftCell="G8" workbookViewId="0">
      <selection activeCell="R66" sqref="R66"/>
    </sheetView>
  </sheetViews>
  <sheetFormatPr defaultColWidth="9" defaultRowHeight="15" outlineLevelCol="5"/>
  <sheetData>
    <row r="59" ht="21.75" spans="6:6">
      <c r="F59" s="1" t="s">
        <v>137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IC CONFIG</vt:lpstr>
      <vt:lpstr>PWR EST SHEET</vt:lpstr>
      <vt:lpstr>POWER</vt:lpstr>
      <vt:lpstr>FIGURES</vt:lpstr>
      <vt:lpstr>ANTENNA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Bhat</dc:creator>
  <cp:lastModifiedBy>nikhi</cp:lastModifiedBy>
  <dcterms:created xsi:type="dcterms:W3CDTF">2023-09-20T14:12:00Z</dcterms:created>
  <dcterms:modified xsi:type="dcterms:W3CDTF">2023-09-23T19:05:52Z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1D21A3DFA2A14FBA9A136090992DE19A_12</vt:lpwstr>
  </property>
  <property fmtid="{D5CDD505-2E9C-101B-9397-08002B2CF9AE}" pid="3" name="KSOProductBuildVer">
    <vt:lpwstr>1033-12.2.0.13215</vt:lpwstr>
  </property>
</Properties>
</file>