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xr:revisionPtr revIDLastSave="0" documentId="13_ncr:1_{A0B7E5E5-792D-44DB-917E-2248CA3BEBF5}" xr6:coauthVersionLast="47" xr6:coauthVersionMax="47" xr10:uidLastSave="{00000000-0000-0000-0000-000000000000}"/>
  <bookViews>
    <workbookView xWindow="-108" yWindow="-108" windowWidth="23256" windowHeight="12576" tabRatio="719" xr2:uid="{00000000-000D-0000-FFFF-FFFF00000000}"/>
  </bookViews>
  <sheets>
    <sheet name="FINAL Revenue v3.2 (Mn)" sheetId="2" r:id="rId1"/>
    <sheet name="legacy FINAL v1.3" sheetId="7" state="hidden" r:id="rId2"/>
    <sheet name="dev v3.0 rough 1 (rev)" sheetId="3" state="hidden" r:id="rId3"/>
    <sheet name="dev v3.0 rough 1 (vol)" sheetId="11" r:id="rId4"/>
    <sheet name="dev CNAS Vol" sheetId="4" state="hidden" r:id="rId5"/>
    <sheet name="legacy Template (Regional)" sheetId="5" r:id="rId6"/>
    <sheet name="legacy Template (Segmental)" sheetId="6" r:id="rId7"/>
    <sheet name="dev Rough 1" sheetId="8" state="hidden" r:id="rId8"/>
    <sheet name="dev Rough 2" sheetId="10" state="hidden" r:id="rId9"/>
    <sheet name="dev Rough 3" sheetId="9" state="hidden" r:id="rId10"/>
  </sheets>
  <definedNames>
    <definedName name="Application">'legacy Template (Segmental)'!$Y$5:$Y$24</definedName>
    <definedName name="Component">'legacy Template (Segmental)'!$V$5:$V$24</definedName>
    <definedName name="Printer_Type">'legacy Template (Segmental)'!$W$5:$W$24</definedName>
    <definedName name="Technology">'legacy Template (Segmental)'!$X$5:$X$24</definedName>
    <definedName name="Vertical">'legacy Template (Segmental)'!$AA$5:$AA$24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1" l="1"/>
  <c r="P4" i="11" s="1"/>
  <c r="A12" i="2"/>
  <c r="A43" i="2"/>
  <c r="Q43" i="2" s="1"/>
  <c r="A34" i="2"/>
  <c r="Q34" i="2" s="1"/>
  <c r="A26" i="2"/>
  <c r="Q26" i="2" s="1"/>
  <c r="A4" i="3"/>
  <c r="A13" i="3"/>
  <c r="A23" i="3"/>
  <c r="B31" i="3" s="1"/>
  <c r="A120" i="2"/>
  <c r="Q120" i="2" s="1"/>
  <c r="A105" i="2"/>
  <c r="Q105" i="2" s="1"/>
  <c r="A91" i="2"/>
  <c r="Q91" i="2" s="1"/>
  <c r="A78" i="2"/>
  <c r="Q78" i="2" s="1"/>
  <c r="A66" i="2"/>
  <c r="Q66" i="2" s="1"/>
  <c r="A55" i="2"/>
  <c r="Q55" i="2" s="1"/>
  <c r="A192" i="2"/>
  <c r="Q192" i="2" s="1"/>
  <c r="A173" i="2"/>
  <c r="Q173" i="2" s="1"/>
  <c r="A155" i="2"/>
  <c r="Q155" i="2" s="1"/>
  <c r="A138" i="2"/>
  <c r="Q138" i="2" s="1"/>
  <c r="A212" i="2"/>
  <c r="E6" i="10" l="1"/>
  <c r="D6" i="10"/>
  <c r="C6" i="10"/>
  <c r="J5" i="10"/>
  <c r="I5" i="10"/>
  <c r="H5" i="10"/>
  <c r="E5" i="10"/>
  <c r="D5" i="10"/>
  <c r="C5" i="10"/>
  <c r="J4" i="10"/>
  <c r="I4" i="10"/>
  <c r="H4" i="10"/>
  <c r="E4" i="10"/>
  <c r="D4" i="10"/>
  <c r="C4" i="10"/>
  <c r="J3" i="10"/>
  <c r="I3" i="10"/>
  <c r="H3" i="10"/>
  <c r="E3" i="10"/>
  <c r="E8" i="10" s="1"/>
  <c r="D3" i="10"/>
  <c r="D8" i="10" s="1"/>
  <c r="C3" i="10"/>
  <c r="J2" i="10"/>
  <c r="J7" i="10" s="1"/>
  <c r="I2" i="10"/>
  <c r="I7" i="10" s="1"/>
  <c r="H2" i="10"/>
  <c r="H7" i="10" s="1"/>
  <c r="A4" i="9"/>
  <c r="O8" i="8"/>
  <c r="S7" i="8"/>
  <c r="T7" i="8" s="1"/>
  <c r="O7" i="8"/>
  <c r="S6" i="8"/>
  <c r="T6" i="8" s="1"/>
  <c r="O6" i="8"/>
  <c r="S5" i="8"/>
  <c r="T5" i="8" s="1"/>
  <c r="O5" i="8"/>
  <c r="S4" i="8"/>
  <c r="T4" i="8" s="1"/>
  <c r="O4" i="8"/>
  <c r="S3" i="8"/>
  <c r="T3" i="8" s="1"/>
  <c r="O3" i="8"/>
  <c r="A109" i="7"/>
  <c r="A85" i="7"/>
  <c r="Q85" i="7" s="1"/>
  <c r="A71" i="7"/>
  <c r="Q71" i="7" s="1"/>
  <c r="A59" i="7"/>
  <c r="Q59" i="7" s="1"/>
  <c r="A48" i="7"/>
  <c r="Q48" i="7" s="1"/>
  <c r="A38" i="7"/>
  <c r="Q38" i="7" s="1"/>
  <c r="A29" i="7"/>
  <c r="Q29" i="7" s="1"/>
  <c r="A21" i="7"/>
  <c r="Q21" i="7" s="1"/>
  <c r="A10" i="7"/>
  <c r="Q10" i="7" s="1"/>
  <c r="C8" i="10" l="1"/>
  <c r="C29" i="6"/>
  <c r="C28" i="6"/>
  <c r="C27" i="6"/>
  <c r="C26" i="6"/>
  <c r="C31" i="6" s="1"/>
  <c r="C11" i="6"/>
  <c r="C10" i="6"/>
  <c r="C9" i="6"/>
  <c r="C8" i="6"/>
  <c r="C45" i="5"/>
  <c r="C29" i="5"/>
  <c r="C28" i="5"/>
  <c r="C27" i="5"/>
  <c r="C26" i="5"/>
  <c r="C10" i="5"/>
  <c r="C9" i="5"/>
  <c r="C8" i="5"/>
  <c r="C7" i="5"/>
  <c r="C12" i="5" s="1"/>
  <c r="A32" i="4"/>
  <c r="A24" i="4"/>
  <c r="A12" i="4"/>
  <c r="A4" i="4"/>
  <c r="Q212" i="2"/>
  <c r="Q12" i="2"/>
  <c r="C13" i="6" l="1"/>
  <c r="E28" i="6" s="1"/>
  <c r="C31" i="5"/>
  <c r="E28" i="5" s="1"/>
  <c r="T4" i="5"/>
</calcChain>
</file>

<file path=xl/sharedStrings.xml><?xml version="1.0" encoding="utf-8"?>
<sst xmlns="http://schemas.openxmlformats.org/spreadsheetml/2006/main" count="654" uniqueCount="216">
  <si>
    <t>Hi, hope you're having a good day!
Did you ever come across a situation where you've spent a lot of time analysing hundreds of tables, searching for the highest value in base year column, or highest value in CAGR column to determine the dominating and fastest growing segment, from 15-20 segments?
I have created a template which will automate this process for you, and give you a write-up for the segmentation of the report. For this purpose, I have created multiple formulas which will return the following things
1. Dominating segment in base year (2018), its value in 2018, forecast value in 2025, and CAGR
2. Second dominating segment in base year (2018), forecast value in 2025, and CAGR
3. Fastest growing segment, its value in 2018, forecast value in 2025, and CAGR</t>
  </si>
  <si>
    <t>Notes:
1. Market is considered in USD Million
2. Base year considered is 2018 and forecast period is 2019 to 2025
3. There are multiple 'Formula Cells' for multiple tables (with 'n' number of segments)
Instructions:
1. Define how many segments your table has and respectively search for the table with 'n' segments below
2. Copy the respective 'Formula Cell' besides the table and paste it in your ME, besides segment name (in the same manner as below)
3. Copy the newly pasted cell from your ME and paste it in Word file (as text)</t>
  </si>
  <si>
    <r>
      <t xml:space="preserve">In case of any doubts or suggestions, feel free to reach out to me.
</t>
    </r>
    <r>
      <rPr>
        <b/>
        <i/>
        <sz val="11"/>
        <color theme="0"/>
        <rFont val="Calibri"/>
        <family val="2"/>
        <scheme val="minor"/>
      </rPr>
      <t xml:space="preserve">Nikhil Bundile
Research Associate - ICT
</t>
    </r>
    <r>
      <rPr>
        <b/>
        <i/>
        <u/>
        <sz val="11"/>
        <color theme="0"/>
        <rFont val="Calibri"/>
        <family val="2"/>
        <scheme val="minor"/>
      </rPr>
      <t xml:space="preserve">nikhil@grandviewresearch.com
</t>
    </r>
    <r>
      <rPr>
        <b/>
        <i/>
        <sz val="11"/>
        <color theme="0"/>
        <rFont val="Calibri"/>
        <family val="2"/>
        <scheme val="minor"/>
      </rPr>
      <t>+91-986-020-9001
P.S. Thanks Ajinkya and Sayali for the guidance!</t>
    </r>
  </si>
  <si>
    <t>Number of Segments: 5 ---------- North America 3D Printing Hardware Market, By Region, 2014-2025, (USD Million)</t>
  </si>
  <si>
    <t>Region</t>
  </si>
  <si>
    <t>CAGR</t>
  </si>
  <si>
    <t>done</t>
  </si>
  <si>
    <t>North America</t>
  </si>
  <si>
    <t>Europe</t>
  </si>
  <si>
    <t>Asia Pacific</t>
  </si>
  <si>
    <t xml:space="preserve">South America </t>
  </si>
  <si>
    <t>MEA</t>
  </si>
  <si>
    <t>Total</t>
  </si>
  <si>
    <t>Check</t>
  </si>
  <si>
    <t>Number of Segments: 2 ---------- North America 3D Printing Hardware Market, By Technology, By Printer Type, 2014-2025, (USD Million)</t>
  </si>
  <si>
    <t>Technology</t>
  </si>
  <si>
    <t>?? dominating &amp; highest same</t>
  </si>
  <si>
    <t>Fuse Deposition Modeling</t>
  </si>
  <si>
    <t>Selective Laser Sintering</t>
  </si>
  <si>
    <t xml:space="preserve">Total </t>
  </si>
  <si>
    <t>Number of Segments: 3 ---------- North America 3D Printing Hardware Market, By Technology, By Printer Type, 2014-2025, (USD Million)</t>
  </si>
  <si>
    <t>Stereolithography</t>
  </si>
  <si>
    <t>Number of Segments: 4 ---------- North America 3D Printing Hardware Market, By Technology, By Printer Type, 2014-2025, (USD Million)</t>
  </si>
  <si>
    <t>Direct Metal Laser Sintering</t>
  </si>
  <si>
    <t>Polyjet Printing</t>
  </si>
  <si>
    <t>Inkjet printing</t>
  </si>
  <si>
    <t>Electron Beam Melting</t>
  </si>
  <si>
    <t>Number of Segments: 5 ---------- North America 3D Printing Hardware Market, By Technology, By Printer Type, 2014-2025, (USD Million)</t>
  </si>
  <si>
    <t>Laser Metal Deposition</t>
  </si>
  <si>
    <t>Digital Light Processing</t>
  </si>
  <si>
    <t>Laminated Object Manufacturing</t>
  </si>
  <si>
    <t>Electron beam freeform fabrication</t>
  </si>
  <si>
    <t>Number of Segments: 6 ---------- North America 3D Printing Hardware Market, By Technology, By Printer Type, 2014-2025, (USD Million)</t>
  </si>
  <si>
    <t>Fused filament fabrication</t>
  </si>
  <si>
    <t>LCD masking</t>
  </si>
  <si>
    <t>Selective heat sintering</t>
  </si>
  <si>
    <t>Selective laser melting</t>
  </si>
  <si>
    <t>Number of Segments: 7 ---------- North America 3D Printing Hardware Market, By Technology, By Printer Type, 2014-2025, (USD Million)</t>
  </si>
  <si>
    <t>Number of Segments: 15 ---------- North America 3D Printing Hardware Market, By Technology, By Printer Type, 2014-2025; (USD Million)</t>
  </si>
  <si>
    <t>Rough</t>
  </si>
  <si>
    <t>followed by</t>
  </si>
  <si>
    <t xml:space="preserve"> Global Consumer NAS Market, By End-User</t>
  </si>
  <si>
    <t>In US Million $</t>
  </si>
  <si>
    <t>Global</t>
  </si>
  <si>
    <t>CAGR %(2017-2025)</t>
  </si>
  <si>
    <t>Home</t>
  </si>
  <si>
    <t>Business</t>
  </si>
  <si>
    <t xml:space="preserve"> Global Consumer NAS Market, By Design</t>
  </si>
  <si>
    <t xml:space="preserve">Global </t>
  </si>
  <si>
    <t>1-Bay</t>
  </si>
  <si>
    <t>2-Bays</t>
  </si>
  <si>
    <t>4-Bays</t>
  </si>
  <si>
    <t>5-Bays</t>
  </si>
  <si>
    <t>6-Bays</t>
  </si>
  <si>
    <t>Above 6 Bays</t>
  </si>
  <si>
    <t xml:space="preserve"> Global Consumer NAS Market, By End User, Volume </t>
  </si>
  <si>
    <t>In Thousands</t>
  </si>
  <si>
    <t xml:space="preserve">Home </t>
  </si>
  <si>
    <t xml:space="preserve"> Global Consumer NAS Market, By Design, Volume </t>
  </si>
  <si>
    <t>ONLY MODIFY THE YELLOW CELLS</t>
  </si>
  <si>
    <r>
      <t xml:space="preserve">PASTE THE MARKET SIZING TABLE AS 'VALUES ONLY' (ALT+E+S ---&gt; Paste Values); </t>
    </r>
    <r>
      <rPr>
        <b/>
        <sz val="12"/>
        <color rgb="FFFF0000"/>
        <rFont val="Calibri"/>
        <family val="2"/>
        <scheme val="minor"/>
      </rPr>
      <t>INCLUDE HEADERS;</t>
    </r>
    <r>
      <rPr>
        <b/>
        <sz val="12"/>
        <color theme="1"/>
        <rFont val="Calibri"/>
        <family val="2"/>
        <scheme val="minor"/>
      </rPr>
      <t xml:space="preserve"> </t>
    </r>
    <r>
      <rPr>
        <b/>
        <sz val="12"/>
        <color rgb="FFFF0000"/>
        <rFont val="Calibri"/>
        <family val="2"/>
        <scheme val="minor"/>
      </rPr>
      <t>DO NOT PASTE THE TOTAL ROW</t>
    </r>
  </si>
  <si>
    <t>North American</t>
  </si>
  <si>
    <t>U.S.</t>
  </si>
  <si>
    <t>Market</t>
  </si>
  <si>
    <t>Software</t>
  </si>
  <si>
    <t>CAGR (2019 - 25)</t>
  </si>
  <si>
    <t>Canada</t>
  </si>
  <si>
    <t>Base year</t>
  </si>
  <si>
    <t>Mexico</t>
  </si>
  <si>
    <t>European</t>
  </si>
  <si>
    <t>Dominating segment</t>
  </si>
  <si>
    <t>UK</t>
  </si>
  <si>
    <t>Base year revenue</t>
  </si>
  <si>
    <t>German</t>
  </si>
  <si>
    <t>Forecast revenue</t>
  </si>
  <si>
    <t>French</t>
  </si>
  <si>
    <t>Segment CAGR</t>
  </si>
  <si>
    <t>Italian</t>
  </si>
  <si>
    <t>Spain</t>
  </si>
  <si>
    <t>Reporting 1</t>
  </si>
  <si>
    <t>China</t>
  </si>
  <si>
    <t>Japan</t>
  </si>
  <si>
    <t>Indian</t>
  </si>
  <si>
    <t>South Korea</t>
  </si>
  <si>
    <t>Singapore</t>
  </si>
  <si>
    <t>South American</t>
  </si>
  <si>
    <t>Brazil</t>
  </si>
  <si>
    <t>Growing segment</t>
  </si>
  <si>
    <t xml:space="preserve"> Nikhil Bundile | nikhil@grandviewresearch.com | +91-986-020-9001</t>
  </si>
  <si>
    <t>Reporting 2</t>
  </si>
  <si>
    <t>Combined formula</t>
  </si>
  <si>
    <t>CREATED BY MR. NIKHIL BUNDILE</t>
  </si>
  <si>
    <t>PASTE ALL THE SEGMENTS BELOW FOR DROPDOWN LISTS</t>
  </si>
  <si>
    <t>Segment</t>
  </si>
  <si>
    <t>Component</t>
  </si>
  <si>
    <t>Application</t>
  </si>
  <si>
    <t>Vertical</t>
  </si>
  <si>
    <t>Sub-segment 1</t>
  </si>
  <si>
    <t>Hardware</t>
  </si>
  <si>
    <t xml:space="preserve">Polymer </t>
  </si>
  <si>
    <t>Automotive</t>
  </si>
  <si>
    <t>Educational Purpose</t>
  </si>
  <si>
    <t>Sub-segment 2</t>
  </si>
  <si>
    <t xml:space="preserve">Metal </t>
  </si>
  <si>
    <t>Aerospace &amp; Defense</t>
  </si>
  <si>
    <t>Fashion &amp; Jewellery</t>
  </si>
  <si>
    <t>Sub-segment</t>
  </si>
  <si>
    <t>Sub-segment 3</t>
  </si>
  <si>
    <t>Services</t>
  </si>
  <si>
    <t>Ceramic</t>
  </si>
  <si>
    <t>Healthcare</t>
  </si>
  <si>
    <t>Objects</t>
  </si>
  <si>
    <t>South America</t>
  </si>
  <si>
    <t>Sub-segment 4</t>
  </si>
  <si>
    <t>Consumer Electronics</t>
  </si>
  <si>
    <t>Dental</t>
  </si>
  <si>
    <t>Sub-segment 5</t>
  </si>
  <si>
    <t>Power &amp; Energy</t>
  </si>
  <si>
    <t>Food</t>
  </si>
  <si>
    <t>Sub-segment 6</t>
  </si>
  <si>
    <t>Others</t>
  </si>
  <si>
    <t>Sub-segment 7</t>
  </si>
  <si>
    <t>Sub-segment 8</t>
  </si>
  <si>
    <t>Sub-segment 9</t>
  </si>
  <si>
    <t>Sub-segment 10</t>
  </si>
  <si>
    <t>Sub-segment 11</t>
  </si>
  <si>
    <t>Sub-segment 12</t>
  </si>
  <si>
    <t>Sub-segment 13</t>
  </si>
  <si>
    <t>Sub-segment 14</t>
  </si>
  <si>
    <t>Sub-segment 15</t>
  </si>
  <si>
    <t>Sub-segment 16</t>
  </si>
  <si>
    <t>Sub-segment 17</t>
  </si>
  <si>
    <t>Sub-segment 18</t>
  </si>
  <si>
    <t>Sub-segment 19</t>
  </si>
  <si>
    <t>Sub-segment 20</t>
  </si>
  <si>
    <t>Changelog
What's new in v1.1
- Updated A10 - Regional formula
What's new in v1.2
- Added "Followed by" statement for second largest revenue generating segment
- Grammatical correction
What's new in v1.3
- Correction in highest CAGR statement</t>
  </si>
  <si>
    <t>Issues and tasks:
?? dominating &amp; highest same
?? same CAGR</t>
  </si>
  <si>
    <t>Version 1.3</t>
  </si>
  <si>
    <t>done v2</t>
  </si>
  <si>
    <t>ABCD</t>
  </si>
  <si>
    <t>HIJK</t>
  </si>
  <si>
    <t>LMNO</t>
  </si>
  <si>
    <t>PQRS</t>
  </si>
  <si>
    <t>WXYZ</t>
  </si>
  <si>
    <t>1 sheet for regional</t>
  </si>
  <si>
    <t>1 sheet for segments</t>
  </si>
  <si>
    <t xml:space="preserve">dominated the U.S. regional 3D printing market </t>
  </si>
  <si>
    <t>Statements:</t>
  </si>
  <si>
    <t>1- Largest revenue</t>
  </si>
  <si>
    <t>2- Second largest revenue</t>
  </si>
  <si>
    <t>3- Highest CAGR</t>
  </si>
  <si>
    <t>4- Second highest CAGR</t>
  </si>
  <si>
    <t>Number of Segments: 4 ---------- North America 3D Printing Hardware Market, By Technology, By Printer Type, 2014-2025; (USD Million)</t>
  </si>
  <si>
    <t>Number of Segments: 3 ---------- North America 3D Printing Hardware Market, By Technology, By Printer Type, 2014-2025; (USD Million)</t>
  </si>
  <si>
    <t>Number of Segments: 2 ---------- North America 3D Printing Hardware Market, By Technology, By Printer Type, 2014-2025; (USD Million)</t>
  </si>
  <si>
    <t>2- Highest CAGR</t>
  </si>
  <si>
    <t>Hi, hope you're having a good day!
Did you ever come across a situation where you've spent a lot of time analysing hundreds of tables, searching for the highest value in base year column, or highest value in CAGR column to determine the dominating and fastest growing segment, from 15-20 segments?
I have created a template which will automate this process for you, and give you a write-up for the segmentation of the report. For this purpose, I have created multiple formulas which will return the following things
1. Dominating segment name in base year (2018), its value in 2018, forecast value in 2025, and the CAGR
2. Second dominating segment name in base year (2018), its CAGR, forecast value in 2025, and the value in 2018
3. Fastest growing segment name, its CAGR, the value in 2018, and forecast value in 2025
4. Secong fastest growing segment name, its forecast value in 2025, CAGR, the value in 2018</t>
  </si>
  <si>
    <t>,</t>
  </si>
  <si>
    <t>Regional</t>
  </si>
  <si>
    <t>Revenue- Segments 2, 3, 4</t>
  </si>
  <si>
    <t>Revenue- Segments 5, 6, 7, 8, 9, 10</t>
  </si>
  <si>
    <t>Revenue- Segments 11, 12, 13, 14, 15</t>
  </si>
  <si>
    <t>Design</t>
  </si>
  <si>
    <t>1- Highest shipments</t>
  </si>
  <si>
    <t>1- Second highest shipments</t>
  </si>
  <si>
    <r>
      <t xml:space="preserve">Notes:
1. Market is considered in USD Million
2. Base year considered is 2018 and forecast period is 2019 to 2025
3. The automation works from multiple "Formula Cells" ("Blue Cells") in column 'A'
Instructions:
1. Look for how many segments your table has and respectively search for the table with 'n' number of segments below
2. Copy the respective "Blue Cell" besides the table and paste it in your ME, besides segment name (in the exact same manner as below)
3. Copy the newly pasted cell from your ME and paste it in Word file (as text)
</t>
    </r>
    <r>
      <rPr>
        <b/>
        <sz val="11"/>
        <color theme="7"/>
        <rFont val="Calibri"/>
        <family val="2"/>
        <scheme val="minor"/>
      </rPr>
      <t>Important notes:
1. The automation is done on the logical basis and cannot look for obvious errors, thus a little human intervention is needed after copying the statement to MS Word
     e.g. Error such as Largest revenue segment &amp; Highest CAGR segment are same. In such a case, just delete the illogical statements after copying
2. All the tables below are for testing purposes and should not be altered. Users only need to copy the "Blue Cell" and paste it in their ME
3. Alterations in the "Blue Cells" may lead to wrong reporting. It is suggested to report the errors &amp; your suggestions back to the source and wait for an updated version</t>
    </r>
  </si>
  <si>
    <t>Version 3.2</t>
  </si>
  <si>
    <t>Changelog
What's new in v2.0
- Major: Correction in 2025 value of second largest revenue generating segment. Previous value was wrongly interpreted (15seg only)
- Added 2018 value for second largest revenue generating segment. (15seg only)
- Updated Regional formula</t>
  </si>
  <si>
    <t>What's new in v3
- Added 8 to 14 segments
- Added reporting statement of second highest CAGR in 10 to 15 segments
Notes for v3
- 2 to 5 segments will have only two reporting statements (Largest revenue, Highest CAGR)
- 5 to 10 segments will have three reporting statements (Largest revenue, Second largest revenue, Highest CAGR)
- 10 to 15 segments will have four reporting statements (Largest revenue, Second largest revenue, Highest CAGR, Second highest CAGR)
What's new in v3.1
- Return carriages in sentences
- Formatting &amp; other minor errors resolved
What's new in v3.2
- New sheet for the market in Billion (The formulas will return 2 decimal points in figures)</t>
  </si>
  <si>
    <r>
      <t xml:space="preserve">Notes for the developer
Issues:
?? same CAGR
?? dominating &amp; highest same
?? dominating &amp; second highest same
?? second dominating &amp; highest same
?? second dominating &amp; second highest same
Tasks:
</t>
    </r>
    <r>
      <rPr>
        <i/>
        <sz val="11"/>
        <color theme="1"/>
        <rFont val="Calibri"/>
        <family val="2"/>
        <scheme val="minor"/>
      </rPr>
      <t>done&gt; Updating all formulas by reference from 15seg formula</t>
    </r>
    <r>
      <rPr>
        <sz val="11"/>
        <color theme="1"/>
        <rFont val="Calibri"/>
        <family val="2"/>
        <scheme val="minor"/>
      </rPr>
      <t xml:space="preserve">
</t>
    </r>
    <r>
      <rPr>
        <i/>
        <sz val="11"/>
        <color theme="1"/>
        <rFont val="Calibri"/>
        <family val="2"/>
        <scheme val="minor"/>
      </rPr>
      <t>done&gt;</t>
    </r>
    <r>
      <rPr>
        <sz val="11"/>
        <color theme="1"/>
        <rFont val="Calibri"/>
        <family val="2"/>
        <scheme val="minor"/>
      </rPr>
      <t xml:space="preserve"> Add volume/shipment formulas
&gt; Get the statements QCed from editors
&gt; Add "from 2019 to 2025" to all the However statements
Changes requested:
</t>
    </r>
    <r>
      <rPr>
        <i/>
        <sz val="11"/>
        <color theme="1"/>
        <rFont val="Calibri"/>
        <family val="2"/>
        <scheme val="minor"/>
      </rPr>
      <t>done&gt;</t>
    </r>
    <r>
      <rPr>
        <sz val="11"/>
        <color theme="1"/>
        <rFont val="Calibri"/>
        <family val="2"/>
        <scheme val="minor"/>
      </rPr>
      <t xml:space="preserve"> Market in billion -Samiksha
&gt; Conflict in sub-segment (e.g cold chain) -Mangesh
</t>
    </r>
  </si>
  <si>
    <r>
      <t xml:space="preserve">In case of any doubts or suggestions, feel free to reach out to me.
</t>
    </r>
    <r>
      <rPr>
        <b/>
        <i/>
        <sz val="11"/>
        <color theme="0"/>
        <rFont val="Calibri"/>
        <family val="2"/>
        <scheme val="minor"/>
      </rPr>
      <t>Nikhil Bundile</t>
    </r>
  </si>
  <si>
    <t>Regional Segments ---------- North America XYZ Hardware Market, By Region, 2014-2025, (USD Million)</t>
  </si>
  <si>
    <t>XYZ</t>
  </si>
  <si>
    <t>Number of Segments: 2 ---------- North America XYZ Hardware Market, By Technology, By Product Type, 2014-2025; (USD Million)</t>
  </si>
  <si>
    <t>Number of Segments: 3 ---------- North America XYZ Hardware Market, By Technology, By Product Type, 2014-2025; (USD Million)</t>
  </si>
  <si>
    <t>Number of Segments: 4 ---------- North America XYZ Hardware Market, By Technology, By Product Type, 2014-2025; (USD Million)</t>
  </si>
  <si>
    <t>Number of Segments: 5 ---------- North America XYZ Hardware Market, By Technology, By Product Type, 2014-2025; (USD Million)</t>
  </si>
  <si>
    <t>Number of Segments: 6 ---------- North America XYZ Hardware Market, By Technology, By Product Type, 2014-2025; (USD Million)</t>
  </si>
  <si>
    <t>Number of Segments: 7 ---------- North America XYZ Hardware Market, By Technology, By Product Type, 2014-2025; (USD Million)</t>
  </si>
  <si>
    <t>Number of Segments: 8 ---------- North America XYZ Hardware Market, By Technology, By Product Type, 2014-2025; (USD Million)</t>
  </si>
  <si>
    <t>Number of Segments: 9 ---------- North America XYZ Hardware Market, By Technology, By Product Type, 2014-2025; (USD Million)</t>
  </si>
  <si>
    <t>Number of Segments: 10 ---------- North America XYZ Hardware Market, By Technology, By Product Type, 2014-2025; (USD Million)</t>
  </si>
  <si>
    <t>Number of Segments: 11 ---------- North America XYZ Hardware Market, By Technology, By Product Type, 2014-2025; (USD Million)</t>
  </si>
  <si>
    <t>Number of Segments: 12 ---------- North America XYZ Hardware Market, By Technology, By Product Type, 2014-2025; (USD Million)</t>
  </si>
  <si>
    <t>Number of Segments: 13 ---------- North America XYZ Hardware Market, By Technology, By Product Type, 2014-2025; (USD Million)</t>
  </si>
  <si>
    <t>Number of Segments: 14 ---------- North America XYZ Hardware Market, By Technology, By Product Type, 2014-2025; (USD Million)</t>
  </si>
  <si>
    <t>Number of Segments: 15 ---------- North America XYZ Hardware Market, By Technology, By Product Type, 2014-2025; (USD Million)</t>
  </si>
  <si>
    <t>Product Type</t>
  </si>
  <si>
    <t>Desktop 3D Product</t>
  </si>
  <si>
    <t>Industrial Product</t>
  </si>
  <si>
    <t>Technology 1</t>
  </si>
  <si>
    <t>Technology 2</t>
  </si>
  <si>
    <t>Technology 3</t>
  </si>
  <si>
    <t>Technology 4</t>
  </si>
  <si>
    <t>Technology 5</t>
  </si>
  <si>
    <t>Technology 6</t>
  </si>
  <si>
    <t>Technology 7</t>
  </si>
  <si>
    <t>Technology 8</t>
  </si>
  <si>
    <t>Technology 9</t>
  </si>
  <si>
    <t>Technology 10</t>
  </si>
  <si>
    <t>Technology 11</t>
  </si>
  <si>
    <t>Technology 12</t>
  </si>
  <si>
    <t>Technology 13</t>
  </si>
  <si>
    <t>Technology 14</t>
  </si>
  <si>
    <t>Technology 15</t>
  </si>
  <si>
    <t>Software 1</t>
  </si>
  <si>
    <t>Software 3</t>
  </si>
  <si>
    <t>Software 2</t>
  </si>
  <si>
    <t>Software 4</t>
  </si>
  <si>
    <t>Number of Segments: 6 ---------- Global XYZ Market, By Design, Volume</t>
  </si>
  <si>
    <t>Design 1</t>
  </si>
  <si>
    <t>Design 2</t>
  </si>
  <si>
    <t>Design 3</t>
  </si>
  <si>
    <t>Design 4</t>
  </si>
  <si>
    <t>Design 5</t>
  </si>
  <si>
    <t>Design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</si>
</sst>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quot;$&quot;* #,##0.00_);_(&quot;$&quot;* \(#,##0.00\);_(&quot;$&quot;* &quot;-&quot;??_);_(@_)"/>
    <numFmt numFmtId="165" formatCode="_(* #,##0.0_);_(* \(#,##0.0\);_(* &quot;-&quot;??_);_(@_)"/>
    <numFmt numFmtId="166" formatCode="0.0%"/>
    <numFmt numFmtId="167" formatCode="0.0"/>
    <numFmt numFmtId="168" formatCode="0_ ;\-0\ "/>
    <numFmt numFmtId="169" formatCode="#,##0.0"/>
    <numFmt numFmtId="170" formatCode="_ * #,##0.0_ ;_ * \-#,##0.0_ ;_ * &quot;-&quot;??_ ;_ @_ "/>
  </numFmts>
  <fonts count="17"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i/>
      <sz val="11"/>
      <color theme="0"/>
      <name val="Calibri"/>
      <family val="2"/>
      <scheme val="minor"/>
    </font>
    <font>
      <b/>
      <i/>
      <u/>
      <sz val="11"/>
      <color theme="0"/>
      <name val="Calibri"/>
      <family val="2"/>
      <scheme val="minor"/>
    </font>
    <font>
      <b/>
      <sz val="11"/>
      <name val="Calibri"/>
      <family val="2"/>
      <scheme val="minor"/>
    </font>
    <font>
      <b/>
      <sz val="11"/>
      <color rgb="FFFF0000"/>
      <name val="Calibri"/>
      <family val="2"/>
      <scheme val="minor"/>
    </font>
    <font>
      <b/>
      <sz val="12"/>
      <color theme="1"/>
      <name val="Calibri"/>
      <family val="2"/>
      <scheme val="minor"/>
    </font>
    <font>
      <i/>
      <sz val="11"/>
      <color theme="1"/>
      <name val="Calibri"/>
      <family val="2"/>
      <scheme val="minor"/>
    </font>
    <font>
      <b/>
      <sz val="12"/>
      <color rgb="FFFF0000"/>
      <name val="Calibri"/>
      <family val="2"/>
      <scheme val="minor"/>
    </font>
    <font>
      <b/>
      <sz val="14"/>
      <color rgb="FFFF0000"/>
      <name val="Calibri"/>
      <family val="2"/>
      <scheme val="minor"/>
    </font>
    <font>
      <sz val="11"/>
      <name val="Calibri"/>
      <family val="2"/>
      <scheme val="minor"/>
    </font>
    <font>
      <b/>
      <sz val="11"/>
      <color theme="7"/>
      <name val="Calibri"/>
      <family val="2"/>
      <scheme val="minor"/>
    </font>
    <font>
      <sz val="8"/>
      <name val="Calibri"/>
      <family val="2"/>
      <scheme val="minor"/>
    </font>
  </fonts>
  <fills count="18">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theme="2" tint="0.59999389629810485"/>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theme="9"/>
        <bgColor indexed="64"/>
      </patternFill>
    </fill>
    <fill>
      <patternFill patternType="solid">
        <fgColor rgb="FF92D05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99">
    <xf numFmtId="0" fontId="0" fillId="0" borderId="0" xfId="0"/>
    <xf numFmtId="0" fontId="8" fillId="3" borderId="1" xfId="0" applyFont="1" applyFill="1" applyBorder="1"/>
    <xf numFmtId="0" fontId="4" fillId="0" borderId="2" xfId="0" applyFont="1" applyBorder="1"/>
    <xf numFmtId="0" fontId="0" fillId="0" borderId="2" xfId="0" applyBorder="1"/>
    <xf numFmtId="165" fontId="0" fillId="0" borderId="2" xfId="2" applyNumberFormat="1" applyFont="1" applyBorder="1"/>
    <xf numFmtId="166" fontId="9" fillId="0" borderId="2" xfId="0" applyNumberFormat="1" applyFont="1" applyBorder="1"/>
    <xf numFmtId="0" fontId="3" fillId="0" borderId="2" xfId="0" applyFont="1" applyBorder="1"/>
    <xf numFmtId="165" fontId="9" fillId="0" borderId="2" xfId="2" applyNumberFormat="1" applyFont="1" applyBorder="1"/>
    <xf numFmtId="0" fontId="0" fillId="4" borderId="0" xfId="0" applyFont="1" applyFill="1"/>
    <xf numFmtId="0" fontId="3" fillId="0" borderId="0" xfId="0" applyFont="1" applyBorder="1"/>
    <xf numFmtId="165" fontId="9" fillId="0" borderId="0" xfId="2" applyNumberFormat="1" applyFont="1" applyBorder="1"/>
    <xf numFmtId="166" fontId="9" fillId="0" borderId="0" xfId="0" applyNumberFormat="1" applyFont="1" applyBorder="1"/>
    <xf numFmtId="0" fontId="4" fillId="2" borderId="0" xfId="0" applyFont="1" applyFill="1" applyAlignment="1">
      <alignment horizontal="center"/>
    </xf>
    <xf numFmtId="165" fontId="0" fillId="0" borderId="0" xfId="0" applyNumberFormat="1"/>
    <xf numFmtId="0" fontId="0" fillId="0" borderId="0" xfId="0" applyFill="1"/>
    <xf numFmtId="0" fontId="4" fillId="0" borderId="0" xfId="0" applyFont="1"/>
    <xf numFmtId="166" fontId="0" fillId="0" borderId="0" xfId="1" applyNumberFormat="1" applyFont="1"/>
    <xf numFmtId="0" fontId="4" fillId="6" borderId="0" xfId="0" applyFont="1" applyFill="1"/>
    <xf numFmtId="0" fontId="0" fillId="6" borderId="0" xfId="0" applyFill="1"/>
    <xf numFmtId="166" fontId="0" fillId="7" borderId="0" xfId="1" applyNumberFormat="1" applyFont="1" applyFill="1"/>
    <xf numFmtId="167" fontId="0" fillId="0" borderId="0" xfId="0" applyNumberFormat="1"/>
    <xf numFmtId="166" fontId="0" fillId="8" borderId="0" xfId="1" applyNumberFormat="1" applyFont="1" applyFill="1"/>
    <xf numFmtId="0" fontId="10" fillId="9" borderId="0" xfId="0" applyFont="1" applyFill="1"/>
    <xf numFmtId="167" fontId="0" fillId="9" borderId="0" xfId="0" applyNumberFormat="1" applyFill="1"/>
    <xf numFmtId="2" fontId="0" fillId="0" borderId="0" xfId="0" applyNumberFormat="1"/>
    <xf numFmtId="1" fontId="0" fillId="0" borderId="0" xfId="0" applyNumberFormat="1"/>
    <xf numFmtId="1" fontId="4" fillId="11" borderId="0" xfId="0" applyNumberFormat="1" applyFont="1" applyFill="1"/>
    <xf numFmtId="0" fontId="0" fillId="12" borderId="0" xfId="0" applyFill="1"/>
    <xf numFmtId="0" fontId="4" fillId="12" borderId="0" xfId="0" applyFont="1" applyFill="1" applyAlignment="1">
      <alignment horizontal="center"/>
    </xf>
    <xf numFmtId="2" fontId="11" fillId="0" borderId="0" xfId="3" applyNumberFormat="1" applyFont="1"/>
    <xf numFmtId="0" fontId="4" fillId="11" borderId="0" xfId="0" applyFont="1" applyFill="1"/>
    <xf numFmtId="0" fontId="4" fillId="0" borderId="0" xfId="0" applyFont="1" applyAlignment="1">
      <alignment horizontal="right"/>
    </xf>
    <xf numFmtId="0" fontId="4" fillId="13" borderId="2" xfId="0" applyFont="1" applyFill="1" applyBorder="1"/>
    <xf numFmtId="168" fontId="4" fillId="14" borderId="2" xfId="2" applyNumberFormat="1" applyFont="1" applyFill="1" applyBorder="1"/>
    <xf numFmtId="0" fontId="4" fillId="14" borderId="2" xfId="0" applyFont="1" applyFill="1" applyBorder="1"/>
    <xf numFmtId="0" fontId="0" fillId="14" borderId="2" xfId="0" applyFont="1" applyFill="1" applyBorder="1"/>
    <xf numFmtId="169" fontId="1" fillId="14" borderId="2" xfId="2" applyNumberFormat="1" applyFont="1" applyFill="1" applyBorder="1"/>
    <xf numFmtId="166" fontId="1" fillId="14" borderId="2" xfId="1" applyNumberFormat="1" applyFont="1" applyFill="1" applyBorder="1"/>
    <xf numFmtId="166" fontId="0" fillId="9" borderId="2" xfId="1" applyNumberFormat="1" applyFont="1" applyFill="1" applyBorder="1"/>
    <xf numFmtId="170" fontId="0" fillId="9" borderId="2" xfId="2" applyNumberFormat="1" applyFont="1" applyFill="1" applyBorder="1"/>
    <xf numFmtId="169" fontId="0" fillId="14" borderId="2" xfId="0" applyNumberFormat="1" applyFont="1" applyFill="1" applyBorder="1"/>
    <xf numFmtId="0" fontId="0" fillId="0" borderId="0" xfId="0" applyBorder="1"/>
    <xf numFmtId="170" fontId="14" fillId="9" borderId="2" xfId="2" applyNumberFormat="1" applyFont="1" applyFill="1" applyBorder="1"/>
    <xf numFmtId="0" fontId="4" fillId="13" borderId="2" xfId="0" applyFont="1" applyFill="1" applyBorder="1" applyAlignment="1">
      <alignment horizontal="center" vertical="center"/>
    </xf>
    <xf numFmtId="0" fontId="0" fillId="9" borderId="2" xfId="0" applyFill="1" applyBorder="1" applyAlignment="1">
      <alignment vertical="top" wrapText="1"/>
    </xf>
    <xf numFmtId="0" fontId="10" fillId="9" borderId="1" xfId="0" applyFont="1" applyFill="1" applyBorder="1" applyAlignment="1">
      <alignment horizontal="center" vertical="center" wrapText="1"/>
    </xf>
    <xf numFmtId="0" fontId="4" fillId="10" borderId="2" xfId="0" applyFont="1" applyFill="1" applyBorder="1"/>
    <xf numFmtId="0" fontId="0" fillId="0" borderId="2" xfId="0" applyBorder="1" applyAlignment="1">
      <alignment horizontal="left"/>
    </xf>
    <xf numFmtId="0" fontId="0" fillId="15" borderId="0" xfId="0" applyFill="1"/>
    <xf numFmtId="0" fontId="0" fillId="16" borderId="0" xfId="0" applyFill="1"/>
    <xf numFmtId="0" fontId="0" fillId="16" borderId="0" xfId="0" applyFont="1" applyFill="1"/>
    <xf numFmtId="0" fontId="0" fillId="2" borderId="0" xfId="0" applyFill="1" applyAlignment="1">
      <alignment wrapText="1"/>
    </xf>
    <xf numFmtId="9" fontId="0" fillId="0" borderId="0" xfId="0" applyNumberFormat="1"/>
    <xf numFmtId="170" fontId="0" fillId="0" borderId="2" xfId="2" applyNumberFormat="1" applyFont="1" applyBorder="1"/>
    <xf numFmtId="166" fontId="4" fillId="0" borderId="2" xfId="1" applyNumberFormat="1" applyFont="1" applyBorder="1"/>
    <xf numFmtId="9" fontId="0" fillId="0" borderId="0" xfId="1" applyFont="1"/>
    <xf numFmtId="170" fontId="4" fillId="0" borderId="2" xfId="0" applyNumberFormat="1" applyFont="1" applyBorder="1"/>
    <xf numFmtId="168" fontId="4" fillId="10" borderId="2" xfId="2" applyNumberFormat="1" applyFont="1" applyFill="1" applyBorder="1"/>
    <xf numFmtId="0" fontId="2" fillId="15" borderId="0" xfId="0" applyFont="1" applyFill="1" applyAlignment="1">
      <alignment horizontal="center"/>
    </xf>
    <xf numFmtId="0" fontId="0" fillId="17" borderId="0" xfId="0" applyFont="1" applyFill="1"/>
    <xf numFmtId="0" fontId="0" fillId="17" borderId="0" xfId="0" applyFill="1"/>
    <xf numFmtId="0" fontId="0" fillId="0" borderId="0" xfId="0" applyAlignment="1">
      <alignment horizontal="left"/>
    </xf>
    <xf numFmtId="0" fontId="0" fillId="0" borderId="0" xfId="0" applyBorder="1" applyAlignment="1">
      <alignment horizontal="left" vertical="center" wrapText="1"/>
    </xf>
    <xf numFmtId="0" fontId="2" fillId="0" borderId="0" xfId="0" applyFont="1" applyFill="1" applyAlignment="1">
      <alignment horizontal="center"/>
    </xf>
    <xf numFmtId="0" fontId="2" fillId="15" borderId="0" xfId="0" applyFont="1" applyFill="1"/>
    <xf numFmtId="0" fontId="5" fillId="15" borderId="0" xfId="0" applyFont="1" applyFill="1" applyAlignment="1">
      <alignment vertical="top" wrapText="1"/>
    </xf>
    <xf numFmtId="0" fontId="0" fillId="0" borderId="2" xfId="0" applyBorder="1" applyAlignment="1">
      <alignment horizontal="left" vertical="center" wrapText="1"/>
    </xf>
    <xf numFmtId="0" fontId="2" fillId="15" borderId="0" xfId="0" applyFont="1" applyFill="1" applyAlignment="1">
      <alignment horizontal="left"/>
    </xf>
    <xf numFmtId="0" fontId="2" fillId="15" borderId="0" xfId="0" applyFont="1" applyFill="1" applyAlignment="1">
      <alignment horizontal="left" vertical="top" wrapText="1"/>
    </xf>
    <xf numFmtId="0" fontId="0" fillId="2" borderId="0" xfId="0" applyFill="1" applyAlignment="1">
      <alignment horizontal="left" vertical="top" wrapText="1"/>
    </xf>
    <xf numFmtId="0" fontId="2" fillId="15" borderId="0" xfId="0" applyFont="1" applyFill="1" applyAlignment="1">
      <alignment horizontal="left" vertical="center" wrapText="1"/>
    </xf>
    <xf numFmtId="0" fontId="0" fillId="0" borderId="2" xfId="0" applyBorder="1" applyAlignment="1">
      <alignment horizontal="center" vertical="center" wrapText="1"/>
    </xf>
    <xf numFmtId="0" fontId="5" fillId="15" borderId="0" xfId="0" applyFont="1" applyFill="1" applyAlignment="1">
      <alignment horizontal="left" vertical="top" wrapText="1"/>
    </xf>
    <xf numFmtId="0" fontId="0" fillId="0" borderId="0" xfId="0" applyAlignment="1">
      <alignment horizontal="center" vertical="center" wrapText="1"/>
    </xf>
    <xf numFmtId="0" fontId="4" fillId="5" borderId="0" xfId="0" applyFont="1" applyFill="1" applyAlignment="1">
      <alignment horizontal="center"/>
    </xf>
    <xf numFmtId="0" fontId="4" fillId="10" borderId="0" xfId="0" applyFont="1" applyFill="1" applyAlignment="1">
      <alignment horizontal="center"/>
    </xf>
    <xf numFmtId="0" fontId="2" fillId="15" borderId="0" xfId="0" applyFont="1" applyFill="1" applyAlignment="1">
      <alignment horizontal="center"/>
    </xf>
    <xf numFmtId="0" fontId="0" fillId="9" borderId="2" xfId="0" applyFill="1" applyBorder="1" applyAlignment="1">
      <alignment horizontal="center" vertical="top" wrapText="1"/>
    </xf>
    <xf numFmtId="0" fontId="0" fillId="0" borderId="9" xfId="0" applyBorder="1" applyAlignment="1">
      <alignment horizontal="center"/>
    </xf>
    <xf numFmtId="0" fontId="0" fillId="0" borderId="10" xfId="0" applyBorder="1" applyAlignment="1">
      <alignment horizontal="center"/>
    </xf>
    <xf numFmtId="0" fontId="4" fillId="13" borderId="2" xfId="0" applyFont="1" applyFill="1" applyBorder="1" applyAlignment="1">
      <alignment horizontal="center" vertical="center"/>
    </xf>
    <xf numFmtId="0" fontId="0" fillId="9" borderId="2" xfId="0" applyFill="1" applyBorder="1" applyAlignment="1">
      <alignment horizontal="left" vertical="top" wrapText="1"/>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4" fillId="13" borderId="11" xfId="0" applyFont="1" applyFill="1" applyBorder="1" applyAlignment="1">
      <alignment horizontal="center" vertical="center"/>
    </xf>
    <xf numFmtId="0" fontId="4" fillId="13" borderId="12" xfId="0" applyFont="1" applyFill="1" applyBorder="1" applyAlignment="1">
      <alignment horizontal="center" vertical="center"/>
    </xf>
    <xf numFmtId="0" fontId="4" fillId="13" borderId="13" xfId="0" applyFont="1" applyFill="1" applyBorder="1" applyAlignment="1">
      <alignment horizontal="center" vertical="center"/>
    </xf>
    <xf numFmtId="0" fontId="0" fillId="9" borderId="11" xfId="0" applyFill="1" applyBorder="1" applyAlignment="1">
      <alignment horizontal="center" vertical="top" wrapText="1"/>
    </xf>
    <xf numFmtId="0" fontId="0" fillId="9" borderId="12" xfId="0" applyFill="1" applyBorder="1" applyAlignment="1">
      <alignment horizontal="center" vertical="top" wrapText="1"/>
    </xf>
    <xf numFmtId="0" fontId="0" fillId="9" borderId="13" xfId="0" applyFill="1" applyBorder="1" applyAlignment="1">
      <alignment horizontal="center" vertical="top" wrapText="1"/>
    </xf>
    <xf numFmtId="0" fontId="0" fillId="0" borderId="14" xfId="0" applyBorder="1" applyAlignment="1">
      <alignment horizontal="center"/>
    </xf>
    <xf numFmtId="0" fontId="4" fillId="10" borderId="2" xfId="0" applyFont="1" applyFill="1" applyBorder="1" applyAlignment="1">
      <alignment horizontal="center" vertical="center"/>
    </xf>
  </cellXfs>
  <cellStyles count="4">
    <cellStyle name="Comma 2" xfId="2" xr:uid="{00000000-0005-0000-0000-000000000000}"/>
    <cellStyle name="Currency 2" xfId="3" xr:uid="{00000000-0005-0000-0000-000001000000}"/>
    <cellStyle name="Normal" xfId="0" builtinId="0"/>
    <cellStyle name="Percent" xfId="1" builtinId="5"/>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T234"/>
  <sheetViews>
    <sheetView showGridLines="0" tabSelected="1" zoomScale="85" zoomScaleNormal="85" workbookViewId="0"/>
  </sheetViews>
  <sheetFormatPr defaultRowHeight="14.4" x14ac:dyDescent="0.3"/>
  <cols>
    <col min="1" max="1" width="25.6640625" customWidth="1"/>
    <col min="2" max="2" width="36.33203125" bestFit="1" customWidth="1"/>
    <col min="3" max="9" width="9.109375" bestFit="1" customWidth="1"/>
    <col min="10" max="14" width="10.109375" bestFit="1" customWidth="1"/>
    <col min="15" max="15" width="6.5546875" bestFit="1" customWidth="1"/>
    <col min="17" max="17" width="90.6640625" customWidth="1"/>
    <col min="19" max="19" width="60.6640625" customWidth="1"/>
  </cols>
  <sheetData>
    <row r="2" spans="1:20" ht="151.5" customHeight="1" x14ac:dyDescent="0.3">
      <c r="B2" s="68" t="s">
        <v>156</v>
      </c>
      <c r="C2" s="68"/>
      <c r="D2" s="68"/>
      <c r="E2" s="68"/>
      <c r="F2" s="68"/>
      <c r="G2" s="68"/>
      <c r="H2" s="68"/>
      <c r="I2" s="68"/>
      <c r="J2" s="68"/>
      <c r="K2" s="68"/>
      <c r="L2" s="68"/>
      <c r="M2" s="68"/>
      <c r="N2" s="68"/>
      <c r="O2" s="68"/>
      <c r="Q2" s="65" t="s">
        <v>167</v>
      </c>
      <c r="S2" s="69" t="s">
        <v>169</v>
      </c>
    </row>
    <row r="3" spans="1:20" ht="243" customHeight="1" x14ac:dyDescent="0.3">
      <c r="B3" s="68" t="s">
        <v>165</v>
      </c>
      <c r="C3" s="68"/>
      <c r="D3" s="68"/>
      <c r="E3" s="68"/>
      <c r="F3" s="68"/>
      <c r="G3" s="68"/>
      <c r="H3" s="68"/>
      <c r="I3" s="68"/>
      <c r="J3" s="68"/>
      <c r="K3" s="68"/>
      <c r="L3" s="68"/>
      <c r="M3" s="68"/>
      <c r="N3" s="68"/>
      <c r="O3" s="68"/>
      <c r="Q3" s="65" t="s">
        <v>168</v>
      </c>
      <c r="S3" s="69"/>
      <c r="T3" t="s">
        <v>157</v>
      </c>
    </row>
    <row r="4" spans="1:20" ht="120" customHeight="1" x14ac:dyDescent="0.3">
      <c r="B4" s="70" t="s">
        <v>170</v>
      </c>
      <c r="C4" s="70"/>
      <c r="D4" s="70"/>
      <c r="E4" s="70"/>
      <c r="F4" s="70"/>
      <c r="G4" s="70"/>
      <c r="H4" s="70"/>
      <c r="I4" s="70"/>
      <c r="J4" s="70"/>
      <c r="K4" s="70"/>
      <c r="L4" s="70"/>
      <c r="M4" s="70"/>
      <c r="N4" s="70"/>
      <c r="O4" s="70"/>
      <c r="Q4" s="65"/>
    </row>
    <row r="6" spans="1:20" x14ac:dyDescent="0.3">
      <c r="B6" s="58" t="s">
        <v>166</v>
      </c>
    </row>
    <row r="7" spans="1:20" x14ac:dyDescent="0.3">
      <c r="B7" s="63"/>
    </row>
    <row r="8" spans="1:20" s="48" customFormat="1" x14ac:dyDescent="0.3">
      <c r="A8" s="64" t="s">
        <v>158</v>
      </c>
      <c r="Q8" s="64" t="s">
        <v>158</v>
      </c>
    </row>
    <row r="10" spans="1:20" x14ac:dyDescent="0.3">
      <c r="B10" s="67" t="s">
        <v>171</v>
      </c>
      <c r="C10" s="67"/>
      <c r="D10" s="67"/>
      <c r="E10" s="67"/>
      <c r="F10" s="67"/>
      <c r="G10" s="67"/>
      <c r="H10" s="67"/>
      <c r="I10" s="67"/>
      <c r="J10" s="67"/>
      <c r="K10" s="67"/>
      <c r="L10" s="67"/>
      <c r="M10" s="67"/>
      <c r="N10" s="67"/>
      <c r="O10" s="67"/>
    </row>
    <row r="11" spans="1:20" ht="15" thickBot="1" x14ac:dyDescent="0.35"/>
    <row r="12" spans="1:20" ht="15" thickBot="1" x14ac:dyDescent="0.35">
      <c r="A12" s="1" t="str">
        <f>"The "&amp;INDEX(B13:B17,MATCH(MAX(INDEX(B13:O17,,MATCH(2018,B12:O12,0))),INDEX(B13:O17,,MATCH(2018,B12:O12,0)),0))&amp;" segment contributed for highest revenue of USD "&amp;TEXT(MAX(INDEX(B13:O17,,MATCH(2018,B12:O12,0))),"#,##0.0")&amp;" Million in 2018 and is expected to generate a revenue of USD "&amp;TEXT(INDEX(N13:N17,MATCH(MAX(INDEX(B13:O17,,MATCH(2018,C12:O12,0))),INDEX(B13:O17,,MATCH(2018,C12:O12,0)),0)),"#,##0.0")&amp;" Million by 2025, growing at a CAGR of "&amp;TEXT(INDEX(O13:O17,MATCH(MAX(INDEX(B13:O17,,MATCH(2018,C12:O12,0))),INDEX(B13:O17,,MATCH(2018,C12:O12,0)),0)),"0.0%")&amp;" from 2019 to 2025. "&amp;CHAR(10)&amp;"However, the "&amp;INDEX(B12:B17,MATCH(MAX(INDEX(B12:O17,,MATCH(O12,B12:O12,0))),INDEX(B12:O17,,MATCH(O12,B12:O12,0)),0))&amp;" region is expected to witness highest growth rate of "&amp;TEXT(MAX(INDEX(B13:O17,,MATCH(O13,B13:O13,0))),"0.0%")&amp; ". The regional segment was valued at USD "&amp;TEXT(INDEX(INDEX(B12:O17,,MATCH(2018,B12:O12,0)),MATCH(MAX(INDEX(B12:O17,,MATCH(O12,B12:O12,0))),INDEX(B12:O17,,MATCH(O12,B12:O12,0)),0)),"#,##0.0")&amp;" Million in 2018 and is expected to reach USD "&amp;TEXT(INDEX(N13:N17,MATCH(MAX(INDEX(B13:O17,,MATCH(O13,B13:O13,0))),INDEX(B13:O17,,MATCH(O13,B13:O13,0)),0)),"#,##0.0")&amp;" Million by 2025."</f>
        <v>The North America segment contributed for highest revenue of USD 2,286.2 Million in 2018 and is expected to generate a revenue of USD 5,952.7 Million by 2025, growing at a CAGR of 14.1% from 2019 to 2025. 
However, the Asia Pacific region is expected to witness highest growth rate of 19.8%. The regional segment was valued at USD 1,321.7 Million in 2018 and is expected to reach USD 4,834.3 Million by 2025.</v>
      </c>
      <c r="B12" s="2" t="s">
        <v>4</v>
      </c>
      <c r="C12" s="2">
        <v>2014</v>
      </c>
      <c r="D12" s="2">
        <v>2015</v>
      </c>
      <c r="E12" s="2">
        <v>2016</v>
      </c>
      <c r="F12" s="2">
        <v>2017</v>
      </c>
      <c r="G12" s="2">
        <v>2018</v>
      </c>
      <c r="H12" s="2">
        <v>2019</v>
      </c>
      <c r="I12" s="2">
        <v>2020</v>
      </c>
      <c r="J12" s="2">
        <v>2021</v>
      </c>
      <c r="K12" s="2">
        <v>2022</v>
      </c>
      <c r="L12" s="2">
        <v>2023</v>
      </c>
      <c r="M12" s="2">
        <v>2024</v>
      </c>
      <c r="N12" s="2">
        <v>2025</v>
      </c>
      <c r="O12" s="2" t="s">
        <v>5</v>
      </c>
      <c r="Q12" s="66" t="str">
        <f>A12</f>
        <v>The North America segment contributed for highest revenue of USD 2,286.2 Million in 2018 and is expected to generate a revenue of USD 5,952.7 Million by 2025, growing at a CAGR of 14.1% from 2019 to 2025. 
However, the Asia Pacific region is expected to witness highest growth rate of 19.8%. The regional segment was valued at USD 1,321.7 Million in 2018 and is expected to reach USD 4,834.3 Million by 2025.</v>
      </c>
    </row>
    <row r="13" spans="1:20" x14ac:dyDescent="0.3">
      <c r="A13" s="59" t="s">
        <v>147</v>
      </c>
      <c r="B13" s="3" t="s">
        <v>7</v>
      </c>
      <c r="C13" s="4">
        <v>975.16827639321764</v>
      </c>
      <c r="D13" s="4">
        <v>1195.4797594642939</v>
      </c>
      <c r="E13" s="4">
        <v>1551.3563061672478</v>
      </c>
      <c r="F13" s="4">
        <v>1907.3417206456363</v>
      </c>
      <c r="G13" s="4">
        <v>2286.2333732833531</v>
      </c>
      <c r="H13" s="4">
        <v>2691.0671606689575</v>
      </c>
      <c r="I13" s="4">
        <v>3127.711444800073</v>
      </c>
      <c r="J13" s="4">
        <v>3601.1320501857344</v>
      </c>
      <c r="K13" s="4">
        <v>4114.3938449334746</v>
      </c>
      <c r="L13" s="4">
        <v>4672.9420497355295</v>
      </c>
      <c r="M13" s="4">
        <v>5283.8693800915262</v>
      </c>
      <c r="N13" s="4">
        <v>5952.7038013858792</v>
      </c>
      <c r="O13" s="5">
        <v>0.14147119382479989</v>
      </c>
      <c r="Q13" s="66"/>
    </row>
    <row r="14" spans="1:20" x14ac:dyDescent="0.3">
      <c r="A14" s="60" t="s">
        <v>148</v>
      </c>
      <c r="B14" s="3" t="s">
        <v>8</v>
      </c>
      <c r="C14" s="4">
        <v>762.09787496632521</v>
      </c>
      <c r="D14" s="4">
        <v>944.83415519577284</v>
      </c>
      <c r="E14" s="4">
        <v>1230.7223820509198</v>
      </c>
      <c r="F14" s="4">
        <v>1543.2269046150725</v>
      </c>
      <c r="G14" s="4">
        <v>1886.5928963909535</v>
      </c>
      <c r="H14" s="4">
        <v>2264.8582046099268</v>
      </c>
      <c r="I14" s="4">
        <v>2684.7502010779244</v>
      </c>
      <c r="J14" s="4">
        <v>3152.6691809968193</v>
      </c>
      <c r="K14" s="4">
        <v>3673.7396907405</v>
      </c>
      <c r="L14" s="4">
        <v>4255.5608617670405</v>
      </c>
      <c r="M14" s="4">
        <v>4907.7550507085462</v>
      </c>
      <c r="N14" s="4">
        <v>5561.1439860531391</v>
      </c>
      <c r="O14" s="5">
        <v>0.16150349349941195</v>
      </c>
      <c r="Q14" s="66"/>
    </row>
    <row r="15" spans="1:20" x14ac:dyDescent="0.3">
      <c r="A15" s="60" t="s">
        <v>155</v>
      </c>
      <c r="B15" s="3" t="s">
        <v>9</v>
      </c>
      <c r="C15" s="4">
        <v>496.26707721389431</v>
      </c>
      <c r="D15" s="4">
        <v>608.52734922758191</v>
      </c>
      <c r="E15" s="4">
        <v>813.07163851240023</v>
      </c>
      <c r="F15" s="4">
        <v>1050.620429319162</v>
      </c>
      <c r="G15" s="4">
        <v>1321.7168622359745</v>
      </c>
      <c r="H15" s="4">
        <v>1632.9158433987757</v>
      </c>
      <c r="I15" s="4">
        <v>1992.0891468654611</v>
      </c>
      <c r="J15" s="4">
        <v>2407.607164435175</v>
      </c>
      <c r="K15" s="4">
        <v>2887.6068712574929</v>
      </c>
      <c r="L15" s="4">
        <v>3442.9385266112167</v>
      </c>
      <c r="M15" s="4">
        <v>4087.1325219066398</v>
      </c>
      <c r="N15" s="4">
        <v>4834.2506892518086</v>
      </c>
      <c r="O15" s="5">
        <v>0.19828712804917559</v>
      </c>
      <c r="Q15" s="66"/>
    </row>
    <row r="16" spans="1:20" x14ac:dyDescent="0.3">
      <c r="B16" s="3" t="s">
        <v>10</v>
      </c>
      <c r="C16" s="4">
        <v>222.22850614999999</v>
      </c>
      <c r="D16" s="4">
        <v>271.78298022857103</v>
      </c>
      <c r="E16" s="4">
        <v>353.52729314335977</v>
      </c>
      <c r="F16" s="4">
        <v>426.46991448753727</v>
      </c>
      <c r="G16" s="4">
        <v>508.31721685628668</v>
      </c>
      <c r="H16" s="4">
        <v>595.11821131187094</v>
      </c>
      <c r="I16" s="4">
        <v>688.10868838842293</v>
      </c>
      <c r="J16" s="4">
        <v>788.30317409013333</v>
      </c>
      <c r="K16" s="4">
        <v>896.28047627344745</v>
      </c>
      <c r="L16" s="4">
        <v>1013.1293116382778</v>
      </c>
      <c r="M16" s="4">
        <v>1140.2775439762027</v>
      </c>
      <c r="N16" s="4">
        <v>1278.7885143377375</v>
      </c>
      <c r="O16" s="5">
        <v>0.1359675209882456</v>
      </c>
      <c r="Q16" s="66"/>
    </row>
    <row r="17" spans="1:17" x14ac:dyDescent="0.3">
      <c r="B17" s="3" t="s">
        <v>11</v>
      </c>
      <c r="C17" s="4">
        <v>165.00721379999993</v>
      </c>
      <c r="D17" s="4">
        <v>173.35906971428568</v>
      </c>
      <c r="E17" s="4">
        <v>188.86564855442322</v>
      </c>
      <c r="F17" s="4">
        <v>233.75200801886339</v>
      </c>
      <c r="G17" s="4">
        <v>279.88665262760378</v>
      </c>
      <c r="H17" s="4">
        <v>326.38273258573111</v>
      </c>
      <c r="I17" s="4">
        <v>372.41857238559231</v>
      </c>
      <c r="J17" s="4">
        <v>416.69827705303283</v>
      </c>
      <c r="K17" s="4">
        <v>457.26138041920433</v>
      </c>
      <c r="L17" s="4">
        <v>491.89322494926267</v>
      </c>
      <c r="M17" s="4">
        <v>517.88333411014469</v>
      </c>
      <c r="N17" s="4">
        <v>531.53807048085139</v>
      </c>
      <c r="O17" s="5">
        <v>8.4678920530713464E-2</v>
      </c>
      <c r="Q17" s="66"/>
    </row>
    <row r="18" spans="1:17" x14ac:dyDescent="0.3">
      <c r="B18" s="2" t="s">
        <v>12</v>
      </c>
      <c r="C18" s="4">
        <v>2620.7689485234373</v>
      </c>
      <c r="D18" s="4">
        <v>3193.9833138305057</v>
      </c>
      <c r="E18" s="4">
        <v>4137.5432684283505</v>
      </c>
      <c r="F18" s="4">
        <v>5161.4109770862715</v>
      </c>
      <c r="G18" s="4">
        <v>6282.7470013941711</v>
      </c>
      <c r="H18" s="4">
        <v>7510.3421525752628</v>
      </c>
      <c r="I18" s="4">
        <v>8865.0780535174727</v>
      </c>
      <c r="J18" s="4">
        <v>10366.409846760893</v>
      </c>
      <c r="K18" s="4">
        <v>12029.282263624118</v>
      </c>
      <c r="L18" s="4">
        <v>13876.463974701328</v>
      </c>
      <c r="M18" s="4">
        <v>15936.91783079306</v>
      </c>
      <c r="N18" s="4">
        <v>18158.425061509417</v>
      </c>
      <c r="O18" s="5">
        <v>0.15851877365372902</v>
      </c>
      <c r="Q18" s="66"/>
    </row>
    <row r="19" spans="1:17" x14ac:dyDescent="0.3">
      <c r="B19" s="6" t="s">
        <v>13</v>
      </c>
      <c r="C19" s="7">
        <v>2620.7689485234373</v>
      </c>
      <c r="D19" s="7">
        <v>3193.9833138305057</v>
      </c>
      <c r="E19" s="7">
        <v>4137.5432684283505</v>
      </c>
      <c r="F19" s="7">
        <v>5161.4109770862715</v>
      </c>
      <c r="G19" s="7">
        <v>6282.7470013941711</v>
      </c>
      <c r="H19" s="7">
        <v>7510.3421525752628</v>
      </c>
      <c r="I19" s="7">
        <v>8865.0780535174727</v>
      </c>
      <c r="J19" s="7">
        <v>10366.409846760893</v>
      </c>
      <c r="K19" s="7">
        <v>12029.282263624118</v>
      </c>
      <c r="L19" s="7">
        <v>13876.463974701328</v>
      </c>
      <c r="M19" s="7">
        <v>15936.91783079306</v>
      </c>
      <c r="N19" s="7">
        <v>18158.425061509417</v>
      </c>
      <c r="O19" s="5">
        <v>0.15851877365372902</v>
      </c>
      <c r="Q19" s="66"/>
    </row>
    <row r="20" spans="1:17" x14ac:dyDescent="0.3">
      <c r="B20" s="9"/>
      <c r="C20" s="10"/>
      <c r="D20" s="10"/>
      <c r="E20" s="10"/>
      <c r="F20" s="10"/>
      <c r="G20" s="10"/>
      <c r="H20" s="10"/>
      <c r="I20" s="10"/>
      <c r="J20" s="10"/>
      <c r="K20" s="10"/>
      <c r="L20" s="10"/>
      <c r="M20" s="10"/>
      <c r="N20" s="10"/>
      <c r="O20" s="11"/>
      <c r="Q20" s="62"/>
    </row>
    <row r="21" spans="1:17" x14ac:dyDescent="0.3">
      <c r="B21" s="9"/>
      <c r="C21" s="10"/>
      <c r="D21" s="10"/>
      <c r="E21" s="10"/>
      <c r="F21" s="10"/>
      <c r="G21" s="10"/>
      <c r="H21" s="10"/>
      <c r="I21" s="10"/>
      <c r="J21" s="10"/>
      <c r="K21" s="10"/>
      <c r="L21" s="10"/>
      <c r="M21" s="10"/>
      <c r="N21" s="10"/>
      <c r="O21" s="11"/>
      <c r="Q21" s="62"/>
    </row>
    <row r="22" spans="1:17" s="48" customFormat="1" x14ac:dyDescent="0.3">
      <c r="A22" s="64" t="s">
        <v>159</v>
      </c>
      <c r="Q22" s="64" t="s">
        <v>159</v>
      </c>
    </row>
    <row r="24" spans="1:17" x14ac:dyDescent="0.3">
      <c r="B24" s="67" t="s">
        <v>173</v>
      </c>
      <c r="C24" s="67"/>
      <c r="D24" s="67"/>
      <c r="E24" s="67"/>
      <c r="F24" s="67"/>
      <c r="G24" s="67"/>
      <c r="H24" s="67"/>
      <c r="I24" s="67"/>
      <c r="J24" s="67"/>
      <c r="K24" s="67"/>
      <c r="L24" s="67"/>
      <c r="M24" s="67"/>
      <c r="N24" s="67"/>
      <c r="O24" s="67"/>
    </row>
    <row r="25" spans="1:17" ht="15" thickBot="1" x14ac:dyDescent="0.35"/>
    <row r="26" spans="1:17" ht="15.75" customHeight="1" thickBot="1" x14ac:dyDescent="0.35">
      <c r="A26" s="1" t="str">
        <f>"The "&amp;LOWER(INDEX(B27:B28,MATCH(MAX(INDEX(B27:O28,,MATCH(2018,B26:O26,0))),INDEX(B27:O28,,MATCH(2018,B26:O26,0)),0)))&amp;" "&amp;LOWER(B26)&amp;" segment dominated the market in terms of revenue in 2018. The market was valued at USD "&amp;TEXT(MAX(INDEX(B27:O28,,MATCH(2018,B26:O26,0))),"#,##0.0")&amp;" Million in 2018 and is estimated to reach USD "&amp;TEXT(INDEX(N27:N28,MATCH(MAX(INDEX(B27:O28,,MATCH(2018,C26:O26,0))),INDEX(B27:O28,,MATCH(2018,C26:O26,0)),0)),"#,##0.0")&amp;" Million by 2025, growing at a CAGR of "&amp;TEXT(INDEX(O27:O28,MATCH(MAX(INDEX(B27:O28,,MATCH(2018,C26:O26,0))),INDEX(B27:O28,,MATCH(2018,C26:O26,0)),0)),"0.0%")&amp;" from 2019 to 2025. "&amp;CHAR(10)&amp;"However, the "&amp;LOWER(INDEX(B26:B28,MATCH(MAX(INDEX(B26:O28,,MATCH(O26,B26:O26,0))),INDEX(B26:O28,,MATCH(O26,B26:O26,0)),0)))&amp;" segment is expected to witness highest growth rate of "&amp;TEXT(MAX(INDEX(B27:O28,,MATCH(O27,B27:O27,0))),"0.0%")&amp; ". The segment was valued at USD "&amp;TEXT(INDEX(INDEX(B26:O28,,MATCH(2018,B26:O26,0)),MATCH(MAX(INDEX(B26:O28,,MATCH(O26,B26:O26,0))),INDEX(B26:O28,,MATCH(O26,B26:O26,0)),0)),"#,##0.0")&amp;" Million in 2018 and is expected to reach USD "&amp;TEXT(INDEX(N27:N28,MATCH(MAX(INDEX(B27:O28,,MATCH(O27,B27:O27,0))),INDEX(B27:O28,,MATCH(O27,B27:O27,0)),0)),"#,##0.0")&amp;" Million by 2025."</f>
        <v>The technology 1 technology segment dominated the market in terms of revenue in 2018. The market was valued at USD 257.2 Million in 2018 and is estimated to reach USD 666.9 Million by 2025, growing at a CAGR of 14.1% from 2019 to 2025. 
However, the technology 2 segment is expected to witness highest growth rate of 14.6%. The segment was valued at USD 228.6 Million in 2018 and is expected to reach USD 611.8 Million by 2025.</v>
      </c>
      <c r="B26" s="2" t="s">
        <v>15</v>
      </c>
      <c r="C26" s="2">
        <v>2014</v>
      </c>
      <c r="D26" s="2">
        <v>2015</v>
      </c>
      <c r="E26" s="2">
        <v>2016</v>
      </c>
      <c r="F26" s="2">
        <v>2017</v>
      </c>
      <c r="G26" s="2">
        <v>2018</v>
      </c>
      <c r="H26" s="2">
        <v>2019</v>
      </c>
      <c r="I26" s="2">
        <v>2020</v>
      </c>
      <c r="J26" s="2">
        <v>2021</v>
      </c>
      <c r="K26" s="2">
        <v>2022</v>
      </c>
      <c r="L26" s="2">
        <v>2023</v>
      </c>
      <c r="M26" s="2">
        <v>2024</v>
      </c>
      <c r="N26" s="2">
        <v>2025</v>
      </c>
      <c r="O26" s="2" t="s">
        <v>5</v>
      </c>
      <c r="Q26" s="66" t="str">
        <f>A26</f>
        <v>The technology 1 technology segment dominated the market in terms of revenue in 2018. The market was valued at USD 257.2 Million in 2018 and is estimated to reach USD 666.9 Million by 2025, growing at a CAGR of 14.1% from 2019 to 2025. 
However, the technology 2 segment is expected to witness highest growth rate of 14.6%. The segment was valued at USD 228.6 Million in 2018 and is expected to reach USD 611.8 Million by 2025.</v>
      </c>
    </row>
    <row r="27" spans="1:17" x14ac:dyDescent="0.3">
      <c r="A27" s="59" t="s">
        <v>147</v>
      </c>
      <c r="B27" s="3" t="s">
        <v>190</v>
      </c>
      <c r="C27" s="4">
        <v>110.08944068429535</v>
      </c>
      <c r="D27" s="4">
        <v>134.83864822608524</v>
      </c>
      <c r="E27" s="4">
        <v>174.83014538563884</v>
      </c>
      <c r="F27" s="4">
        <v>214.77521222547745</v>
      </c>
      <c r="G27" s="4">
        <v>257.24250566199782</v>
      </c>
      <c r="H27" s="4">
        <v>302.5726522911549</v>
      </c>
      <c r="I27" s="4">
        <v>351.4241953563477</v>
      </c>
      <c r="J27" s="4">
        <v>404.35333524989983</v>
      </c>
      <c r="K27" s="4">
        <v>461.70247676146903</v>
      </c>
      <c r="L27" s="4">
        <v>524.08119699702104</v>
      </c>
      <c r="M27" s="4">
        <v>592.28353410751652</v>
      </c>
      <c r="N27" s="4">
        <v>666.92790977148877</v>
      </c>
      <c r="O27" s="5">
        <v>0.1407965611030555</v>
      </c>
      <c r="Q27" s="66"/>
    </row>
    <row r="28" spans="1:17" x14ac:dyDescent="0.3">
      <c r="A28" s="60" t="s">
        <v>148</v>
      </c>
      <c r="B28" s="3" t="s">
        <v>191</v>
      </c>
      <c r="C28" s="4">
        <v>96.03414286559476</v>
      </c>
      <c r="D28" s="4">
        <v>118.17889816962554</v>
      </c>
      <c r="E28" s="4">
        <v>153.9482023300904</v>
      </c>
      <c r="F28" s="4">
        <v>190.0041263113809</v>
      </c>
      <c r="G28" s="4">
        <v>228.62836554486674</v>
      </c>
      <c r="H28" s="4">
        <v>270.15518222861681</v>
      </c>
      <c r="I28" s="4">
        <v>315.20938028975877</v>
      </c>
      <c r="J28" s="4">
        <v>364.33408652714888</v>
      </c>
      <c r="K28" s="4">
        <v>417.88772406781715</v>
      </c>
      <c r="L28" s="4">
        <v>476.47688586443292</v>
      </c>
      <c r="M28" s="4">
        <v>540.88616813877729</v>
      </c>
      <c r="N28" s="4">
        <v>611.75153497713495</v>
      </c>
      <c r="O28" s="5">
        <v>0.14593581793455135</v>
      </c>
      <c r="Q28" s="66"/>
    </row>
    <row r="29" spans="1:17" x14ac:dyDescent="0.3">
      <c r="A29" s="60" t="s">
        <v>155</v>
      </c>
      <c r="B29" s="2" t="s">
        <v>19</v>
      </c>
      <c r="C29" s="4">
        <v>975.16827639321821</v>
      </c>
      <c r="D29" s="4">
        <v>1195.4716730008279</v>
      </c>
      <c r="E29" s="4">
        <v>1551.3352741416461</v>
      </c>
      <c r="F29" s="4">
        <v>1907.302931383429</v>
      </c>
      <c r="G29" s="4">
        <v>2286.1714202399767</v>
      </c>
      <c r="H29" s="4">
        <v>2690.9761070697173</v>
      </c>
      <c r="I29" s="4">
        <v>3127.5846343020257</v>
      </c>
      <c r="J29" s="4">
        <v>3600.9619998158219</v>
      </c>
      <c r="K29" s="4">
        <v>4114.1722228183235</v>
      </c>
      <c r="L29" s="4">
        <v>4672.6594603626654</v>
      </c>
      <c r="M29" s="4">
        <v>5283.5151219793952</v>
      </c>
      <c r="N29" s="4">
        <v>5952.2658074098217</v>
      </c>
      <c r="O29" s="5">
        <v>0.14146363243395688</v>
      </c>
      <c r="Q29" s="66"/>
    </row>
    <row r="30" spans="1:17" x14ac:dyDescent="0.3">
      <c r="A30" s="8" t="s">
        <v>16</v>
      </c>
      <c r="B30" s="6" t="s">
        <v>13</v>
      </c>
      <c r="C30" s="7">
        <v>975.16827639321764</v>
      </c>
      <c r="D30" s="7">
        <v>1195.4797594642939</v>
      </c>
      <c r="E30" s="7">
        <v>1551.3563061672478</v>
      </c>
      <c r="F30" s="7">
        <v>1907.3417206456363</v>
      </c>
      <c r="G30" s="7">
        <v>2286.2333732833531</v>
      </c>
      <c r="H30" s="7">
        <v>2691.0671606689575</v>
      </c>
      <c r="I30" s="7">
        <v>3127.711444800073</v>
      </c>
      <c r="J30" s="7">
        <v>3601.1320501857344</v>
      </c>
      <c r="K30" s="7">
        <v>4114.3938449334746</v>
      </c>
      <c r="L30" s="7">
        <v>4672.9420497355295</v>
      </c>
      <c r="M30" s="7">
        <v>5283.8693800915262</v>
      </c>
      <c r="N30" s="7">
        <v>5952.7038013858792</v>
      </c>
      <c r="O30" s="5">
        <v>0.14147119382479989</v>
      </c>
      <c r="Q30" s="66"/>
    </row>
    <row r="31" spans="1:17" x14ac:dyDescent="0.3">
      <c r="A31" s="14"/>
    </row>
    <row r="32" spans="1:17" x14ac:dyDescent="0.3">
      <c r="B32" s="67" t="s">
        <v>174</v>
      </c>
      <c r="C32" s="67"/>
      <c r="D32" s="67"/>
      <c r="E32" s="67"/>
      <c r="F32" s="67"/>
      <c r="G32" s="67"/>
      <c r="H32" s="67"/>
      <c r="I32" s="67"/>
      <c r="J32" s="67"/>
      <c r="K32" s="67"/>
      <c r="L32" s="67"/>
      <c r="M32" s="67"/>
      <c r="N32" s="67"/>
      <c r="O32" s="67"/>
    </row>
    <row r="33" spans="1:17" ht="15" thickBot="1" x14ac:dyDescent="0.35"/>
    <row r="34" spans="1:17" ht="15.75" customHeight="1" thickBot="1" x14ac:dyDescent="0.35">
      <c r="A34" s="1" t="str">
        <f>"The "&amp;LOWER(INDEX(B35:B37,MATCH(MAX(INDEX(B35:O37,,MATCH(2018,B34:O34,0))),INDEX(B35:O37,,MATCH(2018,B34:O34,0)),0)))&amp;" "&amp;LOWER(B34)&amp;" segment dominated the market in terms of revenue in 2018. The market was valued at USD "&amp;TEXT(MAX(INDEX(B35:O37,,MATCH(2018,B34:O34,0))),"#,##0.0")&amp;" Million in 2018 and is estimated to reach USD "&amp;TEXT(INDEX(N35:N37,MATCH(MAX(INDEX(B35:O37,,MATCH(2018,C34:O34,0))),INDEX(B35:O37,,MATCH(2018,C34:O34,0)),0)),"#,##0.0")&amp;" Million by 2025, growing at a CAGR of "&amp;TEXT(INDEX(O35:O37,MATCH(MAX(INDEX(B35:O37,,MATCH(2018,C34:O34,0))),INDEX(B35:O37,,MATCH(2018,C34:O34,0)),0)),"0.0%")&amp;" from 2019 to 2025. "&amp;CHAR(10)&amp;"However, the "&amp;LOWER(INDEX(B34:B37,MATCH(MAX(INDEX(B34:O37,,MATCH(O34,B34:O34,0))),INDEX(B34:O37,,MATCH(O34,B34:O34,0)),0)))&amp;" segment is expected to witness highest growth rate of "&amp;TEXT(MAX(INDEX(B35:O37,,MATCH(O35,B35:O35,0))),"0.0%")&amp; ". The segment was valued at USD "&amp;TEXT(INDEX(INDEX(B34:O37,,MATCH(2018,B34:O34,0)),MATCH(MAX(INDEX(B34:O37,,MATCH(O34,B34:O34,0))),INDEX(B34:O37,,MATCH(O34,B34:O34,0)),0)),"#,##0.0")&amp;" Million in 2018 and is expected to reach USD "&amp;TEXT(INDEX(N35:N37,MATCH(MAX(INDEX(B35:O37,,MATCH(O35,B35:O35,0))),INDEX(B35:O37,,MATCH(O35,B35:O35,0)),0)),"#,##0.0")&amp;" Million by 2025."</f>
        <v>The technology 1 technology segment dominated the market in terms of revenue in 2018. The market was valued at USD 257.2 Million in 2018 and is estimated to reach USD 666.9 Million by 2025, growing at a CAGR of 14.1% from 2019 to 2025. 
However, the technology 2 segment is expected to witness highest growth rate of 14.6%. The segment was valued at USD 228.6 Million in 2018 and is expected to reach USD 611.8 Million by 2025.</v>
      </c>
      <c r="B34" s="2" t="s">
        <v>15</v>
      </c>
      <c r="C34" s="2">
        <v>2014</v>
      </c>
      <c r="D34" s="2">
        <v>2015</v>
      </c>
      <c r="E34" s="2">
        <v>2016</v>
      </c>
      <c r="F34" s="2">
        <v>2017</v>
      </c>
      <c r="G34" s="2">
        <v>2018</v>
      </c>
      <c r="H34" s="2">
        <v>2019</v>
      </c>
      <c r="I34" s="2">
        <v>2020</v>
      </c>
      <c r="J34" s="2">
        <v>2021</v>
      </c>
      <c r="K34" s="2">
        <v>2022</v>
      </c>
      <c r="L34" s="2">
        <v>2023</v>
      </c>
      <c r="M34" s="2">
        <v>2024</v>
      </c>
      <c r="N34" s="2">
        <v>2025</v>
      </c>
      <c r="O34" s="2" t="s">
        <v>5</v>
      </c>
      <c r="Q34" s="66" t="str">
        <f>A34</f>
        <v>The technology 1 technology segment dominated the market in terms of revenue in 2018. The market was valued at USD 257.2 Million in 2018 and is estimated to reach USD 666.9 Million by 2025, growing at a CAGR of 14.1% from 2019 to 2025. 
However, the technology 2 segment is expected to witness highest growth rate of 14.6%. The segment was valued at USD 228.6 Million in 2018 and is expected to reach USD 611.8 Million by 2025.</v>
      </c>
    </row>
    <row r="35" spans="1:17" x14ac:dyDescent="0.3">
      <c r="A35" s="59" t="s">
        <v>147</v>
      </c>
      <c r="B35" s="3" t="s">
        <v>190</v>
      </c>
      <c r="C35" s="4">
        <v>110.08944068429535</v>
      </c>
      <c r="D35" s="4">
        <v>134.83864822608524</v>
      </c>
      <c r="E35" s="4">
        <v>174.83014538563884</v>
      </c>
      <c r="F35" s="4">
        <v>214.77521222547745</v>
      </c>
      <c r="G35" s="4">
        <v>257.24250566199782</v>
      </c>
      <c r="H35" s="4">
        <v>302.5726522911549</v>
      </c>
      <c r="I35" s="4">
        <v>351.4241953563477</v>
      </c>
      <c r="J35" s="4">
        <v>404.35333524989983</v>
      </c>
      <c r="K35" s="4">
        <v>461.70247676146903</v>
      </c>
      <c r="L35" s="4">
        <v>524.08119699702104</v>
      </c>
      <c r="M35" s="4">
        <v>592.28353410751652</v>
      </c>
      <c r="N35" s="4">
        <v>666.92790977148877</v>
      </c>
      <c r="O35" s="5">
        <v>0.1407965611030555</v>
      </c>
      <c r="Q35" s="66"/>
    </row>
    <row r="36" spans="1:17" x14ac:dyDescent="0.3">
      <c r="A36" s="60" t="s">
        <v>148</v>
      </c>
      <c r="B36" s="3" t="s">
        <v>191</v>
      </c>
      <c r="C36" s="4">
        <v>96.03414286559476</v>
      </c>
      <c r="D36" s="4">
        <v>118.17889816962554</v>
      </c>
      <c r="E36" s="4">
        <v>153.9482023300904</v>
      </c>
      <c r="F36" s="4">
        <v>190.0041263113809</v>
      </c>
      <c r="G36" s="4">
        <v>228.62836554486674</v>
      </c>
      <c r="H36" s="4">
        <v>270.15518222861681</v>
      </c>
      <c r="I36" s="4">
        <v>315.20938028975877</v>
      </c>
      <c r="J36" s="4">
        <v>364.33408652714888</v>
      </c>
      <c r="K36" s="4">
        <v>417.88772406781715</v>
      </c>
      <c r="L36" s="4">
        <v>476.47688586443292</v>
      </c>
      <c r="M36" s="4">
        <v>540.88616813877729</v>
      </c>
      <c r="N36" s="4">
        <v>611.75153497713495</v>
      </c>
      <c r="O36" s="5">
        <v>0.14593581793455135</v>
      </c>
      <c r="Q36" s="66"/>
    </row>
    <row r="37" spans="1:17" x14ac:dyDescent="0.3">
      <c r="A37" s="60" t="s">
        <v>155</v>
      </c>
      <c r="B37" s="3" t="s">
        <v>192</v>
      </c>
      <c r="C37" s="4">
        <v>47.585563626541344</v>
      </c>
      <c r="D37" s="4">
        <v>58.107633097590714</v>
      </c>
      <c r="E37" s="4">
        <v>75.111167159286239</v>
      </c>
      <c r="F37" s="4">
        <v>91.985210637432942</v>
      </c>
      <c r="G37" s="4">
        <v>109.82388619723233</v>
      </c>
      <c r="H37" s="4">
        <v>128.7593547002009</v>
      </c>
      <c r="I37" s="4">
        <v>149.05643912028904</v>
      </c>
      <c r="J37" s="4">
        <v>170.93265778478522</v>
      </c>
      <c r="K37" s="4">
        <v>194.51188825356869</v>
      </c>
      <c r="L37" s="4">
        <v>220.02774558785961</v>
      </c>
      <c r="M37" s="4">
        <v>247.78695233265211</v>
      </c>
      <c r="N37" s="4">
        <v>278.01775928934421</v>
      </c>
      <c r="O37" s="5">
        <v>0.13688261281987413</v>
      </c>
      <c r="Q37" s="66"/>
    </row>
    <row r="38" spans="1:17" x14ac:dyDescent="0.3">
      <c r="A38" s="14"/>
      <c r="B38" s="2" t="s">
        <v>19</v>
      </c>
      <c r="C38" s="4">
        <v>975.16827639321821</v>
      </c>
      <c r="D38" s="4">
        <v>1195.4716730008279</v>
      </c>
      <c r="E38" s="4">
        <v>1551.3352741416461</v>
      </c>
      <c r="F38" s="4">
        <v>1907.302931383429</v>
      </c>
      <c r="G38" s="4">
        <v>2286.1714202399767</v>
      </c>
      <c r="H38" s="4">
        <v>2690.9761070697173</v>
      </c>
      <c r="I38" s="4">
        <v>3127.5846343020257</v>
      </c>
      <c r="J38" s="4">
        <v>3600.9619998158219</v>
      </c>
      <c r="K38" s="4">
        <v>4114.1722228183235</v>
      </c>
      <c r="L38" s="4">
        <v>4672.6594603626654</v>
      </c>
      <c r="M38" s="4">
        <v>5283.5151219793952</v>
      </c>
      <c r="N38" s="4">
        <v>5952.2658074098217</v>
      </c>
      <c r="O38" s="5">
        <v>0.14146363243395688</v>
      </c>
      <c r="Q38" s="66"/>
    </row>
    <row r="39" spans="1:17" x14ac:dyDescent="0.3">
      <c r="B39" s="6" t="s">
        <v>13</v>
      </c>
      <c r="C39" s="7">
        <v>975.16827639321764</v>
      </c>
      <c r="D39" s="7">
        <v>1195.4797594642939</v>
      </c>
      <c r="E39" s="7">
        <v>1551.3563061672478</v>
      </c>
      <c r="F39" s="7">
        <v>1907.3417206456363</v>
      </c>
      <c r="G39" s="7">
        <v>2286.2333732833531</v>
      </c>
      <c r="H39" s="7">
        <v>2691.0671606689575</v>
      </c>
      <c r="I39" s="7">
        <v>3127.711444800073</v>
      </c>
      <c r="J39" s="7">
        <v>3601.1320501857344</v>
      </c>
      <c r="K39" s="7">
        <v>4114.3938449334746</v>
      </c>
      <c r="L39" s="7">
        <v>4672.9420497355295</v>
      </c>
      <c r="M39" s="7">
        <v>5283.8693800915262</v>
      </c>
      <c r="N39" s="7">
        <v>5952.7038013858792</v>
      </c>
      <c r="O39" s="5">
        <v>0.14147119382479989</v>
      </c>
      <c r="Q39" s="66"/>
    </row>
    <row r="41" spans="1:17" x14ac:dyDescent="0.3">
      <c r="B41" s="67" t="s">
        <v>175</v>
      </c>
      <c r="C41" s="67"/>
      <c r="D41" s="67"/>
      <c r="E41" s="67"/>
      <c r="F41" s="67"/>
      <c r="G41" s="67"/>
      <c r="H41" s="67"/>
      <c r="I41" s="67"/>
      <c r="J41" s="67"/>
      <c r="K41" s="67"/>
      <c r="L41" s="67"/>
      <c r="M41" s="67"/>
      <c r="N41" s="67"/>
      <c r="O41" s="67"/>
    </row>
    <row r="42" spans="1:17" ht="15" thickBot="1" x14ac:dyDescent="0.35"/>
    <row r="43" spans="1:17" ht="15.75" customHeight="1" thickBot="1" x14ac:dyDescent="0.35">
      <c r="A43" s="1" t="str">
        <f>"The "&amp;LOWER(INDEX(B44:B47,MATCH(MAX(INDEX(B44:O47,,MATCH(2018,B43:O43,0))),INDEX(B44:O47,,MATCH(2018,B43:O43,0)),0)))&amp;" "&amp;LOWER(B43)&amp;" segment dominated the market in terms of revenue in 2018. The market was valued at USD "&amp;TEXT(MAX(INDEX(B44:O47,,MATCH(2018,B43:O43,0))),"#,##0.0")&amp;" Million in 2018 and is estimated to reach USD "&amp;TEXT(INDEX(N44:N47,MATCH(MAX(INDEX(B44:O47,,MATCH(2018,C43:O43,0))),INDEX(B44:O47,,MATCH(2018,C43:O43,0)),0)),"#,##0.0")&amp;" Million by 2025, growing at a CAGR of "&amp;TEXT(INDEX(O44:O47,MATCH(MAX(INDEX(B44:O47,,MATCH(2018,C43:O43,0))),INDEX(B44:O47,,MATCH(2018,C43:O43,0)),0)),"0.0%")&amp;" from 2019 to 2025. "&amp;CHAR(10)&amp;"However, the "&amp;LOWER(INDEX(B43:B47,MATCH(MAX(INDEX(B43:O47,,MATCH(O43,B43:O43,0))),INDEX(B43:O47,,MATCH(O43,B43:O43,0)),0)))&amp;" segment is expected to witness highest growth rate of "&amp;TEXT(MAX(INDEX(B44:O47,,MATCH(O44,B44:O44,0))),"0.0%")&amp; ". The segment was valued at USD "&amp;TEXT(INDEX(INDEX(B43:O47,,MATCH(2018,B43:O43,0)),MATCH(MAX(INDEX(B43:O47,,MATCH(O43,B43:O43,0))),INDEX(B43:O47,,MATCH(O43,B43:O43,0)),0)),"#,##0.0")&amp;" Million in 2018 and is expected to reach USD "&amp;TEXT(INDEX(N44:N47,MATCH(MAX(INDEX(B44:O47,,MATCH(O44,B44:O44,0))),INDEX(B44:O47,,MATCH(O44,B44:O44,0)),0)),"#,##0.0")&amp;" Million by 2025."</f>
        <v>The technology 1 technology segment dominated the market in terms of revenue in 2018. The market was valued at USD 257.2 Million in 2018 and is estimated to reach USD 666.9 Million by 2025, growing at a CAGR of 14.1% from 2019 to 2025. 
However, the technology 4 segment is expected to witness highest growth rate of 15.0%. The segment was valued at USD 221.3 Million in 2018 and is expected to reach USD 608.2 Million by 2025.</v>
      </c>
      <c r="B43" s="2" t="s">
        <v>15</v>
      </c>
      <c r="C43" s="2">
        <v>2014</v>
      </c>
      <c r="D43" s="2">
        <v>2015</v>
      </c>
      <c r="E43" s="2">
        <v>2016</v>
      </c>
      <c r="F43" s="2">
        <v>2017</v>
      </c>
      <c r="G43" s="2">
        <v>2018</v>
      </c>
      <c r="H43" s="2">
        <v>2019</v>
      </c>
      <c r="I43" s="2">
        <v>2020</v>
      </c>
      <c r="J43" s="2">
        <v>2021</v>
      </c>
      <c r="K43" s="2">
        <v>2022</v>
      </c>
      <c r="L43" s="2">
        <v>2023</v>
      </c>
      <c r="M43" s="2">
        <v>2024</v>
      </c>
      <c r="N43" s="2">
        <v>2025</v>
      </c>
      <c r="O43" s="2" t="s">
        <v>5</v>
      </c>
      <c r="Q43" s="66" t="str">
        <f>A43</f>
        <v>The technology 1 technology segment dominated the market in terms of revenue in 2018. The market was valued at USD 257.2 Million in 2018 and is estimated to reach USD 666.9 Million by 2025, growing at a CAGR of 14.1% from 2019 to 2025. 
However, the technology 4 segment is expected to witness highest growth rate of 15.0%. The segment was valued at USD 221.3 Million in 2018 and is expected to reach USD 608.2 Million by 2025.</v>
      </c>
    </row>
    <row r="44" spans="1:17" x14ac:dyDescent="0.3">
      <c r="A44" s="59" t="s">
        <v>147</v>
      </c>
      <c r="B44" s="3" t="s">
        <v>190</v>
      </c>
      <c r="C44" s="4">
        <v>110.08944068429535</v>
      </c>
      <c r="D44" s="4">
        <v>134.83864822608524</v>
      </c>
      <c r="E44" s="4">
        <v>174.83014538563884</v>
      </c>
      <c r="F44" s="4">
        <v>214.77521222547745</v>
      </c>
      <c r="G44" s="4">
        <v>257.24250566199782</v>
      </c>
      <c r="H44" s="4">
        <v>302.5726522911549</v>
      </c>
      <c r="I44" s="4">
        <v>351.4241953563477</v>
      </c>
      <c r="J44" s="4">
        <v>404.35333524989983</v>
      </c>
      <c r="K44" s="4">
        <v>461.70247676146903</v>
      </c>
      <c r="L44" s="4">
        <v>524.08119699702104</v>
      </c>
      <c r="M44" s="4">
        <v>592.28353410751652</v>
      </c>
      <c r="N44" s="4">
        <v>666.92790977148877</v>
      </c>
      <c r="O44" s="5">
        <v>0.1407965611030555</v>
      </c>
      <c r="Q44" s="66"/>
    </row>
    <row r="45" spans="1:17" x14ac:dyDescent="0.3">
      <c r="A45" s="60" t="s">
        <v>148</v>
      </c>
      <c r="B45" s="3" t="s">
        <v>191</v>
      </c>
      <c r="C45" s="4">
        <v>96.03414286559476</v>
      </c>
      <c r="D45" s="4">
        <v>118.17889816962554</v>
      </c>
      <c r="E45" s="4">
        <v>153.9482023300904</v>
      </c>
      <c r="F45" s="4">
        <v>190.0041263113809</v>
      </c>
      <c r="G45" s="4">
        <v>228.62836554486674</v>
      </c>
      <c r="H45" s="4">
        <v>270.15518222861681</v>
      </c>
      <c r="I45" s="4">
        <v>315.20938028975877</v>
      </c>
      <c r="J45" s="4">
        <v>364.33408652714888</v>
      </c>
      <c r="K45" s="4">
        <v>417.88772406781715</v>
      </c>
      <c r="L45" s="4">
        <v>476.47688586443292</v>
      </c>
      <c r="M45" s="4">
        <v>540.88616813877729</v>
      </c>
      <c r="N45" s="4">
        <v>611.75153497713495</v>
      </c>
      <c r="O45" s="5">
        <v>0.14593581793455135</v>
      </c>
      <c r="Q45" s="66"/>
    </row>
    <row r="46" spans="1:17" x14ac:dyDescent="0.3">
      <c r="A46" s="60" t="s">
        <v>155</v>
      </c>
      <c r="B46" s="3" t="s">
        <v>192</v>
      </c>
      <c r="C46" s="4">
        <v>47.585563626541344</v>
      </c>
      <c r="D46" s="4">
        <v>58.107633097590714</v>
      </c>
      <c r="E46" s="4">
        <v>75.111167159286239</v>
      </c>
      <c r="F46" s="4">
        <v>91.985210637432942</v>
      </c>
      <c r="G46" s="4">
        <v>109.82388619723233</v>
      </c>
      <c r="H46" s="4">
        <v>128.7593547002009</v>
      </c>
      <c r="I46" s="4">
        <v>149.05643912028904</v>
      </c>
      <c r="J46" s="4">
        <v>170.93265778478522</v>
      </c>
      <c r="K46" s="4">
        <v>194.51188825356869</v>
      </c>
      <c r="L46" s="4">
        <v>220.02774558785961</v>
      </c>
      <c r="M46" s="4">
        <v>247.78695233265211</v>
      </c>
      <c r="N46" s="4">
        <v>278.01775928934421</v>
      </c>
      <c r="O46" s="5">
        <v>0.13688261281987413</v>
      </c>
      <c r="Q46" s="66"/>
    </row>
    <row r="47" spans="1:17" x14ac:dyDescent="0.3">
      <c r="A47" s="14"/>
      <c r="B47" s="3" t="s">
        <v>193</v>
      </c>
      <c r="C47" s="4">
        <v>91.297566947000178</v>
      </c>
      <c r="D47" s="4">
        <v>112.88626282112395</v>
      </c>
      <c r="E47" s="4">
        <v>147.735270223952</v>
      </c>
      <c r="F47" s="4">
        <v>183.15501884178258</v>
      </c>
      <c r="G47" s="4">
        <v>221.34489856544218</v>
      </c>
      <c r="H47" s="4">
        <v>262.64874113010774</v>
      </c>
      <c r="I47" s="4">
        <v>307.69765535315844</v>
      </c>
      <c r="J47" s="4">
        <v>357.05048805641309</v>
      </c>
      <c r="K47" s="4">
        <v>411.09028562014339</v>
      </c>
      <c r="L47" s="4">
        <v>470.44776726923749</v>
      </c>
      <c r="M47" s="4">
        <v>535.9357988948293</v>
      </c>
      <c r="N47" s="4">
        <v>608.22706238470994</v>
      </c>
      <c r="O47" s="5">
        <v>0.15022217490040957</v>
      </c>
      <c r="Q47" s="66"/>
    </row>
    <row r="48" spans="1:17" x14ac:dyDescent="0.3">
      <c r="A48" s="14"/>
      <c r="B48" s="2" t="s">
        <v>19</v>
      </c>
      <c r="C48" s="4">
        <v>975.16827639321821</v>
      </c>
      <c r="D48" s="4">
        <v>1195.4716730008279</v>
      </c>
      <c r="E48" s="4">
        <v>1551.3352741416461</v>
      </c>
      <c r="F48" s="4">
        <v>1907.302931383429</v>
      </c>
      <c r="G48" s="4">
        <v>2286.1714202399767</v>
      </c>
      <c r="H48" s="4">
        <v>2690.9761070697173</v>
      </c>
      <c r="I48" s="4">
        <v>3127.5846343020257</v>
      </c>
      <c r="J48" s="4">
        <v>3600.9619998158219</v>
      </c>
      <c r="K48" s="4">
        <v>4114.1722228183235</v>
      </c>
      <c r="L48" s="4">
        <v>4672.6594603626654</v>
      </c>
      <c r="M48" s="4">
        <v>5283.5151219793952</v>
      </c>
      <c r="N48" s="4">
        <v>5952.2658074098217</v>
      </c>
      <c r="O48" s="5">
        <v>0.14146363243395688</v>
      </c>
      <c r="Q48" s="66"/>
    </row>
    <row r="49" spans="1:17" x14ac:dyDescent="0.3">
      <c r="B49" s="6" t="s">
        <v>13</v>
      </c>
      <c r="C49" s="7">
        <v>975.16827639321764</v>
      </c>
      <c r="D49" s="7">
        <v>1195.4797594642939</v>
      </c>
      <c r="E49" s="7">
        <v>1551.3563061672478</v>
      </c>
      <c r="F49" s="7">
        <v>1907.3417206456363</v>
      </c>
      <c r="G49" s="7">
        <v>2286.2333732833531</v>
      </c>
      <c r="H49" s="7">
        <v>2691.0671606689575</v>
      </c>
      <c r="I49" s="7">
        <v>3127.711444800073</v>
      </c>
      <c r="J49" s="7">
        <v>3601.1320501857344</v>
      </c>
      <c r="K49" s="7">
        <v>4114.3938449334746</v>
      </c>
      <c r="L49" s="7">
        <v>4672.9420497355295</v>
      </c>
      <c r="M49" s="7">
        <v>5283.8693800915262</v>
      </c>
      <c r="N49" s="7">
        <v>5952.7038013858792</v>
      </c>
      <c r="O49" s="5">
        <v>0.14147119382479989</v>
      </c>
      <c r="Q49" s="66"/>
    </row>
    <row r="50" spans="1:17" x14ac:dyDescent="0.3">
      <c r="B50" s="9"/>
      <c r="C50" s="10"/>
      <c r="D50" s="10"/>
      <c r="E50" s="10"/>
      <c r="F50" s="10"/>
      <c r="G50" s="10"/>
      <c r="H50" s="10"/>
      <c r="I50" s="10"/>
      <c r="J50" s="10"/>
      <c r="K50" s="10"/>
      <c r="L50" s="10"/>
      <c r="M50" s="10"/>
      <c r="N50" s="10"/>
      <c r="O50" s="11"/>
      <c r="Q50" s="62"/>
    </row>
    <row r="51" spans="1:17" s="48" customFormat="1" x14ac:dyDescent="0.3">
      <c r="A51" s="64" t="s">
        <v>160</v>
      </c>
      <c r="Q51" s="64" t="s">
        <v>160</v>
      </c>
    </row>
    <row r="53" spans="1:17" x14ac:dyDescent="0.3">
      <c r="B53" s="67" t="s">
        <v>176</v>
      </c>
      <c r="C53" s="67"/>
      <c r="D53" s="67"/>
      <c r="E53" s="67"/>
      <c r="F53" s="67"/>
      <c r="G53" s="67"/>
      <c r="H53" s="67"/>
      <c r="I53" s="67"/>
      <c r="J53" s="67"/>
      <c r="K53" s="67"/>
      <c r="L53" s="67"/>
      <c r="M53" s="67"/>
      <c r="N53" s="67"/>
      <c r="O53" s="67"/>
    </row>
    <row r="54" spans="1:17" ht="15" thickBot="1" x14ac:dyDescent="0.35"/>
    <row r="55" spans="1:17" ht="15.75" customHeight="1" thickBot="1" x14ac:dyDescent="0.35">
      <c r="A55" s="1" t="str">
        <f>"The "&amp;LOWER(INDEX(B56:B60,MATCH(MAX(INDEX(B56:O60,,MATCH(2018,B55:O55,0))),INDEX(B56:O60,,MATCH(2018,B55:O55,0)),0)))&amp;" "&amp;LOWER(B55)&amp;" segment dominated the market in terms of revenue in 2018. The market was valued at USD "&amp;TEXT(MAX(INDEX(B56:O60,,MATCH(2018,B55:O55,0))),"#,##0.0")&amp;" Million in 2018 and is estimated to reach USD "&amp;TEXT(INDEX(N56:N60,MATCH(MAX(INDEX(B56:O60,,MATCH(2018,C55:O55,0))),INDEX(B56:O60,,MATCH(2018,C55:O55,0)),0)),"#,##0.0")&amp;" Million by 2025, growing at a CAGR of "&amp;TEXT(INDEX(O56:O60,MATCH(MAX(INDEX(B56:O60,,MATCH(2018,C55:O55,0))),INDEX(B56:O60,,MATCH(2018,C55:O55,0)),0)),"0.0%")&amp;" from 2019 to 2025. "&amp;CHAR(10)&amp;"Followed by "&amp;LOWER(INDEX(B56:B60,MATCH(MAX(INDEX(B56:O60,,MATCH(2018,B55:O55,0))),INDEX(B56:O60,,MATCH(2018,B55:O55,0)),0)))&amp;", the "&amp;LOWER(INDEX(B56:B60,MATCH(LARGE(INDEX(B56:O60,,MATCH(2018,B55:O55,0)),2),INDEX(B56:O60,,MATCH(2018,B55:O55,0)),0)))&amp;" segment is expected grow steadily at a CAGR of "&amp;TEXT(INDEX(O56:O60,MATCH(LARGE(INDEX(B56:O60,,MATCH(2018,C55:O55,0)),2),INDEX(B56:O60,,MATCH(2018,C55:O55,0)),0)),"0.0%")&amp;" from 2019 to 2025 and attain the value of USD "&amp;TEXT(INDEX(N56:N60,MATCH(LARGE(INDEX(B56:O60,,MATCH(2018,C55:O55,0)),2),INDEX(B56:O60,,MATCH(2018,C55:O55,0)),0)),"#,##0.0")&amp;" Million by 2025. The "&amp;LOWER(INDEX(B56:B60,MATCH(LARGE(INDEX(B56:O60,,MATCH(2018,B55:O55,0)),2),INDEX(B56:O60,,MATCH(2018,B55:O55,0)),0)))&amp;" segment was valued at USD "&amp;TEXT(INDEX(G56:G60,MATCH(LARGE(INDEX(B56:O60,,MATCH(2018,C55:O55,0)),2),INDEX(B56:O60,,MATCH(2018,C55:O55,0)),0)),"#,##0.0")&amp;" Million in 2018. "&amp;CHAR(10)&amp;"However, the "&amp;LOWER(INDEX(B55:B60,MATCH(MAX(INDEX(B55:O60,,MATCH(O55,B55:O55,0))),INDEX(B55:O60,,MATCH(O55,B55:O55,0)),0)))&amp;" segment is expected to witness highest growth rate of "&amp;TEXT(MAX(INDEX(B56:O60,,MATCH(O56,B56:O56,0))),"0.0%")&amp; ". The segment was valued at USD "&amp;TEXT(INDEX(INDEX(B55:O60,,MATCH(2018,B55:O55,0)),MATCH(MAX(INDEX(B55:O60,,MATCH(O55,B55:O55,0))),INDEX(B55:O60,,MATCH(O55,B55:O55,0)),0)),"#,##0.0")&amp;" Million in 2018 and is expected to reach USD "&amp;TEXT(INDEX(N56:N60,MATCH(MAX(INDEX(B56:O60,,MATCH(O56,B56:O56,0))),INDEX(B56:O60,,MATCH(O56,B56:O56,0)),0)),"#,##0.0")&amp;" Million by 2025."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5 segment is expected to witness highest growth rate of 15.0%. The segment was valued at USD 221.3 Million in 2018 and is expected to reach USD 608.2 Million by 2025.</v>
      </c>
      <c r="B55" s="2" t="s">
        <v>15</v>
      </c>
      <c r="C55" s="2">
        <v>2014</v>
      </c>
      <c r="D55" s="2">
        <v>2015</v>
      </c>
      <c r="E55" s="2">
        <v>2016</v>
      </c>
      <c r="F55" s="2">
        <v>2017</v>
      </c>
      <c r="G55" s="2">
        <v>2018</v>
      </c>
      <c r="H55" s="2">
        <v>2019</v>
      </c>
      <c r="I55" s="2">
        <v>2020</v>
      </c>
      <c r="J55" s="2">
        <v>2021</v>
      </c>
      <c r="K55" s="2">
        <v>2022</v>
      </c>
      <c r="L55" s="2">
        <v>2023</v>
      </c>
      <c r="M55" s="2">
        <v>2024</v>
      </c>
      <c r="N55" s="2">
        <v>2025</v>
      </c>
      <c r="O55" s="2" t="s">
        <v>5</v>
      </c>
      <c r="Q55" s="66" t="str">
        <f>A55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5 segment is expected to witness highest growth rate of 15.0%. The segment was valued at USD 221.3 Million in 2018 and is expected to reach USD 608.2 Million by 2025.</v>
      </c>
    </row>
    <row r="56" spans="1:17" x14ac:dyDescent="0.3">
      <c r="A56" s="59" t="s">
        <v>147</v>
      </c>
      <c r="B56" s="3" t="s">
        <v>190</v>
      </c>
      <c r="C56" s="4">
        <v>110.08944068429535</v>
      </c>
      <c r="D56" s="4">
        <v>134.83864822608524</v>
      </c>
      <c r="E56" s="4">
        <v>174.83014538563884</v>
      </c>
      <c r="F56" s="4">
        <v>214.77521222547745</v>
      </c>
      <c r="G56" s="4">
        <v>257.24250566199782</v>
      </c>
      <c r="H56" s="4">
        <v>302.5726522911549</v>
      </c>
      <c r="I56" s="4">
        <v>351.4241953563477</v>
      </c>
      <c r="J56" s="4">
        <v>404.35333524989983</v>
      </c>
      <c r="K56" s="4">
        <v>461.70247676146903</v>
      </c>
      <c r="L56" s="4">
        <v>524.08119699702104</v>
      </c>
      <c r="M56" s="4">
        <v>592.28353410751652</v>
      </c>
      <c r="N56" s="4">
        <v>666.92790977148877</v>
      </c>
      <c r="O56" s="5">
        <v>0.1407965611030555</v>
      </c>
      <c r="Q56" s="66"/>
    </row>
    <row r="57" spans="1:17" x14ac:dyDescent="0.3">
      <c r="A57" s="60" t="s">
        <v>148</v>
      </c>
      <c r="B57" s="3" t="s">
        <v>191</v>
      </c>
      <c r="C57" s="4">
        <v>96.03414286559476</v>
      </c>
      <c r="D57" s="4">
        <v>118.17889816962554</v>
      </c>
      <c r="E57" s="4">
        <v>153.9482023300904</v>
      </c>
      <c r="F57" s="4">
        <v>190.0041263113809</v>
      </c>
      <c r="G57" s="4">
        <v>228.62836554486674</v>
      </c>
      <c r="H57" s="4">
        <v>270.15518222861681</v>
      </c>
      <c r="I57" s="4">
        <v>315.20938028975877</v>
      </c>
      <c r="J57" s="4">
        <v>364.33408652714888</v>
      </c>
      <c r="K57" s="4">
        <v>417.88772406781715</v>
      </c>
      <c r="L57" s="4">
        <v>476.47688586443292</v>
      </c>
      <c r="M57" s="4">
        <v>540.88616813877729</v>
      </c>
      <c r="N57" s="4">
        <v>611.75153497713495</v>
      </c>
      <c r="O57" s="5">
        <v>0.14593581793455135</v>
      </c>
      <c r="Q57" s="66"/>
    </row>
    <row r="58" spans="1:17" x14ac:dyDescent="0.3">
      <c r="A58" s="60" t="s">
        <v>149</v>
      </c>
      <c r="B58" s="3" t="s">
        <v>192</v>
      </c>
      <c r="C58" s="4">
        <v>47.585563626541344</v>
      </c>
      <c r="D58" s="4">
        <v>58.107633097590714</v>
      </c>
      <c r="E58" s="4">
        <v>75.111167159286239</v>
      </c>
      <c r="F58" s="4">
        <v>91.985210637432942</v>
      </c>
      <c r="G58" s="4">
        <v>109.82388619723233</v>
      </c>
      <c r="H58" s="4">
        <v>128.7593547002009</v>
      </c>
      <c r="I58" s="4">
        <v>149.05643912028904</v>
      </c>
      <c r="J58" s="4">
        <v>170.93265778478522</v>
      </c>
      <c r="K58" s="4">
        <v>194.51188825356869</v>
      </c>
      <c r="L58" s="4">
        <v>220.02774558785961</v>
      </c>
      <c r="M58" s="4">
        <v>247.78695233265211</v>
      </c>
      <c r="N58" s="4">
        <v>278.01775928934421</v>
      </c>
      <c r="O58" s="5">
        <v>0.13688261281987413</v>
      </c>
      <c r="Q58" s="66"/>
    </row>
    <row r="59" spans="1:17" x14ac:dyDescent="0.3">
      <c r="A59" s="60" t="s">
        <v>150</v>
      </c>
      <c r="B59" s="3" t="s">
        <v>193</v>
      </c>
      <c r="C59" s="4">
        <v>41.889118721206763</v>
      </c>
      <c r="D59" s="4">
        <v>51.19947011337684</v>
      </c>
      <c r="E59" s="4">
        <v>66.238681421828687</v>
      </c>
      <c r="F59" s="4">
        <v>81.188074266006808</v>
      </c>
      <c r="G59" s="4">
        <v>97.014894175395895</v>
      </c>
      <c r="H59" s="4">
        <v>113.83763648598605</v>
      </c>
      <c r="I59" s="4">
        <v>131.89252505714254</v>
      </c>
      <c r="J59" s="4">
        <v>151.37457931654481</v>
      </c>
      <c r="K59" s="4">
        <v>172.39633555983784</v>
      </c>
      <c r="L59" s="4">
        <v>195.16791959579805</v>
      </c>
      <c r="M59" s="4">
        <v>219.9648914129919</v>
      </c>
      <c r="N59" s="4">
        <v>246.99377810233932</v>
      </c>
      <c r="O59" s="5">
        <v>0.13780199391800996</v>
      </c>
      <c r="Q59" s="66"/>
    </row>
    <row r="60" spans="1:17" x14ac:dyDescent="0.3">
      <c r="A60" s="14"/>
      <c r="B60" s="3" t="s">
        <v>194</v>
      </c>
      <c r="C60" s="4">
        <v>91.297566947000178</v>
      </c>
      <c r="D60" s="4">
        <v>112.88626282112395</v>
      </c>
      <c r="E60" s="4">
        <v>147.735270223952</v>
      </c>
      <c r="F60" s="4">
        <v>183.15501884178258</v>
      </c>
      <c r="G60" s="4">
        <v>221.34489856544218</v>
      </c>
      <c r="H60" s="4">
        <v>262.64874113010774</v>
      </c>
      <c r="I60" s="4">
        <v>307.69765535315844</v>
      </c>
      <c r="J60" s="4">
        <v>357.05048805641309</v>
      </c>
      <c r="K60" s="4">
        <v>411.09028562014339</v>
      </c>
      <c r="L60" s="4">
        <v>470.44776726923749</v>
      </c>
      <c r="M60" s="4">
        <v>535.9357988948293</v>
      </c>
      <c r="N60" s="4">
        <v>608.22706238470994</v>
      </c>
      <c r="O60" s="5">
        <v>0.15022217490040957</v>
      </c>
      <c r="Q60" s="66"/>
    </row>
    <row r="61" spans="1:17" x14ac:dyDescent="0.3">
      <c r="A61" s="14"/>
      <c r="B61" s="2" t="s">
        <v>19</v>
      </c>
      <c r="C61" s="4">
        <v>975.16827639321821</v>
      </c>
      <c r="D61" s="4">
        <v>1195.4716730008279</v>
      </c>
      <c r="E61" s="4">
        <v>1551.3352741416461</v>
      </c>
      <c r="F61" s="4">
        <v>1907.302931383429</v>
      </c>
      <c r="G61" s="4">
        <v>2286.1714202399767</v>
      </c>
      <c r="H61" s="4">
        <v>2690.9761070697173</v>
      </c>
      <c r="I61" s="4">
        <v>3127.5846343020257</v>
      </c>
      <c r="J61" s="4">
        <v>3600.9619998158219</v>
      </c>
      <c r="K61" s="4">
        <v>4114.1722228183235</v>
      </c>
      <c r="L61" s="4">
        <v>4672.6594603626654</v>
      </c>
      <c r="M61" s="4">
        <v>5283.5151219793952</v>
      </c>
      <c r="N61" s="4">
        <v>5952.2658074098217</v>
      </c>
      <c r="O61" s="5">
        <v>0.14146363243395688</v>
      </c>
      <c r="Q61" s="66"/>
    </row>
    <row r="62" spans="1:17" x14ac:dyDescent="0.3">
      <c r="B62" s="6" t="s">
        <v>13</v>
      </c>
      <c r="C62" s="7">
        <v>975.16827639321764</v>
      </c>
      <c r="D62" s="7">
        <v>1195.4797594642939</v>
      </c>
      <c r="E62" s="7">
        <v>1551.3563061672478</v>
      </c>
      <c r="F62" s="7">
        <v>1907.3417206456363</v>
      </c>
      <c r="G62" s="7">
        <v>2286.2333732833531</v>
      </c>
      <c r="H62" s="7">
        <v>2691.0671606689575</v>
      </c>
      <c r="I62" s="7">
        <v>3127.711444800073</v>
      </c>
      <c r="J62" s="7">
        <v>3601.1320501857344</v>
      </c>
      <c r="K62" s="7">
        <v>4114.3938449334746</v>
      </c>
      <c r="L62" s="7">
        <v>4672.9420497355295</v>
      </c>
      <c r="M62" s="7">
        <v>5283.8693800915262</v>
      </c>
      <c r="N62" s="7">
        <v>5952.7038013858792</v>
      </c>
      <c r="O62" s="5">
        <v>0.14147119382479989</v>
      </c>
      <c r="Q62" s="66"/>
    </row>
    <row r="64" spans="1:17" x14ac:dyDescent="0.3">
      <c r="B64" s="67" t="s">
        <v>177</v>
      </c>
      <c r="C64" s="67"/>
      <c r="D64" s="67"/>
      <c r="E64" s="67"/>
      <c r="F64" s="67"/>
      <c r="G64" s="67"/>
      <c r="H64" s="67"/>
      <c r="I64" s="67"/>
      <c r="J64" s="67"/>
      <c r="K64" s="67"/>
      <c r="L64" s="67"/>
      <c r="M64" s="67"/>
      <c r="N64" s="67"/>
      <c r="O64" s="67"/>
    </row>
    <row r="65" spans="1:17" ht="15" thickBot="1" x14ac:dyDescent="0.35"/>
    <row r="66" spans="1:17" ht="15.75" customHeight="1" thickBot="1" x14ac:dyDescent="0.35">
      <c r="A66" s="1" t="str">
        <f>"The "&amp;LOWER(INDEX(B67:B72,MATCH(MAX(INDEX(B67:O72,,MATCH(2018,B66:O66,0))),INDEX(B67:O72,,MATCH(2018,B66:O66,0)),0)))&amp;" "&amp;LOWER(B66)&amp;" segment dominated the market in terms of revenue in 2018. The market was valued at USD "&amp;TEXT(MAX(INDEX(B67:O72,,MATCH(2018,B66:O66,0))),"#,##0.0")&amp;" Million in 2018 and is estimated to reach USD "&amp;TEXT(INDEX(N67:N72,MATCH(MAX(INDEX(B67:O72,,MATCH(2018,C66:O66,0))),INDEX(B67:O72,,MATCH(2018,C66:O66,0)),0)),"#,##0.0")&amp;" Million by 2025, growing at a CAGR of "&amp;TEXT(INDEX(O67:O72,MATCH(MAX(INDEX(B67:O72,,MATCH(2018,C66:O66,0))),INDEX(B67:O72,,MATCH(2018,C66:O66,0)),0)),"0.0%")&amp;" from 2019 to 2025. "&amp;CHAR(10)&amp;"Followed by "&amp;LOWER(INDEX(B67:B72,MATCH(MAX(INDEX(B67:O72,,MATCH(2018,B66:O66,0))),INDEX(B67:O72,,MATCH(2018,B66:O66,0)),0)))&amp;", the "&amp;LOWER(INDEX(B67:B72,MATCH(LARGE(INDEX(B67:O72,,MATCH(2018,B66:O66,0)),2),INDEX(B67:O72,,MATCH(2018,B66:O66,0)),0)))&amp;" segment is expected grow steadily at a CAGR of "&amp;TEXT(INDEX(O67:O72,MATCH(LARGE(INDEX(B67:O72,,MATCH(2018,C66:O66,0)),2),INDEX(B67:O72,,MATCH(2018,C66:O66,0)),0)),"0.0%")&amp;" from 2019 to 2025 and attain the value of USD "&amp;TEXT(INDEX(N67:N72,MATCH(LARGE(INDEX(B67:O72,,MATCH(2018,C66:O66,0)),2),INDEX(B67:O72,,MATCH(2018,C66:O66,0)),0)),"#,##0.0")&amp;" Million by 2025. The "&amp;LOWER(INDEX(B67:B72,MATCH(LARGE(INDEX(B67:O72,,MATCH(2018,B66:O66,0)),2),INDEX(B67:O72,,MATCH(2018,B66:O66,0)),0)))&amp;" segment was valued at USD "&amp;TEXT(INDEX(G67:G72,MATCH(LARGE(INDEX(B67:O72,,MATCH(2018,C66:O66,0)),2),INDEX(B67:O72,,MATCH(2018,C66:O66,0)),0)),"#,##0.0")&amp;" Million in 2018. "&amp;CHAR(10)&amp;"However, the "&amp;LOWER(INDEX(B66:B72,MATCH(MAX(INDEX(B66:O72,,MATCH(O66,B66:O66,0))),INDEX(B66:O72,,MATCH(O66,B66:O66,0)),0)))&amp;" segment is expected to witness highest growth rate of "&amp;TEXT(MAX(INDEX(B67:O72,,MATCH(O67,B67:O67,0))),"0.0%")&amp; ". The segment was valued at USD "&amp;TEXT(INDEX(INDEX(B66:O72,,MATCH(2018,B66:O66,0)),MATCH(MAX(INDEX(B66:O72,,MATCH(O66,B66:O66,0))),INDEX(B66:O72,,MATCH(O66,B66:O66,0)),0)),"#,##0.0")&amp;" Million in 2018 and is expected to reach USD "&amp;TEXT(INDEX(N67:N72,MATCH(MAX(INDEX(B67:O72,,MATCH(O67,B67:O67,0))),INDEX(B67:O72,,MATCH(O67,B67:O67,0)),0)),"#,##0.0")&amp;" Million by 2025."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6 segment is expected to witness highest growth rate of 15.0%. The segment was valued at USD 221.3 Million in 2018 and is expected to reach USD 608.2 Million by 2025.</v>
      </c>
      <c r="B66" s="2" t="s">
        <v>15</v>
      </c>
      <c r="C66" s="2">
        <v>2014</v>
      </c>
      <c r="D66" s="2">
        <v>2015</v>
      </c>
      <c r="E66" s="2">
        <v>2016</v>
      </c>
      <c r="F66" s="2">
        <v>2017</v>
      </c>
      <c r="G66" s="2">
        <v>2018</v>
      </c>
      <c r="H66" s="2">
        <v>2019</v>
      </c>
      <c r="I66" s="2">
        <v>2020</v>
      </c>
      <c r="J66" s="2">
        <v>2021</v>
      </c>
      <c r="K66" s="2">
        <v>2022</v>
      </c>
      <c r="L66" s="2">
        <v>2023</v>
      </c>
      <c r="M66" s="2">
        <v>2024</v>
      </c>
      <c r="N66" s="2">
        <v>2025</v>
      </c>
      <c r="O66" s="2" t="s">
        <v>5</v>
      </c>
      <c r="Q66" s="66" t="str">
        <f>A66</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6 segment is expected to witness highest growth rate of 15.0%. The segment was valued at USD 221.3 Million in 2018 and is expected to reach USD 608.2 Million by 2025.</v>
      </c>
    </row>
    <row r="67" spans="1:17" x14ac:dyDescent="0.3">
      <c r="A67" s="59" t="s">
        <v>147</v>
      </c>
      <c r="B67" s="3" t="s">
        <v>190</v>
      </c>
      <c r="C67" s="4">
        <v>110.08944068429535</v>
      </c>
      <c r="D67" s="4">
        <v>134.83864822608524</v>
      </c>
      <c r="E67" s="4">
        <v>174.83014538563884</v>
      </c>
      <c r="F67" s="4">
        <v>214.77521222547745</v>
      </c>
      <c r="G67" s="4">
        <v>257.24250566199782</v>
      </c>
      <c r="H67" s="4">
        <v>302.5726522911549</v>
      </c>
      <c r="I67" s="4">
        <v>351.4241953563477</v>
      </c>
      <c r="J67" s="4">
        <v>404.35333524989983</v>
      </c>
      <c r="K67" s="4">
        <v>461.70247676146903</v>
      </c>
      <c r="L67" s="4">
        <v>524.08119699702104</v>
      </c>
      <c r="M67" s="4">
        <v>592.28353410751652</v>
      </c>
      <c r="N67" s="4">
        <v>666.92790977148877</v>
      </c>
      <c r="O67" s="5">
        <v>0.1407965611030555</v>
      </c>
      <c r="Q67" s="66"/>
    </row>
    <row r="68" spans="1:17" x14ac:dyDescent="0.3">
      <c r="A68" s="60" t="s">
        <v>148</v>
      </c>
      <c r="B68" s="3" t="s">
        <v>191</v>
      </c>
      <c r="C68" s="4">
        <v>96.03414286559476</v>
      </c>
      <c r="D68" s="4">
        <v>118.17889816962554</v>
      </c>
      <c r="E68" s="4">
        <v>153.9482023300904</v>
      </c>
      <c r="F68" s="4">
        <v>190.0041263113809</v>
      </c>
      <c r="G68" s="4">
        <v>228.62836554486674</v>
      </c>
      <c r="H68" s="4">
        <v>270.15518222861681</v>
      </c>
      <c r="I68" s="4">
        <v>315.20938028975877</v>
      </c>
      <c r="J68" s="4">
        <v>364.33408652714888</v>
      </c>
      <c r="K68" s="4">
        <v>417.88772406781715</v>
      </c>
      <c r="L68" s="4">
        <v>476.47688586443292</v>
      </c>
      <c r="M68" s="4">
        <v>540.88616813877729</v>
      </c>
      <c r="N68" s="4">
        <v>611.75153497713495</v>
      </c>
      <c r="O68" s="5">
        <v>0.14593581793455135</v>
      </c>
      <c r="Q68" s="66"/>
    </row>
    <row r="69" spans="1:17" x14ac:dyDescent="0.3">
      <c r="A69" s="60" t="s">
        <v>149</v>
      </c>
      <c r="B69" s="3" t="s">
        <v>192</v>
      </c>
      <c r="C69" s="4">
        <v>47.585563626541344</v>
      </c>
      <c r="D69" s="4">
        <v>58.107633097590714</v>
      </c>
      <c r="E69" s="4">
        <v>75.111167159286239</v>
      </c>
      <c r="F69" s="4">
        <v>91.985210637432942</v>
      </c>
      <c r="G69" s="4">
        <v>109.82388619723233</v>
      </c>
      <c r="H69" s="4">
        <v>128.7593547002009</v>
      </c>
      <c r="I69" s="4">
        <v>149.05643912028904</v>
      </c>
      <c r="J69" s="4">
        <v>170.93265778478522</v>
      </c>
      <c r="K69" s="4">
        <v>194.51188825356869</v>
      </c>
      <c r="L69" s="4">
        <v>220.02774558785961</v>
      </c>
      <c r="M69" s="4">
        <v>247.78695233265211</v>
      </c>
      <c r="N69" s="4">
        <v>278.01775928934421</v>
      </c>
      <c r="O69" s="5">
        <v>0.13688261281987413</v>
      </c>
      <c r="Q69" s="66"/>
    </row>
    <row r="70" spans="1:17" x14ac:dyDescent="0.3">
      <c r="A70" s="60" t="s">
        <v>150</v>
      </c>
      <c r="B70" s="3" t="s">
        <v>193</v>
      </c>
      <c r="C70" s="4">
        <v>41.889118721206763</v>
      </c>
      <c r="D70" s="4">
        <v>51.19947011337684</v>
      </c>
      <c r="E70" s="4">
        <v>66.238681421828687</v>
      </c>
      <c r="F70" s="4">
        <v>81.188074266006808</v>
      </c>
      <c r="G70" s="4">
        <v>97.014894175395895</v>
      </c>
      <c r="H70" s="4">
        <v>113.83763648598605</v>
      </c>
      <c r="I70" s="4">
        <v>131.89252505714254</v>
      </c>
      <c r="J70" s="4">
        <v>151.37457931654481</v>
      </c>
      <c r="K70" s="4">
        <v>172.39633555983784</v>
      </c>
      <c r="L70" s="4">
        <v>195.16791959579805</v>
      </c>
      <c r="M70" s="4">
        <v>219.9648914129919</v>
      </c>
      <c r="N70" s="4">
        <v>246.99377810233932</v>
      </c>
      <c r="O70" s="5">
        <v>0.13780199391800996</v>
      </c>
      <c r="Q70" s="66"/>
    </row>
    <row r="71" spans="1:17" x14ac:dyDescent="0.3">
      <c r="A71" s="14"/>
      <c r="B71" s="3" t="s">
        <v>194</v>
      </c>
      <c r="C71" s="4">
        <v>48.396525611479824</v>
      </c>
      <c r="D71" s="4">
        <v>58.770325951645034</v>
      </c>
      <c r="E71" s="4">
        <v>75.533265327412337</v>
      </c>
      <c r="F71" s="4">
        <v>91.96146066134925</v>
      </c>
      <c r="G71" s="4">
        <v>109.14175594732038</v>
      </c>
      <c r="H71" s="4">
        <v>127.1826541243956</v>
      </c>
      <c r="I71" s="4">
        <v>146.31907780811272</v>
      </c>
      <c r="J71" s="4">
        <v>166.73254413552883</v>
      </c>
      <c r="K71" s="4">
        <v>188.50747931121012</v>
      </c>
      <c r="L71" s="4">
        <v>211.82982656371712</v>
      </c>
      <c r="M71" s="4">
        <v>236.94831556648256</v>
      </c>
      <c r="N71" s="4">
        <v>264.02783176456956</v>
      </c>
      <c r="O71" s="5">
        <v>0.12945856782424525</v>
      </c>
      <c r="Q71" s="66"/>
    </row>
    <row r="72" spans="1:17" x14ac:dyDescent="0.3">
      <c r="A72" s="14"/>
      <c r="B72" s="3" t="s">
        <v>195</v>
      </c>
      <c r="C72" s="4">
        <v>91.297566947000178</v>
      </c>
      <c r="D72" s="4">
        <v>112.88626282112395</v>
      </c>
      <c r="E72" s="4">
        <v>147.735270223952</v>
      </c>
      <c r="F72" s="4">
        <v>183.15501884178258</v>
      </c>
      <c r="G72" s="4">
        <v>221.34489856544218</v>
      </c>
      <c r="H72" s="4">
        <v>262.64874113010774</v>
      </c>
      <c r="I72" s="4">
        <v>307.69765535315844</v>
      </c>
      <c r="J72" s="4">
        <v>357.05048805641309</v>
      </c>
      <c r="K72" s="4">
        <v>411.09028562014339</v>
      </c>
      <c r="L72" s="4">
        <v>470.44776726923749</v>
      </c>
      <c r="M72" s="4">
        <v>535.9357988948293</v>
      </c>
      <c r="N72" s="4">
        <v>608.22706238470994</v>
      </c>
      <c r="O72" s="5">
        <v>0.15022217490040957</v>
      </c>
      <c r="Q72" s="66"/>
    </row>
    <row r="73" spans="1:17" x14ac:dyDescent="0.3">
      <c r="A73" s="14"/>
      <c r="B73" s="2" t="s">
        <v>19</v>
      </c>
      <c r="C73" s="4">
        <v>975.16827639321821</v>
      </c>
      <c r="D73" s="4">
        <v>1195.4716730008279</v>
      </c>
      <c r="E73" s="4">
        <v>1551.3352741416461</v>
      </c>
      <c r="F73" s="4">
        <v>1907.302931383429</v>
      </c>
      <c r="G73" s="4">
        <v>2286.1714202399767</v>
      </c>
      <c r="H73" s="4">
        <v>2690.9761070697173</v>
      </c>
      <c r="I73" s="4">
        <v>3127.5846343020257</v>
      </c>
      <c r="J73" s="4">
        <v>3600.9619998158219</v>
      </c>
      <c r="K73" s="4">
        <v>4114.1722228183235</v>
      </c>
      <c r="L73" s="4">
        <v>4672.6594603626654</v>
      </c>
      <c r="M73" s="4">
        <v>5283.5151219793952</v>
      </c>
      <c r="N73" s="4">
        <v>5952.2658074098217</v>
      </c>
      <c r="O73" s="5">
        <v>0.14146363243395688</v>
      </c>
      <c r="Q73" s="66"/>
    </row>
    <row r="74" spans="1:17" x14ac:dyDescent="0.3">
      <c r="B74" s="6" t="s">
        <v>13</v>
      </c>
      <c r="C74" s="7">
        <v>975.16827639321764</v>
      </c>
      <c r="D74" s="7">
        <v>1195.4797594642939</v>
      </c>
      <c r="E74" s="7">
        <v>1551.3563061672478</v>
      </c>
      <c r="F74" s="7">
        <v>1907.3417206456363</v>
      </c>
      <c r="G74" s="7">
        <v>2286.2333732833531</v>
      </c>
      <c r="H74" s="7">
        <v>2691.0671606689575</v>
      </c>
      <c r="I74" s="7">
        <v>3127.711444800073</v>
      </c>
      <c r="J74" s="7">
        <v>3601.1320501857344</v>
      </c>
      <c r="K74" s="7">
        <v>4114.3938449334746</v>
      </c>
      <c r="L74" s="7">
        <v>4672.9420497355295</v>
      </c>
      <c r="M74" s="7">
        <v>5283.8693800915262</v>
      </c>
      <c r="N74" s="7">
        <v>5952.7038013858792</v>
      </c>
      <c r="O74" s="5">
        <v>0.14147119382479989</v>
      </c>
      <c r="Q74" s="66"/>
    </row>
    <row r="76" spans="1:17" x14ac:dyDescent="0.3">
      <c r="B76" s="67" t="s">
        <v>178</v>
      </c>
      <c r="C76" s="67"/>
      <c r="D76" s="67"/>
      <c r="E76" s="67"/>
      <c r="F76" s="67"/>
      <c r="G76" s="67"/>
      <c r="H76" s="67"/>
      <c r="I76" s="67"/>
      <c r="J76" s="67"/>
      <c r="K76" s="67"/>
      <c r="L76" s="67"/>
      <c r="M76" s="67"/>
      <c r="N76" s="67"/>
      <c r="O76" s="67"/>
    </row>
    <row r="77" spans="1:17" ht="15" thickBot="1" x14ac:dyDescent="0.35"/>
    <row r="78" spans="1:17" ht="15.75" customHeight="1" thickBot="1" x14ac:dyDescent="0.35">
      <c r="A78" s="1" t="str">
        <f>"The "&amp;LOWER(INDEX(B79:B85,MATCH(MAX(INDEX(B79:O85,,MATCH(2018,B78:O78,0))),INDEX(B79:O85,,MATCH(2018,B78:O78,0)),0)))&amp;" "&amp;LOWER(B78)&amp;" segment dominated the market in terms of revenue in 2018. The market was valued at USD "&amp;TEXT(MAX(INDEX(B79:O85,,MATCH(2018,B78:O78,0))),"#,##0.0")&amp;" Million in 2018 and is estimated to reach USD "&amp;TEXT(INDEX(N79:N85,MATCH(MAX(INDEX(B79:O85,,MATCH(2018,C78:O78,0))),INDEX(B79:O85,,MATCH(2018,C78:O78,0)),0)),"#,##0.0")&amp;" Million by 2025, growing at a CAGR of "&amp;TEXT(INDEX(O79:O85,MATCH(MAX(INDEX(B79:O85,,MATCH(2018,C78:O78,0))),INDEX(B79:O85,,MATCH(2018,C78:O78,0)),0)),"0.0%")&amp;" from 2019 to 2025. "&amp;CHAR(10)&amp;"Followed by "&amp;LOWER(INDEX(B79:B85,MATCH(MAX(INDEX(B79:O85,,MATCH(2018,B78:O78,0))),INDEX(B79:O85,,MATCH(2018,B78:O78,0)),0)))&amp;", the "&amp;LOWER(INDEX(B79:B85,MATCH(LARGE(INDEX(B79:O85,,MATCH(2018,B78:O78,0)),2),INDEX(B79:O85,,MATCH(2018,B78:O78,0)),0)))&amp;" segment is expected grow steadily at a CAGR of "&amp;TEXT(INDEX(O79:O85,MATCH(LARGE(INDEX(B79:O85,,MATCH(2018,C78:O78,0)),2),INDEX(B79:O85,,MATCH(2018,C78:O78,0)),0)),"0.0%")&amp;" from 2019 to 2025 and attain the value of USD "&amp;TEXT(INDEX(N79:N85,MATCH(LARGE(INDEX(B79:O85,,MATCH(2018,C78:O78,0)),2),INDEX(B79:O85,,MATCH(2018,C78:O78,0)),0)),"#,##0.0")&amp;" Million by 2025. The "&amp;LOWER(INDEX(B79:B85,MATCH(LARGE(INDEX(B79:O85,,MATCH(2018,B78:O78,0)),2),INDEX(B79:O85,,MATCH(2018,B78:O78,0)),0)))&amp;" segment was valued at USD "&amp;TEXT(INDEX(G79:G85,MATCH(LARGE(INDEX(B79:O85,,MATCH(2018,C78:O78,0)),2),INDEX(B79:O85,,MATCH(2018,C78:O78,0)),0)),"#,##0.0")&amp;" Million in 2018. "&amp;CHAR(10)&amp;"However, the "&amp;LOWER(INDEX(B78:B85,MATCH(MAX(INDEX(B78:O85,,MATCH(O78,B78:O78,0))),INDEX(B78:O85,,MATCH(O78,B78:O78,0)),0)))&amp;" segment is expected to witness highest growth rate of "&amp;TEXT(MAX(INDEX(B79:O85,,MATCH(O79,B79:O79,0))),"0.0%")&amp; ". The segment was valued at USD "&amp;TEXT(INDEX(INDEX(B78:O85,,MATCH(2018,B78:O78,0)),MATCH(MAX(INDEX(B78:O85,,MATCH(O78,B78:O78,0))),INDEX(B78:O85,,MATCH(O78,B78:O78,0)),0)),"#,##0.0")&amp;" Million in 2018 and is expected to reach USD "&amp;TEXT(INDEX(N79:N85,MATCH(MAX(INDEX(B79:O85,,MATCH(O79,B79:O79,0))),INDEX(B79:O85,,MATCH(O79,B79:O79,0)),0)),"#,##0.0")&amp;" Million by 2025."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7 segment is expected to witness highest growth rate of 15.0%. The segment was valued at USD 221.3 Million in 2018 and is expected to reach USD 608.2 Million by 2025.</v>
      </c>
      <c r="B78" s="2" t="s">
        <v>15</v>
      </c>
      <c r="C78" s="2">
        <v>2014</v>
      </c>
      <c r="D78" s="2">
        <v>2015</v>
      </c>
      <c r="E78" s="2">
        <v>2016</v>
      </c>
      <c r="F78" s="2">
        <v>2017</v>
      </c>
      <c r="G78" s="2">
        <v>2018</v>
      </c>
      <c r="H78" s="2">
        <v>2019</v>
      </c>
      <c r="I78" s="2">
        <v>2020</v>
      </c>
      <c r="J78" s="2">
        <v>2021</v>
      </c>
      <c r="K78" s="2">
        <v>2022</v>
      </c>
      <c r="L78" s="2">
        <v>2023</v>
      </c>
      <c r="M78" s="2">
        <v>2024</v>
      </c>
      <c r="N78" s="2">
        <v>2025</v>
      </c>
      <c r="O78" s="2" t="s">
        <v>5</v>
      </c>
      <c r="Q78" s="66" t="str">
        <f>A78</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7 segment is expected to witness highest growth rate of 15.0%. The segment was valued at USD 221.3 Million in 2018 and is expected to reach USD 608.2 Million by 2025.</v>
      </c>
    </row>
    <row r="79" spans="1:17" x14ac:dyDescent="0.3">
      <c r="A79" s="59" t="s">
        <v>147</v>
      </c>
      <c r="B79" s="3" t="s">
        <v>190</v>
      </c>
      <c r="C79" s="4">
        <v>110.08944068429535</v>
      </c>
      <c r="D79" s="4">
        <v>134.83864822608524</v>
      </c>
      <c r="E79" s="4">
        <v>174.83014538563884</v>
      </c>
      <c r="F79" s="4">
        <v>214.77521222547745</v>
      </c>
      <c r="G79" s="4">
        <v>257.24250566199782</v>
      </c>
      <c r="H79" s="4">
        <v>302.5726522911549</v>
      </c>
      <c r="I79" s="4">
        <v>351.4241953563477</v>
      </c>
      <c r="J79" s="4">
        <v>404.35333524989983</v>
      </c>
      <c r="K79" s="4">
        <v>461.70247676146903</v>
      </c>
      <c r="L79" s="4">
        <v>524.08119699702104</v>
      </c>
      <c r="M79" s="4">
        <v>592.28353410751652</v>
      </c>
      <c r="N79" s="4">
        <v>666.92790977148877</v>
      </c>
      <c r="O79" s="5">
        <v>0.1407965611030555</v>
      </c>
      <c r="Q79" s="66"/>
    </row>
    <row r="80" spans="1:17" x14ac:dyDescent="0.3">
      <c r="A80" s="60" t="s">
        <v>148</v>
      </c>
      <c r="B80" s="3" t="s">
        <v>191</v>
      </c>
      <c r="C80" s="4">
        <v>96.03414286559476</v>
      </c>
      <c r="D80" s="4">
        <v>118.17889816962554</v>
      </c>
      <c r="E80" s="4">
        <v>153.9482023300904</v>
      </c>
      <c r="F80" s="4">
        <v>190.0041263113809</v>
      </c>
      <c r="G80" s="4">
        <v>228.62836554486674</v>
      </c>
      <c r="H80" s="4">
        <v>270.15518222861681</v>
      </c>
      <c r="I80" s="4">
        <v>315.20938028975877</v>
      </c>
      <c r="J80" s="4">
        <v>364.33408652714888</v>
      </c>
      <c r="K80" s="4">
        <v>417.88772406781715</v>
      </c>
      <c r="L80" s="4">
        <v>476.47688586443292</v>
      </c>
      <c r="M80" s="4">
        <v>540.88616813877729</v>
      </c>
      <c r="N80" s="4">
        <v>611.75153497713495</v>
      </c>
      <c r="O80" s="5">
        <v>0.14593581793455135</v>
      </c>
      <c r="Q80" s="66"/>
    </row>
    <row r="81" spans="1:17" x14ac:dyDescent="0.3">
      <c r="A81" s="60" t="s">
        <v>149</v>
      </c>
      <c r="B81" s="3" t="s">
        <v>192</v>
      </c>
      <c r="C81" s="4">
        <v>47.585563626541344</v>
      </c>
      <c r="D81" s="4">
        <v>58.107633097590714</v>
      </c>
      <c r="E81" s="4">
        <v>75.111167159286239</v>
      </c>
      <c r="F81" s="4">
        <v>91.985210637432942</v>
      </c>
      <c r="G81" s="4">
        <v>109.82388619723233</v>
      </c>
      <c r="H81" s="4">
        <v>128.7593547002009</v>
      </c>
      <c r="I81" s="4">
        <v>149.05643912028904</v>
      </c>
      <c r="J81" s="4">
        <v>170.93265778478522</v>
      </c>
      <c r="K81" s="4">
        <v>194.51188825356869</v>
      </c>
      <c r="L81" s="4">
        <v>220.02774558785961</v>
      </c>
      <c r="M81" s="4">
        <v>247.78695233265211</v>
      </c>
      <c r="N81" s="4">
        <v>278.01775928934421</v>
      </c>
      <c r="O81" s="5">
        <v>0.13688261281987413</v>
      </c>
      <c r="Q81" s="66"/>
    </row>
    <row r="82" spans="1:17" x14ac:dyDescent="0.3">
      <c r="A82" s="60" t="s">
        <v>150</v>
      </c>
      <c r="B82" s="3" t="s">
        <v>193</v>
      </c>
      <c r="C82" s="4">
        <v>41.889118721206763</v>
      </c>
      <c r="D82" s="4">
        <v>51.19947011337684</v>
      </c>
      <c r="E82" s="4">
        <v>66.238681421828687</v>
      </c>
      <c r="F82" s="4">
        <v>81.188074266006808</v>
      </c>
      <c r="G82" s="4">
        <v>97.014894175395895</v>
      </c>
      <c r="H82" s="4">
        <v>113.83763648598605</v>
      </c>
      <c r="I82" s="4">
        <v>131.89252505714254</v>
      </c>
      <c r="J82" s="4">
        <v>151.37457931654481</v>
      </c>
      <c r="K82" s="4">
        <v>172.39633555983784</v>
      </c>
      <c r="L82" s="4">
        <v>195.16791959579805</v>
      </c>
      <c r="M82" s="4">
        <v>219.9648914129919</v>
      </c>
      <c r="N82" s="4">
        <v>246.99377810233932</v>
      </c>
      <c r="O82" s="5">
        <v>0.13780199391800996</v>
      </c>
      <c r="Q82" s="66"/>
    </row>
    <row r="83" spans="1:17" x14ac:dyDescent="0.3">
      <c r="A83" s="14"/>
      <c r="B83" s="3" t="s">
        <v>194</v>
      </c>
      <c r="C83" s="4">
        <v>48.396525611479824</v>
      </c>
      <c r="D83" s="4">
        <v>58.770325951645034</v>
      </c>
      <c r="E83" s="4">
        <v>75.533265327412337</v>
      </c>
      <c r="F83" s="4">
        <v>91.96146066134925</v>
      </c>
      <c r="G83" s="4">
        <v>109.14175594732038</v>
      </c>
      <c r="H83" s="4">
        <v>127.1826541243956</v>
      </c>
      <c r="I83" s="4">
        <v>146.31907780811272</v>
      </c>
      <c r="J83" s="4">
        <v>166.73254413552883</v>
      </c>
      <c r="K83" s="4">
        <v>188.50747931121012</v>
      </c>
      <c r="L83" s="4">
        <v>211.82982656371712</v>
      </c>
      <c r="M83" s="4">
        <v>236.94831556648256</v>
      </c>
      <c r="N83" s="4">
        <v>264.02783176456956</v>
      </c>
      <c r="O83" s="5">
        <v>0.12945856782424525</v>
      </c>
      <c r="Q83" s="66"/>
    </row>
    <row r="84" spans="1:17" x14ac:dyDescent="0.3">
      <c r="A84" s="14"/>
      <c r="B84" s="3" t="s">
        <v>195</v>
      </c>
      <c r="C84" s="4">
        <v>54.341122845229954</v>
      </c>
      <c r="D84" s="4">
        <v>66.782769334149236</v>
      </c>
      <c r="E84" s="4">
        <v>86.874409849646398</v>
      </c>
      <c r="F84" s="4">
        <v>107.06891754728323</v>
      </c>
      <c r="G84" s="4">
        <v>128.65018575432936</v>
      </c>
      <c r="H84" s="4">
        <v>151.79890954059414</v>
      </c>
      <c r="I84" s="4">
        <v>176.85762489434799</v>
      </c>
      <c r="J84" s="4">
        <v>204.12092393363167</v>
      </c>
      <c r="K84" s="4">
        <v>233.7781007908369</v>
      </c>
      <c r="L84" s="4">
        <v>266.15571801503586</v>
      </c>
      <c r="M84" s="4">
        <v>301.67739341411755</v>
      </c>
      <c r="N84" s="4">
        <v>340.68107324460595</v>
      </c>
      <c r="O84" s="5">
        <v>0.14422972518540877</v>
      </c>
      <c r="Q84" s="66"/>
    </row>
    <row r="85" spans="1:17" x14ac:dyDescent="0.3">
      <c r="A85" s="14"/>
      <c r="B85" s="3" t="s">
        <v>196</v>
      </c>
      <c r="C85" s="4">
        <v>91.297566947000178</v>
      </c>
      <c r="D85" s="4">
        <v>112.88626282112395</v>
      </c>
      <c r="E85" s="4">
        <v>147.735270223952</v>
      </c>
      <c r="F85" s="4">
        <v>183.15501884178258</v>
      </c>
      <c r="G85" s="4">
        <v>221.34489856544218</v>
      </c>
      <c r="H85" s="4">
        <v>262.64874113010774</v>
      </c>
      <c r="I85" s="4">
        <v>307.69765535315844</v>
      </c>
      <c r="J85" s="4">
        <v>357.05048805641309</v>
      </c>
      <c r="K85" s="4">
        <v>411.09028562014339</v>
      </c>
      <c r="L85" s="4">
        <v>470.44776726923749</v>
      </c>
      <c r="M85" s="4">
        <v>535.9357988948293</v>
      </c>
      <c r="N85" s="4">
        <v>608.22706238470994</v>
      </c>
      <c r="O85" s="5">
        <v>0.15022217490040957</v>
      </c>
      <c r="Q85" s="66"/>
    </row>
    <row r="86" spans="1:17" x14ac:dyDescent="0.3">
      <c r="A86" s="14"/>
      <c r="B86" s="2" t="s">
        <v>19</v>
      </c>
      <c r="C86" s="4">
        <v>975.16827639321821</v>
      </c>
      <c r="D86" s="4">
        <v>1195.4716730008279</v>
      </c>
      <c r="E86" s="4">
        <v>1551.3352741416461</v>
      </c>
      <c r="F86" s="4">
        <v>1907.302931383429</v>
      </c>
      <c r="G86" s="4">
        <v>2286.1714202399767</v>
      </c>
      <c r="H86" s="4">
        <v>2690.9761070697173</v>
      </c>
      <c r="I86" s="4">
        <v>3127.5846343020257</v>
      </c>
      <c r="J86" s="4">
        <v>3600.9619998158219</v>
      </c>
      <c r="K86" s="4">
        <v>4114.1722228183235</v>
      </c>
      <c r="L86" s="4">
        <v>4672.6594603626654</v>
      </c>
      <c r="M86" s="4">
        <v>5283.5151219793952</v>
      </c>
      <c r="N86" s="4">
        <v>5952.2658074098217</v>
      </c>
      <c r="O86" s="5">
        <v>0.14146363243395688</v>
      </c>
      <c r="Q86" s="66"/>
    </row>
    <row r="87" spans="1:17" x14ac:dyDescent="0.3">
      <c r="B87" s="6" t="s">
        <v>13</v>
      </c>
      <c r="C87" s="7">
        <v>975.16827639321764</v>
      </c>
      <c r="D87" s="7">
        <v>1195.4797594642939</v>
      </c>
      <c r="E87" s="7">
        <v>1551.3563061672478</v>
      </c>
      <c r="F87" s="7">
        <v>1907.3417206456363</v>
      </c>
      <c r="G87" s="7">
        <v>2286.2333732833531</v>
      </c>
      <c r="H87" s="7">
        <v>2691.0671606689575</v>
      </c>
      <c r="I87" s="7">
        <v>3127.711444800073</v>
      </c>
      <c r="J87" s="7">
        <v>3601.1320501857344</v>
      </c>
      <c r="K87" s="7">
        <v>4114.3938449334746</v>
      </c>
      <c r="L87" s="7">
        <v>4672.9420497355295</v>
      </c>
      <c r="M87" s="7">
        <v>5283.8693800915262</v>
      </c>
      <c r="N87" s="7">
        <v>5952.7038013858792</v>
      </c>
      <c r="O87" s="5">
        <v>0.14147119382479989</v>
      </c>
      <c r="Q87" s="66"/>
    </row>
    <row r="89" spans="1:17" x14ac:dyDescent="0.3">
      <c r="B89" s="67" t="s">
        <v>179</v>
      </c>
      <c r="C89" s="67"/>
      <c r="D89" s="67"/>
      <c r="E89" s="67"/>
      <c r="F89" s="67"/>
      <c r="G89" s="67"/>
      <c r="H89" s="67"/>
      <c r="I89" s="67"/>
      <c r="J89" s="67"/>
      <c r="K89" s="67"/>
      <c r="L89" s="67"/>
      <c r="M89" s="67"/>
      <c r="N89" s="67"/>
      <c r="O89" s="67"/>
    </row>
    <row r="90" spans="1:17" ht="15" thickBot="1" x14ac:dyDescent="0.35"/>
    <row r="91" spans="1:17" ht="15.75" customHeight="1" thickBot="1" x14ac:dyDescent="0.35">
      <c r="A91" s="1" t="str">
        <f>"The "&amp;LOWER(INDEX(B92:B99,MATCH(MAX(INDEX(B92:O99,,MATCH(2018,B91:O91,0))),INDEX(B92:O99,,MATCH(2018,B91:O91,0)),0)))&amp;" "&amp;LOWER(B91)&amp;" segment dominated the market in terms of revenue in 2018. The market was valued at USD "&amp;TEXT(MAX(INDEX(B92:O99,,MATCH(2018,B91:O91,0))),"#,##0.0")&amp;" Million in 2018 and is estimated to reach USD "&amp;TEXT(INDEX(N92:N99,MATCH(MAX(INDEX(B92:O99,,MATCH(2018,C91:O91,0))),INDEX(B92:O99,,MATCH(2018,C91:O91,0)),0)),"#,##0.0")&amp;" Million by 2025, growing at a CAGR of "&amp;TEXT(INDEX(O92:O99,MATCH(MAX(INDEX(B92:O99,,MATCH(2018,C91:O91,0))),INDEX(B92:O99,,MATCH(2018,C91:O91,0)),0)),"0.0%")&amp;" from 2019 to 2025. "&amp;CHAR(10)&amp;"Followed by "&amp;LOWER(INDEX(B92:B99,MATCH(MAX(INDEX(B92:O99,,MATCH(2018,B91:O91,0))),INDEX(B92:O99,,MATCH(2018,B91:O91,0)),0)))&amp;", the "&amp;LOWER(INDEX(B92:B99,MATCH(LARGE(INDEX(B92:O99,,MATCH(2018,B91:O91,0)),2),INDEX(B92:O99,,MATCH(2018,B91:O91,0)),0)))&amp;" segment is expected grow steadily at a CAGR of "&amp;TEXT(INDEX(O92:O99,MATCH(LARGE(INDEX(B92:O99,,MATCH(2018,C91:O91,0)),2),INDEX(B92:O99,,MATCH(2018,C91:O91,0)),0)),"0.0%")&amp;" from 2019 to 2025 and attain the value of USD "&amp;TEXT(INDEX(N92:N99,MATCH(LARGE(INDEX(B92:O99,,MATCH(2018,C91:O91,0)),2),INDEX(B92:O99,,MATCH(2018,C91:O91,0)),0)),"#,##0.0")&amp;" Million by 2025. The "&amp;LOWER(INDEX(B92:B99,MATCH(LARGE(INDEX(B92:O99,,MATCH(2018,B91:O91,0)),2),INDEX(B92:O99,,MATCH(2018,B91:O91,0)),0)))&amp;" segment was valued at USD "&amp;TEXT(INDEX(G92:G99,MATCH(LARGE(INDEX(B92:O99,,MATCH(2018,C91:O91,0)),2),INDEX(B92:O99,,MATCH(2018,C91:O91,0)),0)),"#,##0.0")&amp;" Million in 2018. "&amp;CHAR(10)&amp;"However, the "&amp;LOWER(INDEX(B91:B99,MATCH(MAX(INDEX(B91:O99,,MATCH(O91,B91:O91,0))),INDEX(B91:O99,,MATCH(O91,B91:O91,0)),0)))&amp;" segment is expected to witness highest growth rate of "&amp;TEXT(MAX(INDEX(B92:O99,,MATCH(O92,B92:O92,0))),"0.0%")&amp; ". The segment was valued at USD "&amp;TEXT(INDEX(INDEX(B91:O99,,MATCH(2018,B91:O91,0)),MATCH(MAX(INDEX(B91:O99,,MATCH(O91,B91:O91,0))),INDEX(B91:O99,,MATCH(O91,B91:O91,0)),0)),"#,##0.0")&amp;" Million in 2018 and is expected to reach USD "&amp;TEXT(INDEX(N92:N99,MATCH(MAX(INDEX(B92:O99,,MATCH(O92,B92:O92,0))),INDEX(B92:O99,,MATCH(O92,B92:O92,0)),0)),"#,##0.0")&amp;" Million by 2025."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7 segment is expected to witness highest growth rate of 15.0%. The segment was valued at USD 221.3 Million in 2018 and is expected to reach USD 608.2 Million by 2025.</v>
      </c>
      <c r="B91" s="2" t="s">
        <v>15</v>
      </c>
      <c r="C91" s="2">
        <v>2014</v>
      </c>
      <c r="D91" s="2">
        <v>2015</v>
      </c>
      <c r="E91" s="2">
        <v>2016</v>
      </c>
      <c r="F91" s="2">
        <v>2017</v>
      </c>
      <c r="G91" s="2">
        <v>2018</v>
      </c>
      <c r="H91" s="2">
        <v>2019</v>
      </c>
      <c r="I91" s="2">
        <v>2020</v>
      </c>
      <c r="J91" s="2">
        <v>2021</v>
      </c>
      <c r="K91" s="2">
        <v>2022</v>
      </c>
      <c r="L91" s="2">
        <v>2023</v>
      </c>
      <c r="M91" s="2">
        <v>2024</v>
      </c>
      <c r="N91" s="2">
        <v>2025</v>
      </c>
      <c r="O91" s="2" t="s">
        <v>5</v>
      </c>
      <c r="Q91" s="66" t="str">
        <f>A91</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7 segment is expected to witness highest growth rate of 15.0%. The segment was valued at USD 221.3 Million in 2018 and is expected to reach USD 608.2 Million by 2025.</v>
      </c>
    </row>
    <row r="92" spans="1:17" x14ac:dyDescent="0.3">
      <c r="A92" s="59" t="s">
        <v>147</v>
      </c>
      <c r="B92" s="3" t="s">
        <v>190</v>
      </c>
      <c r="C92" s="4">
        <v>110.08944068429535</v>
      </c>
      <c r="D92" s="4">
        <v>134.83864822608524</v>
      </c>
      <c r="E92" s="4">
        <v>174.83014538563884</v>
      </c>
      <c r="F92" s="4">
        <v>214.77521222547745</v>
      </c>
      <c r="G92" s="4">
        <v>257.24250566199782</v>
      </c>
      <c r="H92" s="4">
        <v>302.5726522911549</v>
      </c>
      <c r="I92" s="4">
        <v>351.4241953563477</v>
      </c>
      <c r="J92" s="4">
        <v>404.35333524989983</v>
      </c>
      <c r="K92" s="4">
        <v>461.70247676146903</v>
      </c>
      <c r="L92" s="4">
        <v>524.08119699702104</v>
      </c>
      <c r="M92" s="4">
        <v>592.28353410751652</v>
      </c>
      <c r="N92" s="4">
        <v>666.92790977148877</v>
      </c>
      <c r="O92" s="5">
        <v>0.1407965611030555</v>
      </c>
      <c r="Q92" s="66"/>
    </row>
    <row r="93" spans="1:17" x14ac:dyDescent="0.3">
      <c r="A93" s="60" t="s">
        <v>148</v>
      </c>
      <c r="B93" s="3" t="s">
        <v>191</v>
      </c>
      <c r="C93" s="4">
        <v>96.03414286559476</v>
      </c>
      <c r="D93" s="4">
        <v>118.17889816962554</v>
      </c>
      <c r="E93" s="4">
        <v>153.9482023300904</v>
      </c>
      <c r="F93" s="4">
        <v>190.0041263113809</v>
      </c>
      <c r="G93" s="4">
        <v>228.62836554486674</v>
      </c>
      <c r="H93" s="4">
        <v>270.15518222861681</v>
      </c>
      <c r="I93" s="4">
        <v>315.20938028975877</v>
      </c>
      <c r="J93" s="4">
        <v>364.33408652714888</v>
      </c>
      <c r="K93" s="4">
        <v>417.88772406781715</v>
      </c>
      <c r="L93" s="4">
        <v>476.47688586443292</v>
      </c>
      <c r="M93" s="4">
        <v>540.88616813877729</v>
      </c>
      <c r="N93" s="4">
        <v>611.75153497713495</v>
      </c>
      <c r="O93" s="5">
        <v>0.14593581793455135</v>
      </c>
      <c r="Q93" s="66"/>
    </row>
    <row r="94" spans="1:17" x14ac:dyDescent="0.3">
      <c r="A94" s="60" t="s">
        <v>149</v>
      </c>
      <c r="B94" s="3" t="s">
        <v>192</v>
      </c>
      <c r="C94" s="4">
        <v>47.585563626541344</v>
      </c>
      <c r="D94" s="4">
        <v>58.107633097590714</v>
      </c>
      <c r="E94" s="4">
        <v>75.111167159286239</v>
      </c>
      <c r="F94" s="4">
        <v>91.985210637432942</v>
      </c>
      <c r="G94" s="4">
        <v>109.82388619723233</v>
      </c>
      <c r="H94" s="4">
        <v>128.7593547002009</v>
      </c>
      <c r="I94" s="4">
        <v>149.05643912028904</v>
      </c>
      <c r="J94" s="4">
        <v>170.93265778478522</v>
      </c>
      <c r="K94" s="4">
        <v>194.51188825356869</v>
      </c>
      <c r="L94" s="4">
        <v>220.02774558785961</v>
      </c>
      <c r="M94" s="4">
        <v>247.78695233265211</v>
      </c>
      <c r="N94" s="4">
        <v>278.01775928934421</v>
      </c>
      <c r="O94" s="5">
        <v>0.13688261281987413</v>
      </c>
      <c r="Q94" s="66"/>
    </row>
    <row r="95" spans="1:17" x14ac:dyDescent="0.3">
      <c r="A95" s="60" t="s">
        <v>150</v>
      </c>
      <c r="B95" s="3" t="s">
        <v>193</v>
      </c>
      <c r="C95" s="4">
        <v>41.889118721206763</v>
      </c>
      <c r="D95" s="4">
        <v>51.19947011337684</v>
      </c>
      <c r="E95" s="4">
        <v>66.238681421828687</v>
      </c>
      <c r="F95" s="4">
        <v>81.188074266006808</v>
      </c>
      <c r="G95" s="4">
        <v>97.014894175395895</v>
      </c>
      <c r="H95" s="4">
        <v>113.83763648598605</v>
      </c>
      <c r="I95" s="4">
        <v>131.89252505714254</v>
      </c>
      <c r="J95" s="4">
        <v>151.37457931654481</v>
      </c>
      <c r="K95" s="4">
        <v>172.39633555983784</v>
      </c>
      <c r="L95" s="4">
        <v>195.16791959579805</v>
      </c>
      <c r="M95" s="4">
        <v>219.9648914129919</v>
      </c>
      <c r="N95" s="4">
        <v>246.99377810233932</v>
      </c>
      <c r="O95" s="5">
        <v>0.13780199391800996</v>
      </c>
      <c r="Q95" s="66"/>
    </row>
    <row r="96" spans="1:17" x14ac:dyDescent="0.3">
      <c r="A96" s="14"/>
      <c r="B96" s="3" t="s">
        <v>194</v>
      </c>
      <c r="C96" s="4">
        <v>48.396525611479824</v>
      </c>
      <c r="D96" s="4">
        <v>58.770325951645034</v>
      </c>
      <c r="E96" s="4">
        <v>75.533265327412337</v>
      </c>
      <c r="F96" s="4">
        <v>91.96146066134925</v>
      </c>
      <c r="G96" s="4">
        <v>109.14175594732038</v>
      </c>
      <c r="H96" s="4">
        <v>127.1826541243956</v>
      </c>
      <c r="I96" s="4">
        <v>146.31907780811272</v>
      </c>
      <c r="J96" s="4">
        <v>166.73254413552883</v>
      </c>
      <c r="K96" s="4">
        <v>188.50747931121012</v>
      </c>
      <c r="L96" s="4">
        <v>211.82982656371712</v>
      </c>
      <c r="M96" s="4">
        <v>236.94831556648256</v>
      </c>
      <c r="N96" s="4">
        <v>264.02783176456956</v>
      </c>
      <c r="O96" s="5">
        <v>0.12945856782424525</v>
      </c>
      <c r="Q96" s="66"/>
    </row>
    <row r="97" spans="1:17" x14ac:dyDescent="0.3">
      <c r="A97" s="14"/>
      <c r="B97" s="3" t="s">
        <v>195</v>
      </c>
      <c r="C97" s="4">
        <v>54.341122845229954</v>
      </c>
      <c r="D97" s="4">
        <v>66.782769334149236</v>
      </c>
      <c r="E97" s="4">
        <v>86.874409849646398</v>
      </c>
      <c r="F97" s="4">
        <v>107.06891754728323</v>
      </c>
      <c r="G97" s="4">
        <v>128.65018575432936</v>
      </c>
      <c r="H97" s="4">
        <v>151.79890954059414</v>
      </c>
      <c r="I97" s="4">
        <v>176.85762489434799</v>
      </c>
      <c r="J97" s="4">
        <v>204.12092393363167</v>
      </c>
      <c r="K97" s="4">
        <v>233.7781007908369</v>
      </c>
      <c r="L97" s="4">
        <v>266.15571801503586</v>
      </c>
      <c r="M97" s="4">
        <v>301.67739341411755</v>
      </c>
      <c r="N97" s="4">
        <v>340.68107324460595</v>
      </c>
      <c r="O97" s="5">
        <v>0.14422972518540877</v>
      </c>
      <c r="Q97" s="66"/>
    </row>
    <row r="98" spans="1:17" x14ac:dyDescent="0.3">
      <c r="A98" s="14"/>
      <c r="B98" s="3" t="s">
        <v>196</v>
      </c>
      <c r="C98" s="4">
        <v>91.297566947000178</v>
      </c>
      <c r="D98" s="4">
        <v>112.88626282112395</v>
      </c>
      <c r="E98" s="4">
        <v>147.735270223952</v>
      </c>
      <c r="F98" s="4">
        <v>183.15501884178258</v>
      </c>
      <c r="G98" s="4">
        <v>221.34489856544218</v>
      </c>
      <c r="H98" s="4">
        <v>262.64874113010774</v>
      </c>
      <c r="I98" s="4">
        <v>307.69765535315844</v>
      </c>
      <c r="J98" s="4">
        <v>357.05048805641309</v>
      </c>
      <c r="K98" s="4">
        <v>411.09028562014339</v>
      </c>
      <c r="L98" s="4">
        <v>470.44776726923749</v>
      </c>
      <c r="M98" s="4">
        <v>535.9357988948293</v>
      </c>
      <c r="N98" s="4">
        <v>608.22706238470994</v>
      </c>
      <c r="O98" s="5">
        <v>0.15022217490040957</v>
      </c>
      <c r="Q98" s="66"/>
    </row>
    <row r="99" spans="1:17" x14ac:dyDescent="0.3">
      <c r="A99" s="14"/>
      <c r="B99" s="3" t="s">
        <v>197</v>
      </c>
      <c r="C99" s="4">
        <v>72.086855892738953</v>
      </c>
      <c r="D99" s="4">
        <v>88.887615215316103</v>
      </c>
      <c r="E99" s="4">
        <v>116.01421395083256</v>
      </c>
      <c r="F99" s="4">
        <v>143.45591404558542</v>
      </c>
      <c r="G99" s="4">
        <v>172.93959396483615</v>
      </c>
      <c r="H99" s="4">
        <v>204.72692272846982</v>
      </c>
      <c r="I99" s="4">
        <v>239.30168457260845</v>
      </c>
      <c r="J99" s="4">
        <v>277.08854914325576</v>
      </c>
      <c r="K99" s="4">
        <v>318.37388948196298</v>
      </c>
      <c r="L99" s="4">
        <v>363.63486152958592</v>
      </c>
      <c r="M99" s="4">
        <v>413.48728088692224</v>
      </c>
      <c r="N99" s="4">
        <v>468.43647571133323</v>
      </c>
      <c r="O99" s="5">
        <v>0.14792264796089927</v>
      </c>
      <c r="Q99" s="66"/>
    </row>
    <row r="100" spans="1:17" x14ac:dyDescent="0.3">
      <c r="A100" s="14"/>
      <c r="B100" s="2" t="s">
        <v>19</v>
      </c>
      <c r="C100" s="4">
        <v>975.16827639321821</v>
      </c>
      <c r="D100" s="4">
        <v>1195.4716730008279</v>
      </c>
      <c r="E100" s="4">
        <v>1551.3352741416461</v>
      </c>
      <c r="F100" s="4">
        <v>1907.302931383429</v>
      </c>
      <c r="G100" s="4">
        <v>2286.1714202399767</v>
      </c>
      <c r="H100" s="4">
        <v>2690.9761070697173</v>
      </c>
      <c r="I100" s="4">
        <v>3127.5846343020257</v>
      </c>
      <c r="J100" s="4">
        <v>3600.9619998158219</v>
      </c>
      <c r="K100" s="4">
        <v>4114.1722228183235</v>
      </c>
      <c r="L100" s="4">
        <v>4672.6594603626654</v>
      </c>
      <c r="M100" s="4">
        <v>5283.5151219793952</v>
      </c>
      <c r="N100" s="4">
        <v>5952.2658074098217</v>
      </c>
      <c r="O100" s="5">
        <v>0.14146363243395688</v>
      </c>
      <c r="Q100" s="66"/>
    </row>
    <row r="101" spans="1:17" x14ac:dyDescent="0.3">
      <c r="B101" s="6" t="s">
        <v>13</v>
      </c>
      <c r="C101" s="7">
        <v>975.16827639321764</v>
      </c>
      <c r="D101" s="7">
        <v>1195.4797594642939</v>
      </c>
      <c r="E101" s="7">
        <v>1551.3563061672478</v>
      </c>
      <c r="F101" s="7">
        <v>1907.3417206456363</v>
      </c>
      <c r="G101" s="7">
        <v>2286.2333732833531</v>
      </c>
      <c r="H101" s="7">
        <v>2691.0671606689575</v>
      </c>
      <c r="I101" s="7">
        <v>3127.711444800073</v>
      </c>
      <c r="J101" s="7">
        <v>3601.1320501857344</v>
      </c>
      <c r="K101" s="7">
        <v>4114.3938449334746</v>
      </c>
      <c r="L101" s="7">
        <v>4672.9420497355295</v>
      </c>
      <c r="M101" s="7">
        <v>5283.8693800915262</v>
      </c>
      <c r="N101" s="7">
        <v>5952.7038013858792</v>
      </c>
      <c r="O101" s="5">
        <v>0.14147119382479989</v>
      </c>
      <c r="Q101" s="66"/>
    </row>
    <row r="103" spans="1:17" x14ac:dyDescent="0.3">
      <c r="B103" s="67" t="s">
        <v>180</v>
      </c>
      <c r="C103" s="67"/>
      <c r="D103" s="67"/>
      <c r="E103" s="67"/>
      <c r="F103" s="67"/>
      <c r="G103" s="67"/>
      <c r="H103" s="67"/>
      <c r="I103" s="67"/>
      <c r="J103" s="67"/>
      <c r="K103" s="67"/>
      <c r="L103" s="67"/>
      <c r="M103" s="67"/>
      <c r="N103" s="67"/>
      <c r="O103" s="67"/>
    </row>
    <row r="104" spans="1:17" ht="15" thickBot="1" x14ac:dyDescent="0.35"/>
    <row r="105" spans="1:17" ht="15.75" customHeight="1" thickBot="1" x14ac:dyDescent="0.35">
      <c r="A105" s="1" t="str">
        <f>"The "&amp;LOWER(INDEX(B106:B114,MATCH(MAX(INDEX(B106:O114,,MATCH(2018,B105:O105,0))),INDEX(B106:O114,,MATCH(2018,B105:O105,0)),0)))&amp;" "&amp;LOWER(B105)&amp;" segment dominated the market in terms of revenue in 2018. The market was valued at USD "&amp;TEXT(MAX(INDEX(B106:O114,,MATCH(2018,B105:O105,0))),"#,##0.0")&amp;" Million in 2018 and is estimated to reach USD "&amp;TEXT(INDEX(N106:N114,MATCH(MAX(INDEX(B106:O114,,MATCH(2018,C105:O105,0))),INDEX(B106:O114,,MATCH(2018,C105:O105,0)),0)),"#,##0.0")&amp;" Million by 2025, growing at a CAGR of "&amp;TEXT(INDEX(O106:O114,MATCH(MAX(INDEX(B106:O114,,MATCH(2018,C105:O105,0))),INDEX(B106:O114,,MATCH(2018,C105:O105,0)),0)),"0.0%")&amp;" from 2019 to 2025. "&amp;CHAR(10)&amp;"Followed by "&amp;LOWER(INDEX(B106:B114,MATCH(MAX(INDEX(B106:O114,,MATCH(2018,B105:O105,0))),INDEX(B106:O114,,MATCH(2018,B105:O105,0)),0)))&amp;", the "&amp;LOWER(INDEX(B106:B114,MATCH(LARGE(INDEX(B106:O114,,MATCH(2018,B105:O105,0)),2),INDEX(B106:O114,,MATCH(2018,B105:O105,0)),0)))&amp;" segment is expected grow steadily at a CAGR of "&amp;TEXT(INDEX(O106:O114,MATCH(LARGE(INDEX(B106:O114,,MATCH(2018,C105:O105,0)),2),INDEX(B106:O114,,MATCH(2018,C105:O105,0)),0)),"0.0%")&amp;" from 2019 to 2025 and attain the value of USD "&amp;TEXT(INDEX(N106:N114,MATCH(LARGE(INDEX(B106:O114,,MATCH(2018,C105:O105,0)),2),INDEX(B106:O114,,MATCH(2018,C105:O105,0)),0)),"#,##0.0")&amp;" Million by 2025. The "&amp;LOWER(INDEX(B106:B114,MATCH(LARGE(INDEX(B106:O114,,MATCH(2018,B105:O105,0)),2),INDEX(B106:O114,,MATCH(2018,B105:O105,0)),0)))&amp;" segment was valued at USD "&amp;TEXT(INDEX(G106:G114,MATCH(LARGE(INDEX(B106:O114,,MATCH(2018,C105:O105,0)),2),INDEX(B106:O114,,MATCH(2018,C105:O105,0)),0)),"#,##0.0")&amp;" Million in 2018. "&amp;CHAR(10)&amp;"However, the "&amp;LOWER(INDEX(B105:B114,MATCH(MAX(INDEX(B105:O114,,MATCH(O105,B105:O105,0))),INDEX(B105:O114,,MATCH(O105,B105:O105,0)),0)))&amp;" segment is expected to witness highest growth rate of "&amp;TEXT(MAX(INDEX(B106:O114,,MATCH(O106,B106:O106,0))),"0.0%")&amp; ". The segment was valued at USD "&amp;TEXT(INDEX(INDEX(B105:O114,,MATCH(2018,B105:O105,0)),MATCH(MAX(INDEX(B105:O114,,MATCH(O105,B105:O105,0))),INDEX(B105:O114,,MATCH(O105,B105:O105,0)),0)),"#,##0.0")&amp;" Million in 2018 and is expected to reach USD "&amp;TEXT(INDEX(N106:N114,MATCH(MAX(INDEX(B106:O114,,MATCH(O106,B106:O106,0))),INDEX(B106:O114,,MATCH(O106,B106:O106,0)),0)),"#,##0.0")&amp;" Million by 2025."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7 segment is expected to witness highest growth rate of 15.0%. The segment was valued at USD 221.3 Million in 2018 and is expected to reach USD 608.2 Million by 2025.</v>
      </c>
      <c r="B105" s="2" t="s">
        <v>15</v>
      </c>
      <c r="C105" s="2">
        <v>2014</v>
      </c>
      <c r="D105" s="2">
        <v>2015</v>
      </c>
      <c r="E105" s="2">
        <v>2016</v>
      </c>
      <c r="F105" s="2">
        <v>2017</v>
      </c>
      <c r="G105" s="2">
        <v>2018</v>
      </c>
      <c r="H105" s="2">
        <v>2019</v>
      </c>
      <c r="I105" s="2">
        <v>2020</v>
      </c>
      <c r="J105" s="2">
        <v>2021</v>
      </c>
      <c r="K105" s="2">
        <v>2022</v>
      </c>
      <c r="L105" s="2">
        <v>2023</v>
      </c>
      <c r="M105" s="2">
        <v>2024</v>
      </c>
      <c r="N105" s="2">
        <v>2025</v>
      </c>
      <c r="O105" s="2" t="s">
        <v>5</v>
      </c>
      <c r="Q105" s="66" t="str">
        <f>A105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7 segment is expected to witness highest growth rate of 15.0%. The segment was valued at USD 221.3 Million in 2018 and is expected to reach USD 608.2 Million by 2025.</v>
      </c>
    </row>
    <row r="106" spans="1:17" x14ac:dyDescent="0.3">
      <c r="A106" s="59" t="s">
        <v>147</v>
      </c>
      <c r="B106" s="3" t="s">
        <v>190</v>
      </c>
      <c r="C106" s="4">
        <v>110.08944068429535</v>
      </c>
      <c r="D106" s="4">
        <v>134.83864822608524</v>
      </c>
      <c r="E106" s="4">
        <v>174.83014538563884</v>
      </c>
      <c r="F106" s="4">
        <v>214.77521222547745</v>
      </c>
      <c r="G106" s="4">
        <v>257.24250566199782</v>
      </c>
      <c r="H106" s="4">
        <v>302.5726522911549</v>
      </c>
      <c r="I106" s="4">
        <v>351.4241953563477</v>
      </c>
      <c r="J106" s="4">
        <v>404.35333524989983</v>
      </c>
      <c r="K106" s="4">
        <v>461.70247676146903</v>
      </c>
      <c r="L106" s="4">
        <v>524.08119699702104</v>
      </c>
      <c r="M106" s="4">
        <v>592.28353410751652</v>
      </c>
      <c r="N106" s="4">
        <v>666.92790977148877</v>
      </c>
      <c r="O106" s="5">
        <v>0.1407965611030555</v>
      </c>
      <c r="Q106" s="66"/>
    </row>
    <row r="107" spans="1:17" x14ac:dyDescent="0.3">
      <c r="A107" s="60" t="s">
        <v>148</v>
      </c>
      <c r="B107" s="3" t="s">
        <v>191</v>
      </c>
      <c r="C107" s="4">
        <v>96.03414286559476</v>
      </c>
      <c r="D107" s="4">
        <v>118.17889816962554</v>
      </c>
      <c r="E107" s="4">
        <v>153.9482023300904</v>
      </c>
      <c r="F107" s="4">
        <v>190.0041263113809</v>
      </c>
      <c r="G107" s="4">
        <v>228.62836554486674</v>
      </c>
      <c r="H107" s="4">
        <v>270.15518222861681</v>
      </c>
      <c r="I107" s="4">
        <v>315.20938028975877</v>
      </c>
      <c r="J107" s="4">
        <v>364.33408652714888</v>
      </c>
      <c r="K107" s="4">
        <v>417.88772406781715</v>
      </c>
      <c r="L107" s="4">
        <v>476.47688586443292</v>
      </c>
      <c r="M107" s="4">
        <v>540.88616813877729</v>
      </c>
      <c r="N107" s="4">
        <v>611.75153497713495</v>
      </c>
      <c r="O107" s="5">
        <v>0.14593581793455135</v>
      </c>
      <c r="Q107" s="66"/>
    </row>
    <row r="108" spans="1:17" x14ac:dyDescent="0.3">
      <c r="A108" s="60" t="s">
        <v>149</v>
      </c>
      <c r="B108" s="3" t="s">
        <v>192</v>
      </c>
      <c r="C108" s="4">
        <v>47.585563626541344</v>
      </c>
      <c r="D108" s="4">
        <v>58.107633097590714</v>
      </c>
      <c r="E108" s="4">
        <v>75.111167159286239</v>
      </c>
      <c r="F108" s="4">
        <v>91.985210637432942</v>
      </c>
      <c r="G108" s="4">
        <v>109.82388619723233</v>
      </c>
      <c r="H108" s="4">
        <v>128.7593547002009</v>
      </c>
      <c r="I108" s="4">
        <v>149.05643912028904</v>
      </c>
      <c r="J108" s="4">
        <v>170.93265778478522</v>
      </c>
      <c r="K108" s="4">
        <v>194.51188825356869</v>
      </c>
      <c r="L108" s="4">
        <v>220.02774558785961</v>
      </c>
      <c r="M108" s="4">
        <v>247.78695233265211</v>
      </c>
      <c r="N108" s="4">
        <v>278.01775928934421</v>
      </c>
      <c r="O108" s="5">
        <v>0.13688261281987413</v>
      </c>
      <c r="Q108" s="66"/>
    </row>
    <row r="109" spans="1:17" x14ac:dyDescent="0.3">
      <c r="A109" s="60" t="s">
        <v>150</v>
      </c>
      <c r="B109" s="3" t="s">
        <v>193</v>
      </c>
      <c r="C109" s="4">
        <v>41.889118721206763</v>
      </c>
      <c r="D109" s="4">
        <v>51.19947011337684</v>
      </c>
      <c r="E109" s="4">
        <v>66.238681421828687</v>
      </c>
      <c r="F109" s="4">
        <v>81.188074266006808</v>
      </c>
      <c r="G109" s="4">
        <v>97.014894175395895</v>
      </c>
      <c r="H109" s="4">
        <v>113.83763648598605</v>
      </c>
      <c r="I109" s="4">
        <v>131.89252505714254</v>
      </c>
      <c r="J109" s="4">
        <v>151.37457931654481</v>
      </c>
      <c r="K109" s="4">
        <v>172.39633555983784</v>
      </c>
      <c r="L109" s="4">
        <v>195.16791959579805</v>
      </c>
      <c r="M109" s="4">
        <v>219.9648914129919</v>
      </c>
      <c r="N109" s="4">
        <v>246.99377810233932</v>
      </c>
      <c r="O109" s="5">
        <v>0.13780199391800996</v>
      </c>
      <c r="Q109" s="66"/>
    </row>
    <row r="110" spans="1:17" x14ac:dyDescent="0.3">
      <c r="A110" s="14"/>
      <c r="B110" s="3" t="s">
        <v>194</v>
      </c>
      <c r="C110" s="4">
        <v>48.396525611479824</v>
      </c>
      <c r="D110" s="4">
        <v>58.770325951645034</v>
      </c>
      <c r="E110" s="4">
        <v>75.533265327412337</v>
      </c>
      <c r="F110" s="4">
        <v>91.96146066134925</v>
      </c>
      <c r="G110" s="4">
        <v>109.14175594732038</v>
      </c>
      <c r="H110" s="4">
        <v>127.1826541243956</v>
      </c>
      <c r="I110" s="4">
        <v>146.31907780811272</v>
      </c>
      <c r="J110" s="4">
        <v>166.73254413552883</v>
      </c>
      <c r="K110" s="4">
        <v>188.50747931121012</v>
      </c>
      <c r="L110" s="4">
        <v>211.82982656371712</v>
      </c>
      <c r="M110" s="4">
        <v>236.94831556648256</v>
      </c>
      <c r="N110" s="4">
        <v>264.02783176456956</v>
      </c>
      <c r="O110" s="5">
        <v>0.12945856782424525</v>
      </c>
      <c r="Q110" s="66"/>
    </row>
    <row r="111" spans="1:17" x14ac:dyDescent="0.3">
      <c r="A111" s="14"/>
      <c r="B111" s="3" t="s">
        <v>195</v>
      </c>
      <c r="C111" s="4">
        <v>54.341122845229954</v>
      </c>
      <c r="D111" s="4">
        <v>66.782769334149236</v>
      </c>
      <c r="E111" s="4">
        <v>86.874409849646398</v>
      </c>
      <c r="F111" s="4">
        <v>107.06891754728323</v>
      </c>
      <c r="G111" s="4">
        <v>128.65018575432936</v>
      </c>
      <c r="H111" s="4">
        <v>151.79890954059414</v>
      </c>
      <c r="I111" s="4">
        <v>176.85762489434799</v>
      </c>
      <c r="J111" s="4">
        <v>204.12092393363167</v>
      </c>
      <c r="K111" s="4">
        <v>233.7781007908369</v>
      </c>
      <c r="L111" s="4">
        <v>266.15571801503586</v>
      </c>
      <c r="M111" s="4">
        <v>301.67739341411755</v>
      </c>
      <c r="N111" s="4">
        <v>340.68107324460595</v>
      </c>
      <c r="O111" s="5">
        <v>0.14422972518540877</v>
      </c>
      <c r="Q111" s="66"/>
    </row>
    <row r="112" spans="1:17" x14ac:dyDescent="0.3">
      <c r="A112" s="14"/>
      <c r="B112" s="3" t="s">
        <v>196</v>
      </c>
      <c r="C112" s="4">
        <v>91.297566947000178</v>
      </c>
      <c r="D112" s="4">
        <v>112.88626282112395</v>
      </c>
      <c r="E112" s="4">
        <v>147.735270223952</v>
      </c>
      <c r="F112" s="4">
        <v>183.15501884178258</v>
      </c>
      <c r="G112" s="4">
        <v>221.34489856544218</v>
      </c>
      <c r="H112" s="4">
        <v>262.64874113010774</v>
      </c>
      <c r="I112" s="4">
        <v>307.69765535315844</v>
      </c>
      <c r="J112" s="4">
        <v>357.05048805641309</v>
      </c>
      <c r="K112" s="4">
        <v>411.09028562014339</v>
      </c>
      <c r="L112" s="4">
        <v>470.44776726923749</v>
      </c>
      <c r="M112" s="4">
        <v>535.9357988948293</v>
      </c>
      <c r="N112" s="4">
        <v>608.22706238470994</v>
      </c>
      <c r="O112" s="5">
        <v>0.15022217490040957</v>
      </c>
      <c r="Q112" s="66"/>
    </row>
    <row r="113" spans="1:17" x14ac:dyDescent="0.3">
      <c r="A113" s="14"/>
      <c r="B113" s="3" t="s">
        <v>197</v>
      </c>
      <c r="C113" s="4">
        <v>72.086855892738953</v>
      </c>
      <c r="D113" s="4">
        <v>88.887615215316103</v>
      </c>
      <c r="E113" s="4">
        <v>116.01421395083256</v>
      </c>
      <c r="F113" s="4">
        <v>143.45591404558542</v>
      </c>
      <c r="G113" s="4">
        <v>172.93959396483615</v>
      </c>
      <c r="H113" s="4">
        <v>204.72692272846982</v>
      </c>
      <c r="I113" s="4">
        <v>239.30168457260845</v>
      </c>
      <c r="J113" s="4">
        <v>277.08854914325576</v>
      </c>
      <c r="K113" s="4">
        <v>318.37388948196298</v>
      </c>
      <c r="L113" s="4">
        <v>363.63486152958592</v>
      </c>
      <c r="M113" s="4">
        <v>413.48728088692224</v>
      </c>
      <c r="N113" s="4">
        <v>468.43647571133323</v>
      </c>
      <c r="O113" s="5">
        <v>0.14792264796089927</v>
      </c>
      <c r="Q113" s="66"/>
    </row>
    <row r="114" spans="1:17" x14ac:dyDescent="0.3">
      <c r="A114" s="14"/>
      <c r="B114" s="3" t="s">
        <v>198</v>
      </c>
      <c r="C114" s="4">
        <v>59.554450389212207</v>
      </c>
      <c r="D114" s="4">
        <v>73.367399929434256</v>
      </c>
      <c r="E114" s="4">
        <v>95.670851325393201</v>
      </c>
      <c r="F114" s="4">
        <v>118.19422369153608</v>
      </c>
      <c r="G114" s="4">
        <v>142.35881210520051</v>
      </c>
      <c r="H114" s="4">
        <v>168.37582649926011</v>
      </c>
      <c r="I114" s="4">
        <v>196.63829821186948</v>
      </c>
      <c r="J114" s="4">
        <v>227.48940666604298</v>
      </c>
      <c r="K114" s="4">
        <v>261.15776392642886</v>
      </c>
      <c r="L114" s="4">
        <v>298.02763232226232</v>
      </c>
      <c r="M114" s="4">
        <v>338.59558655638858</v>
      </c>
      <c r="N114" s="4">
        <v>383.26620740018166</v>
      </c>
      <c r="O114" s="5">
        <v>0.14692969754317708</v>
      </c>
      <c r="Q114" s="66"/>
    </row>
    <row r="115" spans="1:17" x14ac:dyDescent="0.3">
      <c r="A115" s="14"/>
      <c r="B115" s="2" t="s">
        <v>19</v>
      </c>
      <c r="C115" s="4">
        <v>975.16827639321821</v>
      </c>
      <c r="D115" s="4">
        <v>1195.4716730008279</v>
      </c>
      <c r="E115" s="4">
        <v>1551.3352741416461</v>
      </c>
      <c r="F115" s="4">
        <v>1907.302931383429</v>
      </c>
      <c r="G115" s="4">
        <v>2286.1714202399767</v>
      </c>
      <c r="H115" s="4">
        <v>2690.9761070697173</v>
      </c>
      <c r="I115" s="4">
        <v>3127.5846343020257</v>
      </c>
      <c r="J115" s="4">
        <v>3600.9619998158219</v>
      </c>
      <c r="K115" s="4">
        <v>4114.1722228183235</v>
      </c>
      <c r="L115" s="4">
        <v>4672.6594603626654</v>
      </c>
      <c r="M115" s="4">
        <v>5283.5151219793952</v>
      </c>
      <c r="N115" s="4">
        <v>5952.2658074098217</v>
      </c>
      <c r="O115" s="5">
        <v>0.14146363243395688</v>
      </c>
      <c r="Q115" s="66"/>
    </row>
    <row r="116" spans="1:17" x14ac:dyDescent="0.3">
      <c r="B116" s="6" t="s">
        <v>13</v>
      </c>
      <c r="C116" s="7">
        <v>975.16827639321764</v>
      </c>
      <c r="D116" s="7">
        <v>1195.4797594642939</v>
      </c>
      <c r="E116" s="7">
        <v>1551.3563061672478</v>
      </c>
      <c r="F116" s="7">
        <v>1907.3417206456363</v>
      </c>
      <c r="G116" s="7">
        <v>2286.2333732833531</v>
      </c>
      <c r="H116" s="7">
        <v>2691.0671606689575</v>
      </c>
      <c r="I116" s="7">
        <v>3127.711444800073</v>
      </c>
      <c r="J116" s="7">
        <v>3601.1320501857344</v>
      </c>
      <c r="K116" s="7">
        <v>4114.3938449334746</v>
      </c>
      <c r="L116" s="7">
        <v>4672.9420497355295</v>
      </c>
      <c r="M116" s="7">
        <v>5283.8693800915262</v>
      </c>
      <c r="N116" s="7">
        <v>5952.7038013858792</v>
      </c>
      <c r="O116" s="5">
        <v>0.14147119382479989</v>
      </c>
      <c r="Q116" s="66"/>
    </row>
    <row r="118" spans="1:17" x14ac:dyDescent="0.3">
      <c r="B118" s="67" t="s">
        <v>181</v>
      </c>
      <c r="C118" s="67"/>
      <c r="D118" s="67"/>
      <c r="E118" s="67"/>
      <c r="F118" s="67"/>
      <c r="G118" s="67"/>
      <c r="H118" s="67"/>
      <c r="I118" s="67"/>
      <c r="J118" s="67"/>
      <c r="K118" s="67"/>
      <c r="L118" s="67"/>
      <c r="M118" s="67"/>
      <c r="N118" s="67"/>
      <c r="O118" s="67"/>
    </row>
    <row r="119" spans="1:17" ht="15" thickBot="1" x14ac:dyDescent="0.35"/>
    <row r="120" spans="1:17" ht="15.75" customHeight="1" thickBot="1" x14ac:dyDescent="0.35">
      <c r="A120" s="1" t="str">
        <f>"The "&amp;LOWER(INDEX(B121:B130,MATCH(MAX(INDEX(B121:O130,,MATCH(2018,B120:O120,0))),INDEX(B121:O130,,MATCH(2018,B120:O120,0)),0)))&amp;" "&amp;LOWER(B120)&amp;" segment dominated the market in terms of revenue in 2018. The market was valued at USD "&amp;TEXT(MAX(INDEX(B121:O130,,MATCH(2018,B120:O120,0))),"#,##0.0")&amp;" Million in 2018 and is estimated to reach USD "&amp;TEXT(INDEX(N121:N130,MATCH(MAX(INDEX(B121:O130,,MATCH(2018,C120:O120,0))),INDEX(B121:O130,,MATCH(2018,C120:O120,0)),0)),"#,##0.0")&amp;" Million by 2025, growing at a CAGR of "&amp;TEXT(INDEX(O121:O130,MATCH(MAX(INDEX(B121:O130,,MATCH(2018,C120:O120,0))),INDEX(B121:O130,,MATCH(2018,C120:O120,0)),0)),"0.0%")&amp;" from 2019 to 2025. "&amp;CHAR(10)&amp;"Followed by "&amp;LOWER(INDEX(B121:B130,MATCH(MAX(INDEX(B121:O130,,MATCH(2018,B120:O120,0))),INDEX(B121:O130,,MATCH(2018,B120:O120,0)),0)))&amp;", the "&amp;LOWER(INDEX(B121:B130,MATCH(LARGE(INDEX(B121:O130,,MATCH(2018,B120:O120,0)),2),INDEX(B121:O130,,MATCH(2018,B120:O120,0)),0)))&amp;" segment is expected grow steadily at a CAGR of "&amp;TEXT(INDEX(O121:O130,MATCH(LARGE(INDEX(B121:O130,,MATCH(2018,C120:O120,0)),2),INDEX(B121:O130,,MATCH(2018,C120:O120,0)),0)),"0.0%")&amp;" from 2019 to 2025 and attain the value of USD "&amp;TEXT(INDEX(N121:N130,MATCH(LARGE(INDEX(B121:O130,,MATCH(2018,C120:O120,0)),2),INDEX(B121:O130,,MATCH(2018,C120:O120,0)),0)),"#,##0.0")&amp;" Million by 2025. The "&amp;LOWER(INDEX(B121:B130,MATCH(LARGE(INDEX(B121:O130,,MATCH(2018,B120:O120,0)),2),INDEX(B121:O130,,MATCH(2018,B120:O120,0)),0)))&amp;" segment was valued at USD "&amp;TEXT(INDEX(G121:G130,MATCH(LARGE(INDEX(B121:O130,,MATCH(2018,C120:O120,0)),2),INDEX(B121:O130,,MATCH(2018,C120:O120,0)),0)),"#,##0.0")&amp;" Million in 2018. "&amp;CHAR(10)&amp;"However, the "&amp;LOWER(INDEX(B120:B130,MATCH(MAX(INDEX(B120:O130,,MATCH(O120,B120:O120,0))),INDEX(B120:O130,,MATCH(O120,B120:O120,0)),0)))&amp;" segment is expected to witness highest growth rate of "&amp;TEXT(MAX(INDEX(B121:O130,,MATCH(O121,B121:O121,0))),"0.0%")&amp; ". The segment was valued at USD "&amp;TEXT(INDEX(INDEX(B120:O130,,MATCH(2018,B120:O120,0)),MATCH(MAX(INDEX(B120:O130,,MATCH(O120,B120:O120,0))),INDEX(B120:O130,,MATCH(O120,B120:O120,0)),0)),"#,##0.0")&amp;" Million in 2018 and is expected to reach USD "&amp;TEXT(INDEX(N121:N130,MATCH(MAX(INDEX(B121:O130,,MATCH(O121,B121:O121,0))),INDEX(B121:O130,,MATCH(O121,B121:O121,0)),0)),"#,##0.0")&amp;" Million by 2025."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7 segment is expected to witness highest growth rate of 15.0%. The segment was valued at USD 221.3 Million in 2018 and is expected to reach USD 608.2 Million by 2025.</v>
      </c>
      <c r="B120" s="2" t="s">
        <v>15</v>
      </c>
      <c r="C120" s="2">
        <v>2014</v>
      </c>
      <c r="D120" s="2">
        <v>2015</v>
      </c>
      <c r="E120" s="2">
        <v>2016</v>
      </c>
      <c r="F120" s="2">
        <v>2017</v>
      </c>
      <c r="G120" s="2">
        <v>2018</v>
      </c>
      <c r="H120" s="2">
        <v>2019</v>
      </c>
      <c r="I120" s="2">
        <v>2020</v>
      </c>
      <c r="J120" s="2">
        <v>2021</v>
      </c>
      <c r="K120" s="2">
        <v>2022</v>
      </c>
      <c r="L120" s="2">
        <v>2023</v>
      </c>
      <c r="M120" s="2">
        <v>2024</v>
      </c>
      <c r="N120" s="2">
        <v>2025</v>
      </c>
      <c r="O120" s="2" t="s">
        <v>5</v>
      </c>
      <c r="Q120" s="66" t="str">
        <f>A120</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7 segment is expected to witness highest growth rate of 15.0%. The segment was valued at USD 221.3 Million in 2018 and is expected to reach USD 608.2 Million by 2025.</v>
      </c>
    </row>
    <row r="121" spans="1:17" x14ac:dyDescent="0.3">
      <c r="A121" s="59" t="s">
        <v>147</v>
      </c>
      <c r="B121" s="3" t="s">
        <v>190</v>
      </c>
      <c r="C121" s="4">
        <v>110.08944068429535</v>
      </c>
      <c r="D121" s="4">
        <v>134.83864822608524</v>
      </c>
      <c r="E121" s="4">
        <v>174.83014538563884</v>
      </c>
      <c r="F121" s="4">
        <v>214.77521222547745</v>
      </c>
      <c r="G121" s="4">
        <v>257.24250566199782</v>
      </c>
      <c r="H121" s="4">
        <v>302.5726522911549</v>
      </c>
      <c r="I121" s="4">
        <v>351.4241953563477</v>
      </c>
      <c r="J121" s="4">
        <v>404.35333524989983</v>
      </c>
      <c r="K121" s="4">
        <v>461.70247676146903</v>
      </c>
      <c r="L121" s="4">
        <v>524.08119699702104</v>
      </c>
      <c r="M121" s="4">
        <v>592.28353410751652</v>
      </c>
      <c r="N121" s="4">
        <v>666.92790977148877</v>
      </c>
      <c r="O121" s="5">
        <v>0.1407965611030555</v>
      </c>
      <c r="Q121" s="66"/>
    </row>
    <row r="122" spans="1:17" x14ac:dyDescent="0.3">
      <c r="A122" s="60" t="s">
        <v>148</v>
      </c>
      <c r="B122" s="3" t="s">
        <v>191</v>
      </c>
      <c r="C122" s="4">
        <v>96.03414286559476</v>
      </c>
      <c r="D122" s="4">
        <v>118.17889816962554</v>
      </c>
      <c r="E122" s="4">
        <v>153.9482023300904</v>
      </c>
      <c r="F122" s="4">
        <v>190.0041263113809</v>
      </c>
      <c r="G122" s="4">
        <v>228.62836554486674</v>
      </c>
      <c r="H122" s="4">
        <v>270.15518222861681</v>
      </c>
      <c r="I122" s="4">
        <v>315.20938028975877</v>
      </c>
      <c r="J122" s="4">
        <v>364.33408652714888</v>
      </c>
      <c r="K122" s="4">
        <v>417.88772406781715</v>
      </c>
      <c r="L122" s="4">
        <v>476.47688586443292</v>
      </c>
      <c r="M122" s="4">
        <v>540.88616813877729</v>
      </c>
      <c r="N122" s="4">
        <v>611.75153497713495</v>
      </c>
      <c r="O122" s="5">
        <v>0.14593581793455135</v>
      </c>
      <c r="Q122" s="66"/>
    </row>
    <row r="123" spans="1:17" x14ac:dyDescent="0.3">
      <c r="A123" s="60" t="s">
        <v>149</v>
      </c>
      <c r="B123" s="3" t="s">
        <v>192</v>
      </c>
      <c r="C123" s="4">
        <v>47.585563626541344</v>
      </c>
      <c r="D123" s="4">
        <v>58.107633097590714</v>
      </c>
      <c r="E123" s="4">
        <v>75.111167159286239</v>
      </c>
      <c r="F123" s="4">
        <v>91.985210637432942</v>
      </c>
      <c r="G123" s="4">
        <v>109.82388619723233</v>
      </c>
      <c r="H123" s="4">
        <v>128.7593547002009</v>
      </c>
      <c r="I123" s="4">
        <v>149.05643912028904</v>
      </c>
      <c r="J123" s="4">
        <v>170.93265778478522</v>
      </c>
      <c r="K123" s="4">
        <v>194.51188825356869</v>
      </c>
      <c r="L123" s="4">
        <v>220.02774558785961</v>
      </c>
      <c r="M123" s="4">
        <v>247.78695233265211</v>
      </c>
      <c r="N123" s="4">
        <v>278.01775928934421</v>
      </c>
      <c r="O123" s="5">
        <v>0.13688261281987413</v>
      </c>
      <c r="Q123" s="66"/>
    </row>
    <row r="124" spans="1:17" x14ac:dyDescent="0.3">
      <c r="A124" s="60" t="s">
        <v>150</v>
      </c>
      <c r="B124" s="3" t="s">
        <v>193</v>
      </c>
      <c r="C124" s="4">
        <v>41.889118721206763</v>
      </c>
      <c r="D124" s="4">
        <v>51.19947011337684</v>
      </c>
      <c r="E124" s="4">
        <v>66.238681421828687</v>
      </c>
      <c r="F124" s="4">
        <v>81.188074266006808</v>
      </c>
      <c r="G124" s="4">
        <v>97.014894175395895</v>
      </c>
      <c r="H124" s="4">
        <v>113.83763648598605</v>
      </c>
      <c r="I124" s="4">
        <v>131.89252505714254</v>
      </c>
      <c r="J124" s="4">
        <v>151.37457931654481</v>
      </c>
      <c r="K124" s="4">
        <v>172.39633555983784</v>
      </c>
      <c r="L124" s="4">
        <v>195.16791959579805</v>
      </c>
      <c r="M124" s="4">
        <v>219.9648914129919</v>
      </c>
      <c r="N124" s="4">
        <v>246.99377810233932</v>
      </c>
      <c r="O124" s="5">
        <v>0.13780199391800996</v>
      </c>
      <c r="Q124" s="66"/>
    </row>
    <row r="125" spans="1:17" x14ac:dyDescent="0.3">
      <c r="A125" s="14"/>
      <c r="B125" s="3" t="s">
        <v>194</v>
      </c>
      <c r="C125" s="4">
        <v>48.396525611479824</v>
      </c>
      <c r="D125" s="4">
        <v>58.770325951645034</v>
      </c>
      <c r="E125" s="4">
        <v>75.533265327412337</v>
      </c>
      <c r="F125" s="4">
        <v>91.96146066134925</v>
      </c>
      <c r="G125" s="4">
        <v>109.14175594732038</v>
      </c>
      <c r="H125" s="4">
        <v>127.1826541243956</v>
      </c>
      <c r="I125" s="4">
        <v>146.31907780811272</v>
      </c>
      <c r="J125" s="4">
        <v>166.73254413552883</v>
      </c>
      <c r="K125" s="4">
        <v>188.50747931121012</v>
      </c>
      <c r="L125" s="4">
        <v>211.82982656371712</v>
      </c>
      <c r="M125" s="4">
        <v>236.94831556648256</v>
      </c>
      <c r="N125" s="4">
        <v>264.02783176456956</v>
      </c>
      <c r="O125" s="5">
        <v>0.12945856782424525</v>
      </c>
      <c r="Q125" s="66"/>
    </row>
    <row r="126" spans="1:17" x14ac:dyDescent="0.3">
      <c r="A126" s="14"/>
      <c r="B126" s="3" t="s">
        <v>195</v>
      </c>
      <c r="C126" s="4">
        <v>54.341122845229954</v>
      </c>
      <c r="D126" s="4">
        <v>66.782769334149236</v>
      </c>
      <c r="E126" s="4">
        <v>86.874409849646398</v>
      </c>
      <c r="F126" s="4">
        <v>107.06891754728323</v>
      </c>
      <c r="G126" s="4">
        <v>128.65018575432936</v>
      </c>
      <c r="H126" s="4">
        <v>151.79890954059414</v>
      </c>
      <c r="I126" s="4">
        <v>176.85762489434799</v>
      </c>
      <c r="J126" s="4">
        <v>204.12092393363167</v>
      </c>
      <c r="K126" s="4">
        <v>233.7781007908369</v>
      </c>
      <c r="L126" s="4">
        <v>266.15571801503586</v>
      </c>
      <c r="M126" s="4">
        <v>301.67739341411755</v>
      </c>
      <c r="N126" s="4">
        <v>340.68107324460595</v>
      </c>
      <c r="O126" s="5">
        <v>0.14422972518540877</v>
      </c>
      <c r="Q126" s="66"/>
    </row>
    <row r="127" spans="1:17" x14ac:dyDescent="0.3">
      <c r="A127" s="14"/>
      <c r="B127" s="3" t="s">
        <v>196</v>
      </c>
      <c r="C127" s="4">
        <v>91.297566947000178</v>
      </c>
      <c r="D127" s="4">
        <v>112.88626282112395</v>
      </c>
      <c r="E127" s="4">
        <v>147.735270223952</v>
      </c>
      <c r="F127" s="4">
        <v>183.15501884178258</v>
      </c>
      <c r="G127" s="4">
        <v>221.34489856544218</v>
      </c>
      <c r="H127" s="4">
        <v>262.64874113010774</v>
      </c>
      <c r="I127" s="4">
        <v>307.69765535315844</v>
      </c>
      <c r="J127" s="4">
        <v>357.05048805641309</v>
      </c>
      <c r="K127" s="4">
        <v>411.09028562014339</v>
      </c>
      <c r="L127" s="4">
        <v>470.44776726923749</v>
      </c>
      <c r="M127" s="4">
        <v>535.9357988948293</v>
      </c>
      <c r="N127" s="4">
        <v>608.22706238470994</v>
      </c>
      <c r="O127" s="5">
        <v>0.15022217490040957</v>
      </c>
      <c r="Q127" s="66"/>
    </row>
    <row r="128" spans="1:17" x14ac:dyDescent="0.3">
      <c r="A128" s="14"/>
      <c r="B128" s="3" t="s">
        <v>197</v>
      </c>
      <c r="C128" s="4">
        <v>72.086855892738953</v>
      </c>
      <c r="D128" s="4">
        <v>88.887615215316103</v>
      </c>
      <c r="E128" s="4">
        <v>116.01421395083256</v>
      </c>
      <c r="F128" s="4">
        <v>143.45591404558542</v>
      </c>
      <c r="G128" s="4">
        <v>172.93959396483615</v>
      </c>
      <c r="H128" s="4">
        <v>204.72692272846982</v>
      </c>
      <c r="I128" s="4">
        <v>239.30168457260845</v>
      </c>
      <c r="J128" s="4">
        <v>277.08854914325576</v>
      </c>
      <c r="K128" s="4">
        <v>318.37388948196298</v>
      </c>
      <c r="L128" s="4">
        <v>363.63486152958592</v>
      </c>
      <c r="M128" s="4">
        <v>413.48728088692224</v>
      </c>
      <c r="N128" s="4">
        <v>468.43647571133323</v>
      </c>
      <c r="O128" s="5">
        <v>0.14792264796089927</v>
      </c>
      <c r="Q128" s="66"/>
    </row>
    <row r="129" spans="1:19" x14ac:dyDescent="0.3">
      <c r="A129" s="14"/>
      <c r="B129" s="3" t="s">
        <v>198</v>
      </c>
      <c r="C129" s="4">
        <v>70.368607855044218</v>
      </c>
      <c r="D129" s="4">
        <v>85.479195444649008</v>
      </c>
      <c r="E129" s="4">
        <v>109.90584182046136</v>
      </c>
      <c r="F129" s="4">
        <v>133.8739760009442</v>
      </c>
      <c r="G129" s="4">
        <v>158.96884510425286</v>
      </c>
      <c r="H129" s="4">
        <v>185.35528016168288</v>
      </c>
      <c r="I129" s="4">
        <v>213.38349480735926</v>
      </c>
      <c r="J129" s="4">
        <v>243.32748188695072</v>
      </c>
      <c r="K129" s="4">
        <v>275.32119376205827</v>
      </c>
      <c r="L129" s="4">
        <v>309.64846620919536</v>
      </c>
      <c r="M129" s="4">
        <v>346.68720023531256</v>
      </c>
      <c r="N129" s="4">
        <v>386.69537258021404</v>
      </c>
      <c r="O129" s="5">
        <v>0.1303874716708302</v>
      </c>
      <c r="Q129" s="66"/>
    </row>
    <row r="130" spans="1:19" x14ac:dyDescent="0.3">
      <c r="A130" s="14"/>
      <c r="B130" s="3" t="s">
        <v>199</v>
      </c>
      <c r="C130" s="4">
        <v>59.554450389212207</v>
      </c>
      <c r="D130" s="4">
        <v>73.367399929434256</v>
      </c>
      <c r="E130" s="4">
        <v>95.670851325393201</v>
      </c>
      <c r="F130" s="4">
        <v>118.19422369153608</v>
      </c>
      <c r="G130" s="4">
        <v>142.35881210520051</v>
      </c>
      <c r="H130" s="4">
        <v>168.37582649926011</v>
      </c>
      <c r="I130" s="4">
        <v>196.63829821186948</v>
      </c>
      <c r="J130" s="4">
        <v>227.48940666604298</v>
      </c>
      <c r="K130" s="4">
        <v>261.15776392642886</v>
      </c>
      <c r="L130" s="4">
        <v>298.02763232226232</v>
      </c>
      <c r="M130" s="4">
        <v>338.59558655638858</v>
      </c>
      <c r="N130" s="4">
        <v>383.26620740018166</v>
      </c>
      <c r="O130" s="5">
        <v>0.14692969754317708</v>
      </c>
      <c r="Q130" s="66"/>
    </row>
    <row r="131" spans="1:19" x14ac:dyDescent="0.3">
      <c r="A131" s="14"/>
      <c r="B131" s="2" t="s">
        <v>19</v>
      </c>
      <c r="C131" s="4">
        <v>975.16827639321821</v>
      </c>
      <c r="D131" s="4">
        <v>1195.4716730008279</v>
      </c>
      <c r="E131" s="4">
        <v>1551.3352741416461</v>
      </c>
      <c r="F131" s="4">
        <v>1907.302931383429</v>
      </c>
      <c r="G131" s="4">
        <v>2286.1714202399767</v>
      </c>
      <c r="H131" s="4">
        <v>2690.9761070697173</v>
      </c>
      <c r="I131" s="4">
        <v>3127.5846343020257</v>
      </c>
      <c r="J131" s="4">
        <v>3600.9619998158219</v>
      </c>
      <c r="K131" s="4">
        <v>4114.1722228183235</v>
      </c>
      <c r="L131" s="4">
        <v>4672.6594603626654</v>
      </c>
      <c r="M131" s="4">
        <v>5283.5151219793952</v>
      </c>
      <c r="N131" s="4">
        <v>5952.2658074098217</v>
      </c>
      <c r="O131" s="5">
        <v>0.14146363243395688</v>
      </c>
      <c r="Q131" s="66"/>
    </row>
    <row r="132" spans="1:19" x14ac:dyDescent="0.3">
      <c r="B132" s="6" t="s">
        <v>13</v>
      </c>
      <c r="C132" s="7">
        <v>975.16827639321764</v>
      </c>
      <c r="D132" s="7">
        <v>1195.4797594642939</v>
      </c>
      <c r="E132" s="7">
        <v>1551.3563061672478</v>
      </c>
      <c r="F132" s="7">
        <v>1907.3417206456363</v>
      </c>
      <c r="G132" s="7">
        <v>2286.2333732833531</v>
      </c>
      <c r="H132" s="7">
        <v>2691.0671606689575</v>
      </c>
      <c r="I132" s="7">
        <v>3127.711444800073</v>
      </c>
      <c r="J132" s="7">
        <v>3601.1320501857344</v>
      </c>
      <c r="K132" s="7">
        <v>4114.3938449334746</v>
      </c>
      <c r="L132" s="7">
        <v>4672.9420497355295</v>
      </c>
      <c r="M132" s="7">
        <v>5283.8693800915262</v>
      </c>
      <c r="N132" s="7">
        <v>5952.7038013858792</v>
      </c>
      <c r="O132" s="5">
        <v>0.14147119382479989</v>
      </c>
      <c r="Q132" s="66"/>
    </row>
    <row r="134" spans="1:19" s="48" customFormat="1" x14ac:dyDescent="0.3">
      <c r="A134" s="64" t="s">
        <v>161</v>
      </c>
      <c r="Q134" s="64" t="s">
        <v>161</v>
      </c>
    </row>
    <row r="136" spans="1:19" x14ac:dyDescent="0.3">
      <c r="B136" s="67" t="s">
        <v>182</v>
      </c>
      <c r="C136" s="67"/>
      <c r="D136" s="67"/>
      <c r="E136" s="67"/>
      <c r="F136" s="67"/>
      <c r="G136" s="67"/>
      <c r="H136" s="67"/>
      <c r="I136" s="67"/>
      <c r="J136" s="67"/>
      <c r="K136" s="67"/>
      <c r="L136" s="67"/>
      <c r="M136" s="67"/>
      <c r="N136" s="67"/>
      <c r="O136" s="67"/>
    </row>
    <row r="137" spans="1:19" ht="15" thickBot="1" x14ac:dyDescent="0.35"/>
    <row r="138" spans="1:19" ht="15.75" customHeight="1" thickBot="1" x14ac:dyDescent="0.35">
      <c r="A138" s="1" t="str">
        <f>"The "&amp;LOWER(INDEX(B139:B149,MATCH(MAX(INDEX(B139:O149,,MATCH(2018,B138:O138,0))),INDEX(B139:O149,,MATCH(2018,B138:O138,0)),0)))&amp;" "&amp;LOWER(B138)&amp;" segment dominated the market in terms of revenue in 2018. The market was valued at USD "&amp;TEXT(MAX(INDEX(B139:O149,,MATCH(2018,B138:O138,0))),"#,##0.0")&amp;" Million in 2018 and is estimated to reach USD "&amp;TEXT(INDEX(N139:N149,MATCH(MAX(INDEX(B139:O149,,MATCH(2018,C138:O138,0))),INDEX(B139:O149,,MATCH(2018,C138:O138,0)),0)),"#,##0.0")&amp;" Million by 2025, growing at a CAGR of "&amp;TEXT(INDEX(O139:O149,MATCH(MAX(INDEX(B139:O149,,MATCH(2018,C138:O138,0))),INDEX(B139:O149,,MATCH(2018,C138:O138,0)),0)),"0.0%")&amp;" from 2019 to 2025. "&amp;CHAR(10)&amp;"Followed by "&amp;LOWER(INDEX(B139:B149,MATCH(MAX(INDEX(B139:O149,,MATCH(2018,B138:O138,0))),INDEX(B139:O149,,MATCH(2018,B138:O138,0)),0)))&amp;", the "&amp;LOWER(INDEX(B139:B149,MATCH(LARGE(INDEX(B139:O149,,MATCH(2018,B138:O138,0)),2),INDEX(B139:O149,,MATCH(2018,B138:O138,0)),0)))&amp;" segment is expected grow steadily at a CAGR of "&amp;TEXT(INDEX(O139:O149,MATCH(LARGE(INDEX(B139:O149,,MATCH(2018,C138:O138,0)),2),INDEX(B139:O149,,MATCH(2018,C138:O138,0)),0)),"0.0%")&amp;" from 2019 to 2025 and attain the value of USD "&amp;TEXT(INDEX(N139:N149,MATCH(LARGE(INDEX(B139:O149,,MATCH(2018,C138:O138,0)),2),INDEX(B139:O149,,MATCH(2018,C138:O138,0)),0)),"#,##0.0")&amp;" Million by 2025. The "&amp;LOWER(INDEX(B139:B149,MATCH(LARGE(INDEX(B139:O149,,MATCH(2018,B138:O138,0)),2),INDEX(B139:O149,,MATCH(2018,B138:O138,0)),0)))&amp;" segment was valued at USD "&amp;TEXT(INDEX(G139:G149,MATCH(LARGE(INDEX(B139:O149,,MATCH(2018,C138:O138,0)),2),INDEX(B139:O149,,MATCH(2018,C138:O138,0)),0)),"#,##0.0")&amp;" Million in 2018. "&amp;CHAR(10)&amp;"However, the "&amp;LOWER(INDEX(B138:B149,MATCH(MAX(INDEX(B138:O149,,MATCH(O138,B138:O138,0))),INDEX(B138:O149,,MATCH(O138,B138:O138,0)),0)))&amp;" segment is expected to witness highest growth rate of "&amp;TEXT(MAX(INDEX(B139:O149,,MATCH(O139,B139:O139,0))),"0.0%")&amp; ". The segment was valued at USD "&amp;TEXT(INDEX(INDEX(B138:O149,,MATCH(2018,B138:O138,0)),MATCH(MAX(INDEX(B138:O149,,MATCH(O138,B138:O138,0))),INDEX(B138:O149,,MATCH(O138,B138:O138,0)),0)),"#,##0.0")&amp;" Million in 2018 and is expected to reach USD "&amp;TEXT(INDEX(N139:N149,MATCH(MAX(INDEX(B139:O149,,MATCH(O139,B139:O139,0))),INDEX(B139:O149,,MATCH(O139,B139:O139,0)),0)),"#,##0.0")&amp;" Million by 2025. "&amp;CHAR(10)&amp;"Followed by "&amp;LOWER(INDEX(B138:B149,MATCH(MAX(INDEX(B138:O149,,MATCH(O138,B138:O138,0))),INDEX(B138:O149,,MATCH(O138,B138:O138,0)),0)))&amp;" segment, the "&amp;LOWER(INDEX(B138:B149,MATCH(LARGE(INDEX(B138:O149,,MATCH(O138,B138:O138,0)),2),INDEX(B138:O149,,MATCH(O138,B138:O138,0)),0)))&amp;" segment is expected to reach USD "&amp;TEXT(INDEX(N139:N149,MATCH(LARGE(INDEX(B139:O149,,MATCH(O139,B139:O139,0)),2),INDEX(B139:O149,,MATCH(O139,B139:O139,0)),0)),"#,##0.0")&amp;" Million by 2025, growing at a high growth rate of "&amp;TEXT(LARGE(INDEX(B139:O149,,MATCH(O139,B139:O139,0)),2),"0.0%")&amp; ". This segment was valued at USD "&amp;TEXT(INDEX(INDEX(B138:O149,,MATCH(2018,B138:O138,0)),MATCH(LARGE(INDEX(B138:O149,,MATCH(O138,B138:O138,0)),2),INDEX(B138:O149,,MATCH(O138,B138:O138,0)),0)),"#,##0.0")&amp;" Million in 2018."</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8 segment is expected to witness highest growth rate of 14.8%. The segment was valued at USD 172.9 Million in 2018 and is expected to reach USD 468.4 Million by 2025. 
Followed by technology 8 segment, the technology 5 segment is expected to reach USD 315.5 Million by 2025, growing at a high growth rate of 14.6%. This segment was valued at USD 117.6 Million in 2018.</v>
      </c>
      <c r="B138" s="2" t="s">
        <v>15</v>
      </c>
      <c r="C138" s="2">
        <v>2014</v>
      </c>
      <c r="D138" s="2">
        <v>2015</v>
      </c>
      <c r="E138" s="2">
        <v>2016</v>
      </c>
      <c r="F138" s="2">
        <v>2017</v>
      </c>
      <c r="G138" s="2">
        <v>2018</v>
      </c>
      <c r="H138" s="2">
        <v>2019</v>
      </c>
      <c r="I138" s="2">
        <v>2020</v>
      </c>
      <c r="J138" s="2">
        <v>2021</v>
      </c>
      <c r="K138" s="2">
        <v>2022</v>
      </c>
      <c r="L138" s="2">
        <v>2023</v>
      </c>
      <c r="M138" s="2">
        <v>2024</v>
      </c>
      <c r="N138" s="2">
        <v>2025</v>
      </c>
      <c r="O138" s="2" t="s">
        <v>5</v>
      </c>
      <c r="Q138" s="66" t="str">
        <f>A138</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8 segment is expected to witness highest growth rate of 14.8%. The segment was valued at USD 172.9 Million in 2018 and is expected to reach USD 468.4 Million by 2025. 
Followed by technology 8 segment, the technology 5 segment is expected to reach USD 315.5 Million by 2025, growing at a high growth rate of 14.6%. This segment was valued at USD 117.6 Million in 2018.</v>
      </c>
    </row>
    <row r="139" spans="1:19" x14ac:dyDescent="0.3">
      <c r="A139" s="59" t="s">
        <v>147</v>
      </c>
      <c r="B139" s="3" t="s">
        <v>190</v>
      </c>
      <c r="C139" s="4">
        <v>110.08944068429535</v>
      </c>
      <c r="D139" s="4">
        <v>134.83864822608524</v>
      </c>
      <c r="E139" s="4">
        <v>174.83014538563884</v>
      </c>
      <c r="F139" s="4">
        <v>214.77521222547745</v>
      </c>
      <c r="G139" s="4">
        <v>257.24250566199782</v>
      </c>
      <c r="H139" s="4">
        <v>302.5726522911549</v>
      </c>
      <c r="I139" s="4">
        <v>351.4241953563477</v>
      </c>
      <c r="J139" s="4">
        <v>404.35333524989983</v>
      </c>
      <c r="K139" s="4">
        <v>461.70247676146903</v>
      </c>
      <c r="L139" s="4">
        <v>524.08119699702104</v>
      </c>
      <c r="M139" s="4">
        <v>592.28353410751652</v>
      </c>
      <c r="N139" s="4">
        <v>666.92790977148877</v>
      </c>
      <c r="O139" s="5">
        <v>0.1407965611030555</v>
      </c>
      <c r="Q139" s="66"/>
    </row>
    <row r="140" spans="1:19" x14ac:dyDescent="0.3">
      <c r="A140" s="60" t="s">
        <v>148</v>
      </c>
      <c r="B140" s="3" t="s">
        <v>191</v>
      </c>
      <c r="C140" s="4">
        <v>96.03414286559476</v>
      </c>
      <c r="D140" s="4">
        <v>118.17889816962554</v>
      </c>
      <c r="E140" s="4">
        <v>153.9482023300904</v>
      </c>
      <c r="F140" s="4">
        <v>190.0041263113809</v>
      </c>
      <c r="G140" s="4">
        <v>228.62836554486674</v>
      </c>
      <c r="H140" s="4">
        <v>270.15518222861681</v>
      </c>
      <c r="I140" s="4">
        <v>315.20938028975877</v>
      </c>
      <c r="J140" s="4">
        <v>364.33408652714888</v>
      </c>
      <c r="K140" s="4">
        <v>417.88772406781715</v>
      </c>
      <c r="L140" s="4">
        <v>476.47688586443292</v>
      </c>
      <c r="M140" s="4">
        <v>540.88616813877729</v>
      </c>
      <c r="N140" s="4">
        <v>611.75153497713495</v>
      </c>
      <c r="O140" s="5">
        <v>0.14593581793455135</v>
      </c>
      <c r="Q140" s="66"/>
      <c r="S140" s="61"/>
    </row>
    <row r="141" spans="1:19" x14ac:dyDescent="0.3">
      <c r="A141" s="60" t="s">
        <v>149</v>
      </c>
      <c r="B141" s="3" t="s">
        <v>192</v>
      </c>
      <c r="C141" s="4">
        <v>47.585563626541344</v>
      </c>
      <c r="D141" s="4">
        <v>58.107633097590714</v>
      </c>
      <c r="E141" s="4">
        <v>75.111167159286239</v>
      </c>
      <c r="F141" s="4">
        <v>91.985210637432942</v>
      </c>
      <c r="G141" s="4">
        <v>109.82388619723233</v>
      </c>
      <c r="H141" s="4">
        <v>128.7593547002009</v>
      </c>
      <c r="I141" s="4">
        <v>149.05643912028904</v>
      </c>
      <c r="J141" s="4">
        <v>170.93265778478522</v>
      </c>
      <c r="K141" s="4">
        <v>194.51188825356869</v>
      </c>
      <c r="L141" s="4">
        <v>220.02774558785961</v>
      </c>
      <c r="M141" s="4">
        <v>247.78695233265211</v>
      </c>
      <c r="N141" s="4">
        <v>278.01775928934421</v>
      </c>
      <c r="O141" s="5">
        <v>0.13688261281987413</v>
      </c>
      <c r="Q141" s="66"/>
    </row>
    <row r="142" spans="1:19" x14ac:dyDescent="0.3">
      <c r="A142" s="60" t="s">
        <v>150</v>
      </c>
      <c r="B142" s="3" t="s">
        <v>193</v>
      </c>
      <c r="C142" s="4">
        <v>41.889118721206763</v>
      </c>
      <c r="D142" s="4">
        <v>51.19947011337684</v>
      </c>
      <c r="E142" s="4">
        <v>66.238681421828687</v>
      </c>
      <c r="F142" s="4">
        <v>81.188074266006808</v>
      </c>
      <c r="G142" s="4">
        <v>97.014894175395895</v>
      </c>
      <c r="H142" s="4">
        <v>113.83763648598605</v>
      </c>
      <c r="I142" s="4">
        <v>131.89252505714254</v>
      </c>
      <c r="J142" s="4">
        <v>151.37457931654481</v>
      </c>
      <c r="K142" s="4">
        <v>172.39633555983784</v>
      </c>
      <c r="L142" s="4">
        <v>195.16791959579805</v>
      </c>
      <c r="M142" s="4">
        <v>219.9648914129919</v>
      </c>
      <c r="N142" s="4">
        <v>246.99377810233932</v>
      </c>
      <c r="O142" s="5">
        <v>0.13780199391800996</v>
      </c>
      <c r="Q142" s="66"/>
    </row>
    <row r="143" spans="1:19" x14ac:dyDescent="0.3">
      <c r="A143" s="60" t="s">
        <v>151</v>
      </c>
      <c r="B143" s="3" t="s">
        <v>194</v>
      </c>
      <c r="C143" s="4">
        <v>49.277750255083191</v>
      </c>
      <c r="D143" s="4">
        <v>60.677908867685737</v>
      </c>
      <c r="E143" s="4">
        <v>79.085952408125209</v>
      </c>
      <c r="F143" s="4">
        <v>97.658473294448299</v>
      </c>
      <c r="G143" s="4">
        <v>117.56928920697972</v>
      </c>
      <c r="H143" s="4">
        <v>138.99113511530743</v>
      </c>
      <c r="I143" s="4">
        <v>162.24648645346122</v>
      </c>
      <c r="J143" s="4">
        <v>187.61615716535871</v>
      </c>
      <c r="K143" s="4">
        <v>215.28605749744966</v>
      </c>
      <c r="L143" s="4">
        <v>245.57007639990755</v>
      </c>
      <c r="M143" s="4">
        <v>278.87411290062988</v>
      </c>
      <c r="N143" s="4">
        <v>315.52768722636995</v>
      </c>
      <c r="O143" s="5">
        <v>0.14641465388522823</v>
      </c>
      <c r="Q143" s="66"/>
    </row>
    <row r="144" spans="1:19" x14ac:dyDescent="0.3">
      <c r="B144" s="3" t="s">
        <v>195</v>
      </c>
      <c r="C144" s="4">
        <v>14.638155919088476</v>
      </c>
      <c r="D144" s="4">
        <v>17.871169381193074</v>
      </c>
      <c r="E144" s="4">
        <v>23.093842299384182</v>
      </c>
      <c r="F144" s="4">
        <v>28.272768419592563</v>
      </c>
      <c r="G144" s="4">
        <v>33.744311017529007</v>
      </c>
      <c r="H144" s="4">
        <v>39.548358541087389</v>
      </c>
      <c r="I144" s="4">
        <v>45.765426086434992</v>
      </c>
      <c r="J144" s="4">
        <v>52.461319489603049</v>
      </c>
      <c r="K144" s="4">
        <v>59.672924839884331</v>
      </c>
      <c r="L144" s="4">
        <v>67.470629800194331</v>
      </c>
      <c r="M144" s="4">
        <v>75.947002376525163</v>
      </c>
      <c r="N144" s="4">
        <v>85.170268311151489</v>
      </c>
      <c r="O144" s="5">
        <v>0.13638787723268364</v>
      </c>
      <c r="Q144" s="66"/>
    </row>
    <row r="145" spans="1:17" x14ac:dyDescent="0.3">
      <c r="B145" s="3" t="s">
        <v>196</v>
      </c>
      <c r="C145" s="4">
        <v>70.909065419280353</v>
      </c>
      <c r="D145" s="4">
        <v>87.246053902691358</v>
      </c>
      <c r="E145" s="4">
        <v>113.63131392781133</v>
      </c>
      <c r="F145" s="4">
        <v>140.21350853152552</v>
      </c>
      <c r="G145" s="4">
        <v>168.6729991220694</v>
      </c>
      <c r="H145" s="4">
        <v>199.25212507358432</v>
      </c>
      <c r="I145" s="4">
        <v>232.40680830313755</v>
      </c>
      <c r="J145" s="4">
        <v>268.53176652958814</v>
      </c>
      <c r="K145" s="4">
        <v>307.88459232288085</v>
      </c>
      <c r="L145" s="4">
        <v>350.90471186360048</v>
      </c>
      <c r="M145" s="4">
        <v>398.16125991860332</v>
      </c>
      <c r="N145" s="4">
        <v>450.11232479384159</v>
      </c>
      <c r="O145" s="5">
        <v>0.14547686911859903</v>
      </c>
      <c r="Q145" s="66"/>
    </row>
    <row r="146" spans="1:17" x14ac:dyDescent="0.3">
      <c r="B146" s="3" t="s">
        <v>197</v>
      </c>
      <c r="C146" s="4">
        <v>72.086855892738953</v>
      </c>
      <c r="D146" s="4">
        <v>88.887615215316103</v>
      </c>
      <c r="E146" s="4">
        <v>116.01421395083256</v>
      </c>
      <c r="F146" s="4">
        <v>143.45591404558542</v>
      </c>
      <c r="G146" s="4">
        <v>172.93959396483615</v>
      </c>
      <c r="H146" s="4">
        <v>204.72692272846982</v>
      </c>
      <c r="I146" s="4">
        <v>239.30168457260845</v>
      </c>
      <c r="J146" s="4">
        <v>277.08854914325576</v>
      </c>
      <c r="K146" s="4">
        <v>318.37388948196298</v>
      </c>
      <c r="L146" s="4">
        <v>363.63486152958592</v>
      </c>
      <c r="M146" s="4">
        <v>413.48728088692224</v>
      </c>
      <c r="N146" s="4">
        <v>468.43647571133323</v>
      </c>
      <c r="O146" s="5">
        <v>0.14792264796089927</v>
      </c>
      <c r="Q146" s="66"/>
    </row>
    <row r="147" spans="1:17" x14ac:dyDescent="0.3">
      <c r="B147" s="3" t="s">
        <v>198</v>
      </c>
      <c r="C147" s="4">
        <v>70.368607855044218</v>
      </c>
      <c r="D147" s="4">
        <v>85.479195444649008</v>
      </c>
      <c r="E147" s="4">
        <v>109.90584182046136</v>
      </c>
      <c r="F147" s="4">
        <v>133.8739760009442</v>
      </c>
      <c r="G147" s="4">
        <v>158.96884510425286</v>
      </c>
      <c r="H147" s="4">
        <v>185.35528016168288</v>
      </c>
      <c r="I147" s="4">
        <v>213.38349480735926</v>
      </c>
      <c r="J147" s="4">
        <v>243.32748188695072</v>
      </c>
      <c r="K147" s="4">
        <v>275.32119376205827</v>
      </c>
      <c r="L147" s="4">
        <v>309.64846620919536</v>
      </c>
      <c r="M147" s="4">
        <v>346.68720023531256</v>
      </c>
      <c r="N147" s="4">
        <v>386.69537258021404</v>
      </c>
      <c r="O147" s="5">
        <v>0.1303874716708302</v>
      </c>
      <c r="Q147" s="66"/>
    </row>
    <row r="148" spans="1:17" x14ac:dyDescent="0.3">
      <c r="B148" s="3" t="s">
        <v>199</v>
      </c>
      <c r="C148" s="4">
        <v>71.849590786207813</v>
      </c>
      <c r="D148" s="4">
        <v>87.354683294998296</v>
      </c>
      <c r="E148" s="4">
        <v>112.41944464001631</v>
      </c>
      <c r="F148" s="4">
        <v>137.06401270622339</v>
      </c>
      <c r="G148" s="4">
        <v>162.91344503049692</v>
      </c>
      <c r="H148" s="4">
        <v>190.14244610856019</v>
      </c>
      <c r="I148" s="4">
        <v>219.1170510342146</v>
      </c>
      <c r="J148" s="4">
        <v>250.12677661065368</v>
      </c>
      <c r="K148" s="4">
        <v>283.31865521338239</v>
      </c>
      <c r="L148" s="4">
        <v>318.99521589379697</v>
      </c>
      <c r="M148" s="4">
        <v>357.55786276088952</v>
      </c>
      <c r="N148" s="4">
        <v>399.28661321899233</v>
      </c>
      <c r="O148" s="5">
        <v>0.13162086266955542</v>
      </c>
      <c r="Q148" s="66"/>
    </row>
    <row r="149" spans="1:17" x14ac:dyDescent="0.3">
      <c r="B149" s="3" t="s">
        <v>200</v>
      </c>
      <c r="C149" s="4">
        <v>76.850318575214672</v>
      </c>
      <c r="D149" s="4">
        <v>93.823639251263401</v>
      </c>
      <c r="E149" s="4">
        <v>121.24267207176719</v>
      </c>
      <c r="F149" s="4">
        <v>148.43203420286051</v>
      </c>
      <c r="G149" s="4">
        <v>177.15763284202728</v>
      </c>
      <c r="H149" s="4">
        <v>207.6288823407088</v>
      </c>
      <c r="I149" s="4">
        <v>240.26848695378371</v>
      </c>
      <c r="J149" s="4">
        <v>275.42192732041605</v>
      </c>
      <c r="K149" s="4">
        <v>313.28285540939277</v>
      </c>
      <c r="L149" s="4">
        <v>354.22080645102017</v>
      </c>
      <c r="M149" s="4">
        <v>398.72176247675708</v>
      </c>
      <c r="N149" s="4">
        <v>447.14390863354527</v>
      </c>
      <c r="O149" s="5">
        <v>0.13638787723268364</v>
      </c>
      <c r="Q149" s="66"/>
    </row>
    <row r="150" spans="1:17" x14ac:dyDescent="0.3">
      <c r="B150" s="2" t="s">
        <v>19</v>
      </c>
      <c r="C150" s="4">
        <v>975.16827639321821</v>
      </c>
      <c r="D150" s="4">
        <v>1195.4716730008279</v>
      </c>
      <c r="E150" s="4">
        <v>1551.3352741416461</v>
      </c>
      <c r="F150" s="4">
        <v>1907.302931383429</v>
      </c>
      <c r="G150" s="4">
        <v>2286.1714202399767</v>
      </c>
      <c r="H150" s="4">
        <v>2690.9761070697173</v>
      </c>
      <c r="I150" s="4">
        <v>3127.5846343020257</v>
      </c>
      <c r="J150" s="4">
        <v>3600.9619998158219</v>
      </c>
      <c r="K150" s="4">
        <v>4114.1722228183235</v>
      </c>
      <c r="L150" s="4">
        <v>4672.6594603626654</v>
      </c>
      <c r="M150" s="4">
        <v>5283.5151219793952</v>
      </c>
      <c r="N150" s="4">
        <v>5952.2658074098217</v>
      </c>
      <c r="O150" s="5">
        <v>0.14146363243395688</v>
      </c>
      <c r="Q150" s="66"/>
    </row>
    <row r="151" spans="1:17" x14ac:dyDescent="0.3">
      <c r="B151" s="6" t="s">
        <v>13</v>
      </c>
      <c r="C151" s="7">
        <v>975.16827639321764</v>
      </c>
      <c r="D151" s="7">
        <v>1195.4797594642939</v>
      </c>
      <c r="E151" s="7">
        <v>1551.3563061672478</v>
      </c>
      <c r="F151" s="7">
        <v>1907.3417206456363</v>
      </c>
      <c r="G151" s="7">
        <v>2286.2333732833531</v>
      </c>
      <c r="H151" s="7">
        <v>2691.0671606689575</v>
      </c>
      <c r="I151" s="7">
        <v>3127.711444800073</v>
      </c>
      <c r="J151" s="7">
        <v>3601.1320501857344</v>
      </c>
      <c r="K151" s="7">
        <v>4114.3938449334746</v>
      </c>
      <c r="L151" s="7">
        <v>4672.9420497355295</v>
      </c>
      <c r="M151" s="7">
        <v>5283.8693800915262</v>
      </c>
      <c r="N151" s="7">
        <v>5952.7038013858792</v>
      </c>
      <c r="O151" s="5">
        <v>0.14147119382479989</v>
      </c>
      <c r="Q151" s="66"/>
    </row>
    <row r="153" spans="1:17" x14ac:dyDescent="0.3">
      <c r="B153" s="67" t="s">
        <v>183</v>
      </c>
      <c r="C153" s="67"/>
      <c r="D153" s="67"/>
      <c r="E153" s="67"/>
      <c r="F153" s="67"/>
      <c r="G153" s="67"/>
      <c r="H153" s="67"/>
      <c r="I153" s="67"/>
      <c r="J153" s="67"/>
      <c r="K153" s="67"/>
      <c r="L153" s="67"/>
      <c r="M153" s="67"/>
      <c r="N153" s="67"/>
      <c r="O153" s="67"/>
    </row>
    <row r="154" spans="1:17" ht="15" thickBot="1" x14ac:dyDescent="0.35"/>
    <row r="155" spans="1:17" ht="15.75" customHeight="1" thickBot="1" x14ac:dyDescent="0.35">
      <c r="A155" s="1" t="str">
        <f>"The "&amp;LOWER(INDEX(B156:B167,MATCH(MAX(INDEX(B156:O167,,MATCH(2018,B155:O155,0))),INDEX(B156:O167,,MATCH(2018,B155:O155,0)),0)))&amp;" "&amp;LOWER(B155)&amp;" segment dominated the market in terms of revenue in 2018. The market was valued at USD "&amp;TEXT(MAX(INDEX(B156:O167,,MATCH(2018,B155:O155,0))),"#,##0.0")&amp;" Million in 2018 and is estimated to reach USD "&amp;TEXT(INDEX(N156:N167,MATCH(MAX(INDEX(B156:O167,,MATCH(2018,C155:O155,0))),INDEX(B156:O167,,MATCH(2018,C155:O155,0)),0)),"#,##0.0")&amp;" Million by 2025, growing at a CAGR of "&amp;TEXT(INDEX(O156:O167,MATCH(MAX(INDEX(B156:O167,,MATCH(2018,C155:O155,0))),INDEX(B156:O167,,MATCH(2018,C155:O155,0)),0)),"0.0%")&amp;" from 2019 to 2025. "&amp;CHAR(10)&amp;"Followed by "&amp;LOWER(INDEX(B156:B167,MATCH(MAX(INDEX(B156:O167,,MATCH(2018,B155:O155,0))),INDEX(B156:O167,,MATCH(2018,B155:O155,0)),0)))&amp;", the "&amp;LOWER(INDEX(B156:B167,MATCH(LARGE(INDEX(B156:O167,,MATCH(2018,B155:O155,0)),2),INDEX(B156:O167,,MATCH(2018,B155:O155,0)),0)))&amp;" segment is expected grow steadily at a CAGR of "&amp;TEXT(INDEX(O156:O167,MATCH(LARGE(INDEX(B156:O167,,MATCH(2018,C155:O155,0)),2),INDEX(B156:O167,,MATCH(2018,C155:O155,0)),0)),"0.0%")&amp;" from 2019 to 2025 and attain the value of USD "&amp;TEXT(INDEX(N156:N167,MATCH(LARGE(INDEX(B156:O167,,MATCH(2018,C155:O155,0)),2),INDEX(B156:O167,,MATCH(2018,C155:O155,0)),0)),"#,##0.0")&amp;" Million by 2025. The "&amp;LOWER(INDEX(B156:B167,MATCH(LARGE(INDEX(B156:O167,,MATCH(2018,B155:O155,0)),2),INDEX(B156:O167,,MATCH(2018,B155:O155,0)),0)))&amp;" segment was valued at USD "&amp;TEXT(INDEX(G156:G167,MATCH(LARGE(INDEX(B156:O167,,MATCH(2018,C155:O155,0)),2),INDEX(B156:O167,,MATCH(2018,C155:O155,0)),0)),"#,##0.0")&amp;" Million in 2018. "&amp;CHAR(10)&amp;"However, the "&amp;LOWER(INDEX(B155:B167,MATCH(MAX(INDEX(B155:O167,,MATCH(O155,B155:O155,0))),INDEX(B155:O167,,MATCH(O155,B155:O155,0)),0)))&amp;" segment is expected to witness highest growth rate of "&amp;TEXT(MAX(INDEX(B156:O167,,MATCH(O156,B156:O156,0))),"0.0%")&amp; ". The segment was valued at USD "&amp;TEXT(INDEX(INDEX(B155:O167,,MATCH(2018,B155:O155,0)),MATCH(MAX(INDEX(B155:O167,,MATCH(O155,B155:O155,0))),INDEX(B155:O167,,MATCH(O155,B155:O155,0)),0)),"#,##0.0")&amp;" Million in 2018 and is expected to reach USD "&amp;TEXT(INDEX(N156:N167,MATCH(MAX(INDEX(B156:O167,,MATCH(O156,B156:O156,0))),INDEX(B156:O167,,MATCH(O156,B156:O156,0)),0)),"#,##0.0")&amp;" Million by 2025. "&amp;CHAR(10)&amp;"Followed by "&amp;LOWER(INDEX(B155:B167,MATCH(MAX(INDEX(B155:O167,,MATCH(O155,B155:O155,0))),INDEX(B155:O167,,MATCH(O155,B155:O155,0)),0)))&amp;" segment, the "&amp;LOWER(INDEX(B155:B167,MATCH(LARGE(INDEX(B155:O167,,MATCH(O155,B155:O155,0)),2),INDEX(B155:O167,,MATCH(O155,B155:O155,0)),0)))&amp;" segment is expected to reach USD "&amp;TEXT(INDEX(N156:N167,MATCH(LARGE(INDEX(B156:O167,,MATCH(O156,B156:O156,0)),2),INDEX(B156:O167,,MATCH(O156,B156:O156,0)),0)),"#,##0.0")&amp;" Million by 2025, growing at a high growth rate of "&amp;TEXT(LARGE(INDEX(B156:O167,,MATCH(O156,B156:O156,0)),2),"0.0%")&amp; ". This segment was valued at USD "&amp;TEXT(INDEX(INDEX(B155:O167,,MATCH(2018,B155:O155,0)),MATCH(LARGE(INDEX(B155:O167,,MATCH(O155,B155:O155,0)),2),INDEX(B155:O167,,MATCH(O155,B155:O155,0)),0)),"#,##0.0")&amp;" Million in 2018."</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8 segment is expected to witness highest growth rate of 15.0%. The segment was valued at USD 221.3 Million in 2018 and is expected to reach USD 608.2 Million by 2025. 
Followed by technology 8 segment, the technology 9 segment is expected to reach USD 468.4 Million by 2025, growing at a high growth rate of 14.8%. This segment was valued at USD 172.9 Million in 2018.</v>
      </c>
      <c r="B155" s="2" t="s">
        <v>15</v>
      </c>
      <c r="C155" s="2">
        <v>2014</v>
      </c>
      <c r="D155" s="2">
        <v>2015</v>
      </c>
      <c r="E155" s="2">
        <v>2016</v>
      </c>
      <c r="F155" s="2">
        <v>2017</v>
      </c>
      <c r="G155" s="2">
        <v>2018</v>
      </c>
      <c r="H155" s="2">
        <v>2019</v>
      </c>
      <c r="I155" s="2">
        <v>2020</v>
      </c>
      <c r="J155" s="2">
        <v>2021</v>
      </c>
      <c r="K155" s="2">
        <v>2022</v>
      </c>
      <c r="L155" s="2">
        <v>2023</v>
      </c>
      <c r="M155" s="2">
        <v>2024</v>
      </c>
      <c r="N155" s="2">
        <v>2025</v>
      </c>
      <c r="O155" s="2" t="s">
        <v>5</v>
      </c>
      <c r="Q155" s="66" t="str">
        <f>A155</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8 segment is expected to witness highest growth rate of 15.0%. The segment was valued at USD 221.3 Million in 2018 and is expected to reach USD 608.2 Million by 2025. 
Followed by technology 8 segment, the technology 9 segment is expected to reach USD 468.4 Million by 2025, growing at a high growth rate of 14.8%. This segment was valued at USD 172.9 Million in 2018.</v>
      </c>
    </row>
    <row r="156" spans="1:17" x14ac:dyDescent="0.3">
      <c r="A156" s="59" t="s">
        <v>147</v>
      </c>
      <c r="B156" s="3" t="s">
        <v>190</v>
      </c>
      <c r="C156" s="4">
        <v>110.08944068429535</v>
      </c>
      <c r="D156" s="4">
        <v>134.83864822608524</v>
      </c>
      <c r="E156" s="4">
        <v>174.83014538563884</v>
      </c>
      <c r="F156" s="4">
        <v>214.77521222547745</v>
      </c>
      <c r="G156" s="4">
        <v>257.24250566199782</v>
      </c>
      <c r="H156" s="4">
        <v>302.5726522911549</v>
      </c>
      <c r="I156" s="4">
        <v>351.4241953563477</v>
      </c>
      <c r="J156" s="4">
        <v>404.35333524989983</v>
      </c>
      <c r="K156" s="4">
        <v>461.70247676146903</v>
      </c>
      <c r="L156" s="4">
        <v>524.08119699702104</v>
      </c>
      <c r="M156" s="4">
        <v>592.28353410751652</v>
      </c>
      <c r="N156" s="4">
        <v>666.92790977148877</v>
      </c>
      <c r="O156" s="5">
        <v>0.1407965611030555</v>
      </c>
      <c r="Q156" s="66"/>
    </row>
    <row r="157" spans="1:17" x14ac:dyDescent="0.3">
      <c r="A157" s="60" t="s">
        <v>148</v>
      </c>
      <c r="B157" s="3" t="s">
        <v>191</v>
      </c>
      <c r="C157" s="4">
        <v>96.03414286559476</v>
      </c>
      <c r="D157" s="4">
        <v>118.17889816962554</v>
      </c>
      <c r="E157" s="4">
        <v>153.9482023300904</v>
      </c>
      <c r="F157" s="4">
        <v>190.0041263113809</v>
      </c>
      <c r="G157" s="4">
        <v>228.62836554486674</v>
      </c>
      <c r="H157" s="4">
        <v>270.15518222861681</v>
      </c>
      <c r="I157" s="4">
        <v>315.20938028975877</v>
      </c>
      <c r="J157" s="4">
        <v>364.33408652714888</v>
      </c>
      <c r="K157" s="4">
        <v>417.88772406781715</v>
      </c>
      <c r="L157" s="4">
        <v>476.47688586443292</v>
      </c>
      <c r="M157" s="4">
        <v>540.88616813877729</v>
      </c>
      <c r="N157" s="4">
        <v>611.75153497713495</v>
      </c>
      <c r="O157" s="5">
        <v>0.14593581793455135</v>
      </c>
      <c r="Q157" s="66"/>
    </row>
    <row r="158" spans="1:17" x14ac:dyDescent="0.3">
      <c r="A158" s="60" t="s">
        <v>149</v>
      </c>
      <c r="B158" s="3" t="s">
        <v>192</v>
      </c>
      <c r="C158" s="4">
        <v>47.585563626541344</v>
      </c>
      <c r="D158" s="4">
        <v>58.107633097590714</v>
      </c>
      <c r="E158" s="4">
        <v>75.111167159286239</v>
      </c>
      <c r="F158" s="4">
        <v>91.985210637432942</v>
      </c>
      <c r="G158" s="4">
        <v>109.82388619723233</v>
      </c>
      <c r="H158" s="4">
        <v>128.7593547002009</v>
      </c>
      <c r="I158" s="4">
        <v>149.05643912028904</v>
      </c>
      <c r="J158" s="4">
        <v>170.93265778478522</v>
      </c>
      <c r="K158" s="4">
        <v>194.51188825356869</v>
      </c>
      <c r="L158" s="4">
        <v>220.02774558785961</v>
      </c>
      <c r="M158" s="4">
        <v>247.78695233265211</v>
      </c>
      <c r="N158" s="4">
        <v>278.01775928934421</v>
      </c>
      <c r="O158" s="5">
        <v>0.13688261281987413</v>
      </c>
      <c r="Q158" s="66"/>
    </row>
    <row r="159" spans="1:17" x14ac:dyDescent="0.3">
      <c r="A159" s="60" t="s">
        <v>150</v>
      </c>
      <c r="B159" s="3" t="s">
        <v>193</v>
      </c>
      <c r="C159" s="4">
        <v>41.889118721206763</v>
      </c>
      <c r="D159" s="4">
        <v>51.19947011337684</v>
      </c>
      <c r="E159" s="4">
        <v>66.238681421828687</v>
      </c>
      <c r="F159" s="4">
        <v>81.188074266006808</v>
      </c>
      <c r="G159" s="4">
        <v>97.014894175395895</v>
      </c>
      <c r="H159" s="4">
        <v>113.83763648598605</v>
      </c>
      <c r="I159" s="4">
        <v>131.89252505714254</v>
      </c>
      <c r="J159" s="4">
        <v>151.37457931654481</v>
      </c>
      <c r="K159" s="4">
        <v>172.39633555983784</v>
      </c>
      <c r="L159" s="4">
        <v>195.16791959579805</v>
      </c>
      <c r="M159" s="4">
        <v>219.9648914129919</v>
      </c>
      <c r="N159" s="4">
        <v>246.99377810233932</v>
      </c>
      <c r="O159" s="5">
        <v>0.13780199391800996</v>
      </c>
      <c r="Q159" s="66"/>
    </row>
    <row r="160" spans="1:17" x14ac:dyDescent="0.3">
      <c r="A160" s="60" t="s">
        <v>151</v>
      </c>
      <c r="B160" s="3" t="s">
        <v>194</v>
      </c>
      <c r="C160" s="4">
        <v>49.277750255083191</v>
      </c>
      <c r="D160" s="4">
        <v>60.677908867685737</v>
      </c>
      <c r="E160" s="4">
        <v>79.085952408125209</v>
      </c>
      <c r="F160" s="4">
        <v>97.658473294448299</v>
      </c>
      <c r="G160" s="4">
        <v>117.56928920697972</v>
      </c>
      <c r="H160" s="4">
        <v>138.99113511530743</v>
      </c>
      <c r="I160" s="4">
        <v>162.24648645346122</v>
      </c>
      <c r="J160" s="4">
        <v>187.61615716535871</v>
      </c>
      <c r="K160" s="4">
        <v>215.28605749744966</v>
      </c>
      <c r="L160" s="4">
        <v>245.57007639990755</v>
      </c>
      <c r="M160" s="4">
        <v>278.87411290062988</v>
      </c>
      <c r="N160" s="4">
        <v>315.52768722636995</v>
      </c>
      <c r="O160" s="5">
        <v>0.14641465388522823</v>
      </c>
      <c r="Q160" s="66"/>
    </row>
    <row r="161" spans="1:17" x14ac:dyDescent="0.3">
      <c r="B161" s="3" t="s">
        <v>195</v>
      </c>
      <c r="C161" s="4">
        <v>54.341122845229954</v>
      </c>
      <c r="D161" s="4">
        <v>66.782769334149236</v>
      </c>
      <c r="E161" s="4">
        <v>86.874409849646398</v>
      </c>
      <c r="F161" s="4">
        <v>107.06891754728323</v>
      </c>
      <c r="G161" s="4">
        <v>128.65018575432936</v>
      </c>
      <c r="H161" s="4">
        <v>151.79890954059414</v>
      </c>
      <c r="I161" s="4">
        <v>176.85762489434799</v>
      </c>
      <c r="J161" s="4">
        <v>204.12092393363167</v>
      </c>
      <c r="K161" s="4">
        <v>233.7781007908369</v>
      </c>
      <c r="L161" s="4">
        <v>266.15571801503586</v>
      </c>
      <c r="M161" s="4">
        <v>301.67739341411755</v>
      </c>
      <c r="N161" s="4">
        <v>340.68107324460595</v>
      </c>
      <c r="O161" s="5">
        <v>0.14422972518540877</v>
      </c>
      <c r="Q161" s="66"/>
    </row>
    <row r="162" spans="1:17" x14ac:dyDescent="0.3">
      <c r="B162" s="3" t="s">
        <v>196</v>
      </c>
      <c r="C162" s="4">
        <v>14.638155919088476</v>
      </c>
      <c r="D162" s="4">
        <v>17.871169381193074</v>
      </c>
      <c r="E162" s="4">
        <v>23.093842299384182</v>
      </c>
      <c r="F162" s="4">
        <v>28.272768419592563</v>
      </c>
      <c r="G162" s="4">
        <v>33.744311017529007</v>
      </c>
      <c r="H162" s="4">
        <v>39.548358541087389</v>
      </c>
      <c r="I162" s="4">
        <v>45.765426086434992</v>
      </c>
      <c r="J162" s="4">
        <v>52.461319489603049</v>
      </c>
      <c r="K162" s="4">
        <v>59.672924839884331</v>
      </c>
      <c r="L162" s="4">
        <v>67.470629800194331</v>
      </c>
      <c r="M162" s="4">
        <v>75.947002376525163</v>
      </c>
      <c r="N162" s="4">
        <v>85.170268311151489</v>
      </c>
      <c r="O162" s="5">
        <v>0.13638787723268364</v>
      </c>
      <c r="Q162" s="66"/>
    </row>
    <row r="163" spans="1:17" x14ac:dyDescent="0.3">
      <c r="B163" s="3" t="s">
        <v>197</v>
      </c>
      <c r="C163" s="4">
        <v>91.297566947000178</v>
      </c>
      <c r="D163" s="4">
        <v>112.88626282112395</v>
      </c>
      <c r="E163" s="4">
        <v>147.735270223952</v>
      </c>
      <c r="F163" s="4">
        <v>183.15501884178258</v>
      </c>
      <c r="G163" s="4">
        <v>221.34489856544218</v>
      </c>
      <c r="H163" s="4">
        <v>262.64874113010774</v>
      </c>
      <c r="I163" s="4">
        <v>307.69765535315844</v>
      </c>
      <c r="J163" s="4">
        <v>357.05048805641309</v>
      </c>
      <c r="K163" s="4">
        <v>411.09028562014339</v>
      </c>
      <c r="L163" s="4">
        <v>470.44776726923749</v>
      </c>
      <c r="M163" s="4">
        <v>535.9357988948293</v>
      </c>
      <c r="N163" s="4">
        <v>608.22706238470994</v>
      </c>
      <c r="O163" s="5">
        <v>0.15022217490040957</v>
      </c>
      <c r="Q163" s="66"/>
    </row>
    <row r="164" spans="1:17" x14ac:dyDescent="0.3">
      <c r="B164" s="3" t="s">
        <v>198</v>
      </c>
      <c r="C164" s="4">
        <v>72.086855892738953</v>
      </c>
      <c r="D164" s="4">
        <v>88.887615215316103</v>
      </c>
      <c r="E164" s="4">
        <v>116.01421395083256</v>
      </c>
      <c r="F164" s="4">
        <v>143.45591404558542</v>
      </c>
      <c r="G164" s="4">
        <v>172.93959396483615</v>
      </c>
      <c r="H164" s="4">
        <v>204.72692272846982</v>
      </c>
      <c r="I164" s="4">
        <v>239.30168457260845</v>
      </c>
      <c r="J164" s="4">
        <v>277.08854914325576</v>
      </c>
      <c r="K164" s="4">
        <v>318.37388948196298</v>
      </c>
      <c r="L164" s="4">
        <v>363.63486152958592</v>
      </c>
      <c r="M164" s="4">
        <v>413.48728088692224</v>
      </c>
      <c r="N164" s="4">
        <v>468.43647571133323</v>
      </c>
      <c r="O164" s="5">
        <v>0.14792264796089927</v>
      </c>
      <c r="Q164" s="66"/>
    </row>
    <row r="165" spans="1:17" x14ac:dyDescent="0.3">
      <c r="B165" s="3" t="s">
        <v>199</v>
      </c>
      <c r="C165" s="4">
        <v>70.368607855044218</v>
      </c>
      <c r="D165" s="4">
        <v>85.479195444649008</v>
      </c>
      <c r="E165" s="4">
        <v>109.90584182046136</v>
      </c>
      <c r="F165" s="4">
        <v>133.8739760009442</v>
      </c>
      <c r="G165" s="4">
        <v>158.96884510425286</v>
      </c>
      <c r="H165" s="4">
        <v>185.35528016168288</v>
      </c>
      <c r="I165" s="4">
        <v>213.38349480735926</v>
      </c>
      <c r="J165" s="4">
        <v>243.32748188695072</v>
      </c>
      <c r="K165" s="4">
        <v>275.32119376205827</v>
      </c>
      <c r="L165" s="4">
        <v>309.64846620919536</v>
      </c>
      <c r="M165" s="4">
        <v>346.68720023531256</v>
      </c>
      <c r="N165" s="4">
        <v>386.69537258021404</v>
      </c>
      <c r="O165" s="5">
        <v>0.1303874716708302</v>
      </c>
      <c r="Q165" s="66"/>
    </row>
    <row r="166" spans="1:17" x14ac:dyDescent="0.3">
      <c r="B166" s="3" t="s">
        <v>200</v>
      </c>
      <c r="C166" s="4">
        <v>71.849590786207813</v>
      </c>
      <c r="D166" s="4">
        <v>87.354683294998296</v>
      </c>
      <c r="E166" s="4">
        <v>112.41944464001631</v>
      </c>
      <c r="F166" s="4">
        <v>137.06401270622339</v>
      </c>
      <c r="G166" s="4">
        <v>162.91344503049692</v>
      </c>
      <c r="H166" s="4">
        <v>190.14244610856019</v>
      </c>
      <c r="I166" s="4">
        <v>219.1170510342146</v>
      </c>
      <c r="J166" s="4">
        <v>250.12677661065368</v>
      </c>
      <c r="K166" s="4">
        <v>283.31865521338239</v>
      </c>
      <c r="L166" s="4">
        <v>318.99521589379697</v>
      </c>
      <c r="M166" s="4">
        <v>357.55786276088952</v>
      </c>
      <c r="N166" s="4">
        <v>399.28661321899233</v>
      </c>
      <c r="O166" s="5">
        <v>0.13162086266955542</v>
      </c>
      <c r="Q166" s="66"/>
    </row>
    <row r="167" spans="1:17" x14ac:dyDescent="0.3">
      <c r="B167" s="3" t="s">
        <v>201</v>
      </c>
      <c r="C167" s="4">
        <v>76.850318575214672</v>
      </c>
      <c r="D167" s="4">
        <v>93.823639251263401</v>
      </c>
      <c r="E167" s="4">
        <v>121.24267207176719</v>
      </c>
      <c r="F167" s="4">
        <v>148.43203420286051</v>
      </c>
      <c r="G167" s="4">
        <v>177.15763284202728</v>
      </c>
      <c r="H167" s="4">
        <v>207.6288823407088</v>
      </c>
      <c r="I167" s="4">
        <v>240.26848695378371</v>
      </c>
      <c r="J167" s="4">
        <v>275.42192732041605</v>
      </c>
      <c r="K167" s="4">
        <v>313.28285540939277</v>
      </c>
      <c r="L167" s="4">
        <v>354.22080645102017</v>
      </c>
      <c r="M167" s="4">
        <v>398.72176247675708</v>
      </c>
      <c r="N167" s="4">
        <v>447.14390863354527</v>
      </c>
      <c r="O167" s="5">
        <v>0.13638787723268364</v>
      </c>
      <c r="Q167" s="66"/>
    </row>
    <row r="168" spans="1:17" x14ac:dyDescent="0.3">
      <c r="B168" s="2" t="s">
        <v>19</v>
      </c>
      <c r="C168" s="4">
        <v>975.16827639321821</v>
      </c>
      <c r="D168" s="4">
        <v>1195.4716730008279</v>
      </c>
      <c r="E168" s="4">
        <v>1551.3352741416461</v>
      </c>
      <c r="F168" s="4">
        <v>1907.302931383429</v>
      </c>
      <c r="G168" s="4">
        <v>2286.1714202399767</v>
      </c>
      <c r="H168" s="4">
        <v>2690.9761070697173</v>
      </c>
      <c r="I168" s="4">
        <v>3127.5846343020257</v>
      </c>
      <c r="J168" s="4">
        <v>3600.9619998158219</v>
      </c>
      <c r="K168" s="4">
        <v>4114.1722228183235</v>
      </c>
      <c r="L168" s="4">
        <v>4672.6594603626654</v>
      </c>
      <c r="M168" s="4">
        <v>5283.5151219793952</v>
      </c>
      <c r="N168" s="4">
        <v>5952.2658074098217</v>
      </c>
      <c r="O168" s="5">
        <v>0.14146363243395688</v>
      </c>
      <c r="Q168" s="66"/>
    </row>
    <row r="169" spans="1:17" x14ac:dyDescent="0.3">
      <c r="B169" s="6" t="s">
        <v>13</v>
      </c>
      <c r="C169" s="7">
        <v>975.16827639321764</v>
      </c>
      <c r="D169" s="7">
        <v>1195.4797594642939</v>
      </c>
      <c r="E169" s="7">
        <v>1551.3563061672478</v>
      </c>
      <c r="F169" s="7">
        <v>1907.3417206456363</v>
      </c>
      <c r="G169" s="7">
        <v>2286.2333732833531</v>
      </c>
      <c r="H169" s="7">
        <v>2691.0671606689575</v>
      </c>
      <c r="I169" s="7">
        <v>3127.711444800073</v>
      </c>
      <c r="J169" s="7">
        <v>3601.1320501857344</v>
      </c>
      <c r="K169" s="7">
        <v>4114.3938449334746</v>
      </c>
      <c r="L169" s="7">
        <v>4672.9420497355295</v>
      </c>
      <c r="M169" s="7">
        <v>5283.8693800915262</v>
      </c>
      <c r="N169" s="7">
        <v>5952.7038013858792</v>
      </c>
      <c r="O169" s="5">
        <v>0.14147119382479989</v>
      </c>
      <c r="Q169" s="66"/>
    </row>
    <row r="171" spans="1:17" x14ac:dyDescent="0.3">
      <c r="B171" s="67" t="s">
        <v>184</v>
      </c>
      <c r="C171" s="67"/>
      <c r="D171" s="67"/>
      <c r="E171" s="67"/>
      <c r="F171" s="67"/>
      <c r="G171" s="67"/>
      <c r="H171" s="67"/>
      <c r="I171" s="67"/>
      <c r="J171" s="67"/>
      <c r="K171" s="67"/>
      <c r="L171" s="67"/>
      <c r="M171" s="67"/>
      <c r="N171" s="67"/>
      <c r="O171" s="67"/>
    </row>
    <row r="172" spans="1:17" ht="15" thickBot="1" x14ac:dyDescent="0.35"/>
    <row r="173" spans="1:17" ht="15.75" customHeight="1" thickBot="1" x14ac:dyDescent="0.35">
      <c r="A173" s="1" t="str">
        <f>"The "&amp;LOWER(INDEX(B174:B186,MATCH(MAX(INDEX(B174:O186,,MATCH(2018,B173:O173,0))),INDEX(B174:O186,,MATCH(2018,B173:O173,0)),0)))&amp;" "&amp;LOWER(B173)&amp;" segment dominated the market in terms of revenue in 2018. The market was valued at USD "&amp;TEXT(MAX(INDEX(B174:O186,,MATCH(2018,B173:O173,0))),"#,##0.0")&amp;" Million in 2018 and is estimated to reach USD "&amp;TEXT(INDEX(N174:N186,MATCH(MAX(INDEX(B174:O186,,MATCH(2018,C173:O173,0))),INDEX(B174:O186,,MATCH(2018,C173:O173,0)),0)),"#,##0.0")&amp;" Million by 2025, growing at a CAGR of "&amp;TEXT(INDEX(O174:O186,MATCH(MAX(INDEX(B174:O186,,MATCH(2018,C173:O173,0))),INDEX(B174:O186,,MATCH(2018,C173:O173,0)),0)),"0.0%")&amp;" from 2019 to 2025. "&amp;CHAR(10)&amp;"Followed by "&amp;LOWER(INDEX(B174:B186,MATCH(MAX(INDEX(B174:O186,,MATCH(2018,B173:O173,0))),INDEX(B174:O186,,MATCH(2018,B173:O173,0)),0)))&amp;", the "&amp;LOWER(INDEX(B174:B186,MATCH(LARGE(INDEX(B174:O186,,MATCH(2018,B173:O173,0)),2),INDEX(B174:O186,,MATCH(2018,B173:O173,0)),0)))&amp;" segment is expected grow steadily at a CAGR of "&amp;TEXT(INDEX(O174:O186,MATCH(LARGE(INDEX(B174:O186,,MATCH(2018,C173:O173,0)),2),INDEX(B174:O186,,MATCH(2018,C173:O173,0)),0)),"0.0%")&amp;" from 2019 to 2025 and attain the value of USD "&amp;TEXT(INDEX(N174:N186,MATCH(LARGE(INDEX(B174:O186,,MATCH(2018,C173:O173,0)),2),INDEX(B174:O186,,MATCH(2018,C173:O173,0)),0)),"#,##0.0")&amp;" Million by 2025. The "&amp;LOWER(INDEX(B174:B186,MATCH(LARGE(INDEX(B174:O186,,MATCH(2018,B173:O173,0)),2),INDEX(B174:O186,,MATCH(2018,B173:O173,0)),0)))&amp;" segment was valued at USD "&amp;TEXT(INDEX(G174:G186,MATCH(LARGE(INDEX(B174:O186,,MATCH(2018,C173:O173,0)),2),INDEX(B174:O186,,MATCH(2018,C173:O173,0)),0)),"#,##0.0")&amp;" Million in 2018. "&amp;CHAR(10)&amp;"However, the "&amp;LOWER(INDEX(B173:B186,MATCH(MAX(INDEX(B173:O186,,MATCH(O173,B173:O173,0))),INDEX(B173:O186,,MATCH(O173,B173:O173,0)),0)))&amp;" segment is expected to witness highest growth rate of "&amp;TEXT(MAX(INDEX(B174:O186,,MATCH(O174,B174:O174,0))),"0.0%")&amp; ". The segment was valued at USD "&amp;TEXT(INDEX(INDEX(B173:O186,,MATCH(2018,B173:O173,0)),MATCH(MAX(INDEX(B173:O186,,MATCH(O173,B173:O173,0))),INDEX(B173:O186,,MATCH(O173,B173:O173,0)),0)),"#,##0.0")&amp;" Million in 2018 and is expected to reach USD "&amp;TEXT(INDEX(N174:N186,MATCH(MAX(INDEX(B174:O186,,MATCH(O174,B174:O174,0))),INDEX(B174:O186,,MATCH(O174,B174:O174,0)),0)),"#,##0.0")&amp;" Million by 2025. "&amp;CHAR(10)&amp;"Followed by "&amp;LOWER(INDEX(B173:B186,MATCH(MAX(INDEX(B173:O186,,MATCH(O173,B173:O173,0))),INDEX(B173:O186,,MATCH(O173,B173:O173,0)),0)))&amp;" segment, the "&amp;LOWER(INDEX(B173:B186,MATCH(LARGE(INDEX(B173:O186,,MATCH(O173,B173:O173,0)),2),INDEX(B173:O186,,MATCH(O173,B173:O173,0)),0)))&amp;" segment is expected to reach USD "&amp;TEXT(INDEX(N174:N186,MATCH(LARGE(INDEX(B174:O186,,MATCH(O174,B174:O174,0)),2),INDEX(B174:O186,,MATCH(O174,B174:O174,0)),0)),"#,##0.0")&amp;" Million by 2025, growing at a high growth rate of "&amp;TEXT(LARGE(INDEX(B174:O186,,MATCH(O174,B174:O174,0)),2),"0.0%")&amp; ". This segment was valued at USD "&amp;TEXT(INDEX(INDEX(B173:O186,,MATCH(2018,B173:O173,0)),MATCH(LARGE(INDEX(B173:O186,,MATCH(O173,B173:O173,0)),2),INDEX(B173:O186,,MATCH(O173,B173:O173,0)),0)),"#,##0.0")&amp;" Million in 2018."</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8 segment is expected to witness highest growth rate of 15.0%. The segment was valued at USD 221.3 Million in 2018 and is expected to reach USD 608.2 Million by 2025. 
Followed by technology 8 segment, the technology 10 segment is expected to reach USD 468.4 Million by 2025, growing at a high growth rate of 14.8%. This segment was valued at USD 172.9 Million in 2018.</v>
      </c>
      <c r="B173" s="2" t="s">
        <v>15</v>
      </c>
      <c r="C173" s="2">
        <v>2014</v>
      </c>
      <c r="D173" s="2">
        <v>2015</v>
      </c>
      <c r="E173" s="2">
        <v>2016</v>
      </c>
      <c r="F173" s="2">
        <v>2017</v>
      </c>
      <c r="G173" s="2">
        <v>2018</v>
      </c>
      <c r="H173" s="2">
        <v>2019</v>
      </c>
      <c r="I173" s="2">
        <v>2020</v>
      </c>
      <c r="J173" s="2">
        <v>2021</v>
      </c>
      <c r="K173" s="2">
        <v>2022</v>
      </c>
      <c r="L173" s="2">
        <v>2023</v>
      </c>
      <c r="M173" s="2">
        <v>2024</v>
      </c>
      <c r="N173" s="2">
        <v>2025</v>
      </c>
      <c r="O173" s="2" t="s">
        <v>5</v>
      </c>
      <c r="Q173" s="66" t="str">
        <f>A173</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8 segment is expected to witness highest growth rate of 15.0%. The segment was valued at USD 221.3 Million in 2018 and is expected to reach USD 608.2 Million by 2025. 
Followed by technology 8 segment, the technology 10 segment is expected to reach USD 468.4 Million by 2025, growing at a high growth rate of 14.8%. This segment was valued at USD 172.9 Million in 2018.</v>
      </c>
    </row>
    <row r="174" spans="1:17" x14ac:dyDescent="0.3">
      <c r="A174" s="59" t="s">
        <v>147</v>
      </c>
      <c r="B174" s="3" t="s">
        <v>190</v>
      </c>
      <c r="C174" s="4">
        <v>110.08944068429535</v>
      </c>
      <c r="D174" s="4">
        <v>134.83864822608524</v>
      </c>
      <c r="E174" s="4">
        <v>174.83014538563884</v>
      </c>
      <c r="F174" s="4">
        <v>214.77521222547745</v>
      </c>
      <c r="G174" s="4">
        <v>257.24250566199782</v>
      </c>
      <c r="H174" s="4">
        <v>302.5726522911549</v>
      </c>
      <c r="I174" s="4">
        <v>351.4241953563477</v>
      </c>
      <c r="J174" s="4">
        <v>404.35333524989983</v>
      </c>
      <c r="K174" s="4">
        <v>461.70247676146903</v>
      </c>
      <c r="L174" s="4">
        <v>524.08119699702104</v>
      </c>
      <c r="M174" s="4">
        <v>592.28353410751652</v>
      </c>
      <c r="N174" s="4">
        <v>666.92790977148877</v>
      </c>
      <c r="O174" s="5">
        <v>0.1407965611030555</v>
      </c>
      <c r="Q174" s="66"/>
    </row>
    <row r="175" spans="1:17" x14ac:dyDescent="0.3">
      <c r="A175" s="60" t="s">
        <v>148</v>
      </c>
      <c r="B175" s="3" t="s">
        <v>191</v>
      </c>
      <c r="C175" s="4">
        <v>96.03414286559476</v>
      </c>
      <c r="D175" s="4">
        <v>118.17889816962554</v>
      </c>
      <c r="E175" s="4">
        <v>153.9482023300904</v>
      </c>
      <c r="F175" s="4">
        <v>190.0041263113809</v>
      </c>
      <c r="G175" s="4">
        <v>228.62836554486674</v>
      </c>
      <c r="H175" s="4">
        <v>270.15518222861681</v>
      </c>
      <c r="I175" s="4">
        <v>315.20938028975877</v>
      </c>
      <c r="J175" s="4">
        <v>364.33408652714888</v>
      </c>
      <c r="K175" s="4">
        <v>417.88772406781715</v>
      </c>
      <c r="L175" s="4">
        <v>476.47688586443292</v>
      </c>
      <c r="M175" s="4">
        <v>540.88616813877729</v>
      </c>
      <c r="N175" s="4">
        <v>611.75153497713495</v>
      </c>
      <c r="O175" s="5">
        <v>0.14593581793455135</v>
      </c>
      <c r="Q175" s="66"/>
    </row>
    <row r="176" spans="1:17" x14ac:dyDescent="0.3">
      <c r="A176" s="60" t="s">
        <v>149</v>
      </c>
      <c r="B176" s="3" t="s">
        <v>192</v>
      </c>
      <c r="C176" s="4">
        <v>47.585563626541344</v>
      </c>
      <c r="D176" s="4">
        <v>58.107633097590714</v>
      </c>
      <c r="E176" s="4">
        <v>75.111167159286239</v>
      </c>
      <c r="F176" s="4">
        <v>91.985210637432942</v>
      </c>
      <c r="G176" s="4">
        <v>109.82388619723233</v>
      </c>
      <c r="H176" s="4">
        <v>128.7593547002009</v>
      </c>
      <c r="I176" s="4">
        <v>149.05643912028904</v>
      </c>
      <c r="J176" s="4">
        <v>170.93265778478522</v>
      </c>
      <c r="K176" s="4">
        <v>194.51188825356869</v>
      </c>
      <c r="L176" s="4">
        <v>220.02774558785961</v>
      </c>
      <c r="M176" s="4">
        <v>247.78695233265211</v>
      </c>
      <c r="N176" s="4">
        <v>278.01775928934421</v>
      </c>
      <c r="O176" s="5">
        <v>0.13688261281987413</v>
      </c>
      <c r="Q176" s="66"/>
    </row>
    <row r="177" spans="1:17" x14ac:dyDescent="0.3">
      <c r="A177" s="60" t="s">
        <v>150</v>
      </c>
      <c r="B177" s="3" t="s">
        <v>193</v>
      </c>
      <c r="C177" s="4">
        <v>41.889118721206763</v>
      </c>
      <c r="D177" s="4">
        <v>51.19947011337684</v>
      </c>
      <c r="E177" s="4">
        <v>66.238681421828687</v>
      </c>
      <c r="F177" s="4">
        <v>81.188074266006808</v>
      </c>
      <c r="G177" s="4">
        <v>97.014894175395895</v>
      </c>
      <c r="H177" s="4">
        <v>113.83763648598605</v>
      </c>
      <c r="I177" s="4">
        <v>131.89252505714254</v>
      </c>
      <c r="J177" s="4">
        <v>151.37457931654481</v>
      </c>
      <c r="K177" s="4">
        <v>172.39633555983784</v>
      </c>
      <c r="L177" s="4">
        <v>195.16791959579805</v>
      </c>
      <c r="M177" s="4">
        <v>219.9648914129919</v>
      </c>
      <c r="N177" s="4">
        <v>246.99377810233932</v>
      </c>
      <c r="O177" s="5">
        <v>0.13780199391800996</v>
      </c>
      <c r="Q177" s="66"/>
    </row>
    <row r="178" spans="1:17" x14ac:dyDescent="0.3">
      <c r="A178" s="60" t="s">
        <v>151</v>
      </c>
      <c r="B178" s="3" t="s">
        <v>194</v>
      </c>
      <c r="C178" s="4">
        <v>48.396525611479824</v>
      </c>
      <c r="D178" s="4">
        <v>58.770325951645034</v>
      </c>
      <c r="E178" s="4">
        <v>75.533265327412337</v>
      </c>
      <c r="F178" s="4">
        <v>91.96146066134925</v>
      </c>
      <c r="G178" s="4">
        <v>109.14175594732038</v>
      </c>
      <c r="H178" s="4">
        <v>127.1826541243956</v>
      </c>
      <c r="I178" s="4">
        <v>146.31907780811272</v>
      </c>
      <c r="J178" s="4">
        <v>166.73254413552883</v>
      </c>
      <c r="K178" s="4">
        <v>188.50747931121012</v>
      </c>
      <c r="L178" s="4">
        <v>211.82982656371712</v>
      </c>
      <c r="M178" s="4">
        <v>236.94831556648256</v>
      </c>
      <c r="N178" s="4">
        <v>264.02783176456956</v>
      </c>
      <c r="O178" s="5">
        <v>0.12945856782424525</v>
      </c>
      <c r="Q178" s="66"/>
    </row>
    <row r="179" spans="1:17" x14ac:dyDescent="0.3">
      <c r="B179" s="3" t="s">
        <v>195</v>
      </c>
      <c r="C179" s="4">
        <v>54.341122845229954</v>
      </c>
      <c r="D179" s="4">
        <v>66.782769334149236</v>
      </c>
      <c r="E179" s="4">
        <v>86.874409849646398</v>
      </c>
      <c r="F179" s="4">
        <v>107.06891754728323</v>
      </c>
      <c r="G179" s="4">
        <v>128.65018575432936</v>
      </c>
      <c r="H179" s="4">
        <v>151.79890954059414</v>
      </c>
      <c r="I179" s="4">
        <v>176.85762489434799</v>
      </c>
      <c r="J179" s="4">
        <v>204.12092393363167</v>
      </c>
      <c r="K179" s="4">
        <v>233.7781007908369</v>
      </c>
      <c r="L179" s="4">
        <v>266.15571801503586</v>
      </c>
      <c r="M179" s="4">
        <v>301.67739341411755</v>
      </c>
      <c r="N179" s="4">
        <v>340.68107324460595</v>
      </c>
      <c r="O179" s="5">
        <v>0.14422972518540877</v>
      </c>
      <c r="Q179" s="66"/>
    </row>
    <row r="180" spans="1:17" x14ac:dyDescent="0.3">
      <c r="B180" s="3" t="s">
        <v>196</v>
      </c>
      <c r="C180" s="4">
        <v>14.638155919088476</v>
      </c>
      <c r="D180" s="4">
        <v>17.871169381193074</v>
      </c>
      <c r="E180" s="4">
        <v>23.093842299384182</v>
      </c>
      <c r="F180" s="4">
        <v>28.272768419592563</v>
      </c>
      <c r="G180" s="4">
        <v>33.744311017529007</v>
      </c>
      <c r="H180" s="4">
        <v>39.548358541087389</v>
      </c>
      <c r="I180" s="4">
        <v>45.765426086434992</v>
      </c>
      <c r="J180" s="4">
        <v>52.461319489603049</v>
      </c>
      <c r="K180" s="4">
        <v>59.672924839884331</v>
      </c>
      <c r="L180" s="4">
        <v>67.470629800194331</v>
      </c>
      <c r="M180" s="4">
        <v>75.947002376525163</v>
      </c>
      <c r="N180" s="4">
        <v>85.170268311151489</v>
      </c>
      <c r="O180" s="5">
        <v>0.13638787723268364</v>
      </c>
      <c r="Q180" s="66"/>
    </row>
    <row r="181" spans="1:17" x14ac:dyDescent="0.3">
      <c r="B181" s="3" t="s">
        <v>197</v>
      </c>
      <c r="C181" s="4">
        <v>91.297566947000178</v>
      </c>
      <c r="D181" s="4">
        <v>112.88626282112395</v>
      </c>
      <c r="E181" s="4">
        <v>147.735270223952</v>
      </c>
      <c r="F181" s="4">
        <v>183.15501884178258</v>
      </c>
      <c r="G181" s="4">
        <v>221.34489856544218</v>
      </c>
      <c r="H181" s="4">
        <v>262.64874113010774</v>
      </c>
      <c r="I181" s="4">
        <v>307.69765535315844</v>
      </c>
      <c r="J181" s="4">
        <v>357.05048805641309</v>
      </c>
      <c r="K181" s="4">
        <v>411.09028562014339</v>
      </c>
      <c r="L181" s="4">
        <v>470.44776726923749</v>
      </c>
      <c r="M181" s="4">
        <v>535.9357988948293</v>
      </c>
      <c r="N181" s="4">
        <v>608.22706238470994</v>
      </c>
      <c r="O181" s="5">
        <v>0.15022217490040957</v>
      </c>
      <c r="Q181" s="66"/>
    </row>
    <row r="182" spans="1:17" x14ac:dyDescent="0.3">
      <c r="B182" s="3" t="s">
        <v>198</v>
      </c>
      <c r="C182" s="4">
        <v>70.909065419280353</v>
      </c>
      <c r="D182" s="4">
        <v>87.246053902691358</v>
      </c>
      <c r="E182" s="4">
        <v>113.63131392781133</v>
      </c>
      <c r="F182" s="4">
        <v>140.21350853152552</v>
      </c>
      <c r="G182" s="4">
        <v>168.6729991220694</v>
      </c>
      <c r="H182" s="4">
        <v>199.25212507358432</v>
      </c>
      <c r="I182" s="4">
        <v>232.40680830313755</v>
      </c>
      <c r="J182" s="4">
        <v>268.53176652958814</v>
      </c>
      <c r="K182" s="4">
        <v>307.88459232288085</v>
      </c>
      <c r="L182" s="4">
        <v>350.90471186360048</v>
      </c>
      <c r="M182" s="4">
        <v>398.16125991860332</v>
      </c>
      <c r="N182" s="4">
        <v>450.11232479384159</v>
      </c>
      <c r="O182" s="5">
        <v>0.14547686911859903</v>
      </c>
      <c r="Q182" s="66"/>
    </row>
    <row r="183" spans="1:17" x14ac:dyDescent="0.3">
      <c r="B183" s="3" t="s">
        <v>199</v>
      </c>
      <c r="C183" s="4">
        <v>72.086855892738953</v>
      </c>
      <c r="D183" s="4">
        <v>88.887615215316103</v>
      </c>
      <c r="E183" s="4">
        <v>116.01421395083256</v>
      </c>
      <c r="F183" s="4">
        <v>143.45591404558542</v>
      </c>
      <c r="G183" s="4">
        <v>172.93959396483615</v>
      </c>
      <c r="H183" s="4">
        <v>204.72692272846982</v>
      </c>
      <c r="I183" s="4">
        <v>239.30168457260845</v>
      </c>
      <c r="J183" s="4">
        <v>277.08854914325576</v>
      </c>
      <c r="K183" s="4">
        <v>318.37388948196298</v>
      </c>
      <c r="L183" s="4">
        <v>363.63486152958592</v>
      </c>
      <c r="M183" s="4">
        <v>413.48728088692224</v>
      </c>
      <c r="N183" s="4">
        <v>468.43647571133323</v>
      </c>
      <c r="O183" s="5">
        <v>0.14792264796089927</v>
      </c>
      <c r="Q183" s="66"/>
    </row>
    <row r="184" spans="1:17" x14ac:dyDescent="0.3">
      <c r="B184" s="3" t="s">
        <v>200</v>
      </c>
      <c r="C184" s="4">
        <v>70.368607855044218</v>
      </c>
      <c r="D184" s="4">
        <v>85.479195444649008</v>
      </c>
      <c r="E184" s="4">
        <v>109.90584182046136</v>
      </c>
      <c r="F184" s="4">
        <v>133.8739760009442</v>
      </c>
      <c r="G184" s="4">
        <v>158.96884510425286</v>
      </c>
      <c r="H184" s="4">
        <v>185.35528016168288</v>
      </c>
      <c r="I184" s="4">
        <v>213.38349480735926</v>
      </c>
      <c r="J184" s="4">
        <v>243.32748188695072</v>
      </c>
      <c r="K184" s="4">
        <v>275.32119376205827</v>
      </c>
      <c r="L184" s="4">
        <v>309.64846620919536</v>
      </c>
      <c r="M184" s="4">
        <v>346.68720023531256</v>
      </c>
      <c r="N184" s="4">
        <v>386.69537258021404</v>
      </c>
      <c r="O184" s="5">
        <v>0.1303874716708302</v>
      </c>
      <c r="Q184" s="66"/>
    </row>
    <row r="185" spans="1:17" x14ac:dyDescent="0.3">
      <c r="B185" s="3" t="s">
        <v>201</v>
      </c>
      <c r="C185" s="4">
        <v>59.554450389212207</v>
      </c>
      <c r="D185" s="4">
        <v>73.367399929434256</v>
      </c>
      <c r="E185" s="4">
        <v>95.670851325393201</v>
      </c>
      <c r="F185" s="4">
        <v>118.19422369153608</v>
      </c>
      <c r="G185" s="4">
        <v>142.35881210520051</v>
      </c>
      <c r="H185" s="4">
        <v>168.37582649926011</v>
      </c>
      <c r="I185" s="4">
        <v>196.63829821186948</v>
      </c>
      <c r="J185" s="4">
        <v>227.48940666604298</v>
      </c>
      <c r="K185" s="4">
        <v>261.15776392642886</v>
      </c>
      <c r="L185" s="4">
        <v>298.02763232226232</v>
      </c>
      <c r="M185" s="4">
        <v>338.59558655638858</v>
      </c>
      <c r="N185" s="4">
        <v>383.26620740018166</v>
      </c>
      <c r="O185" s="5">
        <v>0.14692969754317708</v>
      </c>
      <c r="Q185" s="66"/>
    </row>
    <row r="186" spans="1:17" x14ac:dyDescent="0.3">
      <c r="B186" s="3" t="s">
        <v>202</v>
      </c>
      <c r="C186" s="4">
        <v>76.850318575214672</v>
      </c>
      <c r="D186" s="4">
        <v>93.823639251263401</v>
      </c>
      <c r="E186" s="4">
        <v>121.24267207176719</v>
      </c>
      <c r="F186" s="4">
        <v>148.43203420286051</v>
      </c>
      <c r="G186" s="4">
        <v>177.15763284202728</v>
      </c>
      <c r="H186" s="4">
        <v>207.6288823407088</v>
      </c>
      <c r="I186" s="4">
        <v>240.26848695378371</v>
      </c>
      <c r="J186" s="4">
        <v>275.42192732041605</v>
      </c>
      <c r="K186" s="4">
        <v>313.28285540939277</v>
      </c>
      <c r="L186" s="4">
        <v>354.22080645102017</v>
      </c>
      <c r="M186" s="4">
        <v>398.72176247675708</v>
      </c>
      <c r="N186" s="4">
        <v>447.14390863354527</v>
      </c>
      <c r="O186" s="5">
        <v>0.13638787723268364</v>
      </c>
      <c r="Q186" s="66"/>
    </row>
    <row r="187" spans="1:17" x14ac:dyDescent="0.3">
      <c r="B187" s="2" t="s">
        <v>19</v>
      </c>
      <c r="C187" s="4">
        <v>975.16827639321821</v>
      </c>
      <c r="D187" s="4">
        <v>1195.4716730008279</v>
      </c>
      <c r="E187" s="4">
        <v>1551.3352741416461</v>
      </c>
      <c r="F187" s="4">
        <v>1907.302931383429</v>
      </c>
      <c r="G187" s="4">
        <v>2286.1714202399767</v>
      </c>
      <c r="H187" s="4">
        <v>2690.9761070697173</v>
      </c>
      <c r="I187" s="4">
        <v>3127.5846343020257</v>
      </c>
      <c r="J187" s="4">
        <v>3600.9619998158219</v>
      </c>
      <c r="K187" s="4">
        <v>4114.1722228183235</v>
      </c>
      <c r="L187" s="4">
        <v>4672.6594603626654</v>
      </c>
      <c r="M187" s="4">
        <v>5283.5151219793952</v>
      </c>
      <c r="N187" s="4">
        <v>5952.2658074098217</v>
      </c>
      <c r="O187" s="5">
        <v>0.14146363243395688</v>
      </c>
      <c r="Q187" s="66"/>
    </row>
    <row r="188" spans="1:17" x14ac:dyDescent="0.3">
      <c r="B188" s="6" t="s">
        <v>13</v>
      </c>
      <c r="C188" s="7">
        <v>975.16827639321764</v>
      </c>
      <c r="D188" s="7">
        <v>1195.4797594642939</v>
      </c>
      <c r="E188" s="7">
        <v>1551.3563061672478</v>
      </c>
      <c r="F188" s="7">
        <v>1907.3417206456363</v>
      </c>
      <c r="G188" s="7">
        <v>2286.2333732833531</v>
      </c>
      <c r="H188" s="7">
        <v>2691.0671606689575</v>
      </c>
      <c r="I188" s="7">
        <v>3127.711444800073</v>
      </c>
      <c r="J188" s="7">
        <v>3601.1320501857344</v>
      </c>
      <c r="K188" s="7">
        <v>4114.3938449334746</v>
      </c>
      <c r="L188" s="7">
        <v>4672.9420497355295</v>
      </c>
      <c r="M188" s="7">
        <v>5283.8693800915262</v>
      </c>
      <c r="N188" s="7">
        <v>5952.7038013858792</v>
      </c>
      <c r="O188" s="5">
        <v>0.14147119382479989</v>
      </c>
      <c r="Q188" s="66"/>
    </row>
    <row r="190" spans="1:17" x14ac:dyDescent="0.3">
      <c r="B190" s="67" t="s">
        <v>185</v>
      </c>
      <c r="C190" s="67"/>
      <c r="D190" s="67"/>
      <c r="E190" s="67"/>
      <c r="F190" s="67"/>
      <c r="G190" s="67"/>
      <c r="H190" s="67"/>
      <c r="I190" s="67"/>
      <c r="J190" s="67"/>
      <c r="K190" s="67"/>
      <c r="L190" s="67"/>
      <c r="M190" s="67"/>
      <c r="N190" s="67"/>
      <c r="O190" s="67"/>
    </row>
    <row r="191" spans="1:17" ht="15" thickBot="1" x14ac:dyDescent="0.35"/>
    <row r="192" spans="1:17" ht="15.75" customHeight="1" thickBot="1" x14ac:dyDescent="0.35">
      <c r="A192" s="1" t="str">
        <f>"The "&amp;LOWER(INDEX(B193:B206,MATCH(MAX(INDEX(B193:O206,,MATCH(2018,B192:O192,0))),INDEX(B193:O206,,MATCH(2018,B192:O192,0)),0)))&amp;" "&amp;LOWER(B192)&amp;" segment dominated the market in terms of revenue in 2018. The market was valued at USD "&amp;TEXT(MAX(INDEX(B193:O206,,MATCH(2018,B192:O192,0))),"#,##0.0")&amp;" Million in 2018 and is estimated to reach USD "&amp;TEXT(INDEX(N193:N206,MATCH(MAX(INDEX(B193:O206,,MATCH(2018,C192:O192,0))),INDEX(B193:O206,,MATCH(2018,C192:O192,0)),0)),"#,##0.0")&amp;" Million by 2025, growing at a CAGR of "&amp;TEXT(INDEX(O193:O206,MATCH(MAX(INDEX(B193:O206,,MATCH(2018,C192:O192,0))),INDEX(B193:O206,,MATCH(2018,C192:O192,0)),0)),"0.0%")&amp;" from 2019 to 2025. "&amp;CHAR(10)&amp;"Followed by "&amp;LOWER(INDEX(B193:B206,MATCH(MAX(INDEX(B193:O206,,MATCH(2018,B192:O192,0))),INDEX(B193:O206,,MATCH(2018,B192:O192,0)),0)))&amp;", the "&amp;LOWER(INDEX(B193:B206,MATCH(LARGE(INDEX(B193:O206,,MATCH(2018,B192:O192,0)),2),INDEX(B193:O206,,MATCH(2018,B192:O192,0)),0)))&amp;" segment is expected grow steadily at a CAGR of "&amp;TEXT(INDEX(O193:O206,MATCH(LARGE(INDEX(B193:O206,,MATCH(2018,C192:O192,0)),2),INDEX(B193:O206,,MATCH(2018,C192:O192,0)),0)),"0.0%")&amp;" from 2019 to 2025 and attain the value of USD "&amp;TEXT(INDEX(N193:N206,MATCH(LARGE(INDEX(B193:O206,,MATCH(2018,C192:O192,0)),2),INDEX(B193:O206,,MATCH(2018,C192:O192,0)),0)),"#,##0.0")&amp;" Million by 2025. The "&amp;LOWER(INDEX(B193:B206,MATCH(LARGE(INDEX(B193:O206,,MATCH(2018,B192:O192,0)),2),INDEX(B193:O206,,MATCH(2018,B192:O192,0)),0)))&amp;" segment was valued at USD "&amp;TEXT(INDEX(G193:G206,MATCH(LARGE(INDEX(B193:O206,,MATCH(2018,C192:O192,0)),2),INDEX(B193:O206,,MATCH(2018,C192:O192,0)),0)),"#,##0.0")&amp;" Million in 2018. "&amp;CHAR(10)&amp;"However, the "&amp;LOWER(INDEX(B192:B206,MATCH(MAX(INDEX(B192:O206,,MATCH(O192,B192:O192,0))),INDEX(B192:O206,,MATCH(O192,B192:O192,0)),0)))&amp;" segment is expected to witness highest growth rate of "&amp;TEXT(MAX(INDEX(B193:O206,,MATCH(O193,B193:O193,0))),"0.0%")&amp; ". The segment was valued at USD "&amp;TEXT(INDEX(INDEX(B192:O206,,MATCH(2018,B192:O192,0)),MATCH(MAX(INDEX(B192:O206,,MATCH(O192,B192:O192,0))),INDEX(B192:O206,,MATCH(O192,B192:O192,0)),0)),"#,##0.0")&amp;" Million in 2018 and is expected to reach USD "&amp;TEXT(INDEX(N193:N206,MATCH(MAX(INDEX(B193:O206,,MATCH(O193,B193:O193,0))),INDEX(B193:O206,,MATCH(O193,B193:O193,0)),0)),"#,##0.0")&amp;" Million by 2025. "&amp;CHAR(10)&amp;"Followed by "&amp;LOWER(INDEX(B192:B206,MATCH(MAX(INDEX(B192:O206,,MATCH(O192,B192:O192,0))),INDEX(B192:O206,,MATCH(O192,B192:O192,0)),0)))&amp;" segment, the "&amp;LOWER(INDEX(B192:B206,MATCH(LARGE(INDEX(B192:O206,,MATCH(O192,B192:O192,0)),2),INDEX(B192:O206,,MATCH(O192,B192:O192,0)),0)))&amp;" segment is expected to reach USD "&amp;TEXT(INDEX(N193:N206,MATCH(LARGE(INDEX(B193:O206,,MATCH(O193,B193:O193,0)),2),INDEX(B193:O206,,MATCH(O193,B193:O193,0)),0)),"#,##0.0")&amp;" Million by 2025, growing at a high growth rate of "&amp;TEXT(LARGE(INDEX(B193:O206,,MATCH(O193,B193:O193,0)),2),"0.0%")&amp; ". This segment was valued at USD "&amp;TEXT(INDEX(INDEX(B192:O206,,MATCH(2018,B192:O192,0)),MATCH(LARGE(INDEX(B192:O206,,MATCH(O192,B192:O192,0)),2),INDEX(B192:O206,,MATCH(O192,B192:O192,0)),0)),"#,##0.0")&amp;" Million in 2018."</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9 segment is expected to witness highest growth rate of 15.0%. The segment was valued at USD 221.3 Million in 2018 and is expected to reach USD 608.2 Million by 2025. 
Followed by technology 9 segment, the technology 11 segment is expected to reach USD 468.4 Million by 2025, growing at a high growth rate of 14.8%. This segment was valued at USD 172.9 Million in 2018.</v>
      </c>
      <c r="B192" s="2" t="s">
        <v>15</v>
      </c>
      <c r="C192" s="2">
        <v>2014</v>
      </c>
      <c r="D192" s="2">
        <v>2015</v>
      </c>
      <c r="E192" s="2">
        <v>2016</v>
      </c>
      <c r="F192" s="2">
        <v>2017</v>
      </c>
      <c r="G192" s="2">
        <v>2018</v>
      </c>
      <c r="H192" s="2">
        <v>2019</v>
      </c>
      <c r="I192" s="2">
        <v>2020</v>
      </c>
      <c r="J192" s="2">
        <v>2021</v>
      </c>
      <c r="K192" s="2">
        <v>2022</v>
      </c>
      <c r="L192" s="2">
        <v>2023</v>
      </c>
      <c r="M192" s="2">
        <v>2024</v>
      </c>
      <c r="N192" s="2">
        <v>2025</v>
      </c>
      <c r="O192" s="2" t="s">
        <v>5</v>
      </c>
      <c r="Q192" s="66" t="str">
        <f>A192</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9 segment is expected to witness highest growth rate of 15.0%. The segment was valued at USD 221.3 Million in 2018 and is expected to reach USD 608.2 Million by 2025. 
Followed by technology 9 segment, the technology 11 segment is expected to reach USD 468.4 Million by 2025, growing at a high growth rate of 14.8%. This segment was valued at USD 172.9 Million in 2018.</v>
      </c>
    </row>
    <row r="193" spans="1:17" x14ac:dyDescent="0.3">
      <c r="A193" s="59" t="s">
        <v>147</v>
      </c>
      <c r="B193" s="3" t="s">
        <v>190</v>
      </c>
      <c r="C193" s="4">
        <v>110.08944068429535</v>
      </c>
      <c r="D193" s="4">
        <v>134.83864822608524</v>
      </c>
      <c r="E193" s="4">
        <v>174.83014538563884</v>
      </c>
      <c r="F193" s="4">
        <v>214.77521222547745</v>
      </c>
      <c r="G193" s="4">
        <v>257.24250566199782</v>
      </c>
      <c r="H193" s="4">
        <v>302.5726522911549</v>
      </c>
      <c r="I193" s="4">
        <v>351.4241953563477</v>
      </c>
      <c r="J193" s="4">
        <v>404.35333524989983</v>
      </c>
      <c r="K193" s="4">
        <v>461.70247676146903</v>
      </c>
      <c r="L193" s="4">
        <v>524.08119699702104</v>
      </c>
      <c r="M193" s="4">
        <v>592.28353410751652</v>
      </c>
      <c r="N193" s="4">
        <v>666.92790977148877</v>
      </c>
      <c r="O193" s="5">
        <v>0.1407965611030555</v>
      </c>
      <c r="Q193" s="66"/>
    </row>
    <row r="194" spans="1:17" x14ac:dyDescent="0.3">
      <c r="A194" s="60" t="s">
        <v>148</v>
      </c>
      <c r="B194" s="3" t="s">
        <v>191</v>
      </c>
      <c r="C194" s="4">
        <v>96.03414286559476</v>
      </c>
      <c r="D194" s="4">
        <v>118.17889816962554</v>
      </c>
      <c r="E194" s="4">
        <v>153.9482023300904</v>
      </c>
      <c r="F194" s="4">
        <v>190.0041263113809</v>
      </c>
      <c r="G194" s="4">
        <v>228.62836554486674</v>
      </c>
      <c r="H194" s="4">
        <v>270.15518222861681</v>
      </c>
      <c r="I194" s="4">
        <v>315.20938028975877</v>
      </c>
      <c r="J194" s="4">
        <v>364.33408652714888</v>
      </c>
      <c r="K194" s="4">
        <v>417.88772406781715</v>
      </c>
      <c r="L194" s="4">
        <v>476.47688586443292</v>
      </c>
      <c r="M194" s="4">
        <v>540.88616813877729</v>
      </c>
      <c r="N194" s="4">
        <v>611.75153497713495</v>
      </c>
      <c r="O194" s="5">
        <v>0.14593581793455135</v>
      </c>
      <c r="Q194" s="66"/>
    </row>
    <row r="195" spans="1:17" x14ac:dyDescent="0.3">
      <c r="A195" s="60" t="s">
        <v>149</v>
      </c>
      <c r="B195" s="3" t="s">
        <v>192</v>
      </c>
      <c r="C195" s="4">
        <v>47.585563626541344</v>
      </c>
      <c r="D195" s="4">
        <v>58.107633097590714</v>
      </c>
      <c r="E195" s="4">
        <v>75.111167159286239</v>
      </c>
      <c r="F195" s="4">
        <v>91.985210637432942</v>
      </c>
      <c r="G195" s="4">
        <v>109.82388619723233</v>
      </c>
      <c r="H195" s="4">
        <v>128.7593547002009</v>
      </c>
      <c r="I195" s="4">
        <v>149.05643912028904</v>
      </c>
      <c r="J195" s="4">
        <v>170.93265778478522</v>
      </c>
      <c r="K195" s="4">
        <v>194.51188825356869</v>
      </c>
      <c r="L195" s="4">
        <v>220.02774558785961</v>
      </c>
      <c r="M195" s="4">
        <v>247.78695233265211</v>
      </c>
      <c r="N195" s="4">
        <v>278.01775928934421</v>
      </c>
      <c r="O195" s="5">
        <v>0.13688261281987413</v>
      </c>
      <c r="Q195" s="66"/>
    </row>
    <row r="196" spans="1:17" x14ac:dyDescent="0.3">
      <c r="A196" s="60" t="s">
        <v>150</v>
      </c>
      <c r="B196" s="3" t="s">
        <v>193</v>
      </c>
      <c r="C196" s="4">
        <v>41.889118721206763</v>
      </c>
      <c r="D196" s="4">
        <v>51.19947011337684</v>
      </c>
      <c r="E196" s="4">
        <v>66.238681421828687</v>
      </c>
      <c r="F196" s="4">
        <v>81.188074266006808</v>
      </c>
      <c r="G196" s="4">
        <v>97.014894175395895</v>
      </c>
      <c r="H196" s="4">
        <v>113.83763648598605</v>
      </c>
      <c r="I196" s="4">
        <v>131.89252505714254</v>
      </c>
      <c r="J196" s="4">
        <v>151.37457931654481</v>
      </c>
      <c r="K196" s="4">
        <v>172.39633555983784</v>
      </c>
      <c r="L196" s="4">
        <v>195.16791959579805</v>
      </c>
      <c r="M196" s="4">
        <v>219.9648914129919</v>
      </c>
      <c r="N196" s="4">
        <v>246.99377810233932</v>
      </c>
      <c r="O196" s="5">
        <v>0.13780199391800996</v>
      </c>
      <c r="Q196" s="66"/>
    </row>
    <row r="197" spans="1:17" x14ac:dyDescent="0.3">
      <c r="A197" s="60" t="s">
        <v>151</v>
      </c>
      <c r="B197" s="3" t="s">
        <v>194</v>
      </c>
      <c r="C197" s="4">
        <v>48.396525611479824</v>
      </c>
      <c r="D197" s="4">
        <v>58.770325951645034</v>
      </c>
      <c r="E197" s="4">
        <v>75.533265327412337</v>
      </c>
      <c r="F197" s="4">
        <v>91.96146066134925</v>
      </c>
      <c r="G197" s="4">
        <v>109.14175594732038</v>
      </c>
      <c r="H197" s="4">
        <v>127.1826541243956</v>
      </c>
      <c r="I197" s="4">
        <v>146.31907780811272</v>
      </c>
      <c r="J197" s="4">
        <v>166.73254413552883</v>
      </c>
      <c r="K197" s="4">
        <v>188.50747931121012</v>
      </c>
      <c r="L197" s="4">
        <v>211.82982656371712</v>
      </c>
      <c r="M197" s="4">
        <v>236.94831556648256</v>
      </c>
      <c r="N197" s="4">
        <v>264.02783176456956</v>
      </c>
      <c r="O197" s="5">
        <v>0.12945856782424525</v>
      </c>
      <c r="Q197" s="66"/>
    </row>
    <row r="198" spans="1:17" x14ac:dyDescent="0.3">
      <c r="A198" s="14"/>
      <c r="B198" s="3" t="s">
        <v>195</v>
      </c>
      <c r="C198" s="4">
        <v>49.277750255083191</v>
      </c>
      <c r="D198" s="4">
        <v>60.677908867685737</v>
      </c>
      <c r="E198" s="4">
        <v>79.085952408125209</v>
      </c>
      <c r="F198" s="4">
        <v>97.658473294448299</v>
      </c>
      <c r="G198" s="4">
        <v>117.56928920697972</v>
      </c>
      <c r="H198" s="4">
        <v>138.99113511530743</v>
      </c>
      <c r="I198" s="4">
        <v>162.24648645346122</v>
      </c>
      <c r="J198" s="4">
        <v>187.61615716535871</v>
      </c>
      <c r="K198" s="4">
        <v>215.28605749744966</v>
      </c>
      <c r="L198" s="4">
        <v>245.57007639990755</v>
      </c>
      <c r="M198" s="4">
        <v>278.87411290062988</v>
      </c>
      <c r="N198" s="4">
        <v>315.52768722636995</v>
      </c>
      <c r="O198" s="5">
        <v>0.14641465388522823</v>
      </c>
      <c r="Q198" s="66"/>
    </row>
    <row r="199" spans="1:17" x14ac:dyDescent="0.3">
      <c r="A199" s="14"/>
      <c r="B199" s="3" t="s">
        <v>196</v>
      </c>
      <c r="C199" s="4">
        <v>54.341122845229954</v>
      </c>
      <c r="D199" s="4">
        <v>66.782769334149236</v>
      </c>
      <c r="E199" s="4">
        <v>86.874409849646398</v>
      </c>
      <c r="F199" s="4">
        <v>107.06891754728323</v>
      </c>
      <c r="G199" s="4">
        <v>128.65018575432936</v>
      </c>
      <c r="H199" s="4">
        <v>151.79890954059414</v>
      </c>
      <c r="I199" s="4">
        <v>176.85762489434799</v>
      </c>
      <c r="J199" s="4">
        <v>204.12092393363167</v>
      </c>
      <c r="K199" s="4">
        <v>233.7781007908369</v>
      </c>
      <c r="L199" s="4">
        <v>266.15571801503586</v>
      </c>
      <c r="M199" s="4">
        <v>301.67739341411755</v>
      </c>
      <c r="N199" s="4">
        <v>340.68107324460595</v>
      </c>
      <c r="O199" s="5">
        <v>0.14422972518540877</v>
      </c>
      <c r="Q199" s="66"/>
    </row>
    <row r="200" spans="1:17" x14ac:dyDescent="0.3">
      <c r="A200" s="14"/>
      <c r="B200" s="3" t="s">
        <v>197</v>
      </c>
      <c r="C200" s="4">
        <v>14.638155919088476</v>
      </c>
      <c r="D200" s="4">
        <v>17.871169381193074</v>
      </c>
      <c r="E200" s="4">
        <v>23.093842299384182</v>
      </c>
      <c r="F200" s="4">
        <v>28.272768419592563</v>
      </c>
      <c r="G200" s="4">
        <v>33.744311017529007</v>
      </c>
      <c r="H200" s="4">
        <v>39.548358541087389</v>
      </c>
      <c r="I200" s="4">
        <v>45.765426086434992</v>
      </c>
      <c r="J200" s="4">
        <v>52.461319489603049</v>
      </c>
      <c r="K200" s="4">
        <v>59.672924839884331</v>
      </c>
      <c r="L200" s="4">
        <v>67.470629800194331</v>
      </c>
      <c r="M200" s="4">
        <v>75.947002376525163</v>
      </c>
      <c r="N200" s="4">
        <v>85.170268311151489</v>
      </c>
      <c r="O200" s="5">
        <v>0.13638787723268364</v>
      </c>
      <c r="Q200" s="66"/>
    </row>
    <row r="201" spans="1:17" x14ac:dyDescent="0.3">
      <c r="A201" s="14"/>
      <c r="B201" s="3" t="s">
        <v>198</v>
      </c>
      <c r="C201" s="4">
        <v>91.297566947000178</v>
      </c>
      <c r="D201" s="4">
        <v>112.88626282112395</v>
      </c>
      <c r="E201" s="4">
        <v>147.735270223952</v>
      </c>
      <c r="F201" s="4">
        <v>183.15501884178258</v>
      </c>
      <c r="G201" s="4">
        <v>221.34489856544218</v>
      </c>
      <c r="H201" s="4">
        <v>262.64874113010774</v>
      </c>
      <c r="I201" s="4">
        <v>307.69765535315844</v>
      </c>
      <c r="J201" s="4">
        <v>357.05048805641309</v>
      </c>
      <c r="K201" s="4">
        <v>411.09028562014339</v>
      </c>
      <c r="L201" s="4">
        <v>470.44776726923749</v>
      </c>
      <c r="M201" s="4">
        <v>535.9357988948293</v>
      </c>
      <c r="N201" s="4">
        <v>608.22706238470994</v>
      </c>
      <c r="O201" s="5">
        <v>0.15022217490040957</v>
      </c>
      <c r="Q201" s="66"/>
    </row>
    <row r="202" spans="1:17" x14ac:dyDescent="0.3">
      <c r="A202" s="14"/>
      <c r="B202" s="3" t="s">
        <v>199</v>
      </c>
      <c r="C202" s="4">
        <v>70.909065419280353</v>
      </c>
      <c r="D202" s="4">
        <v>87.246053902691358</v>
      </c>
      <c r="E202" s="4">
        <v>113.63131392781133</v>
      </c>
      <c r="F202" s="4">
        <v>140.21350853152552</v>
      </c>
      <c r="G202" s="4">
        <v>168.6729991220694</v>
      </c>
      <c r="H202" s="4">
        <v>199.25212507358432</v>
      </c>
      <c r="I202" s="4">
        <v>232.40680830313755</v>
      </c>
      <c r="J202" s="4">
        <v>268.53176652958814</v>
      </c>
      <c r="K202" s="4">
        <v>307.88459232288085</v>
      </c>
      <c r="L202" s="4">
        <v>350.90471186360048</v>
      </c>
      <c r="M202" s="4">
        <v>398.16125991860332</v>
      </c>
      <c r="N202" s="4">
        <v>450.11232479384159</v>
      </c>
      <c r="O202" s="5">
        <v>0.14547686911859903</v>
      </c>
      <c r="Q202" s="66"/>
    </row>
    <row r="203" spans="1:17" x14ac:dyDescent="0.3">
      <c r="A203" s="14"/>
      <c r="B203" s="3" t="s">
        <v>200</v>
      </c>
      <c r="C203" s="4">
        <v>72.086855892738953</v>
      </c>
      <c r="D203" s="4">
        <v>88.887615215316103</v>
      </c>
      <c r="E203" s="4">
        <v>116.01421395083256</v>
      </c>
      <c r="F203" s="4">
        <v>143.45591404558542</v>
      </c>
      <c r="G203" s="4">
        <v>172.93959396483615</v>
      </c>
      <c r="H203" s="4">
        <v>204.72692272846982</v>
      </c>
      <c r="I203" s="4">
        <v>239.30168457260845</v>
      </c>
      <c r="J203" s="4">
        <v>277.08854914325576</v>
      </c>
      <c r="K203" s="4">
        <v>318.37388948196298</v>
      </c>
      <c r="L203" s="4">
        <v>363.63486152958592</v>
      </c>
      <c r="M203" s="4">
        <v>413.48728088692224</v>
      </c>
      <c r="N203" s="4">
        <v>468.43647571133323</v>
      </c>
      <c r="O203" s="5">
        <v>0.14792264796089927</v>
      </c>
      <c r="Q203" s="66"/>
    </row>
    <row r="204" spans="1:17" x14ac:dyDescent="0.3">
      <c r="A204" s="14"/>
      <c r="B204" s="3" t="s">
        <v>201</v>
      </c>
      <c r="C204" s="4">
        <v>70.368607855044218</v>
      </c>
      <c r="D204" s="4">
        <v>85.479195444649008</v>
      </c>
      <c r="E204" s="4">
        <v>109.90584182046136</v>
      </c>
      <c r="F204" s="4">
        <v>133.8739760009442</v>
      </c>
      <c r="G204" s="4">
        <v>158.96884510425286</v>
      </c>
      <c r="H204" s="4">
        <v>185.35528016168288</v>
      </c>
      <c r="I204" s="4">
        <v>213.38349480735926</v>
      </c>
      <c r="J204" s="4">
        <v>243.32748188695072</v>
      </c>
      <c r="K204" s="4">
        <v>275.32119376205827</v>
      </c>
      <c r="L204" s="4">
        <v>309.64846620919536</v>
      </c>
      <c r="M204" s="4">
        <v>346.68720023531256</v>
      </c>
      <c r="N204" s="4">
        <v>386.69537258021404</v>
      </c>
      <c r="O204" s="5">
        <v>0.1303874716708302</v>
      </c>
      <c r="Q204" s="66"/>
    </row>
    <row r="205" spans="1:17" x14ac:dyDescent="0.3">
      <c r="A205" s="14"/>
      <c r="B205" s="3" t="s">
        <v>202</v>
      </c>
      <c r="C205" s="4">
        <v>71.849590786207813</v>
      </c>
      <c r="D205" s="4">
        <v>87.354683294998296</v>
      </c>
      <c r="E205" s="4">
        <v>112.41944464001631</v>
      </c>
      <c r="F205" s="4">
        <v>137.06401270622339</v>
      </c>
      <c r="G205" s="4">
        <v>162.91344503049692</v>
      </c>
      <c r="H205" s="4">
        <v>190.14244610856019</v>
      </c>
      <c r="I205" s="4">
        <v>219.1170510342146</v>
      </c>
      <c r="J205" s="4">
        <v>250.12677661065368</v>
      </c>
      <c r="K205" s="4">
        <v>283.31865521338239</v>
      </c>
      <c r="L205" s="4">
        <v>318.99521589379697</v>
      </c>
      <c r="M205" s="4">
        <v>357.55786276088952</v>
      </c>
      <c r="N205" s="4">
        <v>399.28661321899233</v>
      </c>
      <c r="O205" s="5">
        <v>0.13162086266955542</v>
      </c>
      <c r="Q205" s="66"/>
    </row>
    <row r="206" spans="1:17" x14ac:dyDescent="0.3">
      <c r="A206" s="14"/>
      <c r="B206" s="3" t="s">
        <v>203</v>
      </c>
      <c r="C206" s="4">
        <v>59.554450389212207</v>
      </c>
      <c r="D206" s="4">
        <v>73.367399929434256</v>
      </c>
      <c r="E206" s="4">
        <v>95.670851325393201</v>
      </c>
      <c r="F206" s="4">
        <v>118.19422369153608</v>
      </c>
      <c r="G206" s="4">
        <v>142.35881210520051</v>
      </c>
      <c r="H206" s="4">
        <v>168.37582649926011</v>
      </c>
      <c r="I206" s="4">
        <v>196.63829821186948</v>
      </c>
      <c r="J206" s="4">
        <v>227.48940666604298</v>
      </c>
      <c r="K206" s="4">
        <v>261.15776392642886</v>
      </c>
      <c r="L206" s="4">
        <v>298.02763232226232</v>
      </c>
      <c r="M206" s="4">
        <v>338.59558655638858</v>
      </c>
      <c r="N206" s="4">
        <v>383.26620740018166</v>
      </c>
      <c r="O206" s="5">
        <v>0.14692969754317708</v>
      </c>
      <c r="Q206" s="66"/>
    </row>
    <row r="207" spans="1:17" x14ac:dyDescent="0.3">
      <c r="A207" s="14"/>
      <c r="B207" s="2" t="s">
        <v>19</v>
      </c>
      <c r="C207" s="4">
        <v>975.16827639321821</v>
      </c>
      <c r="D207" s="4">
        <v>1195.4716730008279</v>
      </c>
      <c r="E207" s="4">
        <v>1551.3352741416461</v>
      </c>
      <c r="F207" s="4">
        <v>1907.302931383429</v>
      </c>
      <c r="G207" s="4">
        <v>2286.1714202399767</v>
      </c>
      <c r="H207" s="4">
        <v>2690.9761070697173</v>
      </c>
      <c r="I207" s="4">
        <v>3127.5846343020257</v>
      </c>
      <c r="J207" s="4">
        <v>3600.9619998158219</v>
      </c>
      <c r="K207" s="4">
        <v>4114.1722228183235</v>
      </c>
      <c r="L207" s="4">
        <v>4672.6594603626654</v>
      </c>
      <c r="M207" s="4">
        <v>5283.5151219793952</v>
      </c>
      <c r="N207" s="4">
        <v>5952.2658074098217</v>
      </c>
      <c r="O207" s="5">
        <v>0.14146363243395688</v>
      </c>
      <c r="Q207" s="66"/>
    </row>
    <row r="208" spans="1:17" x14ac:dyDescent="0.3">
      <c r="B208" s="6" t="s">
        <v>13</v>
      </c>
      <c r="C208" s="7">
        <v>975.16827639321764</v>
      </c>
      <c r="D208" s="7">
        <v>1195.4797594642939</v>
      </c>
      <c r="E208" s="7">
        <v>1551.3563061672478</v>
      </c>
      <c r="F208" s="7">
        <v>1907.3417206456363</v>
      </c>
      <c r="G208" s="7">
        <v>2286.2333732833531</v>
      </c>
      <c r="H208" s="7">
        <v>2691.0671606689575</v>
      </c>
      <c r="I208" s="7">
        <v>3127.711444800073</v>
      </c>
      <c r="J208" s="7">
        <v>3601.1320501857344</v>
      </c>
      <c r="K208" s="7">
        <v>4114.3938449334746</v>
      </c>
      <c r="L208" s="7">
        <v>4672.9420497355295</v>
      </c>
      <c r="M208" s="7">
        <v>5283.8693800915262</v>
      </c>
      <c r="N208" s="7">
        <v>5952.7038013858792</v>
      </c>
      <c r="O208" s="5">
        <v>0.14147119382479989</v>
      </c>
      <c r="Q208" s="66"/>
    </row>
    <row r="210" spans="1:17" x14ac:dyDescent="0.3">
      <c r="B210" s="67" t="s">
        <v>186</v>
      </c>
      <c r="C210" s="67"/>
      <c r="D210" s="67"/>
      <c r="E210" s="67"/>
      <c r="F210" s="67"/>
      <c r="G210" s="67"/>
      <c r="H210" s="67"/>
      <c r="I210" s="67"/>
      <c r="J210" s="67"/>
      <c r="K210" s="67"/>
      <c r="L210" s="67"/>
      <c r="M210" s="67"/>
      <c r="N210" s="67"/>
      <c r="O210" s="67"/>
    </row>
    <row r="211" spans="1:17" ht="15" thickBot="1" x14ac:dyDescent="0.35"/>
    <row r="212" spans="1:17" ht="15" thickBot="1" x14ac:dyDescent="0.35">
      <c r="A212" s="1" t="str">
        <f>"The "&amp;LOWER(INDEX(B213:B227,MATCH(MAX(INDEX(B213:O227,,MATCH(2018,B212:O212,0))),INDEX(B213:O227,,MATCH(2018,B212:O212,0)),0)))&amp;" "&amp;LOWER(B212)&amp;" segment dominated the market in terms of revenue in 2018. The market was valued at USD "&amp;TEXT(MAX(INDEX(B213:O227,,MATCH(2018,B212:O212,0))),"#,##0.0")&amp;" Million in 2018 and is estimated to reach USD "&amp;TEXT(INDEX(N213:N227,MATCH(MAX(INDEX(B213:O227,,MATCH(2018,C212:O212,0))),INDEX(B213:O227,,MATCH(2018,C212:O212,0)),0)),"#,##0.0")&amp;" Million by 2025, growing at a CAGR of "&amp;TEXT(INDEX(O213:O227,MATCH(MAX(INDEX(B213:O227,,MATCH(2018,C212:O212,0))),INDEX(B213:O227,,MATCH(2018,C212:O212,0)),0)),"0.0%")&amp;" from 2019 to 2025. "&amp;CHAR(10)&amp;"Followed by "&amp;LOWER(INDEX(B213:B227,MATCH(MAX(INDEX(B213:O227,,MATCH(2018,B212:O212,0))),INDEX(B213:O227,,MATCH(2018,B212:O212,0)),0)))&amp;", the "&amp;LOWER(INDEX(B213:B227,MATCH(LARGE(INDEX(B213:O227,,MATCH(2018,B212:O212,0)),2),INDEX(B213:O227,,MATCH(2018,B212:O212,0)),0)))&amp;" segment is expected grow steadily at a CAGR of "&amp;TEXT(INDEX(O213:O227,MATCH(LARGE(INDEX(B213:O227,,MATCH(2018,C212:O212,0)),2),INDEX(B213:O227,,MATCH(2018,C212:O212,0)),0)),"0.0%")&amp;" from 2019 to 2025 and attain the value of USD "&amp;TEXT(INDEX(N213:N227,MATCH(LARGE(INDEX(B213:O227,,MATCH(2018,C212:O212,0)),2),INDEX(B213:O227,,MATCH(2018,C212:O212,0)),0)),"#,##0.0")&amp;" Million by 2025. The "&amp;LOWER(INDEX(B213:B227,MATCH(LARGE(INDEX(B213:O227,,MATCH(2018,B212:O212,0)),2),INDEX(B213:O227,,MATCH(2018,B212:O212,0)),0)))&amp;" segment was valued at USD "&amp;TEXT(INDEX(G213:G227,MATCH(LARGE(INDEX(B213:O227,,MATCH(2018,C212:O212,0)),2),INDEX(B213:O227,,MATCH(2018,C212:O212,0)),0)),"#,##0.0")&amp;" Million in 2018. "&amp;CHAR(10)&amp;"However, the "&amp;LOWER(INDEX(B212:B227,MATCH(MAX(INDEX(B212:O227,,MATCH(O212,B212:O212,0))),INDEX(B212:O227,,MATCH(O212,B212:O212,0)),0)))&amp;" segment is expected to witness highest growth rate of "&amp;TEXT(MAX(INDEX(B213:O227,,MATCH(O213,B213:O213,0))),"0.0%")&amp; ". The segment was valued at USD "&amp;TEXT(INDEX(INDEX(B212:O227,,MATCH(2018,B212:O212,0)),MATCH(MAX(INDEX(B212:O227,,MATCH(O212,B212:O212,0))),INDEX(B212:O227,,MATCH(O212,B212:O212,0)),0)),"#,##0.0")&amp;" Million in 2018 and is expected to reach USD "&amp;TEXT(INDEX(N213:N227,MATCH(MAX(INDEX(B213:O227,,MATCH(O213,B213:O213,0))),INDEX(B213:O227,,MATCH(O213,B213:O213,0)),0)),"#,##0.0")&amp;" Million by 2025. "&amp;CHAR(10)&amp;"Followed by "&amp;LOWER(INDEX(B212:B227,MATCH(MAX(INDEX(B212:O227,,MATCH(O212,B212:O212,0))),INDEX(B212:O227,,MATCH(O212,B212:O212,0)),0)))&amp;" segment, the "&amp;LOWER(INDEX(B212:B227,MATCH(LARGE(INDEX(B212:O227,,MATCH(O212,B212:O212,0)),2),INDEX(B212:O227,,MATCH(O212,B212:O212,0)),0)))&amp;" segment is expected to reach USD "&amp;TEXT(INDEX(N213:N227,MATCH(LARGE(INDEX(B213:O227,,MATCH(O213,B213:O213,0)),2),INDEX(B213:O227,,MATCH(O213,B213:O213,0)),0)),"#,##0.0")&amp;" Million by 2025, growing at a high growth rate of "&amp;TEXT(LARGE(INDEX(B213:O227,,MATCH(O213,B213:O213,0)),2),"0.0%")&amp; ". This segment was valued at USD "&amp;TEXT(INDEX(INDEX(B212:O227,,MATCH(2018,B212:O212,0)),MATCH(LARGE(INDEX(B212:O227,,MATCH(O212,B212:O212,0)),2),INDEX(B212:O227,,MATCH(O212,B212:O212,0)),0)),"#,##0.0")&amp;" Million in 2018."</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9 segment is expected to witness highest growth rate of 15.0%. The segment was valued at USD 221.3 Million in 2018 and is expected to reach USD 608.2 Million by 2025. 
Followed by technology 9 segment, the technology 11 segment is expected to reach USD 468.4 Million by 2025, growing at a high growth rate of 14.8%. This segment was valued at USD 172.9 Million in 2018.</v>
      </c>
      <c r="B212" s="2" t="s">
        <v>15</v>
      </c>
      <c r="C212" s="2">
        <v>2014</v>
      </c>
      <c r="D212" s="2">
        <v>2015</v>
      </c>
      <c r="E212" s="2">
        <v>2016</v>
      </c>
      <c r="F212" s="2">
        <v>2017</v>
      </c>
      <c r="G212" s="2">
        <v>2018</v>
      </c>
      <c r="H212" s="2">
        <v>2019</v>
      </c>
      <c r="I212" s="2">
        <v>2020</v>
      </c>
      <c r="J212" s="2">
        <v>2021</v>
      </c>
      <c r="K212" s="2">
        <v>2022</v>
      </c>
      <c r="L212" s="2">
        <v>2023</v>
      </c>
      <c r="M212" s="2">
        <v>2024</v>
      </c>
      <c r="N212" s="2">
        <v>2025</v>
      </c>
      <c r="O212" s="2" t="s">
        <v>5</v>
      </c>
      <c r="Q212" s="66" t="str">
        <f>A212</f>
        <v>The technology 1 technology segment dominated the market in terms of revenue in 2018. The market was valued at USD 257.2 Million in 2018 and is estimated to reach USD 666.9 Million by 2025, growing at a CAGR of 14.1% from 2019 to 2025. 
Followed by technology 1, the technology 2 segment is expected grow steadily at a CAGR of 14.6% from 2019 to 2025 and attain the value of USD 611.8 Million by 2025. The technology 2 segment was valued at USD 228.6 Million in 2018. 
However, the technology 9 segment is expected to witness highest growth rate of 15.0%. The segment was valued at USD 221.3 Million in 2018 and is expected to reach USD 608.2 Million by 2025. 
Followed by technology 9 segment, the technology 11 segment is expected to reach USD 468.4 Million by 2025, growing at a high growth rate of 14.8%. This segment was valued at USD 172.9 Million in 2018.</v>
      </c>
    </row>
    <row r="213" spans="1:17" x14ac:dyDescent="0.3">
      <c r="A213" s="59" t="s">
        <v>147</v>
      </c>
      <c r="B213" s="3" t="s">
        <v>190</v>
      </c>
      <c r="C213" s="4">
        <v>110.08944068429535</v>
      </c>
      <c r="D213" s="4">
        <v>134.83864822608524</v>
      </c>
      <c r="E213" s="4">
        <v>174.83014538563884</v>
      </c>
      <c r="F213" s="4">
        <v>214.77521222547745</v>
      </c>
      <c r="G213" s="4">
        <v>257.24250566199782</v>
      </c>
      <c r="H213" s="4">
        <v>302.5726522911549</v>
      </c>
      <c r="I213" s="4">
        <v>351.4241953563477</v>
      </c>
      <c r="J213" s="4">
        <v>404.35333524989983</v>
      </c>
      <c r="K213" s="4">
        <v>461.70247676146903</v>
      </c>
      <c r="L213" s="4">
        <v>524.08119699702104</v>
      </c>
      <c r="M213" s="4">
        <v>592.28353410751652</v>
      </c>
      <c r="N213" s="4">
        <v>666.92790977148877</v>
      </c>
      <c r="O213" s="5">
        <v>0.1407965611030555</v>
      </c>
      <c r="Q213" s="66"/>
    </row>
    <row r="214" spans="1:17" x14ac:dyDescent="0.3">
      <c r="A214" s="60" t="s">
        <v>148</v>
      </c>
      <c r="B214" s="3" t="s">
        <v>191</v>
      </c>
      <c r="C214" s="4">
        <v>96.03414286559476</v>
      </c>
      <c r="D214" s="4">
        <v>118.17889816962554</v>
      </c>
      <c r="E214" s="4">
        <v>153.9482023300904</v>
      </c>
      <c r="F214" s="4">
        <v>190.0041263113809</v>
      </c>
      <c r="G214" s="4">
        <v>228.62836554486674</v>
      </c>
      <c r="H214" s="4">
        <v>270.15518222861681</v>
      </c>
      <c r="I214" s="4">
        <v>315.20938028975877</v>
      </c>
      <c r="J214" s="4">
        <v>364.33408652714888</v>
      </c>
      <c r="K214" s="4">
        <v>417.88772406781715</v>
      </c>
      <c r="L214" s="4">
        <v>476.47688586443292</v>
      </c>
      <c r="M214" s="4">
        <v>540.88616813877729</v>
      </c>
      <c r="N214" s="4">
        <v>611.75153497713495</v>
      </c>
      <c r="O214" s="5">
        <v>0.14593581793455135</v>
      </c>
      <c r="Q214" s="66"/>
    </row>
    <row r="215" spans="1:17" x14ac:dyDescent="0.3">
      <c r="A215" s="60" t="s">
        <v>149</v>
      </c>
      <c r="B215" s="3" t="s">
        <v>192</v>
      </c>
      <c r="C215" s="4">
        <v>47.585563626541344</v>
      </c>
      <c r="D215" s="4">
        <v>58.107633097590714</v>
      </c>
      <c r="E215" s="4">
        <v>75.111167159286239</v>
      </c>
      <c r="F215" s="4">
        <v>91.985210637432942</v>
      </c>
      <c r="G215" s="4">
        <v>109.82388619723233</v>
      </c>
      <c r="H215" s="4">
        <v>128.7593547002009</v>
      </c>
      <c r="I215" s="4">
        <v>149.05643912028904</v>
      </c>
      <c r="J215" s="4">
        <v>170.93265778478522</v>
      </c>
      <c r="K215" s="4">
        <v>194.51188825356869</v>
      </c>
      <c r="L215" s="4">
        <v>220.02774558785961</v>
      </c>
      <c r="M215" s="4">
        <v>247.78695233265211</v>
      </c>
      <c r="N215" s="4">
        <v>278.01775928934421</v>
      </c>
      <c r="O215" s="5">
        <v>0.13688261281987413</v>
      </c>
      <c r="Q215" s="66"/>
    </row>
    <row r="216" spans="1:17" x14ac:dyDescent="0.3">
      <c r="A216" s="60" t="s">
        <v>150</v>
      </c>
      <c r="B216" s="3" t="s">
        <v>193</v>
      </c>
      <c r="C216" s="4">
        <v>41.889118721206763</v>
      </c>
      <c r="D216" s="4">
        <v>51.19947011337684</v>
      </c>
      <c r="E216" s="4">
        <v>66.238681421828687</v>
      </c>
      <c r="F216" s="4">
        <v>81.188074266006808</v>
      </c>
      <c r="G216" s="4">
        <v>97.014894175395895</v>
      </c>
      <c r="H216" s="4">
        <v>113.83763648598605</v>
      </c>
      <c r="I216" s="4">
        <v>131.89252505714254</v>
      </c>
      <c r="J216" s="4">
        <v>151.37457931654481</v>
      </c>
      <c r="K216" s="4">
        <v>172.39633555983784</v>
      </c>
      <c r="L216" s="4">
        <v>195.16791959579805</v>
      </c>
      <c r="M216" s="4">
        <v>219.9648914129919</v>
      </c>
      <c r="N216" s="4">
        <v>246.99377810233932</v>
      </c>
      <c r="O216" s="5">
        <v>0.13780199391800996</v>
      </c>
      <c r="Q216" s="66"/>
    </row>
    <row r="217" spans="1:17" x14ac:dyDescent="0.3">
      <c r="A217" s="60" t="s">
        <v>151</v>
      </c>
      <c r="B217" s="3" t="s">
        <v>194</v>
      </c>
      <c r="C217" s="4">
        <v>48.396525611479824</v>
      </c>
      <c r="D217" s="4">
        <v>58.770325951645034</v>
      </c>
      <c r="E217" s="4">
        <v>75.533265327412337</v>
      </c>
      <c r="F217" s="4">
        <v>91.96146066134925</v>
      </c>
      <c r="G217" s="4">
        <v>109.14175594732038</v>
      </c>
      <c r="H217" s="4">
        <v>127.1826541243956</v>
      </c>
      <c r="I217" s="4">
        <v>146.31907780811272</v>
      </c>
      <c r="J217" s="4">
        <v>166.73254413552883</v>
      </c>
      <c r="K217" s="4">
        <v>188.50747931121012</v>
      </c>
      <c r="L217" s="4">
        <v>211.82982656371712</v>
      </c>
      <c r="M217" s="4">
        <v>236.94831556648256</v>
      </c>
      <c r="N217" s="4">
        <v>264.02783176456956</v>
      </c>
      <c r="O217" s="5">
        <v>0.12945856782424525</v>
      </c>
      <c r="Q217" s="66"/>
    </row>
    <row r="218" spans="1:17" x14ac:dyDescent="0.3">
      <c r="B218" s="3" t="s">
        <v>195</v>
      </c>
      <c r="C218" s="4">
        <v>49.277750255083191</v>
      </c>
      <c r="D218" s="4">
        <v>60.677908867685737</v>
      </c>
      <c r="E218" s="4">
        <v>79.085952408125209</v>
      </c>
      <c r="F218" s="4">
        <v>97.658473294448299</v>
      </c>
      <c r="G218" s="4">
        <v>117.56928920697972</v>
      </c>
      <c r="H218" s="4">
        <v>138.99113511530743</v>
      </c>
      <c r="I218" s="4">
        <v>162.24648645346122</v>
      </c>
      <c r="J218" s="4">
        <v>187.61615716535871</v>
      </c>
      <c r="K218" s="4">
        <v>215.28605749744966</v>
      </c>
      <c r="L218" s="4">
        <v>245.57007639990755</v>
      </c>
      <c r="M218" s="4">
        <v>278.87411290062988</v>
      </c>
      <c r="N218" s="4">
        <v>315.52768722636995</v>
      </c>
      <c r="O218" s="5">
        <v>0.14641465388522823</v>
      </c>
      <c r="Q218" s="66"/>
    </row>
    <row r="219" spans="1:17" x14ac:dyDescent="0.3">
      <c r="B219" s="3" t="s">
        <v>196</v>
      </c>
      <c r="C219" s="4">
        <v>54.341122845229954</v>
      </c>
      <c r="D219" s="4">
        <v>66.782769334149236</v>
      </c>
      <c r="E219" s="4">
        <v>86.874409849646398</v>
      </c>
      <c r="F219" s="4">
        <v>107.06891754728323</v>
      </c>
      <c r="G219" s="4">
        <v>128.65018575432936</v>
      </c>
      <c r="H219" s="4">
        <v>151.79890954059414</v>
      </c>
      <c r="I219" s="4">
        <v>176.85762489434799</v>
      </c>
      <c r="J219" s="4">
        <v>204.12092393363167</v>
      </c>
      <c r="K219" s="4">
        <v>233.7781007908369</v>
      </c>
      <c r="L219" s="4">
        <v>266.15571801503586</v>
      </c>
      <c r="M219" s="4">
        <v>301.67739341411755</v>
      </c>
      <c r="N219" s="4">
        <v>340.68107324460595</v>
      </c>
      <c r="O219" s="5">
        <v>0.14422972518540877</v>
      </c>
      <c r="Q219" s="66"/>
    </row>
    <row r="220" spans="1:17" x14ac:dyDescent="0.3">
      <c r="B220" s="3" t="s">
        <v>197</v>
      </c>
      <c r="C220" s="4">
        <v>14.638155919088476</v>
      </c>
      <c r="D220" s="4">
        <v>17.871169381193074</v>
      </c>
      <c r="E220" s="4">
        <v>23.093842299384182</v>
      </c>
      <c r="F220" s="4">
        <v>28.272768419592563</v>
      </c>
      <c r="G220" s="4">
        <v>33.744311017529007</v>
      </c>
      <c r="H220" s="4">
        <v>39.548358541087389</v>
      </c>
      <c r="I220" s="4">
        <v>45.765426086434992</v>
      </c>
      <c r="J220" s="4">
        <v>52.461319489603049</v>
      </c>
      <c r="K220" s="4">
        <v>59.672924839884331</v>
      </c>
      <c r="L220" s="4">
        <v>67.470629800194331</v>
      </c>
      <c r="M220" s="4">
        <v>75.947002376525163</v>
      </c>
      <c r="N220" s="4">
        <v>85.170268311151489</v>
      </c>
      <c r="O220" s="5">
        <v>0.13638787723268364</v>
      </c>
      <c r="Q220" s="66"/>
    </row>
    <row r="221" spans="1:17" x14ac:dyDescent="0.3">
      <c r="B221" s="3" t="s">
        <v>198</v>
      </c>
      <c r="C221" s="4">
        <v>91.297566947000178</v>
      </c>
      <c r="D221" s="4">
        <v>112.88626282112395</v>
      </c>
      <c r="E221" s="4">
        <v>147.735270223952</v>
      </c>
      <c r="F221" s="4">
        <v>183.15501884178258</v>
      </c>
      <c r="G221" s="4">
        <v>221.34489856544218</v>
      </c>
      <c r="H221" s="4">
        <v>262.64874113010774</v>
      </c>
      <c r="I221" s="4">
        <v>307.69765535315844</v>
      </c>
      <c r="J221" s="4">
        <v>357.05048805641309</v>
      </c>
      <c r="K221" s="4">
        <v>411.09028562014339</v>
      </c>
      <c r="L221" s="4">
        <v>470.44776726923749</v>
      </c>
      <c r="M221" s="4">
        <v>535.9357988948293</v>
      </c>
      <c r="N221" s="4">
        <v>608.22706238470994</v>
      </c>
      <c r="O221" s="5">
        <v>0.15022217490040957</v>
      </c>
      <c r="Q221" s="66"/>
    </row>
    <row r="222" spans="1:17" x14ac:dyDescent="0.3">
      <c r="B222" s="3" t="s">
        <v>199</v>
      </c>
      <c r="C222" s="4">
        <v>70.909065419280353</v>
      </c>
      <c r="D222" s="4">
        <v>87.246053902691358</v>
      </c>
      <c r="E222" s="4">
        <v>113.63131392781133</v>
      </c>
      <c r="F222" s="4">
        <v>140.21350853152552</v>
      </c>
      <c r="G222" s="4">
        <v>168.6729991220694</v>
      </c>
      <c r="H222" s="4">
        <v>199.25212507358432</v>
      </c>
      <c r="I222" s="4">
        <v>232.40680830313755</v>
      </c>
      <c r="J222" s="4">
        <v>268.53176652958814</v>
      </c>
      <c r="K222" s="4">
        <v>307.88459232288085</v>
      </c>
      <c r="L222" s="4">
        <v>350.90471186360048</v>
      </c>
      <c r="M222" s="4">
        <v>398.16125991860332</v>
      </c>
      <c r="N222" s="4">
        <v>450.11232479384159</v>
      </c>
      <c r="O222" s="5">
        <v>0.14547686911859903</v>
      </c>
      <c r="Q222" s="66"/>
    </row>
    <row r="223" spans="1:17" x14ac:dyDescent="0.3">
      <c r="B223" s="3" t="s">
        <v>200</v>
      </c>
      <c r="C223" s="4">
        <v>72.086855892738953</v>
      </c>
      <c r="D223" s="4">
        <v>88.887615215316103</v>
      </c>
      <c r="E223" s="4">
        <v>116.01421395083256</v>
      </c>
      <c r="F223" s="4">
        <v>143.45591404558542</v>
      </c>
      <c r="G223" s="4">
        <v>172.93959396483615</v>
      </c>
      <c r="H223" s="4">
        <v>204.72692272846982</v>
      </c>
      <c r="I223" s="4">
        <v>239.30168457260845</v>
      </c>
      <c r="J223" s="4">
        <v>277.08854914325576</v>
      </c>
      <c r="K223" s="4">
        <v>318.37388948196298</v>
      </c>
      <c r="L223" s="4">
        <v>363.63486152958592</v>
      </c>
      <c r="M223" s="4">
        <v>413.48728088692224</v>
      </c>
      <c r="N223" s="4">
        <v>468.43647571133323</v>
      </c>
      <c r="O223" s="5">
        <v>0.14792264796089927</v>
      </c>
      <c r="Q223" s="66"/>
    </row>
    <row r="224" spans="1:17" x14ac:dyDescent="0.3">
      <c r="B224" s="3" t="s">
        <v>201</v>
      </c>
      <c r="C224" s="4">
        <v>70.368607855044218</v>
      </c>
      <c r="D224" s="4">
        <v>85.479195444649008</v>
      </c>
      <c r="E224" s="4">
        <v>109.90584182046136</v>
      </c>
      <c r="F224" s="4">
        <v>133.8739760009442</v>
      </c>
      <c r="G224" s="4">
        <v>158.96884510425286</v>
      </c>
      <c r="H224" s="4">
        <v>185.35528016168288</v>
      </c>
      <c r="I224" s="4">
        <v>213.38349480735926</v>
      </c>
      <c r="J224" s="4">
        <v>243.32748188695072</v>
      </c>
      <c r="K224" s="4">
        <v>275.32119376205827</v>
      </c>
      <c r="L224" s="4">
        <v>309.64846620919536</v>
      </c>
      <c r="M224" s="4">
        <v>346.68720023531256</v>
      </c>
      <c r="N224" s="4">
        <v>386.69537258021404</v>
      </c>
      <c r="O224" s="5">
        <v>0.1303874716708302</v>
      </c>
      <c r="Q224" s="66"/>
    </row>
    <row r="225" spans="1:17" x14ac:dyDescent="0.3">
      <c r="B225" s="3" t="s">
        <v>202</v>
      </c>
      <c r="C225" s="4">
        <v>71.849590786207813</v>
      </c>
      <c r="D225" s="4">
        <v>87.354683294998296</v>
      </c>
      <c r="E225" s="4">
        <v>112.41944464001631</v>
      </c>
      <c r="F225" s="4">
        <v>137.06401270622339</v>
      </c>
      <c r="G225" s="4">
        <v>162.91344503049692</v>
      </c>
      <c r="H225" s="4">
        <v>190.14244610856019</v>
      </c>
      <c r="I225" s="4">
        <v>219.1170510342146</v>
      </c>
      <c r="J225" s="4">
        <v>250.12677661065368</v>
      </c>
      <c r="K225" s="4">
        <v>283.31865521338239</v>
      </c>
      <c r="L225" s="4">
        <v>318.99521589379697</v>
      </c>
      <c r="M225" s="4">
        <v>357.55786276088952</v>
      </c>
      <c r="N225" s="4">
        <v>399.28661321899233</v>
      </c>
      <c r="O225" s="5">
        <v>0.13162086266955542</v>
      </c>
      <c r="Q225" s="66"/>
    </row>
    <row r="226" spans="1:17" x14ac:dyDescent="0.3">
      <c r="B226" s="3" t="s">
        <v>203</v>
      </c>
      <c r="C226" s="4">
        <v>59.554450389212207</v>
      </c>
      <c r="D226" s="4">
        <v>73.367399929434256</v>
      </c>
      <c r="E226" s="4">
        <v>95.670851325393201</v>
      </c>
      <c r="F226" s="4">
        <v>118.19422369153608</v>
      </c>
      <c r="G226" s="4">
        <v>142.35881210520051</v>
      </c>
      <c r="H226" s="4">
        <v>168.37582649926011</v>
      </c>
      <c r="I226" s="4">
        <v>196.63829821186948</v>
      </c>
      <c r="J226" s="4">
        <v>227.48940666604298</v>
      </c>
      <c r="K226" s="4">
        <v>261.15776392642886</v>
      </c>
      <c r="L226" s="4">
        <v>298.02763232226232</v>
      </c>
      <c r="M226" s="4">
        <v>338.59558655638858</v>
      </c>
      <c r="N226" s="4">
        <v>383.26620740018166</v>
      </c>
      <c r="O226" s="5">
        <v>0.14692969754317708</v>
      </c>
      <c r="Q226" s="66"/>
    </row>
    <row r="227" spans="1:17" x14ac:dyDescent="0.3">
      <c r="B227" s="3" t="s">
        <v>204</v>
      </c>
      <c r="C227" s="4">
        <v>76.850318575214672</v>
      </c>
      <c r="D227" s="4">
        <v>93.823639251263401</v>
      </c>
      <c r="E227" s="4">
        <v>121.24267207176719</v>
      </c>
      <c r="F227" s="4">
        <v>148.43203420286051</v>
      </c>
      <c r="G227" s="4">
        <v>177.15763284202728</v>
      </c>
      <c r="H227" s="4">
        <v>207.6288823407088</v>
      </c>
      <c r="I227" s="4">
        <v>240.26848695378371</v>
      </c>
      <c r="J227" s="4">
        <v>275.42192732041605</v>
      </c>
      <c r="K227" s="4">
        <v>313.28285540939277</v>
      </c>
      <c r="L227" s="4">
        <v>354.22080645102017</v>
      </c>
      <c r="M227" s="4">
        <v>398.72176247675708</v>
      </c>
      <c r="N227" s="4">
        <v>447.14390863354527</v>
      </c>
      <c r="O227" s="5">
        <v>0.13638787723268364</v>
      </c>
      <c r="Q227" s="66"/>
    </row>
    <row r="228" spans="1:17" x14ac:dyDescent="0.3">
      <c r="B228" s="2" t="s">
        <v>19</v>
      </c>
      <c r="C228" s="4">
        <v>975.16827639321821</v>
      </c>
      <c r="D228" s="4">
        <v>1195.4716730008279</v>
      </c>
      <c r="E228" s="4">
        <v>1551.3352741416461</v>
      </c>
      <c r="F228" s="4">
        <v>1907.302931383429</v>
      </c>
      <c r="G228" s="4">
        <v>2286.1714202399767</v>
      </c>
      <c r="H228" s="4">
        <v>2690.9761070697173</v>
      </c>
      <c r="I228" s="4">
        <v>3127.5846343020257</v>
      </c>
      <c r="J228" s="4">
        <v>3600.9619998158219</v>
      </c>
      <c r="K228" s="4">
        <v>4114.1722228183235</v>
      </c>
      <c r="L228" s="4">
        <v>4672.6594603626654</v>
      </c>
      <c r="M228" s="4">
        <v>5283.5151219793952</v>
      </c>
      <c r="N228" s="4">
        <v>5952.2658074098217</v>
      </c>
      <c r="O228" s="5">
        <v>0.14146363243395688</v>
      </c>
      <c r="Q228" s="66"/>
    </row>
    <row r="229" spans="1:17" x14ac:dyDescent="0.3">
      <c r="B229" s="6" t="s">
        <v>13</v>
      </c>
      <c r="C229" s="7">
        <v>975.16827639321764</v>
      </c>
      <c r="D229" s="7">
        <v>1195.4797594642939</v>
      </c>
      <c r="E229" s="7">
        <v>1551.3563061672478</v>
      </c>
      <c r="F229" s="7">
        <v>1907.3417206456363</v>
      </c>
      <c r="G229" s="7">
        <v>2286.2333732833531</v>
      </c>
      <c r="H229" s="7">
        <v>2691.0671606689575</v>
      </c>
      <c r="I229" s="7">
        <v>3127.711444800073</v>
      </c>
      <c r="J229" s="7">
        <v>3601.1320501857344</v>
      </c>
      <c r="K229" s="7">
        <v>4114.3938449334746</v>
      </c>
      <c r="L229" s="7">
        <v>4672.9420497355295</v>
      </c>
      <c r="M229" s="7">
        <v>5283.8693800915262</v>
      </c>
      <c r="N229" s="7">
        <v>5952.7038013858792</v>
      </c>
      <c r="O229" s="5">
        <v>0.14147119382479989</v>
      </c>
      <c r="Q229" s="66"/>
    </row>
    <row r="231" spans="1:17" s="48" customFormat="1" x14ac:dyDescent="0.3">
      <c r="A231" s="64" t="s">
        <v>39</v>
      </c>
      <c r="Q231" s="64" t="s">
        <v>39</v>
      </c>
    </row>
    <row r="234" spans="1:17" x14ac:dyDescent="0.3">
      <c r="B234" s="13"/>
    </row>
  </sheetData>
  <mergeCells count="34">
    <mergeCell ref="B10:O10"/>
    <mergeCell ref="Q12:Q19"/>
    <mergeCell ref="B2:O2"/>
    <mergeCell ref="S2:S3"/>
    <mergeCell ref="B3:O3"/>
    <mergeCell ref="B4:O4"/>
    <mergeCell ref="B210:O210"/>
    <mergeCell ref="Q212:Q229"/>
    <mergeCell ref="B24:O24"/>
    <mergeCell ref="B136:O136"/>
    <mergeCell ref="B153:O153"/>
    <mergeCell ref="B171:O171"/>
    <mergeCell ref="B190:O190"/>
    <mergeCell ref="Q192:Q208"/>
    <mergeCell ref="Q173:Q188"/>
    <mergeCell ref="Q155:Q169"/>
    <mergeCell ref="Q105:Q116"/>
    <mergeCell ref="Q91:Q101"/>
    <mergeCell ref="Q138:Q151"/>
    <mergeCell ref="B53:O53"/>
    <mergeCell ref="B64:O64"/>
    <mergeCell ref="B76:O76"/>
    <mergeCell ref="B89:O89"/>
    <mergeCell ref="B103:O103"/>
    <mergeCell ref="B118:O118"/>
    <mergeCell ref="Q120:Q132"/>
    <mergeCell ref="Q78:Q87"/>
    <mergeCell ref="Q66:Q74"/>
    <mergeCell ref="Q55:Q62"/>
    <mergeCell ref="B32:O32"/>
    <mergeCell ref="B41:O41"/>
    <mergeCell ref="Q26:Q30"/>
    <mergeCell ref="Q43:Q49"/>
    <mergeCell ref="Q34:Q39"/>
  </mergeCells>
  <phoneticPr fontId="16" type="noConversion"/>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O21"/>
  <sheetViews>
    <sheetView zoomScale="85" zoomScaleNormal="85" workbookViewId="0">
      <selection activeCell="P25" sqref="P25"/>
    </sheetView>
  </sheetViews>
  <sheetFormatPr defaultRowHeight="14.4" x14ac:dyDescent="0.3"/>
  <cols>
    <col min="1" max="1" width="17.6640625" customWidth="1"/>
  </cols>
  <sheetData>
    <row r="2" spans="1:15" x14ac:dyDescent="0.3">
      <c r="B2" s="67" t="s">
        <v>38</v>
      </c>
      <c r="C2" s="67"/>
      <c r="D2" s="67"/>
      <c r="E2" s="67"/>
      <c r="F2" s="67"/>
      <c r="G2" s="67"/>
      <c r="H2" s="67"/>
      <c r="I2" s="67"/>
      <c r="J2" s="67"/>
      <c r="K2" s="67"/>
      <c r="L2" s="67"/>
      <c r="M2" s="67"/>
      <c r="N2" s="67"/>
      <c r="O2" s="67"/>
    </row>
    <row r="3" spans="1:15" ht="15" thickBot="1" x14ac:dyDescent="0.35"/>
    <row r="4" spans="1:15" ht="15" thickBot="1" x14ac:dyDescent="0.35">
      <c r="A4" s="1" t="str">
        <f>"The "&amp;LOWER(INDEX(B5:B19,MATCH(MAX(INDEX(B5:O19,,MATCH(2018,B4:O4,0))),INDEX(B5:O19,,MATCH(2018,B4:O4,0)),0)))&amp;" segment dominated the market in terms of revenue in 2018. The market was valued at USD "&amp;TEXT(MAX(INDEX(B5:O19,,MATCH(2018,B4:O4,0))),"#,##0.0")&amp;" Million in 2018 and is estimated to reach USD "&amp;TEXT(INDEX(N5:N19,MATCH(MAX(INDEX(B5:O19,,MATCH(2018,C4:O4,0))),INDEX(B5:O19,,MATCH(2018,C4:O4,0)),0)),"#,##0.0")&amp;" Million by 2025, growing at a CAGR of "&amp;TEXT(INDEX(O5:O19,MATCH(MAX(INDEX(B5:O19,,MATCH(2018,C4:O4,0))),INDEX(B5:O19,,MATCH(2018,C4:O4,0)),0)),"0.0%")&amp;" from 2019 to 2025. Followed by "&amp;LOWER(INDEX(B5:B19,MATCH(MAX(INDEX(B5:O19,,MATCH(2018,B4:O4,0))),INDEX(B5:O19,,MATCH(2018,B4:O4,0)),0)))&amp;", the "&amp;LOWER(INDEX(B5:B19,MATCH(LARGE(INDEX(B5:O19,,MATCH(2018,B4:O4,0)),2),INDEX(B5:O19,,MATCH(2018,B4:O4,0)),0)))&amp;" segment is expected grow steadily at a CAGR of "&amp;TEXT(INDEX(O5:O19,MATCH(LARGE(INDEX(B5:O19,,MATCH(2018,C4:O4,0)),2),INDEX(B5:O19,,MATCH(2018,C4:O4,0)),0)),"0.0%")&amp;" from 2019 to 2025 and attain the value of USD "&amp;TEXT(INDEX(N5:N19,MATCH(MAX(INDEX(B5:O19,,MATCH(2018,C4:O4,0))),INDEX(B5:O19,,MATCH(2018,C4:O4,0)),0)),"#,##0.0")&amp;" Million by 2025. However, the "&amp;LOWER(INDEX(B4:B19,MATCH(MAX(INDEX(B4:O19,,MATCH(O4,B4:O4,0))),INDEX(B4:O19,,MATCH(O4,B4:O4,0)),0)))&amp;" segment is expected to witness highest growth rate of "&amp;TEXT(MAX(INDEX(B5:O19,,MATCH(O5,B5:O5,0))),"0.0%")&amp; ". The segment was valued at USD "&amp;TEXT(INDEX(INDEX(B4:O19,,MATCH(2018,B4:O4,0)),MATCH(MAX(INDEX(B4:O19,,MATCH(O4,B4:O4,0))),INDEX(B4:O19,,MATCH(O4,B4:O4,0)),0)),"#,##0.0")&amp;" Million in 2018 and is expected to reach USD "&amp;TEXT(INDEX(N5:N19,MATCH(MAX(INDEX(B5:O19,,MATCH(O5,B5:O5,0))),INDEX(B5:O19,,MATCH(O5,B5:O5,0)),0)),"#,##0.0")&amp;" Million by 2025"</f>
        <v>The stereolithography segment dominated the market in terms of revenue in 2018. The market was valued at USD 257.2 Million in 2018 and is estimated to reach USD 666.9 Million by 2025, growing at a CAGR of 14.1% from 2019 to 2025. Followed by stereolithography, the fuse deposition modeling segment is expected grow steadily at a CAGR of 14.6% from 2019 to 2025 and attain the value of USD 666.9 Million by 2025. However, the digital light processing segment is expected to witness highest growth rate of 15.0%. The segment was valued at USD 221.3 Million in 2018 and is expected to reach USD 608.2 Million by 2025</v>
      </c>
      <c r="B4" s="2" t="s">
        <v>15</v>
      </c>
      <c r="C4" s="2">
        <v>2014</v>
      </c>
      <c r="D4" s="2">
        <v>2015</v>
      </c>
      <c r="E4" s="2">
        <v>2016</v>
      </c>
      <c r="F4" s="2">
        <v>2017</v>
      </c>
      <c r="G4" s="2">
        <v>2018</v>
      </c>
      <c r="H4" s="2">
        <v>2019</v>
      </c>
      <c r="I4" s="2">
        <v>2020</v>
      </c>
      <c r="J4" s="2">
        <v>2021</v>
      </c>
      <c r="K4" s="2">
        <v>2022</v>
      </c>
      <c r="L4" s="2">
        <v>2023</v>
      </c>
      <c r="M4" s="2">
        <v>2024</v>
      </c>
      <c r="N4" s="2">
        <v>2025</v>
      </c>
      <c r="O4" s="2" t="s">
        <v>5</v>
      </c>
    </row>
    <row r="5" spans="1:15" x14ac:dyDescent="0.3">
      <c r="A5" s="15"/>
      <c r="B5" s="3" t="s">
        <v>21</v>
      </c>
      <c r="C5" s="4">
        <v>110.08944068429535</v>
      </c>
      <c r="D5" s="4">
        <v>134.83864822608524</v>
      </c>
      <c r="E5" s="4">
        <v>174.83014538563884</v>
      </c>
      <c r="F5" s="4">
        <v>214.77521222547745</v>
      </c>
      <c r="G5" s="4">
        <v>257.24250566199782</v>
      </c>
      <c r="H5" s="4">
        <v>302.5726522911549</v>
      </c>
      <c r="I5" s="4">
        <v>351.4241953563477</v>
      </c>
      <c r="J5" s="4">
        <v>404.35333524989983</v>
      </c>
      <c r="K5" s="4">
        <v>461.70247676146903</v>
      </c>
      <c r="L5" s="4">
        <v>524.08119699702104</v>
      </c>
      <c r="M5" s="4">
        <v>592.28353410751652</v>
      </c>
      <c r="N5" s="4">
        <v>666.92790977148877</v>
      </c>
      <c r="O5" s="5">
        <v>0.1407965611030555</v>
      </c>
    </row>
    <row r="6" spans="1:15" x14ac:dyDescent="0.3">
      <c r="B6" s="3" t="s">
        <v>17</v>
      </c>
      <c r="C6" s="4">
        <v>96.03414286559476</v>
      </c>
      <c r="D6" s="4">
        <v>118.17889816962554</v>
      </c>
      <c r="E6" s="4">
        <v>153.9482023300904</v>
      </c>
      <c r="F6" s="4">
        <v>190.0041263113809</v>
      </c>
      <c r="G6" s="4">
        <v>228.62836554486674</v>
      </c>
      <c r="H6" s="4">
        <v>270.15518222861681</v>
      </c>
      <c r="I6" s="4">
        <v>315.20938028975877</v>
      </c>
      <c r="J6" s="4">
        <v>364.33408652714888</v>
      </c>
      <c r="K6" s="4">
        <v>417.88772406781715</v>
      </c>
      <c r="L6" s="4">
        <v>476.47688586443292</v>
      </c>
      <c r="M6" s="4">
        <v>540.88616813877729</v>
      </c>
      <c r="N6" s="4">
        <v>611.75153497713495</v>
      </c>
      <c r="O6" s="5">
        <v>0.14593581793455135</v>
      </c>
    </row>
    <row r="7" spans="1:15" x14ac:dyDescent="0.3">
      <c r="B7" s="3" t="s">
        <v>18</v>
      </c>
      <c r="C7" s="4">
        <v>47.585563626541344</v>
      </c>
      <c r="D7" s="4">
        <v>58.107633097590714</v>
      </c>
      <c r="E7" s="4">
        <v>75.111167159286239</v>
      </c>
      <c r="F7" s="4">
        <v>91.985210637432942</v>
      </c>
      <c r="G7" s="4">
        <v>109.82388619723233</v>
      </c>
      <c r="H7" s="4">
        <v>128.7593547002009</v>
      </c>
      <c r="I7" s="4">
        <v>149.05643912028904</v>
      </c>
      <c r="J7" s="4">
        <v>170.93265778478522</v>
      </c>
      <c r="K7" s="4">
        <v>194.51188825356869</v>
      </c>
      <c r="L7" s="4">
        <v>220.02774558785961</v>
      </c>
      <c r="M7" s="4">
        <v>247.78695233265211</v>
      </c>
      <c r="N7" s="4">
        <v>278.01775928934421</v>
      </c>
      <c r="O7" s="5">
        <v>0.13688261281987413</v>
      </c>
    </row>
    <row r="8" spans="1:15" x14ac:dyDescent="0.3">
      <c r="B8" s="3" t="s">
        <v>23</v>
      </c>
      <c r="C8" s="4">
        <v>41.889118721206763</v>
      </c>
      <c r="D8" s="4">
        <v>51.19947011337684</v>
      </c>
      <c r="E8" s="4">
        <v>66.238681421828687</v>
      </c>
      <c r="F8" s="4">
        <v>81.188074266006808</v>
      </c>
      <c r="G8" s="4">
        <v>97.014894175395895</v>
      </c>
      <c r="H8" s="4">
        <v>113.83763648598605</v>
      </c>
      <c r="I8" s="4">
        <v>131.89252505714254</v>
      </c>
      <c r="J8" s="4">
        <v>151.37457931654481</v>
      </c>
      <c r="K8" s="4">
        <v>172.39633555983784</v>
      </c>
      <c r="L8" s="4">
        <v>195.16791959579805</v>
      </c>
      <c r="M8" s="4">
        <v>219.9648914129919</v>
      </c>
      <c r="N8" s="4">
        <v>246.99377810233932</v>
      </c>
      <c r="O8" s="5">
        <v>0.13780199391800996</v>
      </c>
    </row>
    <row r="9" spans="1:15" x14ac:dyDescent="0.3">
      <c r="B9" s="3" t="s">
        <v>24</v>
      </c>
      <c r="C9" s="4">
        <v>48.396525611479824</v>
      </c>
      <c r="D9" s="4">
        <v>58.770325951645034</v>
      </c>
      <c r="E9" s="4">
        <v>75.533265327412337</v>
      </c>
      <c r="F9" s="4">
        <v>91.96146066134925</v>
      </c>
      <c r="G9" s="4">
        <v>109.14175594732038</v>
      </c>
      <c r="H9" s="4">
        <v>127.1826541243956</v>
      </c>
      <c r="I9" s="4">
        <v>146.31907780811272</v>
      </c>
      <c r="J9" s="4">
        <v>166.73254413552883</v>
      </c>
      <c r="K9" s="4">
        <v>188.50747931121012</v>
      </c>
      <c r="L9" s="4">
        <v>211.82982656371712</v>
      </c>
      <c r="M9" s="4">
        <v>236.94831556648256</v>
      </c>
      <c r="N9" s="4">
        <v>264.02783176456956</v>
      </c>
      <c r="O9" s="5">
        <v>0.12945856782424525</v>
      </c>
    </row>
    <row r="10" spans="1:15" x14ac:dyDescent="0.3">
      <c r="B10" s="3" t="s">
        <v>25</v>
      </c>
      <c r="C10" s="4">
        <v>49.277750255083191</v>
      </c>
      <c r="D10" s="4">
        <v>60.677908867685737</v>
      </c>
      <c r="E10" s="4">
        <v>79.085952408125209</v>
      </c>
      <c r="F10" s="4">
        <v>97.658473294448299</v>
      </c>
      <c r="G10" s="4">
        <v>117.56928920697972</v>
      </c>
      <c r="H10" s="4">
        <v>138.99113511530743</v>
      </c>
      <c r="I10" s="4">
        <v>162.24648645346122</v>
      </c>
      <c r="J10" s="4">
        <v>187.61615716535871</v>
      </c>
      <c r="K10" s="4">
        <v>215.28605749744966</v>
      </c>
      <c r="L10" s="4">
        <v>245.57007639990755</v>
      </c>
      <c r="M10" s="4">
        <v>278.87411290062988</v>
      </c>
      <c r="N10" s="4">
        <v>315.52768722636995</v>
      </c>
      <c r="O10" s="5">
        <v>0.14641465388522823</v>
      </c>
    </row>
    <row r="11" spans="1:15" x14ac:dyDescent="0.3">
      <c r="B11" s="3" t="s">
        <v>26</v>
      </c>
      <c r="C11" s="4">
        <v>54.341122845229954</v>
      </c>
      <c r="D11" s="4">
        <v>66.782769334149236</v>
      </c>
      <c r="E11" s="4">
        <v>86.874409849646398</v>
      </c>
      <c r="F11" s="4">
        <v>107.06891754728323</v>
      </c>
      <c r="G11" s="4">
        <v>128.65018575432936</v>
      </c>
      <c r="H11" s="4">
        <v>151.79890954059414</v>
      </c>
      <c r="I11" s="4">
        <v>176.85762489434799</v>
      </c>
      <c r="J11" s="4">
        <v>204.12092393363167</v>
      </c>
      <c r="K11" s="4">
        <v>233.7781007908369</v>
      </c>
      <c r="L11" s="4">
        <v>266.15571801503586</v>
      </c>
      <c r="M11" s="4">
        <v>301.67739341411755</v>
      </c>
      <c r="N11" s="4">
        <v>340.68107324460595</v>
      </c>
      <c r="O11" s="5">
        <v>0.14422972518540877</v>
      </c>
    </row>
    <row r="12" spans="1:15" x14ac:dyDescent="0.3">
      <c r="B12" s="3" t="s">
        <v>28</v>
      </c>
      <c r="C12" s="4">
        <v>14.638155919088476</v>
      </c>
      <c r="D12" s="4">
        <v>17.871169381193074</v>
      </c>
      <c r="E12" s="4">
        <v>23.093842299384182</v>
      </c>
      <c r="F12" s="4">
        <v>28.272768419592563</v>
      </c>
      <c r="G12" s="4">
        <v>33.744311017529007</v>
      </c>
      <c r="H12" s="4">
        <v>39.548358541087389</v>
      </c>
      <c r="I12" s="4">
        <v>45.765426086434992</v>
      </c>
      <c r="J12" s="4">
        <v>52.461319489603049</v>
      </c>
      <c r="K12" s="4">
        <v>59.672924839884331</v>
      </c>
      <c r="L12" s="4">
        <v>67.470629800194331</v>
      </c>
      <c r="M12" s="4">
        <v>75.947002376525163</v>
      </c>
      <c r="N12" s="4">
        <v>85.170268311151489</v>
      </c>
      <c r="O12" s="5">
        <v>0.13638787723268364</v>
      </c>
    </row>
    <row r="13" spans="1:15" x14ac:dyDescent="0.3">
      <c r="B13" s="3" t="s">
        <v>29</v>
      </c>
      <c r="C13" s="4">
        <v>91.297566947000178</v>
      </c>
      <c r="D13" s="4">
        <v>112.88626282112395</v>
      </c>
      <c r="E13" s="4">
        <v>147.735270223952</v>
      </c>
      <c r="F13" s="4">
        <v>183.15501884178258</v>
      </c>
      <c r="G13" s="4">
        <v>221.34489856544218</v>
      </c>
      <c r="H13" s="4">
        <v>262.64874113010774</v>
      </c>
      <c r="I13" s="4">
        <v>307.69765535315844</v>
      </c>
      <c r="J13" s="4">
        <v>357.05048805641309</v>
      </c>
      <c r="K13" s="4">
        <v>411.09028562014339</v>
      </c>
      <c r="L13" s="4">
        <v>470.44776726923749</v>
      </c>
      <c r="M13" s="4">
        <v>535.9357988948293</v>
      </c>
      <c r="N13" s="4">
        <v>608.22706238470994</v>
      </c>
      <c r="O13" s="5">
        <v>0.15022217490040957</v>
      </c>
    </row>
    <row r="14" spans="1:15" x14ac:dyDescent="0.3">
      <c r="B14" s="3" t="s">
        <v>30</v>
      </c>
      <c r="C14" s="4">
        <v>70.909065419280353</v>
      </c>
      <c r="D14" s="4">
        <v>87.246053902691358</v>
      </c>
      <c r="E14" s="4">
        <v>113.63131392781133</v>
      </c>
      <c r="F14" s="4">
        <v>140.21350853152552</v>
      </c>
      <c r="G14" s="4">
        <v>168.6729991220694</v>
      </c>
      <c r="H14" s="4">
        <v>199.25212507358432</v>
      </c>
      <c r="I14" s="4">
        <v>232.40680830313755</v>
      </c>
      <c r="J14" s="4">
        <v>268.53176652958814</v>
      </c>
      <c r="K14" s="4">
        <v>307.88459232288085</v>
      </c>
      <c r="L14" s="4">
        <v>350.90471186360048</v>
      </c>
      <c r="M14" s="4">
        <v>398.16125991860332</v>
      </c>
      <c r="N14" s="4">
        <v>450.11232479384159</v>
      </c>
      <c r="O14" s="5">
        <v>0.14547686911859903</v>
      </c>
    </row>
    <row r="15" spans="1:15" x14ac:dyDescent="0.3">
      <c r="B15" s="3" t="s">
        <v>31</v>
      </c>
      <c r="C15" s="4">
        <v>72.086855892738953</v>
      </c>
      <c r="D15" s="4">
        <v>88.887615215316103</v>
      </c>
      <c r="E15" s="4">
        <v>116.01421395083256</v>
      </c>
      <c r="F15" s="4">
        <v>143.45591404558542</v>
      </c>
      <c r="G15" s="4">
        <v>172.93959396483615</v>
      </c>
      <c r="H15" s="4">
        <v>204.72692272846982</v>
      </c>
      <c r="I15" s="4">
        <v>239.30168457260845</v>
      </c>
      <c r="J15" s="4">
        <v>277.08854914325576</v>
      </c>
      <c r="K15" s="4">
        <v>318.37388948196298</v>
      </c>
      <c r="L15" s="4">
        <v>363.63486152958592</v>
      </c>
      <c r="M15" s="4">
        <v>413.48728088692224</v>
      </c>
      <c r="N15" s="4">
        <v>468.43647571133323</v>
      </c>
      <c r="O15" s="5">
        <v>0.14792264796089927</v>
      </c>
    </row>
    <row r="16" spans="1:15" x14ac:dyDescent="0.3">
      <c r="B16" s="3" t="s">
        <v>33</v>
      </c>
      <c r="C16" s="4">
        <v>70.368607855044218</v>
      </c>
      <c r="D16" s="4">
        <v>85.479195444649008</v>
      </c>
      <c r="E16" s="4">
        <v>109.90584182046136</v>
      </c>
      <c r="F16" s="4">
        <v>133.8739760009442</v>
      </c>
      <c r="G16" s="4">
        <v>158.96884510425286</v>
      </c>
      <c r="H16" s="4">
        <v>185.35528016168288</v>
      </c>
      <c r="I16" s="4">
        <v>213.38349480735926</v>
      </c>
      <c r="J16" s="4">
        <v>243.32748188695072</v>
      </c>
      <c r="K16" s="4">
        <v>275.32119376205827</v>
      </c>
      <c r="L16" s="4">
        <v>309.64846620919536</v>
      </c>
      <c r="M16" s="4">
        <v>346.68720023531256</v>
      </c>
      <c r="N16" s="4">
        <v>386.69537258021404</v>
      </c>
      <c r="O16" s="5">
        <v>0.1303874716708302</v>
      </c>
    </row>
    <row r="17" spans="2:15" x14ac:dyDescent="0.3">
      <c r="B17" s="3" t="s">
        <v>34</v>
      </c>
      <c r="C17" s="4">
        <v>71.849590786207813</v>
      </c>
      <c r="D17" s="4">
        <v>87.354683294998296</v>
      </c>
      <c r="E17" s="4">
        <v>112.41944464001631</v>
      </c>
      <c r="F17" s="4">
        <v>137.06401270622339</v>
      </c>
      <c r="G17" s="4">
        <v>162.91344503049692</v>
      </c>
      <c r="H17" s="4">
        <v>190.14244610856019</v>
      </c>
      <c r="I17" s="4">
        <v>219.1170510342146</v>
      </c>
      <c r="J17" s="4">
        <v>250.12677661065368</v>
      </c>
      <c r="K17" s="4">
        <v>283.31865521338239</v>
      </c>
      <c r="L17" s="4">
        <v>318.99521589379697</v>
      </c>
      <c r="M17" s="4">
        <v>357.55786276088952</v>
      </c>
      <c r="N17" s="4">
        <v>399.28661321899233</v>
      </c>
      <c r="O17" s="5">
        <v>0.13162086266955542</v>
      </c>
    </row>
    <row r="18" spans="2:15" x14ac:dyDescent="0.3">
      <c r="B18" s="3" t="s">
        <v>35</v>
      </c>
      <c r="C18" s="4">
        <v>59.554450389212207</v>
      </c>
      <c r="D18" s="4">
        <v>73.367399929434256</v>
      </c>
      <c r="E18" s="4">
        <v>95.670851325393201</v>
      </c>
      <c r="F18" s="4">
        <v>118.19422369153608</v>
      </c>
      <c r="G18" s="4">
        <v>142.35881210520051</v>
      </c>
      <c r="H18" s="4">
        <v>168.37582649926011</v>
      </c>
      <c r="I18" s="4">
        <v>196.63829821186948</v>
      </c>
      <c r="J18" s="4">
        <v>227.48940666604298</v>
      </c>
      <c r="K18" s="4">
        <v>261.15776392642886</v>
      </c>
      <c r="L18" s="4">
        <v>298.02763232226232</v>
      </c>
      <c r="M18" s="4">
        <v>338.59558655638858</v>
      </c>
      <c r="N18" s="4">
        <v>383.26620740018166</v>
      </c>
      <c r="O18" s="5">
        <v>0.14692969754317708</v>
      </c>
    </row>
    <row r="19" spans="2:15" x14ac:dyDescent="0.3">
      <c r="B19" s="3" t="s">
        <v>36</v>
      </c>
      <c r="C19" s="4">
        <v>76.850318575214672</v>
      </c>
      <c r="D19" s="4">
        <v>93.823639251263401</v>
      </c>
      <c r="E19" s="4">
        <v>121.24267207176719</v>
      </c>
      <c r="F19" s="4">
        <v>148.43203420286051</v>
      </c>
      <c r="G19" s="4">
        <v>177.15763284202728</v>
      </c>
      <c r="H19" s="4">
        <v>207.6288823407088</v>
      </c>
      <c r="I19" s="4">
        <v>240.26848695378371</v>
      </c>
      <c r="J19" s="4">
        <v>275.42192732041605</v>
      </c>
      <c r="K19" s="4">
        <v>313.28285540939277</v>
      </c>
      <c r="L19" s="4">
        <v>354.22080645102017</v>
      </c>
      <c r="M19" s="4">
        <v>398.72176247675708</v>
      </c>
      <c r="N19" s="4">
        <v>447.14390863354527</v>
      </c>
      <c r="O19" s="5">
        <v>0.13638787723268364</v>
      </c>
    </row>
    <row r="20" spans="2:15" x14ac:dyDescent="0.3">
      <c r="B20" s="2" t="s">
        <v>19</v>
      </c>
      <c r="C20" s="4">
        <v>975.16827639321821</v>
      </c>
      <c r="D20" s="4">
        <v>1195.4716730008279</v>
      </c>
      <c r="E20" s="4">
        <v>1551.3352741416461</v>
      </c>
      <c r="F20" s="4">
        <v>1907.302931383429</v>
      </c>
      <c r="G20" s="4">
        <v>2286.1714202399767</v>
      </c>
      <c r="H20" s="4">
        <v>2690.9761070697173</v>
      </c>
      <c r="I20" s="4">
        <v>3127.5846343020257</v>
      </c>
      <c r="J20" s="4">
        <v>3600.9619998158219</v>
      </c>
      <c r="K20" s="4">
        <v>4114.1722228183235</v>
      </c>
      <c r="L20" s="4">
        <v>4672.6594603626654</v>
      </c>
      <c r="M20" s="4">
        <v>5283.5151219793952</v>
      </c>
      <c r="N20" s="4">
        <v>5952.2658074098217</v>
      </c>
      <c r="O20" s="5">
        <v>0.14146363243395688</v>
      </c>
    </row>
    <row r="21" spans="2:15" x14ac:dyDescent="0.3">
      <c r="B21" s="6" t="s">
        <v>13</v>
      </c>
      <c r="C21" s="7">
        <v>975.16827639321764</v>
      </c>
      <c r="D21" s="7">
        <v>1195.4797594642939</v>
      </c>
      <c r="E21" s="7">
        <v>1551.3563061672478</v>
      </c>
      <c r="F21" s="7">
        <v>1907.3417206456363</v>
      </c>
      <c r="G21" s="7">
        <v>2286.2333732833531</v>
      </c>
      <c r="H21" s="7">
        <v>2691.0671606689575</v>
      </c>
      <c r="I21" s="7">
        <v>3127.711444800073</v>
      </c>
      <c r="J21" s="7">
        <v>3601.1320501857344</v>
      </c>
      <c r="K21" s="7">
        <v>4114.3938449334746</v>
      </c>
      <c r="L21" s="7">
        <v>4672.9420497355295</v>
      </c>
      <c r="M21" s="7">
        <v>5283.8693800915262</v>
      </c>
      <c r="N21" s="7">
        <v>5952.7038013858792</v>
      </c>
      <c r="O21" s="5">
        <v>0.14147119382479989</v>
      </c>
    </row>
  </sheetData>
  <mergeCells count="1">
    <mergeCell ref="B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121"/>
  <sheetViews>
    <sheetView showGridLines="0" zoomScale="85" zoomScaleNormal="85" workbookViewId="0"/>
  </sheetViews>
  <sheetFormatPr defaultRowHeight="14.4" x14ac:dyDescent="0.3"/>
  <cols>
    <col min="1" max="1" width="29.33203125" customWidth="1"/>
    <col min="2" max="2" width="36.33203125" bestFit="1" customWidth="1"/>
    <col min="3" max="9" width="9.109375" bestFit="1" customWidth="1"/>
    <col min="10" max="14" width="10.109375" bestFit="1" customWidth="1"/>
    <col min="15" max="15" width="6.5546875" bestFit="1" customWidth="1"/>
    <col min="17" max="17" width="56.88671875" customWidth="1"/>
  </cols>
  <sheetData>
    <row r="2" spans="1:17" ht="146.25" customHeight="1" x14ac:dyDescent="0.3">
      <c r="B2" s="70" t="s">
        <v>0</v>
      </c>
      <c r="C2" s="70"/>
      <c r="D2" s="70"/>
      <c r="E2" s="70"/>
      <c r="F2" s="70"/>
      <c r="G2" s="70"/>
      <c r="H2" s="70"/>
      <c r="I2" s="70"/>
      <c r="J2" s="70"/>
      <c r="K2" s="70"/>
      <c r="L2" s="70"/>
      <c r="M2" s="70"/>
      <c r="N2" s="70"/>
      <c r="O2" s="70"/>
      <c r="Q2" s="72" t="s">
        <v>135</v>
      </c>
    </row>
    <row r="3" spans="1:17" ht="142.5" customHeight="1" x14ac:dyDescent="0.3">
      <c r="B3" s="70" t="s">
        <v>1</v>
      </c>
      <c r="C3" s="70"/>
      <c r="D3" s="70"/>
      <c r="E3" s="70"/>
      <c r="F3" s="70"/>
      <c r="G3" s="70"/>
      <c r="H3" s="70"/>
      <c r="I3" s="70"/>
      <c r="J3" s="70"/>
      <c r="K3" s="70"/>
      <c r="L3" s="70"/>
      <c r="M3" s="70"/>
      <c r="N3" s="70"/>
      <c r="O3" s="70"/>
      <c r="Q3" s="72"/>
    </row>
    <row r="4" spans="1:17" ht="120" customHeight="1" x14ac:dyDescent="0.3">
      <c r="A4" s="51" t="s">
        <v>136</v>
      </c>
      <c r="B4" s="70" t="s">
        <v>2</v>
      </c>
      <c r="C4" s="70"/>
      <c r="D4" s="70"/>
      <c r="E4" s="70"/>
      <c r="F4" s="70"/>
      <c r="G4" s="70"/>
      <c r="H4" s="70"/>
      <c r="I4" s="70"/>
      <c r="J4" s="70"/>
      <c r="K4" s="70"/>
      <c r="L4" s="70"/>
      <c r="M4" s="70"/>
      <c r="N4" s="70"/>
      <c r="O4" s="70"/>
      <c r="Q4" s="72"/>
    </row>
    <row r="6" spans="1:17" x14ac:dyDescent="0.3">
      <c r="B6" s="58" t="s">
        <v>137</v>
      </c>
    </row>
    <row r="8" spans="1:17" x14ac:dyDescent="0.3">
      <c r="B8" s="67" t="s">
        <v>3</v>
      </c>
      <c r="C8" s="67"/>
      <c r="D8" s="67"/>
      <c r="E8" s="67"/>
      <c r="F8" s="67"/>
      <c r="G8" s="67"/>
      <c r="H8" s="67"/>
      <c r="I8" s="67"/>
      <c r="J8" s="67"/>
      <c r="K8" s="67"/>
      <c r="L8" s="67"/>
      <c r="M8" s="67"/>
      <c r="N8" s="67"/>
      <c r="O8" s="67"/>
    </row>
    <row r="9" spans="1:17" ht="15" thickBot="1" x14ac:dyDescent="0.35"/>
    <row r="10" spans="1:17" ht="15" thickBot="1" x14ac:dyDescent="0.35">
      <c r="A10" s="1" t="str">
        <f>"The "&amp;INDEX(B11:B15,MATCH(MAX(INDEX(B11:O15,,MATCH(2018,B10:O10,0))),INDEX(B11:O15,,MATCH(2018,B10:O10,0)),0))&amp;" segment contributed for USD "&amp;TEXT(MAX(INDEX(B11:O15,,MATCH(2018,B10:O10,0))),"#,##0.0")&amp;" Million in 2018 and is expected to generate a revenue of USD "&amp;TEXT(INDEX(N11:N15,MATCH(MAX(INDEX(B11:O15,,MATCH(2018,C10:O10,0))),INDEX(B11:O15,,MATCH(2018,C10:O10,0)),0)),"#,##0.0")&amp;" Million by 2025, growing at a CAGR of "&amp;TEXT(INDEX(O11:O15,MATCH(MAX(INDEX(B11:O15,,MATCH(2018,C10:O10,0))),INDEX(B11:O15,,MATCH(2018,C10:O10,0)),0)),"0.0%")&amp;" from 2019 to 2025. However, the "&amp;INDEX(B10:B15,MATCH(MAX(INDEX(B10:O15,,MATCH(O10,B10:O10,0))),INDEX(B10:O15,,MATCH(O10,B10:O10,0)),0))&amp;" region is expected to witness highest growth rate of "&amp;TEXT(MAX(INDEX(B11:O15,,MATCH(O11,B11:O11,0))),"0.0%")&amp; ". The regional segment was valued at USD "&amp;TEXT(INDEX(INDEX(B10:O15,,MATCH(2018,B10:O10,0)),MATCH(MAX(INDEX(B10:O15,,MATCH(O10,B10:O10,0))),INDEX(B10:O15,,MATCH(O10,B10:O10,0)),0)),"#,##0.0")&amp;" Million in 2018 and is expected to reach USD "&amp;TEXT(INDEX(N11:N15,MATCH(MAX(INDEX(B11:O15,,MATCH(O11,B11:O11,0))),INDEX(B11:O15,,MATCH(O11,B11:O11,0)),0)),"#,##0.0")&amp;" Million by 2025."</f>
        <v>The North America segment contributed for USD 2,286.2 Million in 2018 and is expected to generate a revenue of USD 5,952.7 Million by 2025, growing at a CAGR of 14.1% from 2019 to 2025. However, the Asia Pacific region is expected to witness highest growth rate of 19.8%. The regional segment was valued at USD 1,321.7 Million in 2018 and is expected to reach USD 4,834.3 Million by 2025.</v>
      </c>
      <c r="B10" s="2" t="s">
        <v>4</v>
      </c>
      <c r="C10" s="2">
        <v>2014</v>
      </c>
      <c r="D10" s="2">
        <v>2015</v>
      </c>
      <c r="E10" s="2">
        <v>2016</v>
      </c>
      <c r="F10" s="2">
        <v>2017</v>
      </c>
      <c r="G10" s="2">
        <v>2018</v>
      </c>
      <c r="H10" s="2">
        <v>2019</v>
      </c>
      <c r="I10" s="2">
        <v>2020</v>
      </c>
      <c r="J10" s="2">
        <v>2021</v>
      </c>
      <c r="K10" s="2">
        <v>2022</v>
      </c>
      <c r="L10" s="2">
        <v>2023</v>
      </c>
      <c r="M10" s="2">
        <v>2024</v>
      </c>
      <c r="N10" s="2">
        <v>2025</v>
      </c>
      <c r="O10" s="2" t="s">
        <v>5</v>
      </c>
      <c r="Q10" s="71" t="str">
        <f>A10</f>
        <v>The North America segment contributed for USD 2,286.2 Million in 2018 and is expected to generate a revenue of USD 5,952.7 Million by 2025, growing at a CAGR of 14.1% from 2019 to 2025. However, the Asia Pacific region is expected to witness highest growth rate of 19.8%. The regional segment was valued at USD 1,321.7 Million in 2018 and is expected to reach USD 4,834.3 Million by 2025.</v>
      </c>
    </row>
    <row r="11" spans="1:17" x14ac:dyDescent="0.3">
      <c r="A11" s="49" t="s">
        <v>6</v>
      </c>
      <c r="B11" s="3" t="s">
        <v>7</v>
      </c>
      <c r="C11" s="4">
        <v>975.16827639321764</v>
      </c>
      <c r="D11" s="4">
        <v>1195.4797594642939</v>
      </c>
      <c r="E11" s="4">
        <v>1551.3563061672478</v>
      </c>
      <c r="F11" s="4">
        <v>1907.3417206456363</v>
      </c>
      <c r="G11" s="4">
        <v>2286.2333732833531</v>
      </c>
      <c r="H11" s="4">
        <v>2691.0671606689575</v>
      </c>
      <c r="I11" s="4">
        <v>3127.711444800073</v>
      </c>
      <c r="J11" s="4">
        <v>3601.1320501857344</v>
      </c>
      <c r="K11" s="4">
        <v>4114.3938449334746</v>
      </c>
      <c r="L11" s="4">
        <v>4672.9420497355295</v>
      </c>
      <c r="M11" s="4">
        <v>5283.8693800915262</v>
      </c>
      <c r="N11" s="4">
        <v>5952.7038013858792</v>
      </c>
      <c r="O11" s="5">
        <v>0.14147119382479989</v>
      </c>
      <c r="Q11" s="71"/>
    </row>
    <row r="12" spans="1:17" x14ac:dyDescent="0.3">
      <c r="B12" s="3" t="s">
        <v>8</v>
      </c>
      <c r="C12" s="4">
        <v>762.09787496632521</v>
      </c>
      <c r="D12" s="4">
        <v>944.83415519577284</v>
      </c>
      <c r="E12" s="4">
        <v>1230.7223820509198</v>
      </c>
      <c r="F12" s="4">
        <v>1543.2269046150725</v>
      </c>
      <c r="G12" s="4">
        <v>1886.5928963909535</v>
      </c>
      <c r="H12" s="4">
        <v>2264.8582046099268</v>
      </c>
      <c r="I12" s="4">
        <v>2684.7502010779244</v>
      </c>
      <c r="J12" s="4">
        <v>3152.6691809968193</v>
      </c>
      <c r="K12" s="4">
        <v>3673.7396907405</v>
      </c>
      <c r="L12" s="4">
        <v>4255.5608617670405</v>
      </c>
      <c r="M12" s="4">
        <v>4907.7550507085462</v>
      </c>
      <c r="N12" s="4">
        <v>5561.1439860531391</v>
      </c>
      <c r="O12" s="5">
        <v>0.16150349349941195</v>
      </c>
      <c r="Q12" s="71"/>
    </row>
    <row r="13" spans="1:17" x14ac:dyDescent="0.3">
      <c r="B13" s="3" t="s">
        <v>9</v>
      </c>
      <c r="C13" s="4">
        <v>496.26707721389431</v>
      </c>
      <c r="D13" s="4">
        <v>608.52734922758191</v>
      </c>
      <c r="E13" s="4">
        <v>813.07163851240023</v>
      </c>
      <c r="F13" s="4">
        <v>1050.620429319162</v>
      </c>
      <c r="G13" s="4">
        <v>1321.7168622359745</v>
      </c>
      <c r="H13" s="4">
        <v>1632.9158433987757</v>
      </c>
      <c r="I13" s="4">
        <v>1992.0891468654611</v>
      </c>
      <c r="J13" s="4">
        <v>2407.607164435175</v>
      </c>
      <c r="K13" s="4">
        <v>2887.6068712574929</v>
      </c>
      <c r="L13" s="4">
        <v>3442.9385266112167</v>
      </c>
      <c r="M13" s="4">
        <v>4087.1325219066398</v>
      </c>
      <c r="N13" s="4">
        <v>4834.2506892518086</v>
      </c>
      <c r="O13" s="5">
        <v>0.19828712804917559</v>
      </c>
      <c r="Q13" s="71"/>
    </row>
    <row r="14" spans="1:17" x14ac:dyDescent="0.3">
      <c r="B14" s="3" t="s">
        <v>10</v>
      </c>
      <c r="C14" s="4">
        <v>222.22850614999999</v>
      </c>
      <c r="D14" s="4">
        <v>271.78298022857103</v>
      </c>
      <c r="E14" s="4">
        <v>353.52729314335977</v>
      </c>
      <c r="F14" s="4">
        <v>426.46991448753727</v>
      </c>
      <c r="G14" s="4">
        <v>508.31721685628668</v>
      </c>
      <c r="H14" s="4">
        <v>595.11821131187094</v>
      </c>
      <c r="I14" s="4">
        <v>688.10868838842293</v>
      </c>
      <c r="J14" s="4">
        <v>788.30317409013333</v>
      </c>
      <c r="K14" s="4">
        <v>896.28047627344745</v>
      </c>
      <c r="L14" s="4">
        <v>1013.1293116382778</v>
      </c>
      <c r="M14" s="4">
        <v>1140.2775439762027</v>
      </c>
      <c r="N14" s="4">
        <v>1278.7885143377375</v>
      </c>
      <c r="O14" s="5">
        <v>0.1359675209882456</v>
      </c>
      <c r="Q14" s="71"/>
    </row>
    <row r="15" spans="1:17" x14ac:dyDescent="0.3">
      <c r="B15" s="3" t="s">
        <v>11</v>
      </c>
      <c r="C15" s="4">
        <v>165.00721379999993</v>
      </c>
      <c r="D15" s="4">
        <v>173.35906971428568</v>
      </c>
      <c r="E15" s="4">
        <v>188.86564855442322</v>
      </c>
      <c r="F15" s="4">
        <v>233.75200801886339</v>
      </c>
      <c r="G15" s="4">
        <v>279.88665262760378</v>
      </c>
      <c r="H15" s="4">
        <v>326.38273258573111</v>
      </c>
      <c r="I15" s="4">
        <v>372.41857238559231</v>
      </c>
      <c r="J15" s="4">
        <v>416.69827705303283</v>
      </c>
      <c r="K15" s="4">
        <v>457.26138041920433</v>
      </c>
      <c r="L15" s="4">
        <v>491.89322494926267</v>
      </c>
      <c r="M15" s="4">
        <v>517.88333411014469</v>
      </c>
      <c r="N15" s="4">
        <v>531.53807048085139</v>
      </c>
      <c r="O15" s="5">
        <v>8.4678920530713464E-2</v>
      </c>
      <c r="Q15" s="71"/>
    </row>
    <row r="16" spans="1:17" x14ac:dyDescent="0.3">
      <c r="B16" s="2" t="s">
        <v>12</v>
      </c>
      <c r="C16" s="4">
        <v>2620.7689485234373</v>
      </c>
      <c r="D16" s="4">
        <v>3193.9833138305057</v>
      </c>
      <c r="E16" s="4">
        <v>4137.5432684283505</v>
      </c>
      <c r="F16" s="4">
        <v>5161.4109770862715</v>
      </c>
      <c r="G16" s="4">
        <v>6282.7470013941711</v>
      </c>
      <c r="H16" s="4">
        <v>7510.3421525752628</v>
      </c>
      <c r="I16" s="4">
        <v>8865.0780535174727</v>
      </c>
      <c r="J16" s="4">
        <v>10366.409846760893</v>
      </c>
      <c r="K16" s="4">
        <v>12029.282263624118</v>
      </c>
      <c r="L16" s="4">
        <v>13876.463974701328</v>
      </c>
      <c r="M16" s="4">
        <v>15936.91783079306</v>
      </c>
      <c r="N16" s="4">
        <v>18158.425061509417</v>
      </c>
      <c r="O16" s="5">
        <v>0.15851877365372902</v>
      </c>
      <c r="Q16" s="71"/>
    </row>
    <row r="17" spans="1:17" x14ac:dyDescent="0.3">
      <c r="B17" s="6" t="s">
        <v>13</v>
      </c>
      <c r="C17" s="7">
        <v>2620.7689485234373</v>
      </c>
      <c r="D17" s="7">
        <v>3193.9833138305057</v>
      </c>
      <c r="E17" s="7">
        <v>4137.5432684283505</v>
      </c>
      <c r="F17" s="7">
        <v>5161.4109770862715</v>
      </c>
      <c r="G17" s="7">
        <v>6282.7470013941711</v>
      </c>
      <c r="H17" s="7">
        <v>7510.3421525752628</v>
      </c>
      <c r="I17" s="7">
        <v>8865.0780535174727</v>
      </c>
      <c r="J17" s="7">
        <v>10366.409846760893</v>
      </c>
      <c r="K17" s="7">
        <v>12029.282263624118</v>
      </c>
      <c r="L17" s="7">
        <v>13876.463974701328</v>
      </c>
      <c r="M17" s="7">
        <v>15936.91783079306</v>
      </c>
      <c r="N17" s="7">
        <v>18158.425061509417</v>
      </c>
      <c r="O17" s="5">
        <v>0.15851877365372902</v>
      </c>
      <c r="Q17" s="71"/>
    </row>
    <row r="19" spans="1:17" x14ac:dyDescent="0.3">
      <c r="B19" s="67" t="s">
        <v>14</v>
      </c>
      <c r="C19" s="67"/>
      <c r="D19" s="67"/>
      <c r="E19" s="67"/>
      <c r="F19" s="67"/>
      <c r="G19" s="67"/>
      <c r="H19" s="67"/>
      <c r="I19" s="67"/>
      <c r="J19" s="67"/>
      <c r="K19" s="67"/>
      <c r="L19" s="67"/>
      <c r="M19" s="67"/>
      <c r="N19" s="67"/>
      <c r="O19" s="67"/>
    </row>
    <row r="20" spans="1:17" ht="15" thickBot="1" x14ac:dyDescent="0.35"/>
    <row r="21" spans="1:17" ht="15" thickBot="1" x14ac:dyDescent="0.35">
      <c r="A21" s="1" t="str">
        <f>"The "&amp;LOWER(INDEX(B22:B23,MATCH(MAX(INDEX(B22:O23,,MATCH(2018,B21:O21,0))),INDEX(B22:O23,,MATCH(2018,B21:O21,0)),0)))&amp;" segment dominated the market in terms of revenue in 2018. The market was valued at USD "&amp;TEXT(MAX(INDEX(B22:O23,,MATCH(2018,B21:O21,0))),"#,##0.0")&amp;" Million in 2018 and is estimated to reach USD "&amp;TEXT(INDEX(N22:N23,MATCH(MAX(INDEX(B22:O23,,MATCH(2018,C21:O21,0))),INDEX(B22:O23,,MATCH(2018,C21:O21,0)),0)),"#,##0.0")&amp;" Million by 2025, growing at a CAGR of "&amp;TEXT(INDEX(O22:O23,MATCH(MAX(INDEX(B22:O23,,MATCH(2018,C21:O21,0))),INDEX(B22:O23,,MATCH(2018,C21:O21,0)),0)),"0.0%")&amp;" from 2019 to 2025. However, the "&amp;LOWER(INDEX(B21:B23,MATCH(MAX(INDEX(B21:O23,,MATCH(O21,B21:O21,0))),INDEX(B21:O23,,MATCH(O21,B21:O21,0)),0)))&amp;" segment is expected to witness highest growth rate of "&amp;TEXT(MAX(INDEX(B22:O23,,MATCH(O22,B22:O22,0))),"0.0%")&amp; ". The segment was valued at USD "&amp;TEXT(INDEX(INDEX(B21:O23,,MATCH(2018,B21:O21,0)),MATCH(MAX(INDEX(B21:O23,,MATCH(O21,B21:O21,0))),INDEX(B21:O23,,MATCH(O21,B21:O21,0)),0)),"#,##0.0")&amp;" Million in 2018 and is expected to reach USD "&amp;TEXT(INDEX(N22:N23,MATCH(MAX(INDEX(B22:O23,,MATCH(O22,B22:O22,0))),INDEX(B22:O23,,MATCH(O22,B22:O22,0)),0)),"#,##0.0")&amp;" Million by 2025"</f>
        <v>The fuse deposition modeling segment dominated the market in terms of revenue in 2018. The market was valued at USD 228.6 Million in 2018 and is estimated to reach USD 611.8 Million by 2025, growing at a CAGR of 14.6% from 2019 to 2025. However, the fuse deposition modeling segment is expected to witness highest growth rate of 14.6%. The segment was valued at USD 228.6 Million in 2018 and is expected to reach USD 611.8 Million by 2025</v>
      </c>
      <c r="B21" s="2" t="s">
        <v>15</v>
      </c>
      <c r="C21" s="2">
        <v>2014</v>
      </c>
      <c r="D21" s="2">
        <v>2015</v>
      </c>
      <c r="E21" s="2">
        <v>2016</v>
      </c>
      <c r="F21" s="2">
        <v>2017</v>
      </c>
      <c r="G21" s="2">
        <v>2018</v>
      </c>
      <c r="H21" s="2">
        <v>2019</v>
      </c>
      <c r="I21" s="2">
        <v>2020</v>
      </c>
      <c r="J21" s="2">
        <v>2021</v>
      </c>
      <c r="K21" s="2">
        <v>2022</v>
      </c>
      <c r="L21" s="2">
        <v>2023</v>
      </c>
      <c r="M21" s="2">
        <v>2024</v>
      </c>
      <c r="N21" s="2">
        <v>2025</v>
      </c>
      <c r="O21" s="2" t="s">
        <v>5</v>
      </c>
      <c r="Q21" s="71" t="str">
        <f>A21</f>
        <v>The fuse deposition modeling segment dominated the market in terms of revenue in 2018. The market was valued at USD 228.6 Million in 2018 and is estimated to reach USD 611.8 Million by 2025, growing at a CAGR of 14.6% from 2019 to 2025. However, the fuse deposition modeling segment is expected to witness highest growth rate of 14.6%. The segment was valued at USD 228.6 Million in 2018 and is expected to reach USD 611.8 Million by 2025</v>
      </c>
    </row>
    <row r="22" spans="1:17" x14ac:dyDescent="0.3">
      <c r="A22" s="8" t="s">
        <v>16</v>
      </c>
      <c r="B22" s="3" t="s">
        <v>17</v>
      </c>
      <c r="C22" s="4">
        <v>96.03414286559476</v>
      </c>
      <c r="D22" s="4">
        <v>118.17889816962554</v>
      </c>
      <c r="E22" s="4">
        <v>153.9482023300904</v>
      </c>
      <c r="F22" s="4">
        <v>190.0041263113809</v>
      </c>
      <c r="G22" s="4">
        <v>228.62836554486674</v>
      </c>
      <c r="H22" s="4">
        <v>270.15518222861681</v>
      </c>
      <c r="I22" s="4">
        <v>315.20938028975877</v>
      </c>
      <c r="J22" s="4">
        <v>364.33408652714888</v>
      </c>
      <c r="K22" s="4">
        <v>417.88772406781715</v>
      </c>
      <c r="L22" s="4">
        <v>476.47688586443292</v>
      </c>
      <c r="M22" s="4">
        <v>540.88616813877729</v>
      </c>
      <c r="N22" s="4">
        <v>611.75153497713495</v>
      </c>
      <c r="O22" s="5">
        <v>0.14593581793455135</v>
      </c>
      <c r="Q22" s="71"/>
    </row>
    <row r="23" spans="1:17" x14ac:dyDescent="0.3">
      <c r="B23" s="3" t="s">
        <v>18</v>
      </c>
      <c r="C23" s="4">
        <v>47.585563626541344</v>
      </c>
      <c r="D23" s="4">
        <v>58.107633097590714</v>
      </c>
      <c r="E23" s="4">
        <v>75.111167159286239</v>
      </c>
      <c r="F23" s="4">
        <v>91.985210637432942</v>
      </c>
      <c r="G23" s="4">
        <v>109.82388619723233</v>
      </c>
      <c r="H23" s="4">
        <v>128.7593547002009</v>
      </c>
      <c r="I23" s="4">
        <v>149.05643912028904</v>
      </c>
      <c r="J23" s="4">
        <v>170.93265778478522</v>
      </c>
      <c r="K23" s="4">
        <v>194.51188825356869</v>
      </c>
      <c r="L23" s="4">
        <v>220.02774558785961</v>
      </c>
      <c r="M23" s="4">
        <v>247.78695233265211</v>
      </c>
      <c r="N23" s="4">
        <v>278.01775928934421</v>
      </c>
      <c r="O23" s="5">
        <v>0.13688261281987413</v>
      </c>
      <c r="Q23" s="71"/>
    </row>
    <row r="24" spans="1:17" x14ac:dyDescent="0.3">
      <c r="B24" s="2" t="s">
        <v>19</v>
      </c>
      <c r="C24" s="4">
        <v>975.16827639321821</v>
      </c>
      <c r="D24" s="4">
        <v>1195.4716730008279</v>
      </c>
      <c r="E24" s="4">
        <v>1551.3352741416461</v>
      </c>
      <c r="F24" s="4">
        <v>1907.302931383429</v>
      </c>
      <c r="G24" s="4">
        <v>2286.1714202399767</v>
      </c>
      <c r="H24" s="4">
        <v>2690.9761070697173</v>
      </c>
      <c r="I24" s="4">
        <v>3127.5846343020257</v>
      </c>
      <c r="J24" s="4">
        <v>3600.9619998158219</v>
      </c>
      <c r="K24" s="4">
        <v>4114.1722228183235</v>
      </c>
      <c r="L24" s="4">
        <v>4672.6594603626654</v>
      </c>
      <c r="M24" s="4">
        <v>5283.5151219793952</v>
      </c>
      <c r="N24" s="4">
        <v>5952.2658074098217</v>
      </c>
      <c r="O24" s="5">
        <v>0.14146363243395688</v>
      </c>
      <c r="Q24" s="71"/>
    </row>
    <row r="25" spans="1:17" x14ac:dyDescent="0.3">
      <c r="B25" s="6" t="s">
        <v>13</v>
      </c>
      <c r="C25" s="7">
        <v>975.16827639321764</v>
      </c>
      <c r="D25" s="7">
        <v>1195.4797594642939</v>
      </c>
      <c r="E25" s="7">
        <v>1551.3563061672478</v>
      </c>
      <c r="F25" s="7">
        <v>1907.3417206456363</v>
      </c>
      <c r="G25" s="7">
        <v>2286.2333732833531</v>
      </c>
      <c r="H25" s="7">
        <v>2691.0671606689575</v>
      </c>
      <c r="I25" s="7">
        <v>3127.711444800073</v>
      </c>
      <c r="J25" s="7">
        <v>3601.1320501857344</v>
      </c>
      <c r="K25" s="7">
        <v>4114.3938449334746</v>
      </c>
      <c r="L25" s="7">
        <v>4672.9420497355295</v>
      </c>
      <c r="M25" s="7">
        <v>5283.8693800915262</v>
      </c>
      <c r="N25" s="7">
        <v>5952.7038013858792</v>
      </c>
      <c r="O25" s="5">
        <v>0.14147119382479989</v>
      </c>
      <c r="Q25" s="71"/>
    </row>
    <row r="27" spans="1:17" x14ac:dyDescent="0.3">
      <c r="B27" s="67" t="s">
        <v>20</v>
      </c>
      <c r="C27" s="67"/>
      <c r="D27" s="67"/>
      <c r="E27" s="67"/>
      <c r="F27" s="67"/>
      <c r="G27" s="67"/>
      <c r="H27" s="67"/>
      <c r="I27" s="67"/>
      <c r="J27" s="67"/>
      <c r="K27" s="67"/>
      <c r="L27" s="67"/>
      <c r="M27" s="67"/>
      <c r="N27" s="67"/>
      <c r="O27" s="67"/>
    </row>
    <row r="28" spans="1:17" ht="15" thickBot="1" x14ac:dyDescent="0.35"/>
    <row r="29" spans="1:17" ht="15" thickBot="1" x14ac:dyDescent="0.35">
      <c r="A29" s="1" t="str">
        <f>"The "&amp;LOWER(INDEX(B30:B32,MATCH(MAX(INDEX(B30:O32,,MATCH(2018,B29:O29,0))),INDEX(B30:O32,,MATCH(2018,B29:O29,0)),0)))&amp;" "&amp;LOWER(B29)&amp;" segment dominated the market in terms of revenue in 2018. The market was valued at USD "&amp;TEXT(MAX(INDEX(B30:O32,,MATCH(2018,B29:O29,0))),"#,##0.0")&amp;" Million in 2018 and is estimated to reach USD "&amp;TEXT(INDEX(N30:N32,MATCH(MAX(INDEX(B30:O32,,MATCH(2018,C29:O29,0))),INDEX(B30:O32,,MATCH(2018,C29:O29,0)),0)),"#,##0.0")&amp;" Million by 2025, growing at a CAGR of "&amp;TEXT(INDEX(O30:O32,MATCH(MAX(INDEX(B30:O32,,MATCH(2018,C29:O29,0))),INDEX(B30:O32,,MATCH(2018,C29:O29,0)),0)),"0.0%")&amp;" from 2019 to 2025. Followed by "&amp;LOWER(INDEX(B30:B32,MATCH(MAX(INDEX(B30:O32,,MATCH(2018,B29:O29,0))),INDEX(B30:O32,,MATCH(2018,B29:O29,0)),0)))&amp;", the "&amp;LOWER(INDEX(B30:B32,MATCH(LARGE(INDEX(B30:O32,,MATCH(2018,B29:O29,0)),2),INDEX(B30:O32,,MATCH(2018,B29:O29,0)),0)))&amp;" segment is expected grow steadily at a CAGR of "&amp;TEXT(INDEX(O30:O32,MATCH(LARGE(INDEX(B30:O32,,MATCH(2018,C29:O29,0)),2),INDEX(B30:O32,,MATCH(2018,C29:O29,0)),0)),"0.0%")&amp;" from 2019 to 2025 and attain the value of USD "&amp;TEXT(INDEX(N30:N32,MATCH(MAX(INDEX(B30:O32,,MATCH(2018,C29:O29,0))),INDEX(B30:O32,,MATCH(2018,C29:O29,0)),0)),"#,##0.0")&amp;" Million by 2025. However, the "&amp;LOWER(INDEX(B29:B32,MATCH(MAX(INDEX(B29:O32,,MATCH(O29,B29:O29,0))),INDEX(B29:O32,,MATCH(O29,B29:O29,0)),0)))&amp;" segment is expected to witness highest growth rate of "&amp;TEXT(MAX(INDEX(B30:O32,,MATCH(O30,B30:O30,0))),"0.0%")&amp; ". The segment was valued at USD "&amp;TEXT(INDEX(INDEX(B29:O32,,MATCH(2018,B29:O29,0)),MATCH(MAX(INDEX(B29:O32,,MATCH(O29,B29:O29,0))),INDEX(B29:O32,,MATCH(O29,B29:O29,0)),0)),"#,##0.0")&amp;" Million in 2018 and is expected to reach USD "&amp;TEXT(INDEX(N30:N32,MATCH(MAX(INDEX(B30:O32,,MATCH(O30,B30:O30,0))),INDEX(B30:O32,,MATCH(O30,B30:O30,0)),0)),"#,##0.0")&amp;" Million by 2025."</f>
        <v>The stereolithography technology segment dominated the market in terms of revenue in 2018. The market was valued at USD 257.2 Million in 2018 and is estimated to reach USD 666.9 Million by 2025, growing at a CAGR of 14.1% from 2019 to 2025. Followed by stereolithography, the fuse deposition modeling segment is expected grow steadily at a CAGR of 14.6% from 2019 to 2025 and attain the value of USD 666.9 Million by 2025. However, the fuse deposition modeling segment is expected to witness highest growth rate of 14.6%. The segment was valued at USD 228.6 Million in 2018 and is expected to reach USD 611.8 Million by 2025.</v>
      </c>
      <c r="B29" s="2" t="s">
        <v>15</v>
      </c>
      <c r="C29" s="2">
        <v>2014</v>
      </c>
      <c r="D29" s="2">
        <v>2015</v>
      </c>
      <c r="E29" s="2">
        <v>2016</v>
      </c>
      <c r="F29" s="2">
        <v>2017</v>
      </c>
      <c r="G29" s="2">
        <v>2018</v>
      </c>
      <c r="H29" s="2">
        <v>2019</v>
      </c>
      <c r="I29" s="2">
        <v>2020</v>
      </c>
      <c r="J29" s="2">
        <v>2021</v>
      </c>
      <c r="K29" s="2">
        <v>2022</v>
      </c>
      <c r="L29" s="2">
        <v>2023</v>
      </c>
      <c r="M29" s="2">
        <v>2024</v>
      </c>
      <c r="N29" s="2">
        <v>2025</v>
      </c>
      <c r="O29" s="2" t="s">
        <v>5</v>
      </c>
      <c r="Q29" s="71" t="str">
        <f>A29</f>
        <v>The stereolithography technology segment dominated the market in terms of revenue in 2018. The market was valued at USD 257.2 Million in 2018 and is estimated to reach USD 666.9 Million by 2025, growing at a CAGR of 14.1% from 2019 to 2025. Followed by stereolithography, the fuse deposition modeling segment is expected grow steadily at a CAGR of 14.6% from 2019 to 2025 and attain the value of USD 666.9 Million by 2025. However, the fuse deposition modeling segment is expected to witness highest growth rate of 14.6%. The segment was valued at USD 228.6 Million in 2018 and is expected to reach USD 611.8 Million by 2025.</v>
      </c>
    </row>
    <row r="30" spans="1:17" x14ac:dyDescent="0.3">
      <c r="A30" s="50" t="s">
        <v>6</v>
      </c>
      <c r="B30" s="3" t="s">
        <v>21</v>
      </c>
      <c r="C30" s="4">
        <v>110.08944068429535</v>
      </c>
      <c r="D30" s="4">
        <v>134.83864822608524</v>
      </c>
      <c r="E30" s="4">
        <v>174.83014538563884</v>
      </c>
      <c r="F30" s="4">
        <v>214.77521222547745</v>
      </c>
      <c r="G30" s="4">
        <v>257.24250566199782</v>
      </c>
      <c r="H30" s="4">
        <v>302.5726522911549</v>
      </c>
      <c r="I30" s="4">
        <v>351.4241953563477</v>
      </c>
      <c r="J30" s="4">
        <v>404.35333524989983</v>
      </c>
      <c r="K30" s="4">
        <v>461.70247676146903</v>
      </c>
      <c r="L30" s="4">
        <v>524.08119699702104</v>
      </c>
      <c r="M30" s="4">
        <v>592.28353410751652</v>
      </c>
      <c r="N30" s="4">
        <v>666.92790977148877</v>
      </c>
      <c r="O30" s="5">
        <v>0.1407965611030555</v>
      </c>
      <c r="Q30" s="71"/>
    </row>
    <row r="31" spans="1:17" x14ac:dyDescent="0.3">
      <c r="B31" s="3" t="s">
        <v>17</v>
      </c>
      <c r="C31" s="4">
        <v>96.03414286559476</v>
      </c>
      <c r="D31" s="4">
        <v>118.17889816962554</v>
      </c>
      <c r="E31" s="4">
        <v>153.9482023300904</v>
      </c>
      <c r="F31" s="4">
        <v>190.0041263113809</v>
      </c>
      <c r="G31" s="4">
        <v>228.62836554486674</v>
      </c>
      <c r="H31" s="4">
        <v>270.15518222861681</v>
      </c>
      <c r="I31" s="4">
        <v>315.20938028975877</v>
      </c>
      <c r="J31" s="4">
        <v>364.33408652714888</v>
      </c>
      <c r="K31" s="4">
        <v>417.88772406781715</v>
      </c>
      <c r="L31" s="4">
        <v>476.47688586443292</v>
      </c>
      <c r="M31" s="4">
        <v>540.88616813877729</v>
      </c>
      <c r="N31" s="4">
        <v>611.75153497713495</v>
      </c>
      <c r="O31" s="5">
        <v>0.14593581793455135</v>
      </c>
      <c r="Q31" s="71"/>
    </row>
    <row r="32" spans="1:17" x14ac:dyDescent="0.3">
      <c r="B32" s="3" t="s">
        <v>18</v>
      </c>
      <c r="C32" s="4">
        <v>47.585563626541344</v>
      </c>
      <c r="D32" s="4">
        <v>58.107633097590714</v>
      </c>
      <c r="E32" s="4">
        <v>75.111167159286239</v>
      </c>
      <c r="F32" s="4">
        <v>91.985210637432942</v>
      </c>
      <c r="G32" s="4">
        <v>109.82388619723233</v>
      </c>
      <c r="H32" s="4">
        <v>128.7593547002009</v>
      </c>
      <c r="I32" s="4">
        <v>149.05643912028904</v>
      </c>
      <c r="J32" s="4">
        <v>170.93265778478522</v>
      </c>
      <c r="K32" s="4">
        <v>194.51188825356869</v>
      </c>
      <c r="L32" s="4">
        <v>220.02774558785961</v>
      </c>
      <c r="M32" s="4">
        <v>247.78695233265211</v>
      </c>
      <c r="N32" s="4">
        <v>278.01775928934421</v>
      </c>
      <c r="O32" s="5">
        <v>0.13688261281987413</v>
      </c>
      <c r="Q32" s="71"/>
    </row>
    <row r="33" spans="1:17" x14ac:dyDescent="0.3">
      <c r="B33" s="2" t="s">
        <v>19</v>
      </c>
      <c r="C33" s="4">
        <v>975.16827639321821</v>
      </c>
      <c r="D33" s="4">
        <v>1195.4716730008279</v>
      </c>
      <c r="E33" s="4">
        <v>1551.3352741416461</v>
      </c>
      <c r="F33" s="4">
        <v>1907.302931383429</v>
      </c>
      <c r="G33" s="4">
        <v>2286.1714202399767</v>
      </c>
      <c r="H33" s="4">
        <v>2690.9761070697173</v>
      </c>
      <c r="I33" s="4">
        <v>3127.5846343020257</v>
      </c>
      <c r="J33" s="4">
        <v>3600.9619998158219</v>
      </c>
      <c r="K33" s="4">
        <v>4114.1722228183235</v>
      </c>
      <c r="L33" s="4">
        <v>4672.6594603626654</v>
      </c>
      <c r="M33" s="4">
        <v>5283.5151219793952</v>
      </c>
      <c r="N33" s="4">
        <v>5952.2658074098217</v>
      </c>
      <c r="O33" s="5">
        <v>0.14146363243395688</v>
      </c>
      <c r="Q33" s="71"/>
    </row>
    <row r="34" spans="1:17" x14ac:dyDescent="0.3">
      <c r="B34" s="6" t="s">
        <v>13</v>
      </c>
      <c r="C34" s="7">
        <v>975.16827639321764</v>
      </c>
      <c r="D34" s="7">
        <v>1195.4797594642939</v>
      </c>
      <c r="E34" s="7">
        <v>1551.3563061672478</v>
      </c>
      <c r="F34" s="7">
        <v>1907.3417206456363</v>
      </c>
      <c r="G34" s="7">
        <v>2286.2333732833531</v>
      </c>
      <c r="H34" s="7">
        <v>2691.0671606689575</v>
      </c>
      <c r="I34" s="7">
        <v>3127.711444800073</v>
      </c>
      <c r="J34" s="7">
        <v>3601.1320501857344</v>
      </c>
      <c r="K34" s="7">
        <v>4114.3938449334746</v>
      </c>
      <c r="L34" s="7">
        <v>4672.9420497355295</v>
      </c>
      <c r="M34" s="7">
        <v>5283.8693800915262</v>
      </c>
      <c r="N34" s="7">
        <v>5952.7038013858792</v>
      </c>
      <c r="O34" s="5">
        <v>0.14147119382479989</v>
      </c>
      <c r="Q34" s="71"/>
    </row>
    <row r="36" spans="1:17" x14ac:dyDescent="0.3">
      <c r="B36" s="67" t="s">
        <v>22</v>
      </c>
      <c r="C36" s="67"/>
      <c r="D36" s="67"/>
      <c r="E36" s="67"/>
      <c r="F36" s="67"/>
      <c r="G36" s="67"/>
      <c r="H36" s="67"/>
      <c r="I36" s="67"/>
      <c r="J36" s="67"/>
      <c r="K36" s="67"/>
      <c r="L36" s="67"/>
      <c r="M36" s="67"/>
      <c r="N36" s="67"/>
      <c r="O36" s="67"/>
    </row>
    <row r="37" spans="1:17" ht="15" thickBot="1" x14ac:dyDescent="0.35"/>
    <row r="38" spans="1:17" ht="15" thickBot="1" x14ac:dyDescent="0.35">
      <c r="A38" s="1" t="str">
        <f>"The "&amp;LOWER(INDEX(B39:B42,MATCH(MAX(INDEX(B39:O42,,MATCH(2018,B38:O38,0))),INDEX(B39:O42,,MATCH(2018,B38:O38,0)),0)))&amp;" "&amp;LOWER(B38)&amp;" segment dominated the market in terms of revenue in 2018. The market was valued at USD "&amp;TEXT(MAX(INDEX(B39:O42,,MATCH(2018,B38:O38,0))),"#,##0.0")&amp;" Million in 2018 and is estimated to reach USD "&amp;TEXT(INDEX(N39:N42,MATCH(MAX(INDEX(B39:O42,,MATCH(2018,C38:O38,0))),INDEX(B39:O42,,MATCH(2018,C38:O38,0)),0)),"#,##0.0")&amp;" Million by 2025, growing at a CAGR of "&amp;TEXT(INDEX(O39:O42,MATCH(MAX(INDEX(B39:O42,,MATCH(2018,C38:O38,0))),INDEX(B39:O42,,MATCH(2018,C38:O38,0)),0)),"0.0%")&amp;" from 2019 to 2025. Followed by "&amp;LOWER(INDEX(B39:B42,MATCH(MAX(INDEX(B39:O42,,MATCH(2018,B38:O38,0))),INDEX(B39:O42,,MATCH(2018,B38:O38,0)),0)))&amp;", the "&amp;LOWER(INDEX(B39:B42,MATCH(LARGE(INDEX(B39:O42,,MATCH(2018,B38:O38,0)),2),INDEX(B39:O42,,MATCH(2018,B38:O38,0)),0)))&amp;" segment is expected grow steadily at a CAGR of "&amp;TEXT(INDEX(O39:O42,MATCH(LARGE(INDEX(B39:O42,,MATCH(2018,C38:O38,0)),2),INDEX(B39:O42,,MATCH(2018,C38:O38,0)),0)),"0.0%")&amp;" from 2019 to 2025 and attain the value of USD "&amp;TEXT(INDEX(N39:N42,MATCH(MAX(INDEX(B39:O42,,MATCH(2018,C38:O38,0))),INDEX(B39:O42,,MATCH(2018,C38:O38,0)),0)),"#,##0.0")&amp;" Million by 2025. However, the "&amp;LOWER(INDEX(B38:B42,MATCH(MAX(INDEX(B38:O42,,MATCH(O38,B38:O38,0))),INDEX(B38:O42,,MATCH(O38,B38:O38,0)),0)))&amp;" segment is expected to witness highest growth rate of "&amp;TEXT(MAX(INDEX(B39:O42,,MATCH(O39,B39:O39,0))),"0.0%")&amp; ". The segment was valued at USD "&amp;TEXT(INDEX(INDEX(B38:O42,,MATCH(2018,B38:O38,0)),MATCH(MAX(INDEX(B38:O42,,MATCH(O38,B38:O38,0))),INDEX(B38:O42,,MATCH(O38,B38:O38,0)),0)),"#,##0.0")&amp;" Million in 2018 and is expected to reach USD "&amp;TEXT(INDEX(N39:N42,MATCH(MAX(INDEX(B39:O42,,MATCH(O39,B39:O39,0))),INDEX(B39:O42,,MATCH(O39,B39:O39,0)),0)),"#,##0.0")&amp;" Million by 2025."</f>
        <v>The electron beam melting technology segment dominated the market in terms of revenue in 2018. The market was valued at USD 128.7 Million in 2018 and is estimated to reach USD 340.7 Million by 2025, growing at a CAGR of 14.4% from 2019 to 2025. Followed by electron beam melting, the inkjet printing segment is expected grow steadily at a CAGR of 14.6% from 2019 to 2025 and attain the value of USD 340.7 Million by 2025. However, the inkjet printing segment is expected to witness highest growth rate of 14.6%. The segment was valued at USD 117.6 Million in 2018 and is expected to reach USD 315.5 Million by 2025.</v>
      </c>
      <c r="B38" s="2" t="s">
        <v>15</v>
      </c>
      <c r="C38" s="2">
        <v>2014</v>
      </c>
      <c r="D38" s="2">
        <v>2015</v>
      </c>
      <c r="E38" s="2">
        <v>2016</v>
      </c>
      <c r="F38" s="2">
        <v>2017</v>
      </c>
      <c r="G38" s="2">
        <v>2018</v>
      </c>
      <c r="H38" s="2">
        <v>2019</v>
      </c>
      <c r="I38" s="2">
        <v>2020</v>
      </c>
      <c r="J38" s="2">
        <v>2021</v>
      </c>
      <c r="K38" s="2">
        <v>2022</v>
      </c>
      <c r="L38" s="2">
        <v>2023</v>
      </c>
      <c r="M38" s="2">
        <v>2024</v>
      </c>
      <c r="N38" s="2">
        <v>2025</v>
      </c>
      <c r="O38" s="2" t="s">
        <v>5</v>
      </c>
      <c r="Q38" s="71" t="str">
        <f>A38</f>
        <v>The electron beam melting technology segment dominated the market in terms of revenue in 2018. The market was valued at USD 128.7 Million in 2018 and is estimated to reach USD 340.7 Million by 2025, growing at a CAGR of 14.4% from 2019 to 2025. Followed by electron beam melting, the inkjet printing segment is expected grow steadily at a CAGR of 14.6% from 2019 to 2025 and attain the value of USD 340.7 Million by 2025. However, the inkjet printing segment is expected to witness highest growth rate of 14.6%. The segment was valued at USD 117.6 Million in 2018 and is expected to reach USD 315.5 Million by 2025.</v>
      </c>
    </row>
    <row r="39" spans="1:17" x14ac:dyDescent="0.3">
      <c r="A39" s="50" t="s">
        <v>6</v>
      </c>
      <c r="B39" s="3" t="s">
        <v>23</v>
      </c>
      <c r="C39" s="4">
        <v>41.889118721206763</v>
      </c>
      <c r="D39" s="4">
        <v>51.19947011337684</v>
      </c>
      <c r="E39" s="4">
        <v>66.238681421828687</v>
      </c>
      <c r="F39" s="4">
        <v>81.188074266006808</v>
      </c>
      <c r="G39" s="4">
        <v>97.014894175395895</v>
      </c>
      <c r="H39" s="4">
        <v>113.83763648598605</v>
      </c>
      <c r="I39" s="4">
        <v>131.89252505714254</v>
      </c>
      <c r="J39" s="4">
        <v>151.37457931654481</v>
      </c>
      <c r="K39" s="4">
        <v>172.39633555983784</v>
      </c>
      <c r="L39" s="4">
        <v>195.16791959579805</v>
      </c>
      <c r="M39" s="4">
        <v>219.9648914129919</v>
      </c>
      <c r="N39" s="4">
        <v>246.99377810233932</v>
      </c>
      <c r="O39" s="5">
        <v>0.13780199391800996</v>
      </c>
      <c r="Q39" s="71"/>
    </row>
    <row r="40" spans="1:17" x14ac:dyDescent="0.3">
      <c r="B40" s="3" t="s">
        <v>24</v>
      </c>
      <c r="C40" s="4">
        <v>48.396525611479824</v>
      </c>
      <c r="D40" s="4">
        <v>58.770325951645034</v>
      </c>
      <c r="E40" s="4">
        <v>75.533265327412337</v>
      </c>
      <c r="F40" s="4">
        <v>91.96146066134925</v>
      </c>
      <c r="G40" s="4">
        <v>109.14175594732038</v>
      </c>
      <c r="H40" s="4">
        <v>127.1826541243956</v>
      </c>
      <c r="I40" s="4">
        <v>146.31907780811272</v>
      </c>
      <c r="J40" s="4">
        <v>166.73254413552883</v>
      </c>
      <c r="K40" s="4">
        <v>188.50747931121012</v>
      </c>
      <c r="L40" s="4">
        <v>211.82982656371712</v>
      </c>
      <c r="M40" s="4">
        <v>236.94831556648256</v>
      </c>
      <c r="N40" s="4">
        <v>264.02783176456956</v>
      </c>
      <c r="O40" s="5">
        <v>0.12945856782424525</v>
      </c>
      <c r="Q40" s="71"/>
    </row>
    <row r="41" spans="1:17" x14ac:dyDescent="0.3">
      <c r="B41" s="3" t="s">
        <v>25</v>
      </c>
      <c r="C41" s="4">
        <v>49.277750255083191</v>
      </c>
      <c r="D41" s="4">
        <v>60.677908867685737</v>
      </c>
      <c r="E41" s="4">
        <v>79.085952408125209</v>
      </c>
      <c r="F41" s="4">
        <v>97.658473294448299</v>
      </c>
      <c r="G41" s="4">
        <v>117.56928920697972</v>
      </c>
      <c r="H41" s="4">
        <v>138.99113511530743</v>
      </c>
      <c r="I41" s="4">
        <v>162.24648645346122</v>
      </c>
      <c r="J41" s="4">
        <v>187.61615716535871</v>
      </c>
      <c r="K41" s="4">
        <v>215.28605749744966</v>
      </c>
      <c r="L41" s="4">
        <v>245.57007639990755</v>
      </c>
      <c r="M41" s="4">
        <v>278.87411290062988</v>
      </c>
      <c r="N41" s="4">
        <v>315.52768722636995</v>
      </c>
      <c r="O41" s="5">
        <v>0.14641465388522823</v>
      </c>
      <c r="Q41" s="71"/>
    </row>
    <row r="42" spans="1:17" x14ac:dyDescent="0.3">
      <c r="B42" s="3" t="s">
        <v>26</v>
      </c>
      <c r="C42" s="4">
        <v>54.341122845229954</v>
      </c>
      <c r="D42" s="4">
        <v>66.782769334149236</v>
      </c>
      <c r="E42" s="4">
        <v>86.874409849646398</v>
      </c>
      <c r="F42" s="4">
        <v>107.06891754728323</v>
      </c>
      <c r="G42" s="4">
        <v>128.65018575432936</v>
      </c>
      <c r="H42" s="4">
        <v>151.79890954059414</v>
      </c>
      <c r="I42" s="4">
        <v>176.85762489434799</v>
      </c>
      <c r="J42" s="4">
        <v>204.12092393363167</v>
      </c>
      <c r="K42" s="4">
        <v>233.7781007908369</v>
      </c>
      <c r="L42" s="4">
        <v>266.15571801503586</v>
      </c>
      <c r="M42" s="4">
        <v>301.67739341411755</v>
      </c>
      <c r="N42" s="4">
        <v>340.68107324460595</v>
      </c>
      <c r="O42" s="5">
        <v>0.14422972518540877</v>
      </c>
      <c r="Q42" s="71"/>
    </row>
    <row r="43" spans="1:17" x14ac:dyDescent="0.3">
      <c r="B43" s="2" t="s">
        <v>19</v>
      </c>
      <c r="C43" s="4">
        <v>975.16827639321821</v>
      </c>
      <c r="D43" s="4">
        <v>1195.4716730008279</v>
      </c>
      <c r="E43" s="4">
        <v>1551.3352741416461</v>
      </c>
      <c r="F43" s="4">
        <v>1907.302931383429</v>
      </c>
      <c r="G43" s="4">
        <v>2286.1714202399767</v>
      </c>
      <c r="H43" s="4">
        <v>2690.9761070697173</v>
      </c>
      <c r="I43" s="4">
        <v>3127.5846343020257</v>
      </c>
      <c r="J43" s="4">
        <v>3600.9619998158219</v>
      </c>
      <c r="K43" s="4">
        <v>4114.1722228183235</v>
      </c>
      <c r="L43" s="4">
        <v>4672.6594603626654</v>
      </c>
      <c r="M43" s="4">
        <v>5283.5151219793952</v>
      </c>
      <c r="N43" s="4">
        <v>5952.2658074098217</v>
      </c>
      <c r="O43" s="5">
        <v>0.14146363243395688</v>
      </c>
      <c r="Q43" s="71"/>
    </row>
    <row r="44" spans="1:17" x14ac:dyDescent="0.3">
      <c r="B44" s="6" t="s">
        <v>13</v>
      </c>
      <c r="C44" s="7">
        <v>975.16827639321764</v>
      </c>
      <c r="D44" s="7">
        <v>1195.4797594642939</v>
      </c>
      <c r="E44" s="7">
        <v>1551.3563061672478</v>
      </c>
      <c r="F44" s="7">
        <v>1907.3417206456363</v>
      </c>
      <c r="G44" s="7">
        <v>2286.2333732833531</v>
      </c>
      <c r="H44" s="7">
        <v>2691.0671606689575</v>
      </c>
      <c r="I44" s="7">
        <v>3127.711444800073</v>
      </c>
      <c r="J44" s="7">
        <v>3601.1320501857344</v>
      </c>
      <c r="K44" s="7">
        <v>4114.3938449334746</v>
      </c>
      <c r="L44" s="7">
        <v>4672.9420497355295</v>
      </c>
      <c r="M44" s="7">
        <v>5283.8693800915262</v>
      </c>
      <c r="N44" s="7">
        <v>5952.7038013858792</v>
      </c>
      <c r="O44" s="5">
        <v>0.14147119382479989</v>
      </c>
      <c r="Q44" s="71"/>
    </row>
    <row r="46" spans="1:17" x14ac:dyDescent="0.3">
      <c r="B46" s="67" t="s">
        <v>27</v>
      </c>
      <c r="C46" s="67"/>
      <c r="D46" s="67"/>
      <c r="E46" s="67"/>
      <c r="F46" s="67"/>
      <c r="G46" s="67"/>
      <c r="H46" s="67"/>
      <c r="I46" s="67"/>
      <c r="J46" s="67"/>
      <c r="K46" s="67"/>
      <c r="L46" s="67"/>
      <c r="M46" s="67"/>
      <c r="N46" s="67"/>
      <c r="O46" s="67"/>
    </row>
    <row r="47" spans="1:17" ht="15" thickBot="1" x14ac:dyDescent="0.35"/>
    <row r="48" spans="1:17" ht="15" thickBot="1" x14ac:dyDescent="0.35">
      <c r="A48" s="1" t="str">
        <f>"The "&amp;LOWER(INDEX(B49:B53,MATCH(MAX(INDEX(B49:O53,,MATCH(2018,B48:O48,0))),INDEX(B49:O53,,MATCH(2018,B48:O48,0)),0)))&amp;" "&amp;LOWER(B48)&amp;" segment dominated the market in terms of revenue in 2018. The market was valued at USD "&amp;TEXT(MAX(INDEX(B49:O53,,MATCH(2018,B48:O48,0))),"#,##0.0")&amp;" Million in 2018 and is estimated to reach USD "&amp;TEXT(INDEX(N49:N53,MATCH(MAX(INDEX(B49:O53,,MATCH(2018,C48:O48,0))),INDEX(B49:O53,,MATCH(2018,C48:O48,0)),0)),"#,##0.0")&amp;" Million by 2025, growing at a CAGR of "&amp;TEXT(INDEX(O49:O53,MATCH(MAX(INDEX(B49:O53,,MATCH(2018,C48:O48,0))),INDEX(B49:O53,,MATCH(2018,C48:O48,0)),0)),"0.0%")&amp;" from 2019 to 2025. Followed by "&amp;LOWER(INDEX(B49:B53,MATCH(MAX(INDEX(B49:O53,,MATCH(2018,B48:O48,0))),INDEX(B49:O53,,MATCH(2018,B48:O48,0)),0)))&amp;", the "&amp;LOWER(INDEX(B49:B53,MATCH(LARGE(INDEX(B49:O53,,MATCH(2018,B48:O48,0)),2),INDEX(B49:O53,,MATCH(2018,B48:O48,0)),0)))&amp;" segment is expected grow steadily at a CAGR of "&amp;TEXT(INDEX(O49:O53,MATCH(LARGE(INDEX(B49:O53,,MATCH(2018,C48:O48,0)),2),INDEX(B49:O53,,MATCH(2018,C48:O48,0)),0)),"0.0%")&amp;" from 2019 to 2025 and attain the value of USD "&amp;TEXT(INDEX(N49:N53,MATCH(MAX(INDEX(B49:O53,,MATCH(2018,C48:O48,0))),INDEX(B49:O53,,MATCH(2018,C48:O48,0)),0)),"#,##0.0")&amp;" Million by 2025. However, the "&amp;LOWER(INDEX(B48:B53,MATCH(MAX(INDEX(B48:O53,,MATCH(O48,B48:O48,0))),INDEX(B48:O53,,MATCH(O48,B48:O48,0)),0)))&amp;" segment is expected to witness highest growth rate of "&amp;TEXT(MAX(INDEX(B49:O53,,MATCH(O49,B49:O49,0))),"0.0%")&amp; ". The segment was valued at USD "&amp;TEXT(INDEX(INDEX(B48:O53,,MATCH(2018,B48:O48,0)),MATCH(MAX(INDEX(B48:O53,,MATCH(O48,B48:O48,0))),INDEX(B48:O53,,MATCH(O48,B48:O48,0)),0)),"#,##0.0")&amp;" Million in 2018 and is expected to reach USD "&amp;TEXT(INDEX(N49:N53,MATCH(MAX(INDEX(B49:O53,,MATCH(O49,B49:O49,0))),INDEX(B49:O53,,MATCH(O49,B49:O49,0)),0)),"#,##0.0")&amp;" Million by 2025."</f>
        <v>The digital light processing technology segment dominated the market in terms of revenue in 2018. The market was valued at USD 221.3 Million in 2018 and is estimated to reach USD 608.2 Million by 2025, growing at a CAGR of 15.0% from 2019 to 2025. Followed by digital light processing, the electron beam freeform fabrication segment is expected grow steadily at a CAGR of 14.8% from 2019 to 2025 and attain the value of USD 608.2 Million by 2025. However, the digital light processing segment is expected to witness highest growth rate of 15.0%. The segment was valued at USD 221.3 Million in 2018 and is expected to reach USD 608.2 Million by 2025.</v>
      </c>
      <c r="B48" s="2" t="s">
        <v>15</v>
      </c>
      <c r="C48" s="2">
        <v>2014</v>
      </c>
      <c r="D48" s="2">
        <v>2015</v>
      </c>
      <c r="E48" s="2">
        <v>2016</v>
      </c>
      <c r="F48" s="2">
        <v>2017</v>
      </c>
      <c r="G48" s="2">
        <v>2018</v>
      </c>
      <c r="H48" s="2">
        <v>2019</v>
      </c>
      <c r="I48" s="2">
        <v>2020</v>
      </c>
      <c r="J48" s="2">
        <v>2021</v>
      </c>
      <c r="K48" s="2">
        <v>2022</v>
      </c>
      <c r="L48" s="2">
        <v>2023</v>
      </c>
      <c r="M48" s="2">
        <v>2024</v>
      </c>
      <c r="N48" s="2">
        <v>2025</v>
      </c>
      <c r="O48" s="2" t="s">
        <v>5</v>
      </c>
      <c r="Q48" s="71" t="str">
        <f>A48</f>
        <v>The digital light processing technology segment dominated the market in terms of revenue in 2018. The market was valued at USD 221.3 Million in 2018 and is estimated to reach USD 608.2 Million by 2025, growing at a CAGR of 15.0% from 2019 to 2025. Followed by digital light processing, the electron beam freeform fabrication segment is expected grow steadily at a CAGR of 14.8% from 2019 to 2025 and attain the value of USD 608.2 Million by 2025. However, the digital light processing segment is expected to witness highest growth rate of 15.0%. The segment was valued at USD 221.3 Million in 2018 and is expected to reach USD 608.2 Million by 2025.</v>
      </c>
    </row>
    <row r="49" spans="1:17" x14ac:dyDescent="0.3">
      <c r="A49" s="50" t="s">
        <v>6</v>
      </c>
      <c r="B49" s="3" t="s">
        <v>26</v>
      </c>
      <c r="C49" s="4">
        <v>54.341122845229954</v>
      </c>
      <c r="D49" s="4">
        <v>66.782769334149236</v>
      </c>
      <c r="E49" s="4">
        <v>86.874409849646398</v>
      </c>
      <c r="F49" s="4">
        <v>107.06891754728323</v>
      </c>
      <c r="G49" s="4">
        <v>128.65018575432936</v>
      </c>
      <c r="H49" s="4">
        <v>151.79890954059414</v>
      </c>
      <c r="I49" s="4">
        <v>176.85762489434799</v>
      </c>
      <c r="J49" s="4">
        <v>204.12092393363167</v>
      </c>
      <c r="K49" s="4">
        <v>233.7781007908369</v>
      </c>
      <c r="L49" s="4">
        <v>266.15571801503586</v>
      </c>
      <c r="M49" s="4">
        <v>301.67739341411755</v>
      </c>
      <c r="N49" s="4">
        <v>340.68107324460595</v>
      </c>
      <c r="O49" s="5">
        <v>0.14422972518540877</v>
      </c>
      <c r="Q49" s="71"/>
    </row>
    <row r="50" spans="1:17" x14ac:dyDescent="0.3">
      <c r="B50" s="3" t="s">
        <v>28</v>
      </c>
      <c r="C50" s="4">
        <v>14.638155919088476</v>
      </c>
      <c r="D50" s="4">
        <v>17.871169381193074</v>
      </c>
      <c r="E50" s="4">
        <v>23.093842299384182</v>
      </c>
      <c r="F50" s="4">
        <v>28.272768419592563</v>
      </c>
      <c r="G50" s="4">
        <v>33.744311017529007</v>
      </c>
      <c r="H50" s="4">
        <v>39.548358541087389</v>
      </c>
      <c r="I50" s="4">
        <v>45.765426086434992</v>
      </c>
      <c r="J50" s="4">
        <v>52.461319489603049</v>
      </c>
      <c r="K50" s="4">
        <v>59.672924839884331</v>
      </c>
      <c r="L50" s="4">
        <v>67.470629800194331</v>
      </c>
      <c r="M50" s="4">
        <v>75.947002376525163</v>
      </c>
      <c r="N50" s="4">
        <v>85.170268311151489</v>
      </c>
      <c r="O50" s="5">
        <v>0.13638787723268364</v>
      </c>
      <c r="Q50" s="71"/>
    </row>
    <row r="51" spans="1:17" x14ac:dyDescent="0.3">
      <c r="B51" s="3" t="s">
        <v>29</v>
      </c>
      <c r="C51" s="4">
        <v>91.297566947000178</v>
      </c>
      <c r="D51" s="4">
        <v>112.88626282112395</v>
      </c>
      <c r="E51" s="4">
        <v>147.735270223952</v>
      </c>
      <c r="F51" s="4">
        <v>183.15501884178258</v>
      </c>
      <c r="G51" s="4">
        <v>221.34489856544218</v>
      </c>
      <c r="H51" s="4">
        <v>262.64874113010774</v>
      </c>
      <c r="I51" s="4">
        <v>307.69765535315844</v>
      </c>
      <c r="J51" s="4">
        <v>357.05048805641309</v>
      </c>
      <c r="K51" s="4">
        <v>411.09028562014339</v>
      </c>
      <c r="L51" s="4">
        <v>470.44776726923749</v>
      </c>
      <c r="M51" s="4">
        <v>535.9357988948293</v>
      </c>
      <c r="N51" s="4">
        <v>608.22706238470994</v>
      </c>
      <c r="O51" s="5">
        <v>0.15022217490040957</v>
      </c>
      <c r="Q51" s="71"/>
    </row>
    <row r="52" spans="1:17" x14ac:dyDescent="0.3">
      <c r="B52" s="3" t="s">
        <v>30</v>
      </c>
      <c r="C52" s="4">
        <v>70.909065419280353</v>
      </c>
      <c r="D52" s="4">
        <v>87.246053902691358</v>
      </c>
      <c r="E52" s="4">
        <v>113.63131392781133</v>
      </c>
      <c r="F52" s="4">
        <v>140.21350853152552</v>
      </c>
      <c r="G52" s="4">
        <v>168.6729991220694</v>
      </c>
      <c r="H52" s="4">
        <v>199.25212507358432</v>
      </c>
      <c r="I52" s="4">
        <v>232.40680830313755</v>
      </c>
      <c r="J52" s="4">
        <v>268.53176652958814</v>
      </c>
      <c r="K52" s="4">
        <v>307.88459232288085</v>
      </c>
      <c r="L52" s="4">
        <v>350.90471186360048</v>
      </c>
      <c r="M52" s="4">
        <v>398.16125991860332</v>
      </c>
      <c r="N52" s="4">
        <v>450.11232479384159</v>
      </c>
      <c r="O52" s="5">
        <v>0.14547686911859903</v>
      </c>
      <c r="Q52" s="71"/>
    </row>
    <row r="53" spans="1:17" x14ac:dyDescent="0.3">
      <c r="B53" s="3" t="s">
        <v>31</v>
      </c>
      <c r="C53" s="4">
        <v>72.086855892738953</v>
      </c>
      <c r="D53" s="4">
        <v>88.887615215316103</v>
      </c>
      <c r="E53" s="4">
        <v>116.01421395083256</v>
      </c>
      <c r="F53" s="4">
        <v>143.45591404558542</v>
      </c>
      <c r="G53" s="4">
        <v>172.93959396483615</v>
      </c>
      <c r="H53" s="4">
        <v>204.72692272846982</v>
      </c>
      <c r="I53" s="4">
        <v>239.30168457260845</v>
      </c>
      <c r="J53" s="4">
        <v>277.08854914325576</v>
      </c>
      <c r="K53" s="4">
        <v>318.37388948196298</v>
      </c>
      <c r="L53" s="4">
        <v>363.63486152958592</v>
      </c>
      <c r="M53" s="4">
        <v>413.48728088692224</v>
      </c>
      <c r="N53" s="4">
        <v>468.43647571133323</v>
      </c>
      <c r="O53" s="5">
        <v>0.14792264796089927</v>
      </c>
      <c r="Q53" s="71"/>
    </row>
    <row r="54" spans="1:17" x14ac:dyDescent="0.3">
      <c r="B54" s="2" t="s">
        <v>19</v>
      </c>
      <c r="C54" s="4">
        <v>975.16827639321821</v>
      </c>
      <c r="D54" s="4">
        <v>1195.4716730008279</v>
      </c>
      <c r="E54" s="4">
        <v>1551.3352741416461</v>
      </c>
      <c r="F54" s="4">
        <v>1907.302931383429</v>
      </c>
      <c r="G54" s="4">
        <v>2286.1714202399767</v>
      </c>
      <c r="H54" s="4">
        <v>2690.9761070697173</v>
      </c>
      <c r="I54" s="4">
        <v>3127.5846343020257</v>
      </c>
      <c r="J54" s="4">
        <v>3600.9619998158219</v>
      </c>
      <c r="K54" s="4">
        <v>4114.1722228183235</v>
      </c>
      <c r="L54" s="4">
        <v>4672.6594603626654</v>
      </c>
      <c r="M54" s="4">
        <v>5283.5151219793952</v>
      </c>
      <c r="N54" s="4">
        <v>5952.2658074098217</v>
      </c>
      <c r="O54" s="5">
        <v>0.14146363243395688</v>
      </c>
      <c r="Q54" s="71"/>
    </row>
    <row r="55" spans="1:17" x14ac:dyDescent="0.3">
      <c r="B55" s="6" t="s">
        <v>13</v>
      </c>
      <c r="C55" s="7">
        <v>975.16827639321764</v>
      </c>
      <c r="D55" s="7">
        <v>1195.4797594642939</v>
      </c>
      <c r="E55" s="7">
        <v>1551.3563061672478</v>
      </c>
      <c r="F55" s="7">
        <v>1907.3417206456363</v>
      </c>
      <c r="G55" s="7">
        <v>2286.2333732833531</v>
      </c>
      <c r="H55" s="7">
        <v>2691.0671606689575</v>
      </c>
      <c r="I55" s="7">
        <v>3127.711444800073</v>
      </c>
      <c r="J55" s="7">
        <v>3601.1320501857344</v>
      </c>
      <c r="K55" s="7">
        <v>4114.3938449334746</v>
      </c>
      <c r="L55" s="7">
        <v>4672.9420497355295</v>
      </c>
      <c r="M55" s="7">
        <v>5283.8693800915262</v>
      </c>
      <c r="N55" s="7">
        <v>5952.7038013858792</v>
      </c>
      <c r="O55" s="5">
        <v>0.14147119382479989</v>
      </c>
      <c r="Q55" s="71"/>
    </row>
    <row r="57" spans="1:17" x14ac:dyDescent="0.3">
      <c r="B57" s="67" t="s">
        <v>32</v>
      </c>
      <c r="C57" s="67"/>
      <c r="D57" s="67"/>
      <c r="E57" s="67"/>
      <c r="F57" s="67"/>
      <c r="G57" s="67"/>
      <c r="H57" s="67"/>
      <c r="I57" s="67"/>
      <c r="J57" s="67"/>
      <c r="K57" s="67"/>
      <c r="L57" s="67"/>
      <c r="M57" s="67"/>
      <c r="N57" s="67"/>
      <c r="O57" s="67"/>
    </row>
    <row r="58" spans="1:17" ht="15" thickBot="1" x14ac:dyDescent="0.35"/>
    <row r="59" spans="1:17" ht="15" thickBot="1" x14ac:dyDescent="0.35">
      <c r="A59" s="1" t="str">
        <f>"The "&amp;LOWER(INDEX(B60:B65,MATCH(MAX(INDEX(B60:O65,,MATCH(2018,B59:O59,0))),INDEX(B60:O65,,MATCH(2018,B59:O59,0)),0)))&amp;" "&amp;LOWER(B59)&amp;" segment dominated the market in terms of revenue in 2018. The market was valued at USD "&amp;TEXT(MAX(INDEX(B60:O65,,MATCH(2018,B59:O59,0))),"#,##0.0")&amp;" Million in 2018 and is estimated to reach USD "&amp;TEXT(INDEX(N60:N65,MATCH(MAX(INDEX(B60:O65,,MATCH(2018,C59:O59,0))),INDEX(B60:O65,,MATCH(2018,C59:O59,0)),0)),"#,##0.0")&amp;" Million by 2025, growing at a CAGR of "&amp;TEXT(INDEX(O60:O65,MATCH(MAX(INDEX(B60:O65,,MATCH(2018,C59:O59,0))),INDEX(B60:O65,,MATCH(2018,C59:O59,0)),0)),"0.0%")&amp;" from 2019 to 2025. Followed by "&amp;LOWER(INDEX(B60:B65,MATCH(MAX(INDEX(B60:O65,,MATCH(2018,B59:O59,0))),INDEX(B60:O65,,MATCH(2018,B59:O59,0)),0)))&amp;", the "&amp;LOWER(INDEX(B60:B65,MATCH(LARGE(INDEX(B60:O65,,MATCH(2018,B59:O59,0)),2),INDEX(B60:O65,,MATCH(2018,B59:O59,0)),0)))&amp;" segment is expected grow steadily at a CAGR of "&amp;TEXT(INDEX(O60:O65,MATCH(LARGE(INDEX(B60:O65,,MATCH(2018,C59:O59,0)),2),INDEX(B60:O65,,MATCH(2018,C59:O59,0)),0)),"0.0%")&amp;" from 2019 to 2025 and attain the value of USD "&amp;TEXT(INDEX(N60:N65,MATCH(MAX(INDEX(B60:O65,,MATCH(2018,C59:O59,0))),INDEX(B60:O65,,MATCH(2018,C59:O59,0)),0)),"#,##0.0")&amp;" Million by 2025. However, the "&amp;LOWER(INDEX(B59:B65,MATCH(MAX(INDEX(B59:O65,,MATCH(O59,B59:O59,0))),INDEX(B59:O65,,MATCH(O59,B59:O59,0)),0)))&amp;" segment is expected to witness highest growth rate of "&amp;TEXT(MAX(INDEX(B60:O65,,MATCH(O60,B60:O60,0))),"0.0%")&amp; ". The segment was valued at USD "&amp;TEXT(INDEX(INDEX(B59:O65,,MATCH(2018,B59:O59,0)),MATCH(MAX(INDEX(B59:O65,,MATCH(O59,B59:O59,0))),INDEX(B59:O65,,MATCH(O59,B59:O59,0)),0)),"#,##0.0")&amp;" Million in 2018 and is expected to reach USD "&amp;TEXT(INDEX(N60:N65,MATCH(MAX(INDEX(B60:O65,,MATCH(O60,B60:O60,0))),INDEX(B60:O65,,MATCH(O60,B60:O60,0)),0)),"#,##0.0")&amp;" Million by 2025."</f>
        <v>The selective laser melting technology segment dominated the market in terms of revenue in 2018. The market was valued at USD 177.2 Million in 2018 and is estimated to reach USD 447.1 Million by 2025, growing at a CAGR of 13.6% from 2019 to 2025. Followed by selective laser melting, the electron beam freeform fabrication segment is expected grow steadily at a CAGR of 14.8% from 2019 to 2025 and attain the value of USD 447.1 Million by 2025. However, the electron beam freeform fabrication segment is expected to witness highest growth rate of 14.8%. The segment was valued at USD 172.9 Million in 2018 and is expected to reach USD 468.4 Million by 2025.</v>
      </c>
      <c r="B59" s="2" t="s">
        <v>15</v>
      </c>
      <c r="C59" s="2">
        <v>2014</v>
      </c>
      <c r="D59" s="2">
        <v>2015</v>
      </c>
      <c r="E59" s="2">
        <v>2016</v>
      </c>
      <c r="F59" s="2">
        <v>2017</v>
      </c>
      <c r="G59" s="2">
        <v>2018</v>
      </c>
      <c r="H59" s="2">
        <v>2019</v>
      </c>
      <c r="I59" s="2">
        <v>2020</v>
      </c>
      <c r="J59" s="2">
        <v>2021</v>
      </c>
      <c r="K59" s="2">
        <v>2022</v>
      </c>
      <c r="L59" s="2">
        <v>2023</v>
      </c>
      <c r="M59" s="2">
        <v>2024</v>
      </c>
      <c r="N59" s="2">
        <v>2025</v>
      </c>
      <c r="O59" s="2" t="s">
        <v>5</v>
      </c>
      <c r="Q59" s="71" t="str">
        <f>A59</f>
        <v>The selective laser melting technology segment dominated the market in terms of revenue in 2018. The market was valued at USD 177.2 Million in 2018 and is estimated to reach USD 447.1 Million by 2025, growing at a CAGR of 13.6% from 2019 to 2025. Followed by selective laser melting, the electron beam freeform fabrication segment is expected grow steadily at a CAGR of 14.8% from 2019 to 2025 and attain the value of USD 447.1 Million by 2025. However, the electron beam freeform fabrication segment is expected to witness highest growth rate of 14.8%. The segment was valued at USD 172.9 Million in 2018 and is expected to reach USD 468.4 Million by 2025.</v>
      </c>
    </row>
    <row r="60" spans="1:17" x14ac:dyDescent="0.3">
      <c r="A60" s="50" t="s">
        <v>6</v>
      </c>
      <c r="B60" s="3" t="s">
        <v>30</v>
      </c>
      <c r="C60" s="4">
        <v>70.909065419280353</v>
      </c>
      <c r="D60" s="4">
        <v>87.246053902691358</v>
      </c>
      <c r="E60" s="4">
        <v>113.63131392781133</v>
      </c>
      <c r="F60" s="4">
        <v>140.21350853152552</v>
      </c>
      <c r="G60" s="4">
        <v>168.6729991220694</v>
      </c>
      <c r="H60" s="4">
        <v>199.25212507358432</v>
      </c>
      <c r="I60" s="4">
        <v>232.40680830313755</v>
      </c>
      <c r="J60" s="4">
        <v>268.53176652958814</v>
      </c>
      <c r="K60" s="4">
        <v>307.88459232288085</v>
      </c>
      <c r="L60" s="4">
        <v>350.90471186360048</v>
      </c>
      <c r="M60" s="4">
        <v>398.16125991860332</v>
      </c>
      <c r="N60" s="4">
        <v>450.11232479384159</v>
      </c>
      <c r="O60" s="5">
        <v>0.14547686911859903</v>
      </c>
      <c r="Q60" s="71"/>
    </row>
    <row r="61" spans="1:17" x14ac:dyDescent="0.3">
      <c r="B61" s="3" t="s">
        <v>31</v>
      </c>
      <c r="C61" s="4">
        <v>72.086855892738953</v>
      </c>
      <c r="D61" s="4">
        <v>88.887615215316103</v>
      </c>
      <c r="E61" s="4">
        <v>116.01421395083256</v>
      </c>
      <c r="F61" s="4">
        <v>143.45591404558542</v>
      </c>
      <c r="G61" s="4">
        <v>172.93959396483615</v>
      </c>
      <c r="H61" s="4">
        <v>204.72692272846982</v>
      </c>
      <c r="I61" s="4">
        <v>239.30168457260845</v>
      </c>
      <c r="J61" s="4">
        <v>277.08854914325576</v>
      </c>
      <c r="K61" s="4">
        <v>318.37388948196298</v>
      </c>
      <c r="L61" s="4">
        <v>363.63486152958592</v>
      </c>
      <c r="M61" s="4">
        <v>413.48728088692224</v>
      </c>
      <c r="N61" s="4">
        <v>468.43647571133323</v>
      </c>
      <c r="O61" s="5">
        <v>0.14792264796089927</v>
      </c>
      <c r="Q61" s="71"/>
    </row>
    <row r="62" spans="1:17" x14ac:dyDescent="0.3">
      <c r="B62" s="3" t="s">
        <v>33</v>
      </c>
      <c r="C62" s="4">
        <v>70.368607855044218</v>
      </c>
      <c r="D62" s="4">
        <v>85.479195444649008</v>
      </c>
      <c r="E62" s="4">
        <v>109.90584182046136</v>
      </c>
      <c r="F62" s="4">
        <v>133.8739760009442</v>
      </c>
      <c r="G62" s="4">
        <v>158.96884510425286</v>
      </c>
      <c r="H62" s="4">
        <v>185.35528016168288</v>
      </c>
      <c r="I62" s="4">
        <v>213.38349480735926</v>
      </c>
      <c r="J62" s="4">
        <v>243.32748188695072</v>
      </c>
      <c r="K62" s="4">
        <v>275.32119376205827</v>
      </c>
      <c r="L62" s="4">
        <v>309.64846620919536</v>
      </c>
      <c r="M62" s="4">
        <v>346.68720023531256</v>
      </c>
      <c r="N62" s="4">
        <v>386.69537258021404</v>
      </c>
      <c r="O62" s="5">
        <v>0.1303874716708302</v>
      </c>
      <c r="Q62" s="71"/>
    </row>
    <row r="63" spans="1:17" x14ac:dyDescent="0.3">
      <c r="B63" s="3" t="s">
        <v>34</v>
      </c>
      <c r="C63" s="4">
        <v>71.849590786207813</v>
      </c>
      <c r="D63" s="4">
        <v>87.354683294998296</v>
      </c>
      <c r="E63" s="4">
        <v>112.41944464001631</v>
      </c>
      <c r="F63" s="4">
        <v>137.06401270622339</v>
      </c>
      <c r="G63" s="4">
        <v>162.91344503049692</v>
      </c>
      <c r="H63" s="4">
        <v>190.14244610856019</v>
      </c>
      <c r="I63" s="4">
        <v>219.1170510342146</v>
      </c>
      <c r="J63" s="4">
        <v>250.12677661065368</v>
      </c>
      <c r="K63" s="4">
        <v>283.31865521338239</v>
      </c>
      <c r="L63" s="4">
        <v>318.99521589379697</v>
      </c>
      <c r="M63" s="4">
        <v>357.55786276088952</v>
      </c>
      <c r="N63" s="4">
        <v>399.28661321899233</v>
      </c>
      <c r="O63" s="5">
        <v>0.13162086266955542</v>
      </c>
      <c r="Q63" s="71"/>
    </row>
    <row r="64" spans="1:17" x14ac:dyDescent="0.3">
      <c r="B64" s="3" t="s">
        <v>35</v>
      </c>
      <c r="C64" s="4">
        <v>59.554450389212207</v>
      </c>
      <c r="D64" s="4">
        <v>73.367399929434256</v>
      </c>
      <c r="E64" s="4">
        <v>95.670851325393201</v>
      </c>
      <c r="F64" s="4">
        <v>118.19422369153608</v>
      </c>
      <c r="G64" s="4">
        <v>142.35881210520051</v>
      </c>
      <c r="H64" s="4">
        <v>168.37582649926011</v>
      </c>
      <c r="I64" s="4">
        <v>196.63829821186948</v>
      </c>
      <c r="J64" s="4">
        <v>227.48940666604298</v>
      </c>
      <c r="K64" s="4">
        <v>261.15776392642886</v>
      </c>
      <c r="L64" s="4">
        <v>298.02763232226232</v>
      </c>
      <c r="M64" s="4">
        <v>338.59558655638858</v>
      </c>
      <c r="N64" s="4">
        <v>383.26620740018166</v>
      </c>
      <c r="O64" s="5">
        <v>0.14692969754317708</v>
      </c>
      <c r="Q64" s="71"/>
    </row>
    <row r="65" spans="1:17" x14ac:dyDescent="0.3">
      <c r="B65" s="3" t="s">
        <v>36</v>
      </c>
      <c r="C65" s="4">
        <v>76.850318575214672</v>
      </c>
      <c r="D65" s="4">
        <v>93.823639251263401</v>
      </c>
      <c r="E65" s="4">
        <v>121.24267207176719</v>
      </c>
      <c r="F65" s="4">
        <v>148.43203420286051</v>
      </c>
      <c r="G65" s="4">
        <v>177.15763284202728</v>
      </c>
      <c r="H65" s="4">
        <v>207.6288823407088</v>
      </c>
      <c r="I65" s="4">
        <v>240.26848695378371</v>
      </c>
      <c r="J65" s="4">
        <v>275.42192732041605</v>
      </c>
      <c r="K65" s="4">
        <v>313.28285540939277</v>
      </c>
      <c r="L65" s="4">
        <v>354.22080645102017</v>
      </c>
      <c r="M65" s="4">
        <v>398.72176247675708</v>
      </c>
      <c r="N65" s="4">
        <v>447.14390863354527</v>
      </c>
      <c r="O65" s="5">
        <v>0.13638787723268364</v>
      </c>
      <c r="Q65" s="71"/>
    </row>
    <row r="66" spans="1:17" x14ac:dyDescent="0.3">
      <c r="B66" s="2" t="s">
        <v>19</v>
      </c>
      <c r="C66" s="4">
        <v>975.16827639321821</v>
      </c>
      <c r="D66" s="4">
        <v>1195.4716730008279</v>
      </c>
      <c r="E66" s="4">
        <v>1551.3352741416461</v>
      </c>
      <c r="F66" s="4">
        <v>1907.302931383429</v>
      </c>
      <c r="G66" s="4">
        <v>2286.1714202399767</v>
      </c>
      <c r="H66" s="4">
        <v>2690.9761070697173</v>
      </c>
      <c r="I66" s="4">
        <v>3127.5846343020257</v>
      </c>
      <c r="J66" s="4">
        <v>3600.9619998158219</v>
      </c>
      <c r="K66" s="4">
        <v>4114.1722228183235</v>
      </c>
      <c r="L66" s="4">
        <v>4672.6594603626654</v>
      </c>
      <c r="M66" s="4">
        <v>5283.5151219793952</v>
      </c>
      <c r="N66" s="4">
        <v>5952.2658074098217</v>
      </c>
      <c r="O66" s="5">
        <v>0.14146363243395688</v>
      </c>
      <c r="Q66" s="71"/>
    </row>
    <row r="67" spans="1:17" x14ac:dyDescent="0.3">
      <c r="B67" s="6" t="s">
        <v>13</v>
      </c>
      <c r="C67" s="7">
        <v>975.16827639321764</v>
      </c>
      <c r="D67" s="7">
        <v>1195.4797594642939</v>
      </c>
      <c r="E67" s="7">
        <v>1551.3563061672478</v>
      </c>
      <c r="F67" s="7">
        <v>1907.3417206456363</v>
      </c>
      <c r="G67" s="7">
        <v>2286.2333732833531</v>
      </c>
      <c r="H67" s="7">
        <v>2691.0671606689575</v>
      </c>
      <c r="I67" s="7">
        <v>3127.711444800073</v>
      </c>
      <c r="J67" s="7">
        <v>3601.1320501857344</v>
      </c>
      <c r="K67" s="7">
        <v>4114.3938449334746</v>
      </c>
      <c r="L67" s="7">
        <v>4672.9420497355295</v>
      </c>
      <c r="M67" s="7">
        <v>5283.8693800915262</v>
      </c>
      <c r="N67" s="7">
        <v>5952.7038013858792</v>
      </c>
      <c r="O67" s="5">
        <v>0.14147119382479989</v>
      </c>
      <c r="Q67" s="71"/>
    </row>
    <row r="68" spans="1:17" x14ac:dyDescent="0.3">
      <c r="B68" s="9"/>
      <c r="C68" s="10"/>
      <c r="D68" s="10"/>
      <c r="E68" s="10"/>
      <c r="F68" s="10"/>
      <c r="G68" s="10"/>
      <c r="H68" s="10"/>
      <c r="I68" s="10"/>
      <c r="J68" s="10"/>
      <c r="K68" s="10"/>
      <c r="L68" s="10"/>
      <c r="M68" s="10"/>
      <c r="N68" s="10"/>
      <c r="O68" s="11"/>
    </row>
    <row r="69" spans="1:17" x14ac:dyDescent="0.3">
      <c r="B69" s="67" t="s">
        <v>37</v>
      </c>
      <c r="C69" s="67"/>
      <c r="D69" s="67"/>
      <c r="E69" s="67"/>
      <c r="F69" s="67"/>
      <c r="G69" s="67"/>
      <c r="H69" s="67"/>
      <c r="I69" s="67"/>
      <c r="J69" s="67"/>
      <c r="K69" s="67"/>
      <c r="L69" s="67"/>
      <c r="M69" s="67"/>
      <c r="N69" s="67"/>
      <c r="O69" s="67"/>
    </row>
    <row r="70" spans="1:17" ht="15" thickBot="1" x14ac:dyDescent="0.35">
      <c r="B70" s="9"/>
      <c r="C70" s="10"/>
      <c r="D70" s="10"/>
      <c r="E70" s="10"/>
      <c r="F70" s="10"/>
      <c r="G70" s="10"/>
      <c r="H70" s="10"/>
      <c r="I70" s="10"/>
      <c r="J70" s="10"/>
      <c r="K70" s="10"/>
      <c r="L70" s="10"/>
      <c r="M70" s="10"/>
      <c r="N70" s="10"/>
      <c r="O70" s="11"/>
    </row>
    <row r="71" spans="1:17" ht="15" thickBot="1" x14ac:dyDescent="0.35">
      <c r="A71" s="1" t="str">
        <f>"The "&amp;LOWER(INDEX(B72:B79,MATCH(MAX(INDEX(B72:O79,,MATCH(2018,B71:O71,0))),INDEX(B72:O79,,MATCH(2018,B71:O71,0)),0)))&amp;" "&amp;LOWER(B71)&amp;" segment dominated the market in terms of revenue in 2018. The market was valued at USD "&amp;TEXT(MAX(INDEX(B72:O79,,MATCH(2018,B71:O71,0))),"#,##0.0")&amp;" Million in 2018 and is estimated to reach USD "&amp;TEXT(INDEX(N72:N79,MATCH(MAX(INDEX(B72:O79,,MATCH(2018,C71:O71,0))),INDEX(B72:O79,,MATCH(2018,C71:O71,0)),0)),"#,##0.0")&amp;" Million by 2025, growing at a CAGR of "&amp;TEXT(INDEX(O72:O79,MATCH(MAX(INDEX(B72:O79,,MATCH(2018,C71:O71,0))),INDEX(B72:O79,,MATCH(2018,C71:O71,0)),0)),"0.0%")&amp;" from 2019 to 2025. Followed by "&amp;LOWER(INDEX(B72:B79,MATCH(MAX(INDEX(B72:O79,,MATCH(2018,B71:O71,0))),INDEX(B72:O79,,MATCH(2018,B71:O71,0)),0)))&amp;", the "&amp;LOWER(INDEX(B72:B79,MATCH(LARGE(INDEX(B72:O79,,MATCH(2018,B71:O71,0)),2),INDEX(B72:O79,,MATCH(2018,B71:O71,0)),0)))&amp;" segment is expected grow steadily at a CAGR of "&amp;TEXT(INDEX(O72:O79,MATCH(LARGE(INDEX(B72:O79,,MATCH(2018,C71:O71,0)),2),INDEX(B72:O79,,MATCH(2018,C71:O71,0)),0)),"0.0%")&amp;" from 2019 to 2025 and attain the value of USD "&amp;TEXT(INDEX(N72:N79,MATCH(MAX(INDEX(B72:O79,,MATCH(2018,C71:O71,0))),INDEX(B72:O79,,MATCH(2018,C71:O71,0)),0)),"#,##0.0")&amp;" Million by 2025. However, the "&amp;LOWER(INDEX(B71:B79,MATCH(MAX(INDEX(B71:O79,,MATCH(O71,B71:O71,0))),INDEX(B71:O79,,MATCH(O71,B71:O71,0)),0)))&amp;" segment is expected to witness highest growth rate of "&amp;TEXT(MAX(INDEX(B72:O79,,MATCH(O72,B72:O72,0))),"0.0%")&amp; ". The segment was valued at USD "&amp;TEXT(INDEX(INDEX(B71:O79,,MATCH(2018,B71:O71,0)),MATCH(MAX(INDEX(B71:O79,,MATCH(O71,B71:O71,0))),INDEX(B71:O79,,MATCH(O71,B71:O71,0)),0)),"#,##0.0")&amp;" Million in 2018 and is expected to reach USD "&amp;TEXT(INDEX(N72:N79,MATCH(MAX(INDEX(B72:O79,,MATCH(O72,B72:O72,0))),INDEX(B72:O79,,MATCH(O72,B72:O72,0)),0)),"#,##0.0")&amp;" Million by 2025."</f>
        <v>The digital light processing technology segment dominated the market in terms of revenue in 2018. The market was valued at USD 221.3 Million in 2018 and is estimated to reach USD 608.2 Million by 2025, growing at a CAGR of 15.0% from 2019 to 2025. Followed by digital light processing, the electron beam freeform fabrication segment is expected grow steadily at a CAGR of 14.8% from 2019 to 2025 and attain the value of USD 608.2 Million by 2025. However, the digital light processing segment is expected to witness highest growth rate of 15.0%. The segment was valued at USD 221.3 Million in 2018 and is expected to reach USD 608.2 Million by 2025.</v>
      </c>
      <c r="B71" s="2" t="s">
        <v>15</v>
      </c>
      <c r="C71" s="2">
        <v>2014</v>
      </c>
      <c r="D71" s="2">
        <v>2015</v>
      </c>
      <c r="E71" s="2">
        <v>2016</v>
      </c>
      <c r="F71" s="2">
        <v>2017</v>
      </c>
      <c r="G71" s="2">
        <v>2018</v>
      </c>
      <c r="H71" s="2">
        <v>2019</v>
      </c>
      <c r="I71" s="2">
        <v>2020</v>
      </c>
      <c r="J71" s="2">
        <v>2021</v>
      </c>
      <c r="K71" s="2">
        <v>2022</v>
      </c>
      <c r="L71" s="2">
        <v>2023</v>
      </c>
      <c r="M71" s="2">
        <v>2024</v>
      </c>
      <c r="N71" s="2">
        <v>2025</v>
      </c>
      <c r="O71" s="2" t="s">
        <v>5</v>
      </c>
      <c r="Q71" s="71" t="str">
        <f>A71</f>
        <v>The digital light processing technology segment dominated the market in terms of revenue in 2018. The market was valued at USD 221.3 Million in 2018 and is estimated to reach USD 608.2 Million by 2025, growing at a CAGR of 15.0% from 2019 to 2025. Followed by digital light processing, the electron beam freeform fabrication segment is expected grow steadily at a CAGR of 14.8% from 2019 to 2025 and attain the value of USD 608.2 Million by 2025. However, the digital light processing segment is expected to witness highest growth rate of 15.0%. The segment was valued at USD 221.3 Million in 2018 and is expected to reach USD 608.2 Million by 2025.</v>
      </c>
    </row>
    <row r="72" spans="1:17" x14ac:dyDescent="0.3">
      <c r="A72" s="50" t="s">
        <v>6</v>
      </c>
      <c r="B72" s="3" t="s">
        <v>28</v>
      </c>
      <c r="C72" s="4">
        <v>14.638155919088476</v>
      </c>
      <c r="D72" s="4">
        <v>17.871169381193074</v>
      </c>
      <c r="E72" s="4">
        <v>23.093842299384182</v>
      </c>
      <c r="F72" s="4">
        <v>28.272768419592563</v>
      </c>
      <c r="G72" s="4">
        <v>33.744311017529007</v>
      </c>
      <c r="H72" s="4">
        <v>39.548358541087389</v>
      </c>
      <c r="I72" s="4">
        <v>45.765426086434992</v>
      </c>
      <c r="J72" s="4">
        <v>52.461319489603049</v>
      </c>
      <c r="K72" s="4">
        <v>59.672924839884331</v>
      </c>
      <c r="L72" s="4">
        <v>67.470629800194331</v>
      </c>
      <c r="M72" s="4">
        <v>75.947002376525163</v>
      </c>
      <c r="N72" s="4">
        <v>85.170268311151489</v>
      </c>
      <c r="O72" s="5">
        <v>0.13638787723268364</v>
      </c>
      <c r="Q72" s="71"/>
    </row>
    <row r="73" spans="1:17" x14ac:dyDescent="0.3">
      <c r="B73" s="3" t="s">
        <v>29</v>
      </c>
      <c r="C73" s="4">
        <v>91.297566947000178</v>
      </c>
      <c r="D73" s="4">
        <v>112.88626282112395</v>
      </c>
      <c r="E73" s="4">
        <v>147.735270223952</v>
      </c>
      <c r="F73" s="4">
        <v>183.15501884178258</v>
      </c>
      <c r="G73" s="4">
        <v>221.34489856544218</v>
      </c>
      <c r="H73" s="4">
        <v>262.64874113010774</v>
      </c>
      <c r="I73" s="4">
        <v>307.69765535315844</v>
      </c>
      <c r="J73" s="4">
        <v>357.05048805641309</v>
      </c>
      <c r="K73" s="4">
        <v>411.09028562014339</v>
      </c>
      <c r="L73" s="4">
        <v>470.44776726923749</v>
      </c>
      <c r="M73" s="4">
        <v>535.9357988948293</v>
      </c>
      <c r="N73" s="4">
        <v>608.22706238470994</v>
      </c>
      <c r="O73" s="5">
        <v>0.15022217490040957</v>
      </c>
      <c r="Q73" s="71"/>
    </row>
    <row r="74" spans="1:17" x14ac:dyDescent="0.3">
      <c r="B74" s="3" t="s">
        <v>30</v>
      </c>
      <c r="C74" s="4">
        <v>70.909065419280353</v>
      </c>
      <c r="D74" s="4">
        <v>87.246053902691358</v>
      </c>
      <c r="E74" s="4">
        <v>113.63131392781133</v>
      </c>
      <c r="F74" s="4">
        <v>140.21350853152552</v>
      </c>
      <c r="G74" s="4">
        <v>168.6729991220694</v>
      </c>
      <c r="H74" s="4">
        <v>199.25212507358432</v>
      </c>
      <c r="I74" s="4">
        <v>232.40680830313755</v>
      </c>
      <c r="J74" s="4">
        <v>268.53176652958814</v>
      </c>
      <c r="K74" s="4">
        <v>307.88459232288085</v>
      </c>
      <c r="L74" s="4">
        <v>350.90471186360048</v>
      </c>
      <c r="M74" s="4">
        <v>398.16125991860332</v>
      </c>
      <c r="N74" s="4">
        <v>450.11232479384159</v>
      </c>
      <c r="O74" s="5">
        <v>0.14547686911859903</v>
      </c>
      <c r="Q74" s="71"/>
    </row>
    <row r="75" spans="1:17" x14ac:dyDescent="0.3">
      <c r="B75" s="3" t="s">
        <v>31</v>
      </c>
      <c r="C75" s="4">
        <v>72.086855892738953</v>
      </c>
      <c r="D75" s="4">
        <v>88.887615215316103</v>
      </c>
      <c r="E75" s="4">
        <v>116.01421395083256</v>
      </c>
      <c r="F75" s="4">
        <v>143.45591404558542</v>
      </c>
      <c r="G75" s="4">
        <v>172.93959396483615</v>
      </c>
      <c r="H75" s="4">
        <v>204.72692272846982</v>
      </c>
      <c r="I75" s="4">
        <v>239.30168457260845</v>
      </c>
      <c r="J75" s="4">
        <v>277.08854914325576</v>
      </c>
      <c r="K75" s="4">
        <v>318.37388948196298</v>
      </c>
      <c r="L75" s="4">
        <v>363.63486152958592</v>
      </c>
      <c r="M75" s="4">
        <v>413.48728088692224</v>
      </c>
      <c r="N75" s="4">
        <v>468.43647571133323</v>
      </c>
      <c r="O75" s="5">
        <v>0.14792264796089927</v>
      </c>
      <c r="Q75" s="71"/>
    </row>
    <row r="76" spans="1:17" x14ac:dyDescent="0.3">
      <c r="B76" s="3" t="s">
        <v>33</v>
      </c>
      <c r="C76" s="4">
        <v>70.368607855044218</v>
      </c>
      <c r="D76" s="4">
        <v>85.479195444649008</v>
      </c>
      <c r="E76" s="4">
        <v>109.90584182046136</v>
      </c>
      <c r="F76" s="4">
        <v>133.8739760009442</v>
      </c>
      <c r="G76" s="4">
        <v>158.96884510425286</v>
      </c>
      <c r="H76" s="4">
        <v>185.35528016168288</v>
      </c>
      <c r="I76" s="4">
        <v>213.38349480735926</v>
      </c>
      <c r="J76" s="4">
        <v>243.32748188695072</v>
      </c>
      <c r="K76" s="4">
        <v>275.32119376205827</v>
      </c>
      <c r="L76" s="4">
        <v>309.64846620919536</v>
      </c>
      <c r="M76" s="4">
        <v>346.68720023531256</v>
      </c>
      <c r="N76" s="4">
        <v>386.69537258021404</v>
      </c>
      <c r="O76" s="5">
        <v>0.1303874716708302</v>
      </c>
      <c r="Q76" s="71"/>
    </row>
    <row r="77" spans="1:17" x14ac:dyDescent="0.3">
      <c r="B77" s="3" t="s">
        <v>34</v>
      </c>
      <c r="C77" s="4">
        <v>71.849590786207813</v>
      </c>
      <c r="D77" s="4">
        <v>87.354683294998296</v>
      </c>
      <c r="E77" s="4">
        <v>112.41944464001631</v>
      </c>
      <c r="F77" s="4">
        <v>137.06401270622339</v>
      </c>
      <c r="G77" s="4">
        <v>162.91344503049692</v>
      </c>
      <c r="H77" s="4">
        <v>190.14244610856019</v>
      </c>
      <c r="I77" s="4">
        <v>219.1170510342146</v>
      </c>
      <c r="J77" s="4">
        <v>250.12677661065368</v>
      </c>
      <c r="K77" s="4">
        <v>283.31865521338239</v>
      </c>
      <c r="L77" s="4">
        <v>318.99521589379697</v>
      </c>
      <c r="M77" s="4">
        <v>357.55786276088952</v>
      </c>
      <c r="N77" s="4">
        <v>399.28661321899233</v>
      </c>
      <c r="O77" s="5">
        <v>0.13162086266955542</v>
      </c>
      <c r="Q77" s="71"/>
    </row>
    <row r="78" spans="1:17" x14ac:dyDescent="0.3">
      <c r="B78" s="3" t="s">
        <v>35</v>
      </c>
      <c r="C78" s="4">
        <v>59.554450389212207</v>
      </c>
      <c r="D78" s="4">
        <v>73.367399929434256</v>
      </c>
      <c r="E78" s="4">
        <v>95.670851325393201</v>
      </c>
      <c r="F78" s="4">
        <v>118.19422369153608</v>
      </c>
      <c r="G78" s="4">
        <v>142.35881210520051</v>
      </c>
      <c r="H78" s="4">
        <v>168.37582649926011</v>
      </c>
      <c r="I78" s="4">
        <v>196.63829821186948</v>
      </c>
      <c r="J78" s="4">
        <v>227.48940666604298</v>
      </c>
      <c r="K78" s="4">
        <v>261.15776392642886</v>
      </c>
      <c r="L78" s="4">
        <v>298.02763232226232</v>
      </c>
      <c r="M78" s="4">
        <v>338.59558655638858</v>
      </c>
      <c r="N78" s="4">
        <v>383.26620740018166</v>
      </c>
      <c r="O78" s="5">
        <v>0.14692969754317708</v>
      </c>
      <c r="Q78" s="71"/>
    </row>
    <row r="79" spans="1:17" x14ac:dyDescent="0.3">
      <c r="B79" s="3" t="s">
        <v>24</v>
      </c>
      <c r="C79" s="4">
        <v>48.396525611479824</v>
      </c>
      <c r="D79" s="4">
        <v>58.770325951645034</v>
      </c>
      <c r="E79" s="4">
        <v>75.533265327412337</v>
      </c>
      <c r="F79" s="4">
        <v>91.96146066134925</v>
      </c>
      <c r="G79" s="4">
        <v>109.14175594732038</v>
      </c>
      <c r="H79" s="4">
        <v>127.1826541243956</v>
      </c>
      <c r="I79" s="4">
        <v>146.31907780811272</v>
      </c>
      <c r="J79" s="4">
        <v>166.73254413552883</v>
      </c>
      <c r="K79" s="4">
        <v>188.50747931121012</v>
      </c>
      <c r="L79" s="4">
        <v>211.82982656371712</v>
      </c>
      <c r="M79" s="4">
        <v>236.94831556648256</v>
      </c>
      <c r="N79" s="4">
        <v>264.02783176456956</v>
      </c>
      <c r="O79" s="5">
        <v>0.12945856782424525</v>
      </c>
      <c r="Q79" s="71"/>
    </row>
    <row r="80" spans="1:17" x14ac:dyDescent="0.3">
      <c r="B80" s="2" t="s">
        <v>19</v>
      </c>
      <c r="C80" s="4">
        <v>975.16827639321821</v>
      </c>
      <c r="D80" s="4">
        <v>1195.4716730008279</v>
      </c>
      <c r="E80" s="4">
        <v>1551.3352741416461</v>
      </c>
      <c r="F80" s="4">
        <v>1907.302931383429</v>
      </c>
      <c r="G80" s="4">
        <v>2286.1714202399767</v>
      </c>
      <c r="H80" s="4">
        <v>2690.9761070697173</v>
      </c>
      <c r="I80" s="4">
        <v>3127.5846343020257</v>
      </c>
      <c r="J80" s="4">
        <v>3600.9619998158219</v>
      </c>
      <c r="K80" s="4">
        <v>4114.1722228183235</v>
      </c>
      <c r="L80" s="4">
        <v>4672.6594603626654</v>
      </c>
      <c r="M80" s="4">
        <v>5283.5151219793952</v>
      </c>
      <c r="N80" s="4">
        <v>5952.2658074098217</v>
      </c>
      <c r="O80" s="5">
        <v>0.14146363243395688</v>
      </c>
      <c r="Q80" s="71"/>
    </row>
    <row r="81" spans="1:17" x14ac:dyDescent="0.3">
      <c r="B81" s="6" t="s">
        <v>13</v>
      </c>
      <c r="C81" s="7">
        <v>975.16827639321764</v>
      </c>
      <c r="D81" s="7">
        <v>1195.4797594642939</v>
      </c>
      <c r="E81" s="7">
        <v>1551.3563061672478</v>
      </c>
      <c r="F81" s="7">
        <v>1907.3417206456363</v>
      </c>
      <c r="G81" s="7">
        <v>2286.2333732833531</v>
      </c>
      <c r="H81" s="7">
        <v>2691.0671606689575</v>
      </c>
      <c r="I81" s="7">
        <v>3127.711444800073</v>
      </c>
      <c r="J81" s="7">
        <v>3601.1320501857344</v>
      </c>
      <c r="K81" s="7">
        <v>4114.3938449334746</v>
      </c>
      <c r="L81" s="7">
        <v>4672.9420497355295</v>
      </c>
      <c r="M81" s="7">
        <v>5283.8693800915262</v>
      </c>
      <c r="N81" s="7">
        <v>5952.7038013858792</v>
      </c>
      <c r="O81" s="5">
        <v>0.14147119382479989</v>
      </c>
      <c r="Q81" s="71"/>
    </row>
    <row r="82" spans="1:17" x14ac:dyDescent="0.3">
      <c r="B82" s="9"/>
      <c r="C82" s="10"/>
      <c r="D82" s="10"/>
      <c r="E82" s="10"/>
      <c r="F82" s="10"/>
      <c r="G82" s="10"/>
      <c r="H82" s="10"/>
      <c r="I82" s="10"/>
      <c r="J82" s="10"/>
      <c r="K82" s="10"/>
      <c r="L82" s="10"/>
      <c r="M82" s="10"/>
      <c r="N82" s="10"/>
      <c r="O82" s="11"/>
    </row>
    <row r="83" spans="1:17" x14ac:dyDescent="0.3">
      <c r="B83" s="67" t="s">
        <v>38</v>
      </c>
      <c r="C83" s="67"/>
      <c r="D83" s="67"/>
      <c r="E83" s="67"/>
      <c r="F83" s="67"/>
      <c r="G83" s="67"/>
      <c r="H83" s="67"/>
      <c r="I83" s="67"/>
      <c r="J83" s="67"/>
      <c r="K83" s="67"/>
      <c r="L83" s="67"/>
      <c r="M83" s="67"/>
      <c r="N83" s="67"/>
      <c r="O83" s="67"/>
    </row>
    <row r="84" spans="1:17" ht="15" thickBot="1" x14ac:dyDescent="0.35"/>
    <row r="85" spans="1:17" ht="15" thickBot="1" x14ac:dyDescent="0.35">
      <c r="A85" s="1" t="str">
        <f>"The "&amp;LOWER(INDEX(B86:B100,MATCH(MAX(INDEX(B86:O100,,MATCH(2018,B85:O85,0))),INDEX(B86:O100,,MATCH(2018,B85:O85,0)),0)))&amp;" "&amp;LOWER(B85)&amp;" segment dominated the market in terms of revenue in 2018. The market was valued at USD "&amp;TEXT(MAX(INDEX(B86:O100,,MATCH(2018,B85:O85,0))),"#,##0.0")&amp;" Million in 2018 and is estimated to reach USD "&amp;TEXT(INDEX(N86:N100,MATCH(MAX(INDEX(B86:O100,,MATCH(2018,C85:O85,0))),INDEX(B86:O100,,MATCH(2018,C85:O85,0)),0)),"#,##0.0")&amp;" Million by 2025, growing at a CAGR of "&amp;TEXT(INDEX(O86:O100,MATCH(MAX(INDEX(B86:O100,,MATCH(2018,C85:O85,0))),INDEX(B86:O100,,MATCH(2018,C85:O85,0)),0)),"0.0%")&amp;" from 2019 to 2025. Followed by "&amp;LOWER(INDEX(B86:B100,MATCH(MAX(INDEX(B86:O100,,MATCH(2018,B85:O85,0))),INDEX(B86:O100,,MATCH(2018,B85:O85,0)),0)))&amp;", the "&amp;LOWER(INDEX(B86:B100,MATCH(LARGE(INDEX(B86:O100,,MATCH(2018,B85:O85,0)),2),INDEX(B86:O100,,MATCH(2018,B85:O85,0)),0)))&amp;" segment is expected grow steadily at a CAGR of "&amp;TEXT(INDEX(O86:O100,MATCH(LARGE(INDEX(B86:O100,,MATCH(2018,C85:O85,0)),2),INDEX(B86:O100,,MATCH(2018,C85:O85,0)),0)),"0.0%")&amp;" from 2019 to 2025 and attain the value of USD "&amp;TEXT(INDEX(N86:N100,MATCH(LARGE(INDEX(B86:O100,,MATCH(2018,C85:O85,0)),2),INDEX(B86:O100,,MATCH(2018,C85:O85,0)),0)),"#,##0.0")&amp;" Million by 2025. The "&amp;LOWER(INDEX(B86:B100,MATCH(LARGE(INDEX(B86:O100,,MATCH(2018,B85:O85,0)),2),INDEX(B86:O100,,MATCH(2018,B85:O85,0)),0)))&amp;" segment was valued at USD "&amp;TEXT(INDEX(G86:G100,MATCH(LARGE(INDEX(B86:O100,,MATCH(2018,C85:O85,0)),2),INDEX(B86:O100,,MATCH(2018,C85:O85,0)),0)),"#,##0.0")&amp;" Million in 2018. However, the "&amp;LOWER(INDEX(B85:B100,MATCH(MAX(INDEX(B85:O100,,MATCH(O85,B85:O85,0))),INDEX(B85:O100,,MATCH(O85,B85:O85,0)),0)))&amp;" segment is expected to witness highest growth rate of "&amp;TEXT(MAX(INDEX(B86:O100,,MATCH(O86,B86:O86,0))),"0.0%")&amp; ". The segment was valued at USD "&amp;TEXT(INDEX(INDEX(B85:O100,,MATCH(2018,B85:O85,0)),MATCH(MAX(INDEX(B85:O100,,MATCH(O85,B85:O85,0))),INDEX(B85:O100,,MATCH(O85,B85:O85,0)),0)),"#,##0.0")&amp;" Million in 2018 and is expected to reach USD "&amp;TEXT(INDEX(N86:N100,MATCH(MAX(INDEX(B86:O100,,MATCH(O86,B86:O86,0))),INDEX(B86:O100,,MATCH(O86,B86:O86,0)),0)),"#,##0.0")&amp;" Million by 2025."</f>
        <v>The stereolithography technology segment dominated the market in terms of revenue in 2018. The market was valued at USD 257.2 Million in 2018 and is estimated to reach USD 666.9 Million by 2025, growing at a CAGR of 14.1% from 2019 to 2025. Followed by stereolithography, the fuse deposition modeling segment is expected grow steadily at a CAGR of 14.6% from 2019 to 2025 and attain the value of USD 611.8 Million by 2025. The fuse deposition modeling segment was valued at USD 228.6 Million in 2018. However, the digital light processing segment is expected to witness highest growth rate of 15.0%. The segment was valued at USD 221.3 Million in 2018 and is expected to reach USD 608.2 Million by 2025.</v>
      </c>
      <c r="B85" s="2" t="s">
        <v>15</v>
      </c>
      <c r="C85" s="2">
        <v>2014</v>
      </c>
      <c r="D85" s="2">
        <v>2015</v>
      </c>
      <c r="E85" s="2">
        <v>2016</v>
      </c>
      <c r="F85" s="2">
        <v>2017</v>
      </c>
      <c r="G85" s="2">
        <v>2018</v>
      </c>
      <c r="H85" s="2">
        <v>2019</v>
      </c>
      <c r="I85" s="2">
        <v>2020</v>
      </c>
      <c r="J85" s="2">
        <v>2021</v>
      </c>
      <c r="K85" s="2">
        <v>2022</v>
      </c>
      <c r="L85" s="2">
        <v>2023</v>
      </c>
      <c r="M85" s="2">
        <v>2024</v>
      </c>
      <c r="N85" s="2">
        <v>2025</v>
      </c>
      <c r="O85" s="2" t="s">
        <v>5</v>
      </c>
      <c r="Q85" s="71" t="str">
        <f>A85</f>
        <v>The stereolithography technology segment dominated the market in terms of revenue in 2018. The market was valued at USD 257.2 Million in 2018 and is estimated to reach USD 666.9 Million by 2025, growing at a CAGR of 14.1% from 2019 to 2025. Followed by stereolithography, the fuse deposition modeling segment is expected grow steadily at a CAGR of 14.6% from 2019 to 2025 and attain the value of USD 611.8 Million by 2025. The fuse deposition modeling segment was valued at USD 228.6 Million in 2018. However, the digital light processing segment is expected to witness highest growth rate of 15.0%. The segment was valued at USD 221.3 Million in 2018 and is expected to reach USD 608.2 Million by 2025.</v>
      </c>
    </row>
    <row r="86" spans="1:17" x14ac:dyDescent="0.3">
      <c r="A86" s="50" t="s">
        <v>138</v>
      </c>
      <c r="B86" s="3" t="s">
        <v>21</v>
      </c>
      <c r="C86" s="4">
        <v>110.08944068429535</v>
      </c>
      <c r="D86" s="4">
        <v>134.83864822608524</v>
      </c>
      <c r="E86" s="4">
        <v>174.83014538563884</v>
      </c>
      <c r="F86" s="4">
        <v>214.77521222547745</v>
      </c>
      <c r="G86" s="4">
        <v>257.24250566199782</v>
      </c>
      <c r="H86" s="4">
        <v>302.5726522911549</v>
      </c>
      <c r="I86" s="4">
        <v>351.4241953563477</v>
      </c>
      <c r="J86" s="4">
        <v>404.35333524989983</v>
      </c>
      <c r="K86" s="4">
        <v>461.70247676146903</v>
      </c>
      <c r="L86" s="4">
        <v>524.08119699702104</v>
      </c>
      <c r="M86" s="4">
        <v>592.28353410751652</v>
      </c>
      <c r="N86" s="4">
        <v>666.92790977148877</v>
      </c>
      <c r="O86" s="5">
        <v>0.1407965611030555</v>
      </c>
      <c r="Q86" s="71"/>
    </row>
    <row r="87" spans="1:17" x14ac:dyDescent="0.3">
      <c r="B87" s="3" t="s">
        <v>17</v>
      </c>
      <c r="C87" s="4">
        <v>96.03414286559476</v>
      </c>
      <c r="D87" s="4">
        <v>118.17889816962554</v>
      </c>
      <c r="E87" s="4">
        <v>153.9482023300904</v>
      </c>
      <c r="F87" s="4">
        <v>190.0041263113809</v>
      </c>
      <c r="G87" s="4">
        <v>228.62836554486674</v>
      </c>
      <c r="H87" s="4">
        <v>270.15518222861681</v>
      </c>
      <c r="I87" s="4">
        <v>315.20938028975877</v>
      </c>
      <c r="J87" s="4">
        <v>364.33408652714888</v>
      </c>
      <c r="K87" s="4">
        <v>417.88772406781715</v>
      </c>
      <c r="L87" s="4">
        <v>476.47688586443292</v>
      </c>
      <c r="M87" s="4">
        <v>540.88616813877729</v>
      </c>
      <c r="N87" s="4">
        <v>611.75153497713495</v>
      </c>
      <c r="O87" s="5">
        <v>0.14593581793455135</v>
      </c>
      <c r="Q87" s="71"/>
    </row>
    <row r="88" spans="1:17" x14ac:dyDescent="0.3">
      <c r="B88" s="3" t="s">
        <v>18</v>
      </c>
      <c r="C88" s="4">
        <v>47.585563626541344</v>
      </c>
      <c r="D88" s="4">
        <v>58.107633097590714</v>
      </c>
      <c r="E88" s="4">
        <v>75.111167159286239</v>
      </c>
      <c r="F88" s="4">
        <v>91.985210637432942</v>
      </c>
      <c r="G88" s="4">
        <v>109.82388619723233</v>
      </c>
      <c r="H88" s="4">
        <v>128.7593547002009</v>
      </c>
      <c r="I88" s="4">
        <v>149.05643912028904</v>
      </c>
      <c r="J88" s="4">
        <v>170.93265778478522</v>
      </c>
      <c r="K88" s="4">
        <v>194.51188825356869</v>
      </c>
      <c r="L88" s="4">
        <v>220.02774558785961</v>
      </c>
      <c r="M88" s="4">
        <v>247.78695233265211</v>
      </c>
      <c r="N88" s="4">
        <v>278.01775928934421</v>
      </c>
      <c r="O88" s="5">
        <v>0.13688261281987413</v>
      </c>
      <c r="Q88" s="71"/>
    </row>
    <row r="89" spans="1:17" x14ac:dyDescent="0.3">
      <c r="B89" s="3" t="s">
        <v>23</v>
      </c>
      <c r="C89" s="4">
        <v>41.889118721206763</v>
      </c>
      <c r="D89" s="4">
        <v>51.19947011337684</v>
      </c>
      <c r="E89" s="4">
        <v>66.238681421828687</v>
      </c>
      <c r="F89" s="4">
        <v>81.188074266006808</v>
      </c>
      <c r="G89" s="4">
        <v>97.014894175395895</v>
      </c>
      <c r="H89" s="4">
        <v>113.83763648598605</v>
      </c>
      <c r="I89" s="4">
        <v>131.89252505714254</v>
      </c>
      <c r="J89" s="4">
        <v>151.37457931654481</v>
      </c>
      <c r="K89" s="4">
        <v>172.39633555983784</v>
      </c>
      <c r="L89" s="4">
        <v>195.16791959579805</v>
      </c>
      <c r="M89" s="4">
        <v>219.9648914129919</v>
      </c>
      <c r="N89" s="4">
        <v>246.99377810233932</v>
      </c>
      <c r="O89" s="5">
        <v>0.13780199391800996</v>
      </c>
      <c r="Q89" s="71"/>
    </row>
    <row r="90" spans="1:17" x14ac:dyDescent="0.3">
      <c r="B90" s="3" t="s">
        <v>24</v>
      </c>
      <c r="C90" s="4">
        <v>48.396525611479824</v>
      </c>
      <c r="D90" s="4">
        <v>58.770325951645034</v>
      </c>
      <c r="E90" s="4">
        <v>75.533265327412337</v>
      </c>
      <c r="F90" s="4">
        <v>91.96146066134925</v>
      </c>
      <c r="G90" s="4">
        <v>109.14175594732038</v>
      </c>
      <c r="H90" s="4">
        <v>127.1826541243956</v>
      </c>
      <c r="I90" s="4">
        <v>146.31907780811272</v>
      </c>
      <c r="J90" s="4">
        <v>166.73254413552883</v>
      </c>
      <c r="K90" s="4">
        <v>188.50747931121012</v>
      </c>
      <c r="L90" s="4">
        <v>211.82982656371712</v>
      </c>
      <c r="M90" s="4">
        <v>236.94831556648256</v>
      </c>
      <c r="N90" s="4">
        <v>264.02783176456956</v>
      </c>
      <c r="O90" s="5">
        <v>0.12945856782424525</v>
      </c>
      <c r="Q90" s="71"/>
    </row>
    <row r="91" spans="1:17" x14ac:dyDescent="0.3">
      <c r="B91" s="3" t="s">
        <v>25</v>
      </c>
      <c r="C91" s="4">
        <v>49.277750255083191</v>
      </c>
      <c r="D91" s="4">
        <v>60.677908867685737</v>
      </c>
      <c r="E91" s="4">
        <v>79.085952408125209</v>
      </c>
      <c r="F91" s="4">
        <v>97.658473294448299</v>
      </c>
      <c r="G91" s="4">
        <v>117.56928920697972</v>
      </c>
      <c r="H91" s="4">
        <v>138.99113511530743</v>
      </c>
      <c r="I91" s="4">
        <v>162.24648645346122</v>
      </c>
      <c r="J91" s="4">
        <v>187.61615716535871</v>
      </c>
      <c r="K91" s="4">
        <v>215.28605749744966</v>
      </c>
      <c r="L91" s="4">
        <v>245.57007639990755</v>
      </c>
      <c r="M91" s="4">
        <v>278.87411290062988</v>
      </c>
      <c r="N91" s="4">
        <v>315.52768722636995</v>
      </c>
      <c r="O91" s="5">
        <v>0.14641465388522823</v>
      </c>
      <c r="Q91" s="71"/>
    </row>
    <row r="92" spans="1:17" x14ac:dyDescent="0.3">
      <c r="B92" s="3" t="s">
        <v>26</v>
      </c>
      <c r="C92" s="4">
        <v>54.341122845229954</v>
      </c>
      <c r="D92" s="4">
        <v>66.782769334149236</v>
      </c>
      <c r="E92" s="4">
        <v>86.874409849646398</v>
      </c>
      <c r="F92" s="4">
        <v>107.06891754728323</v>
      </c>
      <c r="G92" s="4">
        <v>128.65018575432936</v>
      </c>
      <c r="H92" s="4">
        <v>151.79890954059414</v>
      </c>
      <c r="I92" s="4">
        <v>176.85762489434799</v>
      </c>
      <c r="J92" s="4">
        <v>204.12092393363167</v>
      </c>
      <c r="K92" s="4">
        <v>233.7781007908369</v>
      </c>
      <c r="L92" s="4">
        <v>266.15571801503586</v>
      </c>
      <c r="M92" s="4">
        <v>301.67739341411755</v>
      </c>
      <c r="N92" s="4">
        <v>340.68107324460595</v>
      </c>
      <c r="O92" s="5">
        <v>0.14422972518540877</v>
      </c>
      <c r="Q92" s="71"/>
    </row>
    <row r="93" spans="1:17" x14ac:dyDescent="0.3">
      <c r="B93" s="3" t="s">
        <v>28</v>
      </c>
      <c r="C93" s="4">
        <v>14.638155919088476</v>
      </c>
      <c r="D93" s="4">
        <v>17.871169381193074</v>
      </c>
      <c r="E93" s="4">
        <v>23.093842299384182</v>
      </c>
      <c r="F93" s="4">
        <v>28.272768419592563</v>
      </c>
      <c r="G93" s="4">
        <v>33.744311017529007</v>
      </c>
      <c r="H93" s="4">
        <v>39.548358541087389</v>
      </c>
      <c r="I93" s="4">
        <v>45.765426086434992</v>
      </c>
      <c r="J93" s="4">
        <v>52.461319489603049</v>
      </c>
      <c r="K93" s="4">
        <v>59.672924839884331</v>
      </c>
      <c r="L93" s="4">
        <v>67.470629800194331</v>
      </c>
      <c r="M93" s="4">
        <v>75.947002376525163</v>
      </c>
      <c r="N93" s="4">
        <v>85.170268311151489</v>
      </c>
      <c r="O93" s="5">
        <v>0.13638787723268364</v>
      </c>
      <c r="Q93" s="71"/>
    </row>
    <row r="94" spans="1:17" x14ac:dyDescent="0.3">
      <c r="B94" s="3" t="s">
        <v>29</v>
      </c>
      <c r="C94" s="4">
        <v>91.297566947000178</v>
      </c>
      <c r="D94" s="4">
        <v>112.88626282112395</v>
      </c>
      <c r="E94" s="4">
        <v>147.735270223952</v>
      </c>
      <c r="F94" s="4">
        <v>183.15501884178258</v>
      </c>
      <c r="G94" s="4">
        <v>221.34489856544218</v>
      </c>
      <c r="H94" s="4">
        <v>262.64874113010774</v>
      </c>
      <c r="I94" s="4">
        <v>307.69765535315844</v>
      </c>
      <c r="J94" s="4">
        <v>357.05048805641309</v>
      </c>
      <c r="K94" s="4">
        <v>411.09028562014339</v>
      </c>
      <c r="L94" s="4">
        <v>470.44776726923749</v>
      </c>
      <c r="M94" s="4">
        <v>535.9357988948293</v>
      </c>
      <c r="N94" s="4">
        <v>608.22706238470994</v>
      </c>
      <c r="O94" s="5">
        <v>0.15022217490040957</v>
      </c>
      <c r="Q94" s="71"/>
    </row>
    <row r="95" spans="1:17" x14ac:dyDescent="0.3">
      <c r="B95" s="3" t="s">
        <v>30</v>
      </c>
      <c r="C95" s="4">
        <v>70.909065419280353</v>
      </c>
      <c r="D95" s="4">
        <v>87.246053902691358</v>
      </c>
      <c r="E95" s="4">
        <v>113.63131392781133</v>
      </c>
      <c r="F95" s="4">
        <v>140.21350853152552</v>
      </c>
      <c r="G95" s="4">
        <v>168.6729991220694</v>
      </c>
      <c r="H95" s="4">
        <v>199.25212507358432</v>
      </c>
      <c r="I95" s="4">
        <v>232.40680830313755</v>
      </c>
      <c r="J95" s="4">
        <v>268.53176652958814</v>
      </c>
      <c r="K95" s="4">
        <v>307.88459232288085</v>
      </c>
      <c r="L95" s="4">
        <v>350.90471186360048</v>
      </c>
      <c r="M95" s="4">
        <v>398.16125991860332</v>
      </c>
      <c r="N95" s="4">
        <v>450.11232479384159</v>
      </c>
      <c r="O95" s="5">
        <v>0.14547686911859903</v>
      </c>
      <c r="Q95" s="71"/>
    </row>
    <row r="96" spans="1:17" x14ac:dyDescent="0.3">
      <c r="B96" s="3" t="s">
        <v>31</v>
      </c>
      <c r="C96" s="4">
        <v>72.086855892738953</v>
      </c>
      <c r="D96" s="4">
        <v>88.887615215316103</v>
      </c>
      <c r="E96" s="4">
        <v>116.01421395083256</v>
      </c>
      <c r="F96" s="4">
        <v>143.45591404558542</v>
      </c>
      <c r="G96" s="4">
        <v>172.93959396483615</v>
      </c>
      <c r="H96" s="4">
        <v>204.72692272846982</v>
      </c>
      <c r="I96" s="4">
        <v>239.30168457260845</v>
      </c>
      <c r="J96" s="4">
        <v>277.08854914325576</v>
      </c>
      <c r="K96" s="4">
        <v>318.37388948196298</v>
      </c>
      <c r="L96" s="4">
        <v>363.63486152958592</v>
      </c>
      <c r="M96" s="4">
        <v>413.48728088692224</v>
      </c>
      <c r="N96" s="4">
        <v>468.43647571133323</v>
      </c>
      <c r="O96" s="5">
        <v>0.14792264796089927</v>
      </c>
      <c r="Q96" s="71"/>
    </row>
    <row r="97" spans="1:17" x14ac:dyDescent="0.3">
      <c r="B97" s="3" t="s">
        <v>33</v>
      </c>
      <c r="C97" s="4">
        <v>70.368607855044218</v>
      </c>
      <c r="D97" s="4">
        <v>85.479195444649008</v>
      </c>
      <c r="E97" s="4">
        <v>109.90584182046136</v>
      </c>
      <c r="F97" s="4">
        <v>133.8739760009442</v>
      </c>
      <c r="G97" s="4">
        <v>158.96884510425286</v>
      </c>
      <c r="H97" s="4">
        <v>185.35528016168288</v>
      </c>
      <c r="I97" s="4">
        <v>213.38349480735926</v>
      </c>
      <c r="J97" s="4">
        <v>243.32748188695072</v>
      </c>
      <c r="K97" s="4">
        <v>275.32119376205827</v>
      </c>
      <c r="L97" s="4">
        <v>309.64846620919536</v>
      </c>
      <c r="M97" s="4">
        <v>346.68720023531256</v>
      </c>
      <c r="N97" s="4">
        <v>386.69537258021404</v>
      </c>
      <c r="O97" s="5">
        <v>0.1303874716708302</v>
      </c>
      <c r="Q97" s="71"/>
    </row>
    <row r="98" spans="1:17" x14ac:dyDescent="0.3">
      <c r="B98" s="3" t="s">
        <v>34</v>
      </c>
      <c r="C98" s="4">
        <v>71.849590786207813</v>
      </c>
      <c r="D98" s="4">
        <v>87.354683294998296</v>
      </c>
      <c r="E98" s="4">
        <v>112.41944464001631</v>
      </c>
      <c r="F98" s="4">
        <v>137.06401270622339</v>
      </c>
      <c r="G98" s="4">
        <v>162.91344503049692</v>
      </c>
      <c r="H98" s="4">
        <v>190.14244610856019</v>
      </c>
      <c r="I98" s="4">
        <v>219.1170510342146</v>
      </c>
      <c r="J98" s="4">
        <v>250.12677661065368</v>
      </c>
      <c r="K98" s="4">
        <v>283.31865521338239</v>
      </c>
      <c r="L98" s="4">
        <v>318.99521589379697</v>
      </c>
      <c r="M98" s="4">
        <v>357.55786276088952</v>
      </c>
      <c r="N98" s="4">
        <v>399.28661321899233</v>
      </c>
      <c r="O98" s="5">
        <v>0.13162086266955542</v>
      </c>
      <c r="Q98" s="71"/>
    </row>
    <row r="99" spans="1:17" x14ac:dyDescent="0.3">
      <c r="B99" s="3" t="s">
        <v>35</v>
      </c>
      <c r="C99" s="4">
        <v>59.554450389212207</v>
      </c>
      <c r="D99" s="4">
        <v>73.367399929434256</v>
      </c>
      <c r="E99" s="4">
        <v>95.670851325393201</v>
      </c>
      <c r="F99" s="4">
        <v>118.19422369153608</v>
      </c>
      <c r="G99" s="4">
        <v>142.35881210520051</v>
      </c>
      <c r="H99" s="4">
        <v>168.37582649926011</v>
      </c>
      <c r="I99" s="4">
        <v>196.63829821186948</v>
      </c>
      <c r="J99" s="4">
        <v>227.48940666604298</v>
      </c>
      <c r="K99" s="4">
        <v>261.15776392642886</v>
      </c>
      <c r="L99" s="4">
        <v>298.02763232226232</v>
      </c>
      <c r="M99" s="4">
        <v>338.59558655638858</v>
      </c>
      <c r="N99" s="4">
        <v>383.26620740018166</v>
      </c>
      <c r="O99" s="5">
        <v>0.14692969754317708</v>
      </c>
      <c r="Q99" s="71"/>
    </row>
    <row r="100" spans="1:17" x14ac:dyDescent="0.3">
      <c r="B100" s="3" t="s">
        <v>36</v>
      </c>
      <c r="C100" s="4">
        <v>76.850318575214672</v>
      </c>
      <c r="D100" s="4">
        <v>93.823639251263401</v>
      </c>
      <c r="E100" s="4">
        <v>121.24267207176719</v>
      </c>
      <c r="F100" s="4">
        <v>148.43203420286051</v>
      </c>
      <c r="G100" s="4">
        <v>177.15763284202728</v>
      </c>
      <c r="H100" s="4">
        <v>207.6288823407088</v>
      </c>
      <c r="I100" s="4">
        <v>240.26848695378371</v>
      </c>
      <c r="J100" s="4">
        <v>275.42192732041605</v>
      </c>
      <c r="K100" s="4">
        <v>313.28285540939277</v>
      </c>
      <c r="L100" s="4">
        <v>354.22080645102017</v>
      </c>
      <c r="M100" s="4">
        <v>398.72176247675708</v>
      </c>
      <c r="N100" s="4">
        <v>447.14390863354527</v>
      </c>
      <c r="O100" s="5">
        <v>0.13638787723268364</v>
      </c>
      <c r="Q100" s="71"/>
    </row>
    <row r="101" spans="1:17" x14ac:dyDescent="0.3">
      <c r="B101" s="2" t="s">
        <v>19</v>
      </c>
      <c r="C101" s="4">
        <v>975.16827639321821</v>
      </c>
      <c r="D101" s="4">
        <v>1195.4716730008279</v>
      </c>
      <c r="E101" s="4">
        <v>1551.3352741416461</v>
      </c>
      <c r="F101" s="4">
        <v>1907.302931383429</v>
      </c>
      <c r="G101" s="4">
        <v>2286.1714202399767</v>
      </c>
      <c r="H101" s="4">
        <v>2690.9761070697173</v>
      </c>
      <c r="I101" s="4">
        <v>3127.5846343020257</v>
      </c>
      <c r="J101" s="4">
        <v>3600.9619998158219</v>
      </c>
      <c r="K101" s="4">
        <v>4114.1722228183235</v>
      </c>
      <c r="L101" s="4">
        <v>4672.6594603626654</v>
      </c>
      <c r="M101" s="4">
        <v>5283.5151219793952</v>
      </c>
      <c r="N101" s="4">
        <v>5952.2658074098217</v>
      </c>
      <c r="O101" s="5">
        <v>0.14146363243395688</v>
      </c>
      <c r="Q101" s="71"/>
    </row>
    <row r="102" spans="1:17" x14ac:dyDescent="0.3">
      <c r="B102" s="6" t="s">
        <v>13</v>
      </c>
      <c r="C102" s="7">
        <v>975.16827639321764</v>
      </c>
      <c r="D102" s="7">
        <v>1195.4797594642939</v>
      </c>
      <c r="E102" s="7">
        <v>1551.3563061672478</v>
      </c>
      <c r="F102" s="7">
        <v>1907.3417206456363</v>
      </c>
      <c r="G102" s="7">
        <v>2286.2333732833531</v>
      </c>
      <c r="H102" s="7">
        <v>2691.0671606689575</v>
      </c>
      <c r="I102" s="7">
        <v>3127.711444800073</v>
      </c>
      <c r="J102" s="7">
        <v>3601.1320501857344</v>
      </c>
      <c r="K102" s="7">
        <v>4114.3938449334746</v>
      </c>
      <c r="L102" s="7">
        <v>4672.9420497355295</v>
      </c>
      <c r="M102" s="7">
        <v>5283.8693800915262</v>
      </c>
      <c r="N102" s="7">
        <v>5952.7038013858792</v>
      </c>
      <c r="O102" s="5">
        <v>0.14147119382479989</v>
      </c>
      <c r="Q102" s="71"/>
    </row>
    <row r="104" spans="1:17" s="48" customFormat="1" x14ac:dyDescent="0.3"/>
    <row r="106" spans="1:17" x14ac:dyDescent="0.3">
      <c r="A106" s="12" t="s">
        <v>39</v>
      </c>
    </row>
    <row r="107" spans="1:17" x14ac:dyDescent="0.3">
      <c r="B107" s="67" t="s">
        <v>37</v>
      </c>
      <c r="C107" s="67"/>
      <c r="D107" s="67"/>
      <c r="E107" s="67"/>
      <c r="F107" s="67"/>
      <c r="G107" s="67"/>
      <c r="H107" s="67"/>
      <c r="I107" s="67"/>
      <c r="J107" s="67"/>
      <c r="K107" s="67"/>
      <c r="L107" s="67"/>
      <c r="M107" s="67"/>
      <c r="N107" s="67"/>
      <c r="O107" s="67"/>
    </row>
    <row r="108" spans="1:17" ht="15" thickBot="1" x14ac:dyDescent="0.35">
      <c r="A108" t="s">
        <v>40</v>
      </c>
      <c r="B108" s="9"/>
      <c r="C108" s="10"/>
      <c r="D108" s="10"/>
      <c r="E108" s="10"/>
      <c r="F108" s="10"/>
      <c r="G108" s="10"/>
      <c r="H108" s="10"/>
      <c r="I108" s="10"/>
      <c r="J108" s="10"/>
      <c r="K108" s="10"/>
      <c r="L108" s="10"/>
      <c r="M108" s="10"/>
      <c r="N108" s="10"/>
      <c r="O108" s="11"/>
    </row>
    <row r="109" spans="1:17" ht="15" thickBot="1" x14ac:dyDescent="0.35">
      <c r="A109" s="1" t="str">
        <f>INDEX(B72:B79,MATCH(LARGE(INDEX(B72:O79,,MATCH(2018,B71:O71,0)),2),INDEX(B72:O79,,MATCH(2018,B71:O71,0)),0))</f>
        <v>Electron beam freeform fabrication</v>
      </c>
      <c r="B109" s="2" t="s">
        <v>15</v>
      </c>
      <c r="C109" s="2">
        <v>2014</v>
      </c>
      <c r="D109" s="2">
        <v>2015</v>
      </c>
      <c r="E109" s="2">
        <v>2016</v>
      </c>
      <c r="F109" s="2">
        <v>2017</v>
      </c>
      <c r="G109" s="2">
        <v>2018</v>
      </c>
      <c r="H109" s="2">
        <v>2019</v>
      </c>
      <c r="I109" s="2">
        <v>2020</v>
      </c>
      <c r="J109" s="2">
        <v>2021</v>
      </c>
      <c r="K109" s="2">
        <v>2022</v>
      </c>
      <c r="L109" s="2">
        <v>2023</v>
      </c>
      <c r="M109" s="2">
        <v>2024</v>
      </c>
      <c r="N109" s="2">
        <v>2025</v>
      </c>
      <c r="O109" s="2" t="s">
        <v>5</v>
      </c>
    </row>
    <row r="110" spans="1:17" x14ac:dyDescent="0.3">
      <c r="B110" s="3" t="s">
        <v>28</v>
      </c>
      <c r="C110" s="4">
        <v>14.638155919088476</v>
      </c>
      <c r="D110" s="4">
        <v>17.871169381193074</v>
      </c>
      <c r="E110" s="4">
        <v>23.093842299384182</v>
      </c>
      <c r="F110" s="4">
        <v>28.272768419592563</v>
      </c>
      <c r="G110" s="4">
        <v>33.744311017529007</v>
      </c>
      <c r="H110" s="4">
        <v>39.548358541087389</v>
      </c>
      <c r="I110" s="4">
        <v>45.765426086434992</v>
      </c>
      <c r="J110" s="4">
        <v>52.461319489603049</v>
      </c>
      <c r="K110" s="4">
        <v>59.672924839884331</v>
      </c>
      <c r="L110" s="4">
        <v>67.470629800194331</v>
      </c>
      <c r="M110" s="4">
        <v>75.947002376525163</v>
      </c>
      <c r="N110" s="4">
        <v>85.170268311151489</v>
      </c>
      <c r="O110" s="5">
        <v>0.13638787723268364</v>
      </c>
    </row>
    <row r="111" spans="1:17" x14ac:dyDescent="0.3">
      <c r="B111" s="3" t="s">
        <v>29</v>
      </c>
      <c r="C111" s="4">
        <v>91.297566947000178</v>
      </c>
      <c r="D111" s="4">
        <v>112.88626282112395</v>
      </c>
      <c r="E111" s="4">
        <v>147.735270223952</v>
      </c>
      <c r="F111" s="4">
        <v>183.15501884178258</v>
      </c>
      <c r="G111" s="4">
        <v>221.34489856544218</v>
      </c>
      <c r="H111" s="4">
        <v>262.64874113010774</v>
      </c>
      <c r="I111" s="4">
        <v>307.69765535315844</v>
      </c>
      <c r="J111" s="4">
        <v>357.05048805641309</v>
      </c>
      <c r="K111" s="4">
        <v>411.09028562014339</v>
      </c>
      <c r="L111" s="4">
        <v>470.44776726923749</v>
      </c>
      <c r="M111" s="4">
        <v>535.9357988948293</v>
      </c>
      <c r="N111" s="4">
        <v>608.22706238470994</v>
      </c>
      <c r="O111" s="5">
        <v>0.15022217490040957</v>
      </c>
    </row>
    <row r="112" spans="1:17" x14ac:dyDescent="0.3">
      <c r="B112" s="3" t="s">
        <v>30</v>
      </c>
      <c r="C112" s="4">
        <v>70.909065419280353</v>
      </c>
      <c r="D112" s="4">
        <v>87.246053902691358</v>
      </c>
      <c r="E112" s="4">
        <v>113.63131392781133</v>
      </c>
      <c r="F112" s="4">
        <v>140.21350853152552</v>
      </c>
      <c r="G112" s="4">
        <v>168.6729991220694</v>
      </c>
      <c r="H112" s="4">
        <v>199.25212507358432</v>
      </c>
      <c r="I112" s="4">
        <v>232.40680830313755</v>
      </c>
      <c r="J112" s="4">
        <v>268.53176652958814</v>
      </c>
      <c r="K112" s="4">
        <v>307.88459232288085</v>
      </c>
      <c r="L112" s="4">
        <v>350.90471186360048</v>
      </c>
      <c r="M112" s="4">
        <v>398.16125991860332</v>
      </c>
      <c r="N112" s="4">
        <v>450.11232479384159</v>
      </c>
      <c r="O112" s="5">
        <v>0.14547686911859903</v>
      </c>
    </row>
    <row r="113" spans="2:15" x14ac:dyDescent="0.3">
      <c r="B113" s="3" t="s">
        <v>31</v>
      </c>
      <c r="C113" s="4">
        <v>72.086855892738953</v>
      </c>
      <c r="D113" s="4">
        <v>88.887615215316103</v>
      </c>
      <c r="E113" s="4">
        <v>116.01421395083256</v>
      </c>
      <c r="F113" s="4">
        <v>143.45591404558542</v>
      </c>
      <c r="G113" s="4">
        <v>172.93959396483615</v>
      </c>
      <c r="H113" s="4">
        <v>204.72692272846982</v>
      </c>
      <c r="I113" s="4">
        <v>239.30168457260845</v>
      </c>
      <c r="J113" s="4">
        <v>277.08854914325576</v>
      </c>
      <c r="K113" s="4">
        <v>318.37388948196298</v>
      </c>
      <c r="L113" s="4">
        <v>363.63486152958592</v>
      </c>
      <c r="M113" s="4">
        <v>413.48728088692224</v>
      </c>
      <c r="N113" s="4">
        <v>468.43647571133323</v>
      </c>
      <c r="O113" s="5">
        <v>0.14792264796089927</v>
      </c>
    </row>
    <row r="114" spans="2:15" x14ac:dyDescent="0.3">
      <c r="B114" s="3" t="s">
        <v>33</v>
      </c>
      <c r="C114" s="4">
        <v>70.368607855044218</v>
      </c>
      <c r="D114" s="4">
        <v>85.479195444649008</v>
      </c>
      <c r="E114" s="4">
        <v>109.90584182046136</v>
      </c>
      <c r="F114" s="4">
        <v>133.8739760009442</v>
      </c>
      <c r="G114" s="4">
        <v>158.96884510425286</v>
      </c>
      <c r="H114" s="4">
        <v>185.35528016168288</v>
      </c>
      <c r="I114" s="4">
        <v>213.38349480735926</v>
      </c>
      <c r="J114" s="4">
        <v>243.32748188695072</v>
      </c>
      <c r="K114" s="4">
        <v>275.32119376205827</v>
      </c>
      <c r="L114" s="4">
        <v>309.64846620919536</v>
      </c>
      <c r="M114" s="4">
        <v>346.68720023531256</v>
      </c>
      <c r="N114" s="4">
        <v>386.69537258021404</v>
      </c>
      <c r="O114" s="5">
        <v>0.1303874716708302</v>
      </c>
    </row>
    <row r="115" spans="2:15" x14ac:dyDescent="0.3">
      <c r="B115" s="3" t="s">
        <v>34</v>
      </c>
      <c r="C115" s="4">
        <v>71.849590786207813</v>
      </c>
      <c r="D115" s="4">
        <v>87.354683294998296</v>
      </c>
      <c r="E115" s="4">
        <v>112.41944464001631</v>
      </c>
      <c r="F115" s="4">
        <v>137.06401270622339</v>
      </c>
      <c r="G115" s="4">
        <v>162.91344503049692</v>
      </c>
      <c r="H115" s="4">
        <v>190.14244610856019</v>
      </c>
      <c r="I115" s="4">
        <v>219.1170510342146</v>
      </c>
      <c r="J115" s="4">
        <v>250.12677661065368</v>
      </c>
      <c r="K115" s="4">
        <v>283.31865521338239</v>
      </c>
      <c r="L115" s="4">
        <v>318.99521589379697</v>
      </c>
      <c r="M115" s="4">
        <v>357.55786276088952</v>
      </c>
      <c r="N115" s="4">
        <v>399.28661321899233</v>
      </c>
      <c r="O115" s="5">
        <v>0.13162086266955542</v>
      </c>
    </row>
    <row r="116" spans="2:15" x14ac:dyDescent="0.3">
      <c r="B116" s="3" t="s">
        <v>35</v>
      </c>
      <c r="C116" s="4">
        <v>59.554450389212207</v>
      </c>
      <c r="D116" s="4">
        <v>73.367399929434256</v>
      </c>
      <c r="E116" s="4">
        <v>95.670851325393201</v>
      </c>
      <c r="F116" s="4">
        <v>118.19422369153608</v>
      </c>
      <c r="G116" s="4">
        <v>142.35881210520051</v>
      </c>
      <c r="H116" s="4">
        <v>168.37582649926011</v>
      </c>
      <c r="I116" s="4">
        <v>196.63829821186948</v>
      </c>
      <c r="J116" s="4">
        <v>227.48940666604298</v>
      </c>
      <c r="K116" s="4">
        <v>261.15776392642886</v>
      </c>
      <c r="L116" s="4">
        <v>298.02763232226232</v>
      </c>
      <c r="M116" s="4">
        <v>338.59558655638858</v>
      </c>
      <c r="N116" s="4">
        <v>383.26620740018166</v>
      </c>
      <c r="O116" s="5">
        <v>0.14692969754317708</v>
      </c>
    </row>
    <row r="117" spans="2:15" x14ac:dyDescent="0.3">
      <c r="B117" s="3" t="s">
        <v>24</v>
      </c>
      <c r="C117" s="4">
        <v>48.396525611479824</v>
      </c>
      <c r="D117" s="4">
        <v>58.770325951645034</v>
      </c>
      <c r="E117" s="4">
        <v>75.533265327412337</v>
      </c>
      <c r="F117" s="4">
        <v>91.96146066134925</v>
      </c>
      <c r="G117" s="4">
        <v>109.14175594732038</v>
      </c>
      <c r="H117" s="4">
        <v>127.1826541243956</v>
      </c>
      <c r="I117" s="4">
        <v>146.31907780811272</v>
      </c>
      <c r="J117" s="4">
        <v>166.73254413552883</v>
      </c>
      <c r="K117" s="4">
        <v>188.50747931121012</v>
      </c>
      <c r="L117" s="4">
        <v>211.82982656371712</v>
      </c>
      <c r="M117" s="4">
        <v>236.94831556648256</v>
      </c>
      <c r="N117" s="4">
        <v>264.02783176456956</v>
      </c>
      <c r="O117" s="5">
        <v>0.12945856782424525</v>
      </c>
    </row>
    <row r="118" spans="2:15" x14ac:dyDescent="0.3">
      <c r="B118" s="2" t="s">
        <v>19</v>
      </c>
      <c r="C118" s="4">
        <v>975.16827639321821</v>
      </c>
      <c r="D118" s="4">
        <v>1195.4716730008279</v>
      </c>
      <c r="E118" s="4">
        <v>1551.3352741416461</v>
      </c>
      <c r="F118" s="4">
        <v>1907.302931383429</v>
      </c>
      <c r="G118" s="4">
        <v>2286.1714202399767</v>
      </c>
      <c r="H118" s="4">
        <v>2690.9761070697173</v>
      </c>
      <c r="I118" s="4">
        <v>3127.5846343020257</v>
      </c>
      <c r="J118" s="4">
        <v>3600.9619998158219</v>
      </c>
      <c r="K118" s="4">
        <v>4114.1722228183235</v>
      </c>
      <c r="L118" s="4">
        <v>4672.6594603626654</v>
      </c>
      <c r="M118" s="4">
        <v>5283.5151219793952</v>
      </c>
      <c r="N118" s="4">
        <v>5952.2658074098217</v>
      </c>
      <c r="O118" s="5">
        <v>0.14146363243395688</v>
      </c>
    </row>
    <row r="119" spans="2:15" x14ac:dyDescent="0.3">
      <c r="B119" s="6" t="s">
        <v>13</v>
      </c>
      <c r="C119" s="7">
        <v>975.16827639321764</v>
      </c>
      <c r="D119" s="7">
        <v>1195.4797594642939</v>
      </c>
      <c r="E119" s="7">
        <v>1551.3563061672478</v>
      </c>
      <c r="F119" s="7">
        <v>1907.3417206456363</v>
      </c>
      <c r="G119" s="7">
        <v>2286.2333732833531</v>
      </c>
      <c r="H119" s="7">
        <v>2691.0671606689575</v>
      </c>
      <c r="I119" s="7">
        <v>3127.711444800073</v>
      </c>
      <c r="J119" s="7">
        <v>3601.1320501857344</v>
      </c>
      <c r="K119" s="7">
        <v>4114.3938449334746</v>
      </c>
      <c r="L119" s="7">
        <v>4672.9420497355295</v>
      </c>
      <c r="M119" s="7">
        <v>5283.8693800915262</v>
      </c>
      <c r="N119" s="7">
        <v>5952.7038013858792</v>
      </c>
      <c r="O119" s="5">
        <v>0.14147119382479989</v>
      </c>
    </row>
    <row r="121" spans="2:15" x14ac:dyDescent="0.3">
      <c r="B121" s="13"/>
    </row>
  </sheetData>
  <mergeCells count="21">
    <mergeCell ref="Q38:Q44"/>
    <mergeCell ref="B2:O2"/>
    <mergeCell ref="Q2:Q4"/>
    <mergeCell ref="B3:O3"/>
    <mergeCell ref="B4:O4"/>
    <mergeCell ref="B8:O8"/>
    <mergeCell ref="Q10:Q17"/>
    <mergeCell ref="B19:O19"/>
    <mergeCell ref="Q21:Q25"/>
    <mergeCell ref="B27:O27"/>
    <mergeCell ref="Q29:Q34"/>
    <mergeCell ref="B36:O36"/>
    <mergeCell ref="B83:O83"/>
    <mergeCell ref="Q85:Q102"/>
    <mergeCell ref="B107:O107"/>
    <mergeCell ref="B46:O46"/>
    <mergeCell ref="Q48:Q55"/>
    <mergeCell ref="B57:O57"/>
    <mergeCell ref="Q59:Q67"/>
    <mergeCell ref="B69:O69"/>
    <mergeCell ref="Q71:Q8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31"/>
  <sheetViews>
    <sheetView zoomScale="85" zoomScaleNormal="85" workbookViewId="0">
      <selection activeCell="Q13" sqref="Q13"/>
    </sheetView>
  </sheetViews>
  <sheetFormatPr defaultRowHeight="14.4" x14ac:dyDescent="0.3"/>
  <cols>
    <col min="1" max="1" width="22.5546875" customWidth="1"/>
    <col min="2" max="2" width="32.88671875" bestFit="1" customWidth="1"/>
  </cols>
  <sheetData>
    <row r="2" spans="1:15" x14ac:dyDescent="0.3">
      <c r="B2" s="67" t="s">
        <v>154</v>
      </c>
      <c r="C2" s="67"/>
      <c r="D2" s="67"/>
      <c r="E2" s="67"/>
      <c r="F2" s="67"/>
      <c r="G2" s="67"/>
      <c r="H2" s="67"/>
      <c r="I2" s="67"/>
      <c r="J2" s="67"/>
      <c r="K2" s="67"/>
      <c r="L2" s="67"/>
      <c r="M2" s="67"/>
      <c r="N2" s="67"/>
      <c r="O2" s="67"/>
    </row>
    <row r="3" spans="1:15" ht="15" thickBot="1" x14ac:dyDescent="0.35"/>
    <row r="4" spans="1:15" ht="15.75" customHeight="1" thickBot="1" x14ac:dyDescent="0.35">
      <c r="A4" s="1" t="str">
        <f>"The "&amp;LOWER(INDEX(B5:B6,MATCH(MAX(INDEX(B5:O6,,MATCH(2018,B4:O4,0))),INDEX(B5:O6,,MATCH(2018,B4:O4,0)),0)))&amp;" "&amp;LOWER(B4)&amp;" segment dominated the market in terms of revenue in 2018. The market was valued at USD "&amp;TEXT(MAX(INDEX(B5:O6,,MATCH(2018,B4:O4,0))),"#,##0.0")&amp;" Million in 2018 and is estimated to reach USD "&amp;TEXT(INDEX(N5:N6,MATCH(MAX(INDEX(B5:O6,,MATCH(2018,C4:O4,0))),INDEX(B5:O6,,MATCH(2018,C4:O4,0)),0)),"#,##0.0")&amp;" Million by 2025, growing at a CAGR of "&amp;TEXT(INDEX(O5:O6,MATCH(MAX(INDEX(B5:O6,,MATCH(2018,C4:O4,0))),INDEX(B5:O6,,MATCH(2018,C4:O4,0)),0)),"0.0%")&amp;" from 2019 to 2025. "&amp;CHAR(10)&amp;"However, the "&amp;LOWER(INDEX(B4:B6,MATCH(MAX(INDEX(B4:O6,,MATCH(O4,B4:O4,0))),INDEX(B4:O6,,MATCH(O4,B4:O4,0)),0)))&amp;" segment is expected to witness highest growth rate of "&amp;TEXT(MAX(INDEX(B5:O6,,MATCH(O5,B5:O5,0))),"0.0%")&amp; ". The segment was valued at USD "&amp;TEXT(INDEX(INDEX(B4:O6,,MATCH(2018,B4:O4,0)),MATCH(MAX(INDEX(B4:O6,,MATCH(O4,B4:O4,0))),INDEX(B4:O6,,MATCH(O4,B4:O4,0)),0)),"#,##0.0")&amp;" Million in 2018 and is expected to reach USD "&amp;TEXT(INDEX(N5:N6,MATCH(MAX(INDEX(B5:O6,,MATCH(O5,B5:O5,0))),INDEX(B5:O6,,MATCH(O5,B5:O5,0)),0)),"#,##0.0")&amp;" Million by 2025."</f>
        <v>The stereolithography technology segment dominated the market in terms of revenue in 2018. The market was valued at USD 257.2 Million in 2018 and is estimated to reach USD 666.9 Million by 2025, growing at a CAGR of 14.1% from 2019 to 2025. 
However, the fuse deposition modeling segment is expected to witness highest growth rate of 14.6%. The segment was valued at USD 228.6 Million in 2018 and is expected to reach USD 611.8 Million by 2025.</v>
      </c>
      <c r="B4" s="2" t="s">
        <v>15</v>
      </c>
      <c r="C4" s="2">
        <v>2014</v>
      </c>
      <c r="D4" s="2">
        <v>2015</v>
      </c>
      <c r="E4" s="2">
        <v>2016</v>
      </c>
      <c r="F4" s="2">
        <v>2017</v>
      </c>
      <c r="G4" s="2">
        <v>2018</v>
      </c>
      <c r="H4" s="2">
        <v>2019</v>
      </c>
      <c r="I4" s="2">
        <v>2020</v>
      </c>
      <c r="J4" s="2">
        <v>2021</v>
      </c>
      <c r="K4" s="2">
        <v>2022</v>
      </c>
      <c r="L4" s="2">
        <v>2023</v>
      </c>
      <c r="M4" s="2">
        <v>2024</v>
      </c>
      <c r="N4" s="2">
        <v>2025</v>
      </c>
      <c r="O4" s="2" t="s">
        <v>5</v>
      </c>
    </row>
    <row r="5" spans="1:15" x14ac:dyDescent="0.3">
      <c r="A5" s="59" t="s">
        <v>147</v>
      </c>
      <c r="B5" s="3" t="s">
        <v>21</v>
      </c>
      <c r="C5" s="4">
        <v>110.08944068429535</v>
      </c>
      <c r="D5" s="4">
        <v>134.83864822608524</v>
      </c>
      <c r="E5" s="4">
        <v>174.83014538563884</v>
      </c>
      <c r="F5" s="4">
        <v>214.77521222547745</v>
      </c>
      <c r="G5" s="4">
        <v>257.24250566199782</v>
      </c>
      <c r="H5" s="4">
        <v>302.5726522911549</v>
      </c>
      <c r="I5" s="4">
        <v>351.4241953563477</v>
      </c>
      <c r="J5" s="4">
        <v>404.35333524989983</v>
      </c>
      <c r="K5" s="4">
        <v>461.70247676146903</v>
      </c>
      <c r="L5" s="4">
        <v>524.08119699702104</v>
      </c>
      <c r="M5" s="4">
        <v>592.28353410751652</v>
      </c>
      <c r="N5" s="4">
        <v>666.92790977148877</v>
      </c>
      <c r="O5" s="5">
        <v>0.1407965611030555</v>
      </c>
    </row>
    <row r="6" spans="1:15" x14ac:dyDescent="0.3">
      <c r="A6" s="60" t="s">
        <v>148</v>
      </c>
      <c r="B6" s="3" t="s">
        <v>17</v>
      </c>
      <c r="C6" s="4">
        <v>96.03414286559476</v>
      </c>
      <c r="D6" s="4">
        <v>118.17889816962554</v>
      </c>
      <c r="E6" s="4">
        <v>153.9482023300904</v>
      </c>
      <c r="F6" s="4">
        <v>190.0041263113809</v>
      </c>
      <c r="G6" s="4">
        <v>228.62836554486674</v>
      </c>
      <c r="H6" s="4">
        <v>270.15518222861681</v>
      </c>
      <c r="I6" s="4">
        <v>315.20938028975877</v>
      </c>
      <c r="J6" s="4">
        <v>364.33408652714888</v>
      </c>
      <c r="K6" s="4">
        <v>417.88772406781715</v>
      </c>
      <c r="L6" s="4">
        <v>476.47688586443292</v>
      </c>
      <c r="M6" s="4">
        <v>540.88616813877729</v>
      </c>
      <c r="N6" s="4">
        <v>611.75153497713495</v>
      </c>
      <c r="O6" s="5">
        <v>0.14593581793455135</v>
      </c>
    </row>
    <row r="7" spans="1:15" x14ac:dyDescent="0.3">
      <c r="A7" s="60" t="s">
        <v>149</v>
      </c>
      <c r="B7" s="2" t="s">
        <v>19</v>
      </c>
      <c r="C7" s="4">
        <v>975.16827639321821</v>
      </c>
      <c r="D7" s="4">
        <v>1195.4716730008279</v>
      </c>
      <c r="E7" s="4">
        <v>1551.3352741416461</v>
      </c>
      <c r="F7" s="4">
        <v>1907.302931383429</v>
      </c>
      <c r="G7" s="4">
        <v>2286.1714202399767</v>
      </c>
      <c r="H7" s="4">
        <v>2690.9761070697173</v>
      </c>
      <c r="I7" s="4">
        <v>3127.5846343020257</v>
      </c>
      <c r="J7" s="4">
        <v>3600.9619998158219</v>
      </c>
      <c r="K7" s="4">
        <v>4114.1722228183235</v>
      </c>
      <c r="L7" s="4">
        <v>4672.6594603626654</v>
      </c>
      <c r="M7" s="4">
        <v>5283.5151219793952</v>
      </c>
      <c r="N7" s="4">
        <v>5952.2658074098217</v>
      </c>
      <c r="O7" s="5">
        <v>0.14146363243395688</v>
      </c>
    </row>
    <row r="8" spans="1:15" x14ac:dyDescent="0.3">
      <c r="B8" s="6" t="s">
        <v>13</v>
      </c>
      <c r="C8" s="7">
        <v>975.16827639321764</v>
      </c>
      <c r="D8" s="7">
        <v>1195.4797594642939</v>
      </c>
      <c r="E8" s="7">
        <v>1551.3563061672478</v>
      </c>
      <c r="F8" s="7">
        <v>1907.3417206456363</v>
      </c>
      <c r="G8" s="7">
        <v>2286.2333732833531</v>
      </c>
      <c r="H8" s="7">
        <v>2691.0671606689575</v>
      </c>
      <c r="I8" s="7">
        <v>3127.711444800073</v>
      </c>
      <c r="J8" s="7">
        <v>3601.1320501857344</v>
      </c>
      <c r="K8" s="7">
        <v>4114.3938449334746</v>
      </c>
      <c r="L8" s="7">
        <v>4672.9420497355295</v>
      </c>
      <c r="M8" s="7">
        <v>5283.8693800915262</v>
      </c>
      <c r="N8" s="7">
        <v>5952.7038013858792</v>
      </c>
      <c r="O8" s="5">
        <v>0.14147119382479989</v>
      </c>
    </row>
    <row r="11" spans="1:15" x14ac:dyDescent="0.3">
      <c r="B11" s="67" t="s">
        <v>153</v>
      </c>
      <c r="C11" s="67"/>
      <c r="D11" s="67"/>
      <c r="E11" s="67"/>
      <c r="F11" s="67"/>
      <c r="G11" s="67"/>
      <c r="H11" s="67"/>
      <c r="I11" s="67"/>
      <c r="J11" s="67"/>
      <c r="K11" s="67"/>
      <c r="L11" s="67"/>
      <c r="M11" s="67"/>
      <c r="N11" s="67"/>
      <c r="O11" s="67"/>
    </row>
    <row r="12" spans="1:15" ht="15" thickBot="1" x14ac:dyDescent="0.35"/>
    <row r="13" spans="1:15" ht="15.75" customHeight="1" thickBot="1" x14ac:dyDescent="0.35">
      <c r="A13" s="1" t="str">
        <f>"The "&amp;LOWER(INDEX(B14:B16,MATCH(MAX(INDEX(B14:O16,,MATCH(2018,B13:O13,0))),INDEX(B14:O16,,MATCH(2018,B13:O13,0)),0)))&amp;" "&amp;LOWER(B13)&amp;" segment dominated the market in terms of revenue in 2018. The market was valued at USD "&amp;TEXT(MAX(INDEX(B14:O16,,MATCH(2018,B13:O13,0))),"#,##0.0")&amp;" Million in 2018 and is estimated to reach USD "&amp;TEXT(INDEX(N14:N16,MATCH(MAX(INDEX(B14:O16,,MATCH(2018,C13:O13,0))),INDEX(B14:O16,,MATCH(2018,C13:O13,0)),0)),"#,##0.0")&amp;" Million by 2025, growing at a CAGR of "&amp;TEXT(INDEX(O14:O16,MATCH(MAX(INDEX(B14:O16,,MATCH(2018,C13:O13,0))),INDEX(B14:O16,,MATCH(2018,C13:O13,0)),0)),"0.0%")&amp;" from 2019 to 2025. "&amp;CHAR(10)&amp;"However, the "&amp;LOWER(INDEX(B13:B16,MATCH(MAX(INDEX(B13:O16,,MATCH(O13,B13:O13,0))),INDEX(B13:O16,,MATCH(O13,B13:O13,0)),0)))&amp;" segment is expected to witness highest growth rate of "&amp;TEXT(MAX(INDEX(B14:O16,,MATCH(O14,B14:O14,0))),"0.0%")&amp; ". The segment was valued at USD "&amp;TEXT(INDEX(INDEX(B13:O16,,MATCH(2018,B13:O13,0)),MATCH(MAX(INDEX(B13:O16,,MATCH(O13,B13:O13,0))),INDEX(B13:O16,,MATCH(O13,B13:O13,0)),0)),"#,##0.0")&amp;" Million in 2018 and is expected to reach USD "&amp;TEXT(INDEX(N14:N16,MATCH(MAX(INDEX(B14:O16,,MATCH(O14,B14:O14,0))),INDEX(B14:O16,,MATCH(O14,B14:O14,0)),0)),"#,##0.0")&amp;" Million by 2025."</f>
        <v>The stereolithography technology segment dominated the market in terms of revenue in 2018. The market was valued at USD 257.2 Million in 2018 and is estimated to reach USD 666.9 Million by 2025, growing at a CAGR of 14.1% from 2019 to 2025. 
However, the fuse deposition modeling segment is expected to witness highest growth rate of 14.6%. The segment was valued at USD 228.6 Million in 2018 and is expected to reach USD 611.8 Million by 2025.</v>
      </c>
      <c r="B13" s="2" t="s">
        <v>15</v>
      </c>
      <c r="C13" s="2">
        <v>2014</v>
      </c>
      <c r="D13" s="2">
        <v>2015</v>
      </c>
      <c r="E13" s="2">
        <v>2016</v>
      </c>
      <c r="F13" s="2">
        <v>2017</v>
      </c>
      <c r="G13" s="2">
        <v>2018</v>
      </c>
      <c r="H13" s="2">
        <v>2019</v>
      </c>
      <c r="I13" s="2">
        <v>2020</v>
      </c>
      <c r="J13" s="2">
        <v>2021</v>
      </c>
      <c r="K13" s="2">
        <v>2022</v>
      </c>
      <c r="L13" s="2">
        <v>2023</v>
      </c>
      <c r="M13" s="2">
        <v>2024</v>
      </c>
      <c r="N13" s="2">
        <v>2025</v>
      </c>
      <c r="O13" s="2" t="s">
        <v>5</v>
      </c>
    </row>
    <row r="14" spans="1:15" x14ac:dyDescent="0.3">
      <c r="A14" s="59" t="s">
        <v>147</v>
      </c>
      <c r="B14" s="3" t="s">
        <v>21</v>
      </c>
      <c r="C14" s="4">
        <v>110.08944068429535</v>
      </c>
      <c r="D14" s="4">
        <v>134.83864822608524</v>
      </c>
      <c r="E14" s="4">
        <v>174.83014538563884</v>
      </c>
      <c r="F14" s="4">
        <v>214.77521222547745</v>
      </c>
      <c r="G14" s="4">
        <v>257.24250566199782</v>
      </c>
      <c r="H14" s="4">
        <v>302.5726522911549</v>
      </c>
      <c r="I14" s="4">
        <v>351.4241953563477</v>
      </c>
      <c r="J14" s="4">
        <v>404.35333524989983</v>
      </c>
      <c r="K14" s="4">
        <v>461.70247676146903</v>
      </c>
      <c r="L14" s="4">
        <v>524.08119699702104</v>
      </c>
      <c r="M14" s="4">
        <v>592.28353410751652</v>
      </c>
      <c r="N14" s="4">
        <v>666.92790977148877</v>
      </c>
      <c r="O14" s="5">
        <v>0.1407965611030555</v>
      </c>
    </row>
    <row r="15" spans="1:15" x14ac:dyDescent="0.3">
      <c r="A15" s="60" t="s">
        <v>148</v>
      </c>
      <c r="B15" s="3" t="s">
        <v>17</v>
      </c>
      <c r="C15" s="4">
        <v>96.03414286559476</v>
      </c>
      <c r="D15" s="4">
        <v>118.17889816962554</v>
      </c>
      <c r="E15" s="4">
        <v>153.9482023300904</v>
      </c>
      <c r="F15" s="4">
        <v>190.0041263113809</v>
      </c>
      <c r="G15" s="4">
        <v>228.62836554486674</v>
      </c>
      <c r="H15" s="4">
        <v>270.15518222861681</v>
      </c>
      <c r="I15" s="4">
        <v>315.20938028975877</v>
      </c>
      <c r="J15" s="4">
        <v>364.33408652714888</v>
      </c>
      <c r="K15" s="4">
        <v>417.88772406781715</v>
      </c>
      <c r="L15" s="4">
        <v>476.47688586443292</v>
      </c>
      <c r="M15" s="4">
        <v>540.88616813877729</v>
      </c>
      <c r="N15" s="4">
        <v>611.75153497713495</v>
      </c>
      <c r="O15" s="5">
        <v>0.14593581793455135</v>
      </c>
    </row>
    <row r="16" spans="1:15" x14ac:dyDescent="0.3">
      <c r="A16" s="60" t="s">
        <v>149</v>
      </c>
      <c r="B16" s="3" t="s">
        <v>18</v>
      </c>
      <c r="C16" s="4">
        <v>47.585563626541344</v>
      </c>
      <c r="D16" s="4">
        <v>58.107633097590714</v>
      </c>
      <c r="E16" s="4">
        <v>75.111167159286239</v>
      </c>
      <c r="F16" s="4">
        <v>91.985210637432942</v>
      </c>
      <c r="G16" s="4">
        <v>109.82388619723233</v>
      </c>
      <c r="H16" s="4">
        <v>128.7593547002009</v>
      </c>
      <c r="I16" s="4">
        <v>149.05643912028904</v>
      </c>
      <c r="J16" s="4">
        <v>170.93265778478522</v>
      </c>
      <c r="K16" s="4">
        <v>194.51188825356869</v>
      </c>
      <c r="L16" s="4">
        <v>220.02774558785961</v>
      </c>
      <c r="M16" s="4">
        <v>247.78695233265211</v>
      </c>
      <c r="N16" s="4">
        <v>278.01775928934421</v>
      </c>
      <c r="O16" s="5">
        <v>0.13688261281987413</v>
      </c>
    </row>
    <row r="17" spans="1:15" x14ac:dyDescent="0.3">
      <c r="A17" s="14"/>
      <c r="B17" s="2" t="s">
        <v>19</v>
      </c>
      <c r="C17" s="4">
        <v>975.16827639321821</v>
      </c>
      <c r="D17" s="4">
        <v>1195.4716730008279</v>
      </c>
      <c r="E17" s="4">
        <v>1551.3352741416461</v>
      </c>
      <c r="F17" s="4">
        <v>1907.302931383429</v>
      </c>
      <c r="G17" s="4">
        <v>2286.1714202399767</v>
      </c>
      <c r="H17" s="4">
        <v>2690.9761070697173</v>
      </c>
      <c r="I17" s="4">
        <v>3127.5846343020257</v>
      </c>
      <c r="J17" s="4">
        <v>3600.9619998158219</v>
      </c>
      <c r="K17" s="4">
        <v>4114.1722228183235</v>
      </c>
      <c r="L17" s="4">
        <v>4672.6594603626654</v>
      </c>
      <c r="M17" s="4">
        <v>5283.5151219793952</v>
      </c>
      <c r="N17" s="4">
        <v>5952.2658074098217</v>
      </c>
      <c r="O17" s="5">
        <v>0.14146363243395688</v>
      </c>
    </row>
    <row r="18" spans="1:15" x14ac:dyDescent="0.3">
      <c r="B18" s="6" t="s">
        <v>13</v>
      </c>
      <c r="C18" s="7">
        <v>975.16827639321764</v>
      </c>
      <c r="D18" s="7">
        <v>1195.4797594642939</v>
      </c>
      <c r="E18" s="7">
        <v>1551.3563061672478</v>
      </c>
      <c r="F18" s="7">
        <v>1907.3417206456363</v>
      </c>
      <c r="G18" s="7">
        <v>2286.2333732833531</v>
      </c>
      <c r="H18" s="7">
        <v>2691.0671606689575</v>
      </c>
      <c r="I18" s="7">
        <v>3127.711444800073</v>
      </c>
      <c r="J18" s="7">
        <v>3601.1320501857344</v>
      </c>
      <c r="K18" s="7">
        <v>4114.3938449334746</v>
      </c>
      <c r="L18" s="7">
        <v>4672.9420497355295</v>
      </c>
      <c r="M18" s="7">
        <v>5283.8693800915262</v>
      </c>
      <c r="N18" s="7">
        <v>5952.7038013858792</v>
      </c>
      <c r="O18" s="5">
        <v>0.14147119382479989</v>
      </c>
    </row>
    <row r="21" spans="1:15" x14ac:dyDescent="0.3">
      <c r="B21" s="67" t="s">
        <v>152</v>
      </c>
      <c r="C21" s="67"/>
      <c r="D21" s="67"/>
      <c r="E21" s="67"/>
      <c r="F21" s="67"/>
      <c r="G21" s="67"/>
      <c r="H21" s="67"/>
      <c r="I21" s="67"/>
      <c r="J21" s="67"/>
      <c r="K21" s="67"/>
      <c r="L21" s="67"/>
      <c r="M21" s="67"/>
      <c r="N21" s="67"/>
      <c r="O21" s="67"/>
    </row>
    <row r="22" spans="1:15" ht="15" thickBot="1" x14ac:dyDescent="0.35"/>
    <row r="23" spans="1:15" ht="15.75" customHeight="1" thickBot="1" x14ac:dyDescent="0.35">
      <c r="A23" s="1" t="str">
        <f>"The "&amp;LOWER(INDEX(B24:B27,MATCH(MAX(INDEX(B24:O27,,MATCH(2018,B23:O23,0))),INDEX(B24:O27,,MATCH(2018,B23:O23,0)),0)))&amp;" "&amp;LOWER(B23)&amp;" segment dominated the market in terms of revenue in 2018. The market was valued at USD "&amp;TEXT(MAX(INDEX(B24:O27,,MATCH(2018,B23:O23,0))),"#,##0.0")&amp;" Million in 2018 and is estimated to reach USD "&amp;TEXT(INDEX(N24:N27,MATCH(MAX(INDEX(B24:O27,,MATCH(2018,C23:O23,0))),INDEX(B24:O27,,MATCH(2018,C23:O23,0)),0)),"#,##0.0")&amp;" Million by 2025, growing at a CAGR of "&amp;TEXT(INDEX(O24:O27,MATCH(MAX(INDEX(B24:O27,,MATCH(2018,C23:O23,0))),INDEX(B24:O27,,MATCH(2018,C23:O23,0)),0)),"0.0%")&amp;" from 2019 to 2025. "&amp;CHAR(10)&amp;"However, the "&amp;LOWER(INDEX(B23:B27,MATCH(MAX(INDEX(B23:O27,,MATCH(O23,B23:O23,0))),INDEX(B23:O27,,MATCH(O23,B23:O23,0)),0)))&amp;" segment is expected to witness highest growth rate of "&amp;TEXT(MAX(INDEX(B24:O27,,MATCH(O24,B24:O24,0))),"0.0%")&amp; ". The segment was valued at USD "&amp;TEXT(INDEX(INDEX(B23:O27,,MATCH(2018,B23:O23,0)),MATCH(MAX(INDEX(B23:O27,,MATCH(O23,B23:O23,0))),INDEX(B23:O27,,MATCH(O23,B23:O23,0)),0)),"#,##0.0")&amp;" Million in 2018 and is expected to reach USD "&amp;TEXT(INDEX(N24:N27,MATCH(MAX(INDEX(B24:O27,,MATCH(O24,B24:O24,0))),INDEX(B24:O27,,MATCH(O24,B24:O24,0)),0)),"#,##0.0")&amp;" Million by 2025."</f>
        <v>The stereolithography technology segment dominated the market in terms of revenue in 2018. The market was valued at USD 257.2 Million in 2018 and is estimated to reach USD 666.9 Million by 2025, growing at a CAGR of 14.1% from 2019 to 2025. 
However, the digital light processing segment is expected to witness highest growth rate of 15.0%. The segment was valued at USD 221.3 Million in 2018 and is expected to reach USD 608.2 Million by 2025.</v>
      </c>
      <c r="B23" s="2" t="s">
        <v>15</v>
      </c>
      <c r="C23" s="2">
        <v>2014</v>
      </c>
      <c r="D23" s="2">
        <v>2015</v>
      </c>
      <c r="E23" s="2">
        <v>2016</v>
      </c>
      <c r="F23" s="2">
        <v>2017</v>
      </c>
      <c r="G23" s="2">
        <v>2018</v>
      </c>
      <c r="H23" s="2">
        <v>2019</v>
      </c>
      <c r="I23" s="2">
        <v>2020</v>
      </c>
      <c r="J23" s="2">
        <v>2021</v>
      </c>
      <c r="K23" s="2">
        <v>2022</v>
      </c>
      <c r="L23" s="2">
        <v>2023</v>
      </c>
      <c r="M23" s="2">
        <v>2024</v>
      </c>
      <c r="N23" s="2">
        <v>2025</v>
      </c>
      <c r="O23" s="2" t="s">
        <v>5</v>
      </c>
    </row>
    <row r="24" spans="1:15" x14ac:dyDescent="0.3">
      <c r="A24" s="59" t="s">
        <v>147</v>
      </c>
      <c r="B24" s="3" t="s">
        <v>21</v>
      </c>
      <c r="C24" s="4">
        <v>110.08944068429535</v>
      </c>
      <c r="D24" s="4">
        <v>134.83864822608524</v>
      </c>
      <c r="E24" s="4">
        <v>174.83014538563884</v>
      </c>
      <c r="F24" s="4">
        <v>214.77521222547745</v>
      </c>
      <c r="G24" s="4">
        <v>257.24250566199782</v>
      </c>
      <c r="H24" s="4">
        <v>302.5726522911549</v>
      </c>
      <c r="I24" s="4">
        <v>351.4241953563477</v>
      </c>
      <c r="J24" s="4">
        <v>404.35333524989983</v>
      </c>
      <c r="K24" s="4">
        <v>461.70247676146903</v>
      </c>
      <c r="L24" s="4">
        <v>524.08119699702104</v>
      </c>
      <c r="M24" s="4">
        <v>592.28353410751652</v>
      </c>
      <c r="N24" s="4">
        <v>666.92790977148877</v>
      </c>
      <c r="O24" s="5">
        <v>0.1407965611030555</v>
      </c>
    </row>
    <row r="25" spans="1:15" x14ac:dyDescent="0.3">
      <c r="A25" s="60" t="s">
        <v>148</v>
      </c>
      <c r="B25" s="3" t="s">
        <v>17</v>
      </c>
      <c r="C25" s="4">
        <v>96.03414286559476</v>
      </c>
      <c r="D25" s="4">
        <v>118.17889816962554</v>
      </c>
      <c r="E25" s="4">
        <v>153.9482023300904</v>
      </c>
      <c r="F25" s="4">
        <v>190.0041263113809</v>
      </c>
      <c r="G25" s="4">
        <v>228.62836554486674</v>
      </c>
      <c r="H25" s="4">
        <v>270.15518222861681</v>
      </c>
      <c r="I25" s="4">
        <v>315.20938028975877</v>
      </c>
      <c r="J25" s="4">
        <v>364.33408652714888</v>
      </c>
      <c r="K25" s="4">
        <v>417.88772406781715</v>
      </c>
      <c r="L25" s="4">
        <v>476.47688586443292</v>
      </c>
      <c r="M25" s="4">
        <v>540.88616813877729</v>
      </c>
      <c r="N25" s="4">
        <v>611.75153497713495</v>
      </c>
      <c r="O25" s="5">
        <v>0.14593581793455135</v>
      </c>
    </row>
    <row r="26" spans="1:15" x14ac:dyDescent="0.3">
      <c r="A26" s="60" t="s">
        <v>149</v>
      </c>
      <c r="B26" s="3" t="s">
        <v>18</v>
      </c>
      <c r="C26" s="4">
        <v>47.585563626541344</v>
      </c>
      <c r="D26" s="4">
        <v>58.107633097590714</v>
      </c>
      <c r="E26" s="4">
        <v>75.111167159286239</v>
      </c>
      <c r="F26" s="4">
        <v>91.985210637432942</v>
      </c>
      <c r="G26" s="4">
        <v>109.82388619723233</v>
      </c>
      <c r="H26" s="4">
        <v>128.7593547002009</v>
      </c>
      <c r="I26" s="4">
        <v>149.05643912028904</v>
      </c>
      <c r="J26" s="4">
        <v>170.93265778478522</v>
      </c>
      <c r="K26" s="4">
        <v>194.51188825356869</v>
      </c>
      <c r="L26" s="4">
        <v>220.02774558785961</v>
      </c>
      <c r="M26" s="4">
        <v>247.78695233265211</v>
      </c>
      <c r="N26" s="4">
        <v>278.01775928934421</v>
      </c>
      <c r="O26" s="5">
        <v>0.13688261281987413</v>
      </c>
    </row>
    <row r="27" spans="1:15" x14ac:dyDescent="0.3">
      <c r="A27" s="14"/>
      <c r="B27" s="3" t="s">
        <v>29</v>
      </c>
      <c r="C27" s="4">
        <v>91.297566947000178</v>
      </c>
      <c r="D27" s="4">
        <v>112.88626282112395</v>
      </c>
      <c r="E27" s="4">
        <v>147.735270223952</v>
      </c>
      <c r="F27" s="4">
        <v>183.15501884178258</v>
      </c>
      <c r="G27" s="4">
        <v>221.34489856544218</v>
      </c>
      <c r="H27" s="4">
        <v>262.64874113010774</v>
      </c>
      <c r="I27" s="4">
        <v>307.69765535315844</v>
      </c>
      <c r="J27" s="4">
        <v>357.05048805641309</v>
      </c>
      <c r="K27" s="4">
        <v>411.09028562014339</v>
      </c>
      <c r="L27" s="4">
        <v>470.44776726923749</v>
      </c>
      <c r="M27" s="4">
        <v>535.9357988948293</v>
      </c>
      <c r="N27" s="4">
        <v>608.22706238470994</v>
      </c>
      <c r="O27" s="5">
        <v>0.15022217490040957</v>
      </c>
    </row>
    <row r="28" spans="1:15" x14ac:dyDescent="0.3">
      <c r="A28" s="14"/>
      <c r="B28" s="2" t="s">
        <v>19</v>
      </c>
      <c r="C28" s="4">
        <v>975.16827639321821</v>
      </c>
      <c r="D28" s="4">
        <v>1195.4716730008279</v>
      </c>
      <c r="E28" s="4">
        <v>1551.3352741416461</v>
      </c>
      <c r="F28" s="4">
        <v>1907.302931383429</v>
      </c>
      <c r="G28" s="4">
        <v>2286.1714202399767</v>
      </c>
      <c r="H28" s="4">
        <v>2690.9761070697173</v>
      </c>
      <c r="I28" s="4">
        <v>3127.5846343020257</v>
      </c>
      <c r="J28" s="4">
        <v>3600.9619998158219</v>
      </c>
      <c r="K28" s="4">
        <v>4114.1722228183235</v>
      </c>
      <c r="L28" s="4">
        <v>4672.6594603626654</v>
      </c>
      <c r="M28" s="4">
        <v>5283.5151219793952</v>
      </c>
      <c r="N28" s="4">
        <v>5952.2658074098217</v>
      </c>
      <c r="O28" s="5">
        <v>0.14146363243395688</v>
      </c>
    </row>
    <row r="29" spans="1:15" x14ac:dyDescent="0.3">
      <c r="B29" s="6" t="s">
        <v>13</v>
      </c>
      <c r="C29" s="7">
        <v>975.16827639321764</v>
      </c>
      <c r="D29" s="7">
        <v>1195.4797594642939</v>
      </c>
      <c r="E29" s="7">
        <v>1551.3563061672478</v>
      </c>
      <c r="F29" s="7">
        <v>1907.3417206456363</v>
      </c>
      <c r="G29" s="7">
        <v>2286.2333732833531</v>
      </c>
      <c r="H29" s="7">
        <v>2691.0671606689575</v>
      </c>
      <c r="I29" s="7">
        <v>3127.711444800073</v>
      </c>
      <c r="J29" s="7">
        <v>3601.1320501857344</v>
      </c>
      <c r="K29" s="7">
        <v>4114.3938449334746</v>
      </c>
      <c r="L29" s="7">
        <v>4672.9420497355295</v>
      </c>
      <c r="M29" s="7">
        <v>5283.8693800915262</v>
      </c>
      <c r="N29" s="7">
        <v>5952.7038013858792</v>
      </c>
      <c r="O29" s="5">
        <v>0.14147119382479989</v>
      </c>
    </row>
    <row r="31" spans="1:15" ht="118.5" customHeight="1" x14ac:dyDescent="0.3">
      <c r="B31" s="73" t="str">
        <f>A23</f>
        <v>The stereolithography technology segment dominated the market in terms of revenue in 2018. The market was valued at USD 257.2 Million in 2018 and is estimated to reach USD 666.9 Million by 2025, growing at a CAGR of 14.1% from 2019 to 2025. 
However, the digital light processing segment is expected to witness highest growth rate of 15.0%. The segment was valued at USD 221.3 Million in 2018 and is expected to reach USD 608.2 Million by 2025.</v>
      </c>
      <c r="C31" s="73"/>
      <c r="D31" s="73"/>
      <c r="E31" s="73"/>
      <c r="F31" s="73"/>
      <c r="G31" s="73"/>
      <c r="H31" s="73"/>
      <c r="I31" s="73"/>
      <c r="J31" s="73"/>
      <c r="K31" s="73"/>
      <c r="L31" s="73"/>
      <c r="M31" s="73"/>
      <c r="N31" s="73"/>
      <c r="O31" s="73"/>
    </row>
  </sheetData>
  <mergeCells count="4">
    <mergeCell ref="B21:O21"/>
    <mergeCell ref="B11:O11"/>
    <mergeCell ref="B2:O2"/>
    <mergeCell ref="B31:O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17"/>
  <sheetViews>
    <sheetView zoomScale="85" zoomScaleNormal="85" workbookViewId="0"/>
  </sheetViews>
  <sheetFormatPr defaultRowHeight="14.4" x14ac:dyDescent="0.3"/>
  <cols>
    <col min="1" max="1" width="25.6640625" customWidth="1"/>
    <col min="2" max="2" width="27.109375" bestFit="1" customWidth="1"/>
    <col min="16" max="16" width="90.6640625" customWidth="1"/>
  </cols>
  <sheetData>
    <row r="2" spans="1:16" x14ac:dyDescent="0.3">
      <c r="B2" s="67" t="s">
        <v>209</v>
      </c>
      <c r="C2" s="67"/>
      <c r="D2" s="67"/>
      <c r="E2" s="67"/>
      <c r="F2" s="67"/>
      <c r="G2" s="67"/>
      <c r="H2" s="67"/>
      <c r="I2" s="67"/>
      <c r="J2" s="67"/>
      <c r="K2" s="67"/>
      <c r="L2" s="67"/>
      <c r="M2" s="67"/>
      <c r="N2" s="67"/>
    </row>
    <row r="3" spans="1:16" ht="15" thickBot="1" x14ac:dyDescent="0.35"/>
    <row r="4" spans="1:16" ht="15.75" customHeight="1" thickBot="1" x14ac:dyDescent="0.35">
      <c r="A4" s="1" t="str">
        <f>"The number of shipments for "&amp;LOWER(INDEX(B5:B10,MATCH(MAX(INDEX(B5:N10,,MATCH(2018,B4:O4,0))),INDEX(B5:N10,,MATCH(2018,B4:O4,0)),0)))&amp;" "&amp;LOWER(B4)&amp;" segment was highest in 2018 and is expected to maintain their dominance throughout the forecast period. The number of shipments for this segment were "&amp;TEXT(MAX(INDEX(B5:N10,,MATCH(2018,B4:O4,0))),"#,##0")&amp;" thousand units in 2018 and is expected to reach "&amp;TEXT(INDEX(N5:N10,MATCH(MAX(INDEX(B5:N10,,MATCH(2018,C4:O4,0))),INDEX(B5:N10,,MATCH(2018,C4:O4,0)),0)),"#,##0")&amp;" thousand units by 2025. "&amp;CHAR(10)&amp;"Followed by "&amp;LOWER(INDEX(B5:B10,MATCH(MAX(INDEX(B5:N10,,MATCH(2018,B4:O4,0))),INDEX(B5:N10,,MATCH(2018,B4:O4,0)),0)))&amp;", the "&amp;LOWER(INDEX(B5:B10,MATCH(LARGE(INDEX(B5:N10,,MATCH(2018,B4:O4,0)),2),INDEX(B5:N10,,MATCH(2018,B4:O4,0)),0)))&amp;" segment had high number of shipments in 2018. The shipments for this segment were "&amp;TEXT(INDEX(G5:G10,MATCH(LARGE(INDEX(B5:N10,,MATCH(2018,C4:O4,0)),2),INDEX(B5:N10,,MATCH(2018,C4:O4,0)),0)),"#,##0")&amp;" thousand units and are expected to reach "&amp;TEXT(INDEX(N5:N10,MATCH(LARGE(INDEX(B5:N10,,MATCH(2018,C4:O4,0)),2),INDEX(B5:N10,,MATCH(2018,C4:O4,0)),0)),"#,##0")&amp;" thousand units by 2025."</f>
        <v>The number of shipments for design 2 design segment was highest in 2018 and is expected to maintain their dominance throughout the forecast period. The number of shipments for this segment were 3,347 thousand units in 2018 and is expected to reach 14,857 thousand units by 2025. 
Followed by design 2, the design 3 segment had high number of shipments in 2018. The shipments for this segment were 2,743 thousand units and are expected to reach 11,811 thousand units by 2025.</v>
      </c>
      <c r="B4" s="2" t="s">
        <v>162</v>
      </c>
      <c r="C4" s="2">
        <v>2014</v>
      </c>
      <c r="D4" s="2">
        <v>2015</v>
      </c>
      <c r="E4" s="2">
        <v>2016</v>
      </c>
      <c r="F4" s="2">
        <v>2017</v>
      </c>
      <c r="G4" s="2">
        <v>2018</v>
      </c>
      <c r="H4" s="2">
        <v>2019</v>
      </c>
      <c r="I4" s="2">
        <v>2020</v>
      </c>
      <c r="J4" s="2">
        <v>2021</v>
      </c>
      <c r="K4" s="2">
        <v>2022</v>
      </c>
      <c r="L4" s="2">
        <v>2023</v>
      </c>
      <c r="M4" s="2">
        <v>2024</v>
      </c>
      <c r="N4" s="2">
        <v>2025</v>
      </c>
      <c r="P4" s="66" t="str">
        <f>A4</f>
        <v>The number of shipments for design 2 design segment was highest in 2018 and is expected to maintain their dominance throughout the forecast period. The number of shipments for this segment were 3,347 thousand units in 2018 and is expected to reach 14,857 thousand units by 2025. 
Followed by design 2, the design 3 segment had high number of shipments in 2018. The shipments for this segment were 2,743 thousand units and are expected to reach 11,811 thousand units by 2025.</v>
      </c>
    </row>
    <row r="5" spans="1:16" x14ac:dyDescent="0.3">
      <c r="A5" s="59" t="s">
        <v>147</v>
      </c>
      <c r="B5" s="3" t="s">
        <v>210</v>
      </c>
      <c r="C5" s="4">
        <v>514</v>
      </c>
      <c r="D5" s="4">
        <v>638</v>
      </c>
      <c r="E5" s="4">
        <v>796</v>
      </c>
      <c r="F5" s="4">
        <v>976</v>
      </c>
      <c r="G5" s="4">
        <v>1195</v>
      </c>
      <c r="H5" s="4">
        <v>1455</v>
      </c>
      <c r="I5" s="4">
        <v>1773</v>
      </c>
      <c r="J5" s="4">
        <v>2160</v>
      </c>
      <c r="K5" s="4">
        <v>2610</v>
      </c>
      <c r="L5" s="4">
        <v>3145</v>
      </c>
      <c r="M5" s="4">
        <v>3813</v>
      </c>
      <c r="N5" s="4">
        <v>4630</v>
      </c>
      <c r="P5" s="66"/>
    </row>
    <row r="6" spans="1:16" x14ac:dyDescent="0.3">
      <c r="A6" s="60" t="s">
        <v>163</v>
      </c>
      <c r="B6" s="3" t="s">
        <v>211</v>
      </c>
      <c r="C6" s="4">
        <v>1345</v>
      </c>
      <c r="D6" s="4">
        <v>1696</v>
      </c>
      <c r="E6" s="4">
        <v>2135</v>
      </c>
      <c r="F6" s="4">
        <v>2672</v>
      </c>
      <c r="G6" s="4">
        <v>3347</v>
      </c>
      <c r="H6" s="4">
        <v>4175</v>
      </c>
      <c r="I6" s="4">
        <v>5185</v>
      </c>
      <c r="J6" s="4">
        <v>6435</v>
      </c>
      <c r="K6" s="4">
        <v>7967</v>
      </c>
      <c r="L6" s="4">
        <v>9849</v>
      </c>
      <c r="M6" s="4">
        <v>12096</v>
      </c>
      <c r="N6" s="4">
        <v>14857</v>
      </c>
      <c r="P6" s="66"/>
    </row>
    <row r="7" spans="1:16" x14ac:dyDescent="0.3">
      <c r="A7" s="60" t="s">
        <v>164</v>
      </c>
      <c r="B7" s="3" t="s">
        <v>212</v>
      </c>
      <c r="C7" s="4">
        <v>1110</v>
      </c>
      <c r="D7" s="4">
        <v>1402</v>
      </c>
      <c r="E7" s="4">
        <v>1760</v>
      </c>
      <c r="F7" s="4">
        <v>2200</v>
      </c>
      <c r="G7" s="4">
        <v>2743</v>
      </c>
      <c r="H7" s="4">
        <v>3409</v>
      </c>
      <c r="I7" s="4">
        <v>4244</v>
      </c>
      <c r="J7" s="4">
        <v>5277</v>
      </c>
      <c r="K7" s="4">
        <v>6467</v>
      </c>
      <c r="L7" s="4">
        <v>7934</v>
      </c>
      <c r="M7" s="4">
        <v>9682</v>
      </c>
      <c r="N7" s="4">
        <v>11811</v>
      </c>
      <c r="P7" s="66"/>
    </row>
    <row r="8" spans="1:16" x14ac:dyDescent="0.3">
      <c r="B8" s="3" t="s">
        <v>213</v>
      </c>
      <c r="C8" s="4">
        <v>158</v>
      </c>
      <c r="D8" s="4">
        <v>190</v>
      </c>
      <c r="E8" s="4">
        <v>226</v>
      </c>
      <c r="F8" s="4">
        <v>268</v>
      </c>
      <c r="G8" s="4">
        <v>317</v>
      </c>
      <c r="H8" s="4">
        <v>377</v>
      </c>
      <c r="I8" s="4">
        <v>443</v>
      </c>
      <c r="J8" s="4">
        <v>522</v>
      </c>
      <c r="K8" s="4">
        <v>611</v>
      </c>
      <c r="L8" s="4">
        <v>714</v>
      </c>
      <c r="M8" s="4">
        <v>831</v>
      </c>
      <c r="N8" s="4">
        <v>959</v>
      </c>
      <c r="P8" s="66"/>
    </row>
    <row r="9" spans="1:16" x14ac:dyDescent="0.3">
      <c r="A9" s="14"/>
      <c r="B9" s="3" t="s">
        <v>214</v>
      </c>
      <c r="C9" s="4">
        <v>171</v>
      </c>
      <c r="D9" s="4">
        <v>208</v>
      </c>
      <c r="E9" s="4">
        <v>252</v>
      </c>
      <c r="F9" s="4">
        <v>304</v>
      </c>
      <c r="G9" s="4">
        <v>369</v>
      </c>
      <c r="H9" s="4">
        <v>442</v>
      </c>
      <c r="I9" s="4">
        <v>528</v>
      </c>
      <c r="J9" s="4">
        <v>632</v>
      </c>
      <c r="K9" s="4">
        <v>755</v>
      </c>
      <c r="L9" s="4">
        <v>899</v>
      </c>
      <c r="M9" s="4">
        <v>1065</v>
      </c>
      <c r="N9" s="4">
        <v>1250</v>
      </c>
      <c r="P9" s="66"/>
    </row>
    <row r="10" spans="1:16" x14ac:dyDescent="0.3">
      <c r="A10" s="14"/>
      <c r="B10" s="3" t="s">
        <v>215</v>
      </c>
      <c r="C10" s="4">
        <v>285</v>
      </c>
      <c r="D10" s="4">
        <v>335</v>
      </c>
      <c r="E10" s="4">
        <v>395</v>
      </c>
      <c r="F10" s="4">
        <v>464</v>
      </c>
      <c r="G10" s="4">
        <v>546</v>
      </c>
      <c r="H10" s="4">
        <v>644</v>
      </c>
      <c r="I10" s="4">
        <v>755</v>
      </c>
      <c r="J10" s="4">
        <v>874</v>
      </c>
      <c r="K10" s="4">
        <v>1026</v>
      </c>
      <c r="L10" s="4">
        <v>1196</v>
      </c>
      <c r="M10" s="4">
        <v>1396</v>
      </c>
      <c r="N10" s="4">
        <v>1612</v>
      </c>
      <c r="P10" s="66"/>
    </row>
    <row r="11" spans="1:16" x14ac:dyDescent="0.3">
      <c r="A11" s="14"/>
      <c r="B11" s="2" t="s">
        <v>19</v>
      </c>
      <c r="C11" s="4">
        <v>975.16827639321821</v>
      </c>
      <c r="D11" s="4">
        <v>1195.4716730008279</v>
      </c>
      <c r="E11" s="4">
        <v>1551.3352741416461</v>
      </c>
      <c r="F11" s="4">
        <v>1907.302931383429</v>
      </c>
      <c r="G11" s="4">
        <v>2286.1714202399767</v>
      </c>
      <c r="H11" s="4">
        <v>2690.9761070697173</v>
      </c>
      <c r="I11" s="4">
        <v>3127.5846343020257</v>
      </c>
      <c r="J11" s="4">
        <v>3600.9619998158219</v>
      </c>
      <c r="K11" s="4">
        <v>4114.1722228183235</v>
      </c>
      <c r="L11" s="4">
        <v>4672.6594603626654</v>
      </c>
      <c r="M11" s="4">
        <v>5283.5151219793952</v>
      </c>
      <c r="N11" s="4">
        <v>5952.2658074098217</v>
      </c>
      <c r="P11" s="66"/>
    </row>
    <row r="12" spans="1:16" x14ac:dyDescent="0.3">
      <c r="B12" s="6" t="s">
        <v>13</v>
      </c>
      <c r="C12" s="7">
        <v>975.16827639321764</v>
      </c>
      <c r="D12" s="7">
        <v>1195.4797594642939</v>
      </c>
      <c r="E12" s="7">
        <v>1551.3563061672478</v>
      </c>
      <c r="F12" s="7">
        <v>1907.3417206456363</v>
      </c>
      <c r="G12" s="7">
        <v>2286.2333732833531</v>
      </c>
      <c r="H12" s="7">
        <v>2691.0671606689575</v>
      </c>
      <c r="I12" s="7">
        <v>3127.711444800073</v>
      </c>
      <c r="J12" s="7">
        <v>3601.1320501857344</v>
      </c>
      <c r="K12" s="7">
        <v>4114.3938449334746</v>
      </c>
      <c r="L12" s="7">
        <v>4672.9420497355295</v>
      </c>
      <c r="M12" s="7">
        <v>5283.8693800915262</v>
      </c>
      <c r="N12" s="7">
        <v>5952.7038013858792</v>
      </c>
      <c r="P12" s="66"/>
    </row>
    <row r="17" spans="2:2" x14ac:dyDescent="0.3">
      <c r="B17" s="60"/>
    </row>
  </sheetData>
  <mergeCells count="2">
    <mergeCell ref="B2:N2"/>
    <mergeCell ref="P4:P12"/>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43"/>
  <sheetViews>
    <sheetView showGridLines="0" zoomScale="85" zoomScaleNormal="85" workbookViewId="0">
      <selection activeCell="A24" sqref="A24"/>
    </sheetView>
  </sheetViews>
  <sheetFormatPr defaultRowHeight="14.4" x14ac:dyDescent="0.3"/>
  <cols>
    <col min="1" max="1" width="20.6640625" bestFit="1" customWidth="1"/>
    <col min="2" max="2" width="29" bestFit="1" customWidth="1"/>
    <col min="3" max="3" width="10.6640625" bestFit="1" customWidth="1"/>
    <col min="4" max="4" width="12.6640625" bestFit="1" customWidth="1"/>
    <col min="5" max="5" width="9.33203125" bestFit="1" customWidth="1"/>
    <col min="6" max="7" width="9.6640625" bestFit="1" customWidth="1"/>
    <col min="8" max="8" width="11.5546875" customWidth="1"/>
    <col min="9" max="14" width="9.6640625" bestFit="1" customWidth="1"/>
    <col min="15" max="15" width="18.33203125" style="16" bestFit="1" customWidth="1"/>
  </cols>
  <sheetData>
    <row r="2" spans="1:15" s="14" customFormat="1" hidden="1" x14ac:dyDescent="0.3">
      <c r="B2" s="74" t="s">
        <v>41</v>
      </c>
      <c r="C2" s="74"/>
      <c r="D2" s="74"/>
      <c r="E2" s="74"/>
      <c r="F2" s="74"/>
      <c r="G2" s="74"/>
      <c r="H2" s="74"/>
      <c r="I2" s="74"/>
      <c r="J2" s="74"/>
      <c r="K2" s="74"/>
      <c r="L2" s="74"/>
      <c r="M2" s="74"/>
      <c r="N2" s="74"/>
    </row>
    <row r="3" spans="1:15" ht="15" hidden="1" thickBot="1" x14ac:dyDescent="0.35">
      <c r="A3" s="15" t="s">
        <v>42</v>
      </c>
    </row>
    <row r="4" spans="1:15" ht="15" hidden="1" thickBot="1" x14ac:dyDescent="0.35">
      <c r="A4" s="1" t="str">
        <f>"The "&amp;LOWER(INDEX(B5:B6,MATCH(MAX(INDEX(B5:O6,,MATCH(2018,B4:O4,0))),INDEX(B5:O6,,MATCH(2018,B4:O4,0)),0)))&amp;" end-user segment dominated the market in terms of revenue in 2018. The market was valued at USD "&amp;TEXT(MAX(INDEX(B5:O6,,MATCH(2018,B4:O4,0))),"#,##0.0")&amp;" Million in 2018 and is estimated to reach USD "&amp;TEXT(INDEX(N5:N6,MATCH(MAX(INDEX(B5:O6,,MATCH(2018,C4:O4,0))),INDEX(B5:O6,,MATCH(2018,C4:O4,0)),0)),"#,##0.0")&amp;" Million by 2025, growing at a CAGR of "&amp;TEXT(INDEX(O5:O6,MATCH(MAX(INDEX(B5:O6,,MATCH(2018,C4:O4,0))),INDEX(B5:O6,,MATCH(2018,C4:O4,0)),0)),"0.0%")&amp;" from 2019 to 2025. Followed by "&amp;LOWER(INDEX(B5:B6,MATCH(MAX(INDEX(B5:O6,,MATCH(2018,B4:O4,0))),INDEX(B5:O6,,MATCH(2018,B4:O4,0)),0)))&amp;", the "&amp;LOWER(INDEX(B5:B6,MATCH(LARGE(INDEX(B5:O6,,MATCH(2018,B4:O4,0)),2),INDEX(B5:O6,,MATCH(2018,B4:O4,0)),0)))&amp;" segment is expected grow steadily at a CAGR of "&amp;TEXT(INDEX(O5:O6,MATCH(LARGE(INDEX(B5:O6,,MATCH(2018,B4:O4,0)),2),INDEX(B5:O6,,MATCH(2018,B4:O4,0)),0)),"0.0%")&amp;" from 2019 to 2025 and attain the value of USD "&amp;TEXT(INDEX(N5:N6,MATCH(LARGE(INDEX(B5:O6,,MATCH(2018,B4:O4,0)),2),INDEX(B5:O6,,MATCH(2018,B4:O4,0)),0)),"#,##0.0")&amp;" Million by 2025. The segment was valued at USD "&amp;TEXT(INDEX(G5:G6,MATCH(LARGE(INDEX(B5:O6,,MATCH(2018,B4:O4,0)),2),INDEX(B5:O6,,MATCH(2018,B4:O4,0)),0)),"#,##0.0")&amp;" Million in 2018."</f>
        <v>The business end-user segment dominated the market in terms of revenue in 2018. The market was valued at USD 1,703.3 Million in 2018 and is estimated to reach USD 4,622.7 Million by 2025, growing at a CAGR of 15.4% from 2019 to 2025. Followed by business, the home segment is expected grow steadily at a CAGR of 16.3% from 2019 to 2025 and attain the value of USD 3,578.5 Million by 2025. The segment was valued at USD 1,253.3 Million in 2018.</v>
      </c>
      <c r="B4" s="17" t="s">
        <v>43</v>
      </c>
      <c r="C4" s="18">
        <v>2014</v>
      </c>
      <c r="D4" s="18">
        <v>2015</v>
      </c>
      <c r="E4" s="18">
        <v>2016</v>
      </c>
      <c r="F4" s="18">
        <v>2017</v>
      </c>
      <c r="G4" s="18">
        <v>2018</v>
      </c>
      <c r="H4" s="18">
        <v>2019</v>
      </c>
      <c r="I4" s="18">
        <v>2020</v>
      </c>
      <c r="J4" s="18">
        <v>2021</v>
      </c>
      <c r="K4" s="18">
        <v>2022</v>
      </c>
      <c r="L4" s="18">
        <v>2023</v>
      </c>
      <c r="M4" s="18">
        <v>2024</v>
      </c>
      <c r="N4" s="18">
        <v>2025</v>
      </c>
      <c r="O4" s="19" t="s">
        <v>44</v>
      </c>
    </row>
    <row r="5" spans="1:15" hidden="1" x14ac:dyDescent="0.3">
      <c r="B5" s="15" t="s">
        <v>45</v>
      </c>
      <c r="C5" s="20">
        <v>663.26303736</v>
      </c>
      <c r="D5" s="20">
        <v>779.50464104699995</v>
      </c>
      <c r="E5" s="20">
        <v>914.6652739478418</v>
      </c>
      <c r="F5" s="20">
        <v>1071.1620209675239</v>
      </c>
      <c r="G5" s="20">
        <v>1253.2552166390626</v>
      </c>
      <c r="H5" s="20">
        <v>1463.841185749272</v>
      </c>
      <c r="I5" s="20">
        <v>1707.5649845622208</v>
      </c>
      <c r="J5" s="20">
        <v>1985.2089084573499</v>
      </c>
      <c r="K5" s="20">
        <v>2304.6436443154307</v>
      </c>
      <c r="L5" s="20">
        <v>2678.4744497636948</v>
      </c>
      <c r="M5" s="20">
        <v>3093.1702404938674</v>
      </c>
      <c r="N5" s="20">
        <v>3578.5214653072062</v>
      </c>
      <c r="O5" s="21">
        <v>0.16273583539390213</v>
      </c>
    </row>
    <row r="6" spans="1:15" hidden="1" x14ac:dyDescent="0.3">
      <c r="B6" s="15" t="s">
        <v>46</v>
      </c>
      <c r="C6" s="20">
        <v>940.53696264000007</v>
      </c>
      <c r="D6" s="20">
        <v>1093.619247633</v>
      </c>
      <c r="E6" s="20">
        <v>1270.6748369379584</v>
      </c>
      <c r="F6" s="20">
        <v>1468.4913684746168</v>
      </c>
      <c r="G6" s="20">
        <v>1703.2648961596813</v>
      </c>
      <c r="H6" s="20">
        <v>1972.7700058110113</v>
      </c>
      <c r="I6" s="20">
        <v>2281.8190590021804</v>
      </c>
      <c r="J6" s="20">
        <v>2638.3347143169085</v>
      </c>
      <c r="K6" s="20">
        <v>3047.042643693655</v>
      </c>
      <c r="L6" s="20">
        <v>3506.404454935308</v>
      </c>
      <c r="M6" s="20">
        <v>4038.959394429965</v>
      </c>
      <c r="N6" s="20">
        <v>4622.6645688992985</v>
      </c>
      <c r="O6" s="21">
        <v>0.15412440023219509</v>
      </c>
    </row>
    <row r="7" spans="1:15" ht="15.6" hidden="1" x14ac:dyDescent="0.3">
      <c r="B7" s="22" t="s">
        <v>12</v>
      </c>
      <c r="C7" s="23">
        <v>1603.8000000000002</v>
      </c>
      <c r="D7" s="23">
        <v>1873.1238886799999</v>
      </c>
      <c r="E7" s="23">
        <v>2185.3401108858002</v>
      </c>
      <c r="F7" s="23">
        <v>2539.6533894421409</v>
      </c>
      <c r="G7" s="23">
        <v>2956.5201127987439</v>
      </c>
      <c r="H7" s="23">
        <v>3436.6111915602833</v>
      </c>
      <c r="I7" s="23">
        <v>3989.3840435644015</v>
      </c>
      <c r="J7" s="23">
        <v>4623.5436227742584</v>
      </c>
      <c r="K7" s="23">
        <v>5351.6862880090857</v>
      </c>
      <c r="L7" s="23">
        <v>6184.8789046990023</v>
      </c>
      <c r="M7" s="23">
        <v>7132.1296349238328</v>
      </c>
      <c r="N7" s="23">
        <v>8201.1860342065047</v>
      </c>
      <c r="O7" s="21">
        <v>0.15781128136256894</v>
      </c>
    </row>
    <row r="8" spans="1:15" hidden="1" x14ac:dyDescent="0.3"/>
    <row r="9" spans="1:15" hidden="1" x14ac:dyDescent="0.3"/>
    <row r="10" spans="1:15" s="14" customFormat="1" hidden="1" x14ac:dyDescent="0.3">
      <c r="B10" s="74" t="s">
        <v>47</v>
      </c>
      <c r="C10" s="74"/>
      <c r="D10" s="74"/>
      <c r="E10" s="74"/>
      <c r="F10" s="74"/>
      <c r="G10" s="74"/>
      <c r="H10" s="74"/>
      <c r="I10" s="74"/>
      <c r="J10" s="74"/>
      <c r="K10" s="74"/>
      <c r="L10" s="74"/>
      <c r="M10" s="74"/>
      <c r="N10" s="74"/>
    </row>
    <row r="11" spans="1:15" ht="15" hidden="1" thickBot="1" x14ac:dyDescent="0.35">
      <c r="A11" s="15" t="s">
        <v>42</v>
      </c>
    </row>
    <row r="12" spans="1:15" ht="15" hidden="1" thickBot="1" x14ac:dyDescent="0.35">
      <c r="A12" s="1" t="str">
        <f>"The "&amp;LOWER(INDEX(B13:B18,MATCH(MAX(INDEX(B13:O18,,MATCH(2018,B12:O12,0))),INDEX(B13:O18,,MATCH(2018,B12:O12,0)),0)))&amp;" design segment dominated the market in terms of revenue in 2018. The market was valued at USD "&amp;TEXT(MAX(INDEX(B13:O18,,MATCH(2018,B12:O12,0))),"#,##0.0")&amp;" Million in 2018 and is estimated to reach USD "&amp;TEXT(INDEX(N13:N18,MATCH(MAX(INDEX(B13:O18,,MATCH(2018,C12:O12,0))),INDEX(B13:O18,,MATCH(2018,C12:O12,0)),0)),"#,##0.0")&amp;" Million by 2025, growing at a CAGR of "&amp;TEXT(INDEX(O13:O18,MATCH(MAX(INDEX(B13:O18,,MATCH(2018,C12:O12,0))),INDEX(B13:O18,,MATCH(2018,C12:O12,0)),0)),"0.0%")&amp;" from 2019 to 2025. Followed by "&amp;LOWER(INDEX(B13:B18,MATCH(MAX(INDEX(B13:O18,,MATCH(2018,B12:O12,0))),INDEX(B13:O18,,MATCH(2018,B12:O12,0)),0)))&amp;", the "&amp;LOWER(INDEX(B13:B18,MATCH(LARGE(INDEX(B13:O18,,MATCH(2018,B12:O12,0)),2),INDEX(B13:O18,,MATCH(2018,B12:O12,0)),0)))&amp;" segment is expected grow steadily at a CAGR of "&amp;TEXT(INDEX(O13:O18,MATCH(LARGE(INDEX(B13:O18,,MATCH(2018,B12:O12,0)),2),INDEX(B13:O18,,MATCH(2018,B12:O12,0)),0)),"0.0%")&amp;" from 2019 to 2025 and attain the value of USD "&amp;TEXT(INDEX(N13:N18,MATCH(LARGE(INDEX(B13:O18,,MATCH(2018,B12:O12,0)),2),INDEX(B13:O18,,MATCH(2018,B12:O12,0)),0)),"#,##0.0")&amp;" Million by 2025. The segment was valued at USD "&amp;TEXT(INDEX(G13:G18,MATCH(LARGE(INDEX(B13:O18,,MATCH(2018,B12:O12,0)),2),INDEX(B13:O18,,MATCH(2018,B12:O12,0)),0)),"#,##0.0")&amp;" Million in 2018. However, the "&amp;LOWER(INDEX(B12:B18,MATCH(MAX(INDEX(B12:O18,,MATCH(O12,B12:O12,0))),INDEX(B12:O18,,MATCH(O12,B12:O12,0)),0)))&amp;" segment is expected to witness highest growth rate of "&amp;TEXT(MAX(INDEX(B13:O18,,MATCH(O13,B13:O13,0))),"0.0%")&amp; ". The segment was valued at USD "&amp;TEXT(INDEX(INDEX(B12:O18,,MATCH(2018,B12:O12,0)),MATCH(MAX(INDEX(B12:O18,,MATCH(O12,B12:O12,0))),INDEX(B12:O18,,MATCH(O12,B12:O12,0)),0)),"#,##0.0")&amp;" Million in 2018 and is expected to reach USD "&amp;TEXT(INDEX(N13:N18,MATCH(MAX(INDEX(B13:O18,,MATCH(O13,B13:O13,0))),INDEX(B13:O18,,MATCH(O13,B13:O13,0)),0)),"#,##0.0")&amp;" Million by 2025."</f>
        <v>The 4-bays design segment dominated the market in terms of revenue in 2018. The market was valued at USD 831.5 Million in 2018 and is estimated to reach USD 2,462.8 Million by 2025, growing at a CAGR of 16.8% from 2019 to 2025. Followed by 4-bays, the 2-bays segment is expected grow steadily at a CAGR of 16.9% from 2019 to 2025 and attain the value of USD 1,962.9 Million by 2025. The segment was valued at USD 661.2 Million in 2018. However, the 2-bays segment is expected to witness highest growth rate of 16.9%. The segment was valued at USD 661.2 Million in 2018 and is expected to reach USD 1,962.9 Million by 2025.</v>
      </c>
      <c r="B12" s="17" t="s">
        <v>48</v>
      </c>
      <c r="C12" s="18">
        <v>2014</v>
      </c>
      <c r="D12" s="18">
        <v>2015</v>
      </c>
      <c r="E12" s="18">
        <v>2016</v>
      </c>
      <c r="F12" s="18">
        <v>2017</v>
      </c>
      <c r="G12" s="18">
        <v>2018</v>
      </c>
      <c r="H12" s="18">
        <v>2019</v>
      </c>
      <c r="I12" s="18">
        <v>2020</v>
      </c>
      <c r="J12" s="18">
        <v>2021</v>
      </c>
      <c r="K12" s="18">
        <v>2022</v>
      </c>
      <c r="L12" s="18">
        <v>2023</v>
      </c>
      <c r="M12" s="18">
        <v>2024</v>
      </c>
      <c r="N12" s="18">
        <v>2025</v>
      </c>
      <c r="O12" s="19" t="s">
        <v>44</v>
      </c>
    </row>
    <row r="13" spans="1:15" hidden="1" x14ac:dyDescent="0.3">
      <c r="B13" s="15" t="s">
        <v>49</v>
      </c>
      <c r="C13" s="20">
        <v>69.383595600000007</v>
      </c>
      <c r="D13" s="20">
        <v>80.060473764432004</v>
      </c>
      <c r="E13" s="20">
        <v>93.063486776838133</v>
      </c>
      <c r="F13" s="20">
        <v>106.21966750456137</v>
      </c>
      <c r="G13" s="20">
        <v>121.23785022052655</v>
      </c>
      <c r="H13" s="20">
        <v>137.89629396731621</v>
      </c>
      <c r="I13" s="20">
        <v>156.92258734160001</v>
      </c>
      <c r="J13" s="20">
        <v>178.76867295361345</v>
      </c>
      <c r="K13" s="20">
        <v>202.07170428085971</v>
      </c>
      <c r="L13" s="20">
        <v>227.90965124310259</v>
      </c>
      <c r="M13" s="20">
        <v>258.67792336874999</v>
      </c>
      <c r="N13" s="20">
        <v>294.28699148231374</v>
      </c>
      <c r="O13" s="21">
        <v>0.13584943397114668</v>
      </c>
    </row>
    <row r="14" spans="1:15" hidden="1" x14ac:dyDescent="0.3">
      <c r="B14" s="15" t="s">
        <v>50</v>
      </c>
      <c r="C14" s="20">
        <v>344.36472839999993</v>
      </c>
      <c r="D14" s="20">
        <v>406.14640979097607</v>
      </c>
      <c r="E14" s="20">
        <v>478.94886682427529</v>
      </c>
      <c r="F14" s="20">
        <v>561.9021392086587</v>
      </c>
      <c r="G14" s="20">
        <v>661.18334595154022</v>
      </c>
      <c r="H14" s="20">
        <v>775.71493772337806</v>
      </c>
      <c r="I14" s="20">
        <v>907.04326401516937</v>
      </c>
      <c r="J14" s="20">
        <v>1061.4320074852371</v>
      </c>
      <c r="K14" s="20">
        <v>1240.5938529389177</v>
      </c>
      <c r="L14" s="20">
        <v>1448.8048230567256</v>
      </c>
      <c r="M14" s="20">
        <v>1685.0444194634636</v>
      </c>
      <c r="N14" s="20">
        <v>1962.8977542036016</v>
      </c>
      <c r="O14" s="21">
        <v>0.16924258408772208</v>
      </c>
    </row>
    <row r="15" spans="1:15" hidden="1" x14ac:dyDescent="0.3">
      <c r="B15" s="15" t="s">
        <v>51</v>
      </c>
      <c r="C15" s="20">
        <v>439.72667640000003</v>
      </c>
      <c r="D15" s="20">
        <v>516.73231258099213</v>
      </c>
      <c r="E15" s="20">
        <v>606.53264649044877</v>
      </c>
      <c r="F15" s="20">
        <v>710.30982554594721</v>
      </c>
      <c r="G15" s="20">
        <v>831.46675808479665</v>
      </c>
      <c r="H15" s="20">
        <v>972.53517862700039</v>
      </c>
      <c r="I15" s="20">
        <v>1142.8661521372621</v>
      </c>
      <c r="J15" s="20">
        <v>1345.4034309955334</v>
      </c>
      <c r="K15" s="20">
        <v>1563.7612298798094</v>
      </c>
      <c r="L15" s="20">
        <v>1822.5584532969451</v>
      </c>
      <c r="M15" s="20">
        <v>2116.4721093750913</v>
      </c>
      <c r="N15" s="20">
        <v>2462.8466076089376</v>
      </c>
      <c r="O15" s="21">
        <v>0.1681502134936419</v>
      </c>
    </row>
    <row r="16" spans="1:15" hidden="1" x14ac:dyDescent="0.3">
      <c r="B16" s="15" t="s">
        <v>52</v>
      </c>
      <c r="C16" s="20">
        <v>167.94031319999999</v>
      </c>
      <c r="D16" s="20">
        <v>193.36531752014398</v>
      </c>
      <c r="E16" s="20">
        <v>221.50555092959439</v>
      </c>
      <c r="F16" s="20">
        <v>252.32661393633441</v>
      </c>
      <c r="G16" s="20">
        <v>287.69367928827006</v>
      </c>
      <c r="H16" s="20">
        <v>329.24176197585189</v>
      </c>
      <c r="I16" s="20">
        <v>373.63004352992391</v>
      </c>
      <c r="J16" s="20">
        <v>424.56417787191339</v>
      </c>
      <c r="K16" s="20">
        <v>480.78593634536116</v>
      </c>
      <c r="L16" s="20">
        <v>543.84654771356634</v>
      </c>
      <c r="M16" s="20">
        <v>612.51527247821866</v>
      </c>
      <c r="N16" s="20">
        <v>684.59511333018577</v>
      </c>
      <c r="O16" s="21">
        <v>0.13287982288158617</v>
      </c>
    </row>
    <row r="17" spans="1:15" hidden="1" x14ac:dyDescent="0.3">
      <c r="B17" s="15" t="s">
        <v>53</v>
      </c>
      <c r="C17" s="20">
        <v>211.94954748000001</v>
      </c>
      <c r="D17" s="20">
        <v>250.09225805793605</v>
      </c>
      <c r="E17" s="20">
        <v>292.16780366063284</v>
      </c>
      <c r="F17" s="20">
        <v>340.31156586509013</v>
      </c>
      <c r="G17" s="20">
        <v>398.42921062683524</v>
      </c>
      <c r="H17" s="20">
        <v>461.79342536869524</v>
      </c>
      <c r="I17" s="20">
        <v>533.15022497611926</v>
      </c>
      <c r="J17" s="20">
        <v>617.79767669360683</v>
      </c>
      <c r="K17" s="20">
        <v>714.94162036945681</v>
      </c>
      <c r="L17" s="20">
        <v>824.17672330486369</v>
      </c>
      <c r="M17" s="20">
        <v>945.84152136873672</v>
      </c>
      <c r="N17" s="20">
        <v>1076.2309935267995</v>
      </c>
      <c r="O17" s="21">
        <v>0.15479155224113761</v>
      </c>
    </row>
    <row r="18" spans="1:15" hidden="1" x14ac:dyDescent="0.3">
      <c r="B18" s="15" t="s">
        <v>54</v>
      </c>
      <c r="C18" s="20">
        <v>370.43513891999999</v>
      </c>
      <c r="D18" s="20">
        <v>426.72711696552</v>
      </c>
      <c r="E18" s="20">
        <v>493.12175620401064</v>
      </c>
      <c r="F18" s="20">
        <v>568.58357738154893</v>
      </c>
      <c r="G18" s="20">
        <v>656.50926862677511</v>
      </c>
      <c r="H18" s="20">
        <v>759.42959389804162</v>
      </c>
      <c r="I18" s="20">
        <v>875.77177156432663</v>
      </c>
      <c r="J18" s="20">
        <v>995.57765677435418</v>
      </c>
      <c r="K18" s="20">
        <v>1149.5319441946813</v>
      </c>
      <c r="L18" s="20">
        <v>1317.5827060837992</v>
      </c>
      <c r="M18" s="20">
        <v>1513.5783888695723</v>
      </c>
      <c r="N18" s="20">
        <v>1720.3285740546658</v>
      </c>
      <c r="O18" s="21">
        <v>0.14842367345109175</v>
      </c>
    </row>
    <row r="19" spans="1:15" ht="15.6" hidden="1" x14ac:dyDescent="0.3">
      <c r="B19" s="22" t="s">
        <v>12</v>
      </c>
      <c r="C19" s="23">
        <v>1603.8</v>
      </c>
      <c r="D19" s="23">
        <v>1873.1238886800002</v>
      </c>
      <c r="E19" s="23">
        <v>2185.3401108858002</v>
      </c>
      <c r="F19" s="23">
        <v>2539.65338944214</v>
      </c>
      <c r="G19" s="23">
        <v>2956.5201127987439</v>
      </c>
      <c r="H19" s="23">
        <v>3436.6111915602833</v>
      </c>
      <c r="I19" s="23">
        <v>3989.3840435644011</v>
      </c>
      <c r="J19" s="23">
        <v>4623.5436227742584</v>
      </c>
      <c r="K19" s="23">
        <v>5351.6862880090866</v>
      </c>
      <c r="L19" s="23">
        <v>6184.8789046990032</v>
      </c>
      <c r="M19" s="23">
        <v>7132.1296349238319</v>
      </c>
      <c r="N19" s="23">
        <v>8201.1860342065029</v>
      </c>
      <c r="O19" s="21">
        <v>0.15781128136256894</v>
      </c>
    </row>
    <row r="20" spans="1:15" hidden="1" x14ac:dyDescent="0.3"/>
    <row r="21" spans="1:15" hidden="1" x14ac:dyDescent="0.3">
      <c r="O21"/>
    </row>
    <row r="22" spans="1:15" s="14" customFormat="1" x14ac:dyDescent="0.3">
      <c r="B22" s="75" t="s">
        <v>55</v>
      </c>
      <c r="C22" s="75"/>
      <c r="D22" s="75"/>
      <c r="E22" s="75"/>
      <c r="F22" s="75"/>
      <c r="G22" s="75"/>
      <c r="H22" s="75"/>
      <c r="I22" s="75"/>
      <c r="J22" s="75"/>
      <c r="K22" s="75"/>
      <c r="L22" s="75"/>
      <c r="M22" s="75"/>
      <c r="N22" s="75"/>
    </row>
    <row r="23" spans="1:15" ht="15" thickBot="1" x14ac:dyDescent="0.35">
      <c r="A23" s="15" t="s">
        <v>56</v>
      </c>
    </row>
    <row r="24" spans="1:15" ht="15" thickBot="1" x14ac:dyDescent="0.35">
      <c r="A24" s="1" t="str">
        <f>"The number of consumer NAS shipments for "&amp;LOWER(INDEX(B25:B26,MATCH(MAX(INDEX(B25:O26,,MATCH(2018,B24:O24,0))),INDEX(B25:O26,,MATCH(2018,B24:O24,0)),0)))&amp;"end-user segment was highest in 2018 and is expected to maintain their dominance throughout the forecast period. The number of shipments for this segment were "&amp;TEXT(MAX(INDEX(B25:O26,,MATCH(2018,B24:O24,0))),"#,##0")&amp;" thousand units in 2018 and is expected to reach "&amp;TEXT(INDEX(N25:N26,MATCH(MAX(INDEX(B25:O26,,MATCH(2018,C24:O24,0))),INDEX(B25:O26,,MATCH(2018,C24:O24,0)),0)),"#,##0")&amp;" thousand units by 2025. Followed by "&amp;LOWER(INDEX(B25:B26,MATCH(MAX(INDEX(B25:O26,,MATCH(2018,B24:O24,0))),INDEX(B25:O26,,MATCH(2018,B24:O24,0)),0)))&amp;", the "&amp;LOWER(INDEX(B25:B26,MATCH(LARGE(INDEX(B25:O26,,MATCH(2018,B24:O24,0)),2),INDEX(B25:O26,,MATCH(2018,B24:O24,0)),0)))&amp;" segment had high number of shipments in 2018. The shipments for this segment were "&amp;TEXT(INDEX(G25:G26,MATCH(LARGE(INDEX(B25:O26,,MATCH(2018,C24:O24,0)),2),INDEX(B25:O26,,MATCH(2018,C24:O24,0)),0)),"#,##0")&amp;" thousand units and are expected to reach "&amp;TEXT(INDEX(N25:N26,MATCH(LARGE(INDEX(B25:O26,,MATCH(2018,C24:O24,0)),2),INDEX(B25:O26,,MATCH(2018,C24:O24,0)),0)),"#,##0")&amp;" thousand units by 2025 growing at a CAGR of "&amp;TEXT(INDEX(O25:O26,MATCH(LARGE(INDEX(B25:O26,,MATCH(2018,C24:O24,0)),2),INDEX(B25:O26,,MATCH(2018,C24:O24,0)),0)),"0.0%")&amp;" from 2019 to 2025."</f>
        <v>The number of consumer NAS shipments for home end-user segment was highest in 2018 and is expected to maintain their dominance throughout the forecast period. The number of shipments for this segment were 2,612 thousand units in 2018 and is expected to reach 7,246 thousand units by 2025. Followed by home , the business segment had high number of shipments in 2018. The shipments for this segment were 1,371 thousand units and are expected to reach 3,804 thousand units by 2025 growing at a CAGR of 0.0% from 2019 to 2025.</v>
      </c>
      <c r="B24" s="17" t="s">
        <v>48</v>
      </c>
      <c r="C24" s="18">
        <v>2014</v>
      </c>
      <c r="D24" s="18">
        <v>2015</v>
      </c>
      <c r="E24" s="18">
        <v>2016</v>
      </c>
      <c r="F24" s="18">
        <v>2017</v>
      </c>
      <c r="G24" s="18">
        <v>2018</v>
      </c>
      <c r="H24" s="18">
        <v>2019</v>
      </c>
      <c r="I24" s="18">
        <v>2020</v>
      </c>
      <c r="J24" s="18">
        <v>2021</v>
      </c>
      <c r="K24" s="18">
        <v>2022</v>
      </c>
      <c r="L24" s="18">
        <v>2023</v>
      </c>
      <c r="M24" s="18">
        <v>2024</v>
      </c>
      <c r="N24" s="18">
        <v>2025</v>
      </c>
      <c r="O24"/>
    </row>
    <row r="25" spans="1:15" x14ac:dyDescent="0.3">
      <c r="A25" s="24"/>
      <c r="B25" t="s">
        <v>57</v>
      </c>
      <c r="C25" s="25">
        <v>1417.0295950786538</v>
      </c>
      <c r="D25" s="25">
        <v>1654.9893911387792</v>
      </c>
      <c r="E25" s="25">
        <v>1930.8464973423406</v>
      </c>
      <c r="F25" s="25">
        <v>2243.8982504559972</v>
      </c>
      <c r="G25" s="25">
        <v>2612.2187917951737</v>
      </c>
      <c r="H25" s="25">
        <v>3036.4009011219841</v>
      </c>
      <c r="I25" s="25">
        <v>3524.8006334114643</v>
      </c>
      <c r="J25" s="25">
        <v>4085.1092078864572</v>
      </c>
      <c r="K25" s="25">
        <v>4728.4560753744227</v>
      </c>
      <c r="L25" s="25">
        <v>5464.6193103480091</v>
      </c>
      <c r="M25" s="25">
        <v>6301.5580300689526</v>
      </c>
      <c r="N25" s="25">
        <v>7246.1175490811538</v>
      </c>
      <c r="O25"/>
    </row>
    <row r="26" spans="1:15" x14ac:dyDescent="0.3">
      <c r="A26" s="24"/>
      <c r="B26" t="s">
        <v>46</v>
      </c>
      <c r="C26" s="25">
        <v>743.9405374162933</v>
      </c>
      <c r="D26" s="25">
        <v>868.86943034785907</v>
      </c>
      <c r="E26" s="25">
        <v>1013.6944111047287</v>
      </c>
      <c r="F26" s="25">
        <v>1178.0465814893982</v>
      </c>
      <c r="G26" s="25">
        <v>1371.4148656924663</v>
      </c>
      <c r="H26" s="25">
        <v>1594.1104730890415</v>
      </c>
      <c r="I26" s="25">
        <v>1850.5203325410191</v>
      </c>
      <c r="J26" s="25">
        <v>2144.6823341403901</v>
      </c>
      <c r="K26" s="25">
        <v>2482.4394395715722</v>
      </c>
      <c r="L26" s="25">
        <v>2868.9251379327047</v>
      </c>
      <c r="M26" s="25">
        <v>3308.3179657862001</v>
      </c>
      <c r="N26" s="25">
        <v>3804.2117132676058</v>
      </c>
      <c r="O26"/>
    </row>
    <row r="27" spans="1:15" s="14" customFormat="1" x14ac:dyDescent="0.3">
      <c r="B27" s="26" t="s">
        <v>12</v>
      </c>
      <c r="C27" s="26">
        <v>2160.9701324949469</v>
      </c>
      <c r="D27" s="26">
        <v>2523.8588214866381</v>
      </c>
      <c r="E27" s="26">
        <v>2944.5409084470693</v>
      </c>
      <c r="F27" s="26">
        <v>3421.9448319453954</v>
      </c>
      <c r="G27" s="26">
        <v>3983.63365748764</v>
      </c>
      <c r="H27" s="26">
        <v>4630.5113742110261</v>
      </c>
      <c r="I27" s="26">
        <v>5375.3209659524837</v>
      </c>
      <c r="J27" s="26">
        <v>6229.7915420268473</v>
      </c>
      <c r="K27" s="26">
        <v>7210.8955149459944</v>
      </c>
      <c r="L27" s="26">
        <v>8333.5444482807143</v>
      </c>
      <c r="M27" s="26">
        <v>9609.8759958551527</v>
      </c>
      <c r="N27" s="26">
        <v>11050.32926234876</v>
      </c>
    </row>
    <row r="28" spans="1:15" s="27" customFormat="1" x14ac:dyDescent="0.3">
      <c r="A28"/>
      <c r="B28"/>
      <c r="C28"/>
      <c r="D28"/>
      <c r="E28"/>
      <c r="F28"/>
      <c r="G28"/>
      <c r="H28"/>
      <c r="I28"/>
      <c r="J28"/>
      <c r="K28"/>
      <c r="L28"/>
      <c r="M28"/>
      <c r="N28"/>
      <c r="O28"/>
    </row>
    <row r="29" spans="1:15" x14ac:dyDescent="0.3">
      <c r="O29"/>
    </row>
    <row r="30" spans="1:15" s="14" customFormat="1" x14ac:dyDescent="0.3">
      <c r="B30" s="75" t="s">
        <v>58</v>
      </c>
      <c r="C30" s="75"/>
      <c r="D30" s="75"/>
      <c r="E30" s="75"/>
      <c r="F30" s="75"/>
      <c r="G30" s="75"/>
      <c r="H30" s="75"/>
      <c r="I30" s="75"/>
      <c r="J30" s="75"/>
      <c r="K30" s="75"/>
      <c r="L30" s="75"/>
      <c r="M30" s="75"/>
      <c r="N30" s="75"/>
      <c r="O30"/>
    </row>
    <row r="31" spans="1:15" ht="15" thickBot="1" x14ac:dyDescent="0.35">
      <c r="A31" s="15" t="s">
        <v>56</v>
      </c>
      <c r="B31" s="28"/>
      <c r="C31" s="28"/>
      <c r="D31" s="28"/>
      <c r="E31" s="28"/>
      <c r="F31" s="28"/>
      <c r="G31" s="28"/>
      <c r="H31" s="28"/>
      <c r="I31" s="28"/>
      <c r="J31" s="28"/>
      <c r="K31" s="28"/>
      <c r="L31" s="28"/>
      <c r="M31" s="28"/>
      <c r="N31" s="28"/>
      <c r="O31" s="27"/>
    </row>
    <row r="32" spans="1:15" ht="15" thickBot="1" x14ac:dyDescent="0.35">
      <c r="A32" s="1" t="str">
        <f>"The number of consumer NAS shipments for "&amp;LOWER(INDEX(B33:B38,MATCH(MAX(INDEX(B33:O38,,MATCH(2018,B32:O32,0))),INDEX(B33:O38,,MATCH(2018,B32:O32,0)),0)))&amp;" design segment was highest in 2018 and is expected to maintain their dominance throughout the forecast period. The number of shipments for this segment were "&amp;TEXT(MAX(INDEX(B33:O38,,MATCH(2018,B32:O32,0))),"#,##0")&amp;" thousand units in 2018 and is expected to reach "&amp;TEXT(INDEX(N33:N38,MATCH(MAX(INDEX(B33:O38,,MATCH(2018,C32:O32,0))),INDEX(B33:O38,,MATCH(2018,C32:O32,0)),0)),"#,##0")&amp;" thousand units by 2025. Followed by "&amp;LOWER(INDEX(B33:B38,MATCH(MAX(INDEX(B33:O38,,MATCH(2018,B32:O32,0))),INDEX(B33:O38,,MATCH(2018,B32:O32,0)),0)))&amp;", the "&amp;LOWER(INDEX(B33:B38,MATCH(LARGE(INDEX(B33:O38,,MATCH(2018,B32:O32,0)),2),INDEX(B33:O38,,MATCH(2018,B32:O32,0)),0)))&amp;" segment had high number of shipments in 2018. The shipments for this segment were "&amp;TEXT(INDEX(G33:G38,MATCH(LARGE(INDEX(B33:O38,,MATCH(2018,C32:O32,0)),2),INDEX(B33:O38,,MATCH(2018,C32:O32,0)),0)),"#,##0")&amp;" thousand units and are expected to reach "&amp;TEXT(INDEX(N33:N38,MATCH(LARGE(INDEX(B33:O38,,MATCH(2018,C32:O32,0)),2),INDEX(B33:O38,,MATCH(2018,C32:O32,0)),0)),"#,##0")&amp;" thousand units by 2025."</f>
        <v>The number of consumer NAS shipments for 2-bays design segment was highest in 2018 and is expected to maintain their dominance throughout the forecast period. The number of shipments for this segment were 3,347 thousand units in 2018 and is expected to reach 14,857 thousand units by 2025. Followed by 2-bays, the 4-bays segment had high number of shipments in 2018. The shipments for this segment were 2,743 thousand units and are expected to reach 11,811 thousand units by 2025.</v>
      </c>
      <c r="B32" s="17" t="s">
        <v>48</v>
      </c>
      <c r="C32" s="18">
        <v>2014</v>
      </c>
      <c r="D32" s="18">
        <v>2015</v>
      </c>
      <c r="E32" s="18">
        <v>2016</v>
      </c>
      <c r="F32" s="18">
        <v>2017</v>
      </c>
      <c r="G32" s="18">
        <v>2018</v>
      </c>
      <c r="H32" s="18">
        <v>2019</v>
      </c>
      <c r="I32" s="18">
        <v>2020</v>
      </c>
      <c r="J32" s="18">
        <v>2021</v>
      </c>
      <c r="K32" s="18">
        <v>2022</v>
      </c>
      <c r="L32" s="18">
        <v>2023</v>
      </c>
      <c r="M32" s="18">
        <v>2024</v>
      </c>
      <c r="N32" s="18">
        <v>2025</v>
      </c>
      <c r="O32"/>
    </row>
    <row r="33" spans="1:15" x14ac:dyDescent="0.3">
      <c r="A33" s="29"/>
      <c r="B33" s="15" t="s">
        <v>49</v>
      </c>
      <c r="C33" s="25">
        <v>514</v>
      </c>
      <c r="D33" s="25">
        <v>638</v>
      </c>
      <c r="E33" s="25">
        <v>796</v>
      </c>
      <c r="F33" s="25">
        <v>976</v>
      </c>
      <c r="G33" s="25">
        <v>1195</v>
      </c>
      <c r="H33" s="25">
        <v>1455</v>
      </c>
      <c r="I33" s="25">
        <v>1773</v>
      </c>
      <c r="J33" s="25">
        <v>2160</v>
      </c>
      <c r="K33" s="25">
        <v>2610</v>
      </c>
      <c r="L33" s="25">
        <v>3145</v>
      </c>
      <c r="M33" s="25">
        <v>3813</v>
      </c>
      <c r="N33" s="25">
        <v>4630</v>
      </c>
      <c r="O33"/>
    </row>
    <row r="34" spans="1:15" x14ac:dyDescent="0.3">
      <c r="A34" s="29"/>
      <c r="B34" s="15" t="s">
        <v>50</v>
      </c>
      <c r="C34" s="25">
        <v>1345</v>
      </c>
      <c r="D34" s="25">
        <v>1696</v>
      </c>
      <c r="E34" s="25">
        <v>2135</v>
      </c>
      <c r="F34" s="25">
        <v>2672</v>
      </c>
      <c r="G34" s="25">
        <v>3347</v>
      </c>
      <c r="H34" s="25">
        <v>4175</v>
      </c>
      <c r="I34" s="25">
        <v>5185</v>
      </c>
      <c r="J34" s="25">
        <v>6435</v>
      </c>
      <c r="K34" s="25">
        <v>7967</v>
      </c>
      <c r="L34" s="25">
        <v>9849</v>
      </c>
      <c r="M34" s="25">
        <v>12096</v>
      </c>
      <c r="N34" s="25">
        <v>14857</v>
      </c>
      <c r="O34"/>
    </row>
    <row r="35" spans="1:15" x14ac:dyDescent="0.3">
      <c r="A35" s="29"/>
      <c r="B35" s="15" t="s">
        <v>51</v>
      </c>
      <c r="C35" s="25">
        <v>1110</v>
      </c>
      <c r="D35" s="25">
        <v>1402</v>
      </c>
      <c r="E35" s="25">
        <v>1760</v>
      </c>
      <c r="F35" s="25">
        <v>2200</v>
      </c>
      <c r="G35" s="25">
        <v>2743</v>
      </c>
      <c r="H35" s="25">
        <v>3409</v>
      </c>
      <c r="I35" s="25">
        <v>4244</v>
      </c>
      <c r="J35" s="25">
        <v>5277</v>
      </c>
      <c r="K35" s="25">
        <v>6467</v>
      </c>
      <c r="L35" s="25">
        <v>7934</v>
      </c>
      <c r="M35" s="25">
        <v>9682</v>
      </c>
      <c r="N35" s="25">
        <v>11811</v>
      </c>
      <c r="O35"/>
    </row>
    <row r="36" spans="1:15" x14ac:dyDescent="0.3">
      <c r="A36" s="29"/>
      <c r="B36" s="15" t="s">
        <v>52</v>
      </c>
      <c r="C36" s="25">
        <v>158</v>
      </c>
      <c r="D36" s="25">
        <v>190</v>
      </c>
      <c r="E36" s="25">
        <v>226</v>
      </c>
      <c r="F36" s="25">
        <v>268</v>
      </c>
      <c r="G36" s="25">
        <v>317</v>
      </c>
      <c r="H36" s="25">
        <v>377</v>
      </c>
      <c r="I36" s="25">
        <v>443</v>
      </c>
      <c r="J36" s="25">
        <v>522</v>
      </c>
      <c r="K36" s="25">
        <v>611</v>
      </c>
      <c r="L36" s="25">
        <v>714</v>
      </c>
      <c r="M36" s="25">
        <v>831</v>
      </c>
      <c r="N36" s="25">
        <v>959</v>
      </c>
      <c r="O36"/>
    </row>
    <row r="37" spans="1:15" x14ac:dyDescent="0.3">
      <c r="A37" s="29"/>
      <c r="B37" s="15" t="s">
        <v>53</v>
      </c>
      <c r="C37" s="25">
        <v>171</v>
      </c>
      <c r="D37" s="25">
        <v>208</v>
      </c>
      <c r="E37" s="25">
        <v>252</v>
      </c>
      <c r="F37" s="25">
        <v>304</v>
      </c>
      <c r="G37" s="25">
        <v>369</v>
      </c>
      <c r="H37" s="25">
        <v>442</v>
      </c>
      <c r="I37" s="25">
        <v>528</v>
      </c>
      <c r="J37" s="25">
        <v>632</v>
      </c>
      <c r="K37" s="25">
        <v>755</v>
      </c>
      <c r="L37" s="25">
        <v>899</v>
      </c>
      <c r="M37" s="25">
        <v>1065</v>
      </c>
      <c r="N37" s="25">
        <v>1250</v>
      </c>
      <c r="O37"/>
    </row>
    <row r="38" spans="1:15" x14ac:dyDescent="0.3">
      <c r="A38" s="29"/>
      <c r="B38" s="15" t="s">
        <v>54</v>
      </c>
      <c r="C38" s="25">
        <v>285</v>
      </c>
      <c r="D38" s="25">
        <v>335</v>
      </c>
      <c r="E38" s="25">
        <v>395</v>
      </c>
      <c r="F38" s="25">
        <v>464</v>
      </c>
      <c r="G38" s="25">
        <v>546</v>
      </c>
      <c r="H38" s="25">
        <v>644</v>
      </c>
      <c r="I38" s="25">
        <v>755</v>
      </c>
      <c r="J38" s="25">
        <v>874</v>
      </c>
      <c r="K38" s="25">
        <v>1026</v>
      </c>
      <c r="L38" s="25">
        <v>1196</v>
      </c>
      <c r="M38" s="25">
        <v>1396</v>
      </c>
      <c r="N38" s="25">
        <v>1612</v>
      </c>
      <c r="O38"/>
    </row>
    <row r="39" spans="1:15" x14ac:dyDescent="0.3">
      <c r="B39" s="30" t="s">
        <v>12</v>
      </c>
      <c r="C39" s="26">
        <v>3583</v>
      </c>
      <c r="D39" s="26">
        <v>4468</v>
      </c>
      <c r="E39" s="26">
        <v>5564</v>
      </c>
      <c r="F39" s="26">
        <v>6885</v>
      </c>
      <c r="G39" s="26">
        <v>8516</v>
      </c>
      <c r="H39" s="26">
        <v>10502</v>
      </c>
      <c r="I39" s="26">
        <v>12928</v>
      </c>
      <c r="J39" s="26">
        <v>15900</v>
      </c>
      <c r="K39" s="26">
        <v>19437</v>
      </c>
      <c r="L39" s="26">
        <v>23737</v>
      </c>
      <c r="M39" s="26">
        <v>28883</v>
      </c>
      <c r="N39" s="26">
        <v>35118</v>
      </c>
      <c r="O39"/>
    </row>
    <row r="42" spans="1:15" x14ac:dyDescent="0.3">
      <c r="A42" s="31"/>
    </row>
    <row r="43" spans="1:15" x14ac:dyDescent="0.3">
      <c r="A43" s="24"/>
    </row>
  </sheetData>
  <mergeCells count="4">
    <mergeCell ref="B2:N2"/>
    <mergeCell ref="B10:N10"/>
    <mergeCell ref="B22:N22"/>
    <mergeCell ref="B30:N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A102"/>
  <sheetViews>
    <sheetView showGridLines="0" zoomScale="85" zoomScaleNormal="85" workbookViewId="0">
      <selection activeCell="L10" sqref="L10"/>
    </sheetView>
  </sheetViews>
  <sheetFormatPr defaultRowHeight="14.4" x14ac:dyDescent="0.3"/>
  <cols>
    <col min="1" max="1" width="4.6640625" customWidth="1"/>
    <col min="2" max="2" width="19.6640625" bestFit="1" customWidth="1"/>
    <col min="3" max="3" width="25.6640625" customWidth="1"/>
    <col min="4" max="4" width="4.6640625" customWidth="1"/>
    <col min="5" max="5" width="19.6640625" customWidth="1"/>
    <col min="7" max="7" width="9.109375" customWidth="1"/>
    <col min="18" max="18" width="15.5546875" bestFit="1" customWidth="1"/>
    <col min="27" max="27" width="15.44140625" bestFit="1" customWidth="1"/>
  </cols>
  <sheetData>
    <row r="2" spans="2:27" ht="15" customHeight="1" x14ac:dyDescent="0.3">
      <c r="B2" s="82" t="s">
        <v>59</v>
      </c>
      <c r="C2" s="83"/>
      <c r="E2" s="84" t="s">
        <v>60</v>
      </c>
      <c r="F2" s="85"/>
      <c r="G2" s="85"/>
      <c r="H2" s="85"/>
      <c r="I2" s="85"/>
      <c r="J2" s="85"/>
      <c r="K2" s="85"/>
      <c r="L2" s="85"/>
      <c r="M2" s="85"/>
      <c r="N2" s="85"/>
      <c r="O2" s="85"/>
      <c r="P2" s="85"/>
      <c r="Q2" s="85"/>
      <c r="R2" s="86"/>
      <c r="AA2" s="3" t="s">
        <v>61</v>
      </c>
    </row>
    <row r="3" spans="2:27" ht="15" customHeight="1" x14ac:dyDescent="0.3">
      <c r="B3" s="83"/>
      <c r="C3" s="83"/>
      <c r="E3" s="87"/>
      <c r="F3" s="88"/>
      <c r="G3" s="88"/>
      <c r="H3" s="88"/>
      <c r="I3" s="88"/>
      <c r="J3" s="88"/>
      <c r="K3" s="88"/>
      <c r="L3" s="88"/>
      <c r="M3" s="88"/>
      <c r="N3" s="88"/>
      <c r="O3" s="88"/>
      <c r="P3" s="88"/>
      <c r="Q3" s="88"/>
      <c r="R3" s="89"/>
      <c r="AA3" s="3" t="s">
        <v>62</v>
      </c>
    </row>
    <row r="4" spans="2:27" ht="15" customHeight="1" x14ac:dyDescent="0.3">
      <c r="B4" s="32" t="s">
        <v>63</v>
      </c>
      <c r="C4" s="33" t="s">
        <v>172</v>
      </c>
      <c r="E4" s="34" t="s">
        <v>64</v>
      </c>
      <c r="F4" s="34">
        <v>2014</v>
      </c>
      <c r="G4" s="34">
        <v>2015</v>
      </c>
      <c r="H4" s="34">
        <v>2016</v>
      </c>
      <c r="I4" s="34">
        <v>2017</v>
      </c>
      <c r="J4" s="34">
        <v>2018</v>
      </c>
      <c r="K4" s="34">
        <v>2019</v>
      </c>
      <c r="L4" s="34">
        <v>2020</v>
      </c>
      <c r="M4" s="34">
        <v>2021</v>
      </c>
      <c r="N4" s="34">
        <v>2022</v>
      </c>
      <c r="O4" s="34">
        <v>2023</v>
      </c>
      <c r="P4" s="34">
        <v>2025</v>
      </c>
      <c r="Q4" s="34">
        <v>2025</v>
      </c>
      <c r="R4" s="34" t="s">
        <v>65</v>
      </c>
      <c r="T4" t="b">
        <f>C7=C26</f>
        <v>1</v>
      </c>
      <c r="AA4" s="3" t="s">
        <v>66</v>
      </c>
    </row>
    <row r="5" spans="2:27" x14ac:dyDescent="0.3">
      <c r="B5" s="32" t="s">
        <v>67</v>
      </c>
      <c r="C5" s="33">
        <v>2018</v>
      </c>
      <c r="E5" s="35" t="s">
        <v>205</v>
      </c>
      <c r="F5" s="36">
        <v>1</v>
      </c>
      <c r="G5" s="36">
        <v>2</v>
      </c>
      <c r="H5" s="36">
        <v>3</v>
      </c>
      <c r="I5" s="36">
        <v>4</v>
      </c>
      <c r="J5" s="36">
        <v>5</v>
      </c>
      <c r="K5" s="36">
        <v>6</v>
      </c>
      <c r="L5" s="36">
        <v>7</v>
      </c>
      <c r="M5" s="36">
        <v>8</v>
      </c>
      <c r="N5" s="36">
        <v>9</v>
      </c>
      <c r="O5" s="36">
        <v>10</v>
      </c>
      <c r="P5" s="36">
        <v>11</v>
      </c>
      <c r="Q5" s="36">
        <v>12</v>
      </c>
      <c r="R5" s="37">
        <v>0.156</v>
      </c>
      <c r="AA5" s="3" t="s">
        <v>68</v>
      </c>
    </row>
    <row r="6" spans="2:27" x14ac:dyDescent="0.3">
      <c r="B6" s="32" t="s">
        <v>4</v>
      </c>
      <c r="C6" s="33" t="s">
        <v>66</v>
      </c>
      <c r="E6" s="35" t="s">
        <v>207</v>
      </c>
      <c r="F6" s="36">
        <v>2</v>
      </c>
      <c r="G6" s="36">
        <v>3</v>
      </c>
      <c r="H6" s="36">
        <v>4</v>
      </c>
      <c r="I6" s="36">
        <v>5</v>
      </c>
      <c r="J6" s="36">
        <v>6</v>
      </c>
      <c r="K6" s="36">
        <v>7</v>
      </c>
      <c r="L6" s="36">
        <v>8</v>
      </c>
      <c r="M6" s="36">
        <v>9</v>
      </c>
      <c r="N6" s="36">
        <v>10</v>
      </c>
      <c r="O6" s="36">
        <v>11</v>
      </c>
      <c r="P6" s="36">
        <v>12</v>
      </c>
      <c r="Q6" s="36">
        <v>13</v>
      </c>
      <c r="R6" s="37">
        <v>0.159</v>
      </c>
      <c r="AA6" s="3" t="s">
        <v>69</v>
      </c>
    </row>
    <row r="7" spans="2:27" x14ac:dyDescent="0.3">
      <c r="B7" s="32" t="s">
        <v>70</v>
      </c>
      <c r="C7" s="38" t="str">
        <f>INDEX($E$5:$E$24,MATCH(MAX(INDEX($E$5:$R$24,,MATCH($C$5,$E$4:$R$4,0))),INDEX($E$5:$R$24,,MATCH($C$5,$E$4:$R$4,0)),0))</f>
        <v>Software 4</v>
      </c>
      <c r="E7" s="35" t="s">
        <v>206</v>
      </c>
      <c r="F7" s="36">
        <v>3</v>
      </c>
      <c r="G7" s="36">
        <v>4</v>
      </c>
      <c r="H7" s="36">
        <v>5</v>
      </c>
      <c r="I7" s="36">
        <v>6</v>
      </c>
      <c r="J7" s="36">
        <v>7</v>
      </c>
      <c r="K7" s="36">
        <v>8</v>
      </c>
      <c r="L7" s="36">
        <v>9</v>
      </c>
      <c r="M7" s="36">
        <v>10</v>
      </c>
      <c r="N7" s="36">
        <v>11</v>
      </c>
      <c r="O7" s="36">
        <v>12</v>
      </c>
      <c r="P7" s="36">
        <v>13</v>
      </c>
      <c r="Q7" s="36">
        <v>14</v>
      </c>
      <c r="R7" s="37">
        <v>0.151</v>
      </c>
      <c r="AA7" s="3" t="s">
        <v>71</v>
      </c>
    </row>
    <row r="8" spans="2:27" x14ac:dyDescent="0.3">
      <c r="B8" s="32" t="s">
        <v>72</v>
      </c>
      <c r="C8" s="39">
        <f>MAX(INDEX($E$5:$R$24,,MATCH($C$5,$E$4:$R$4,0)))</f>
        <v>8</v>
      </c>
      <c r="E8" s="35" t="s">
        <v>208</v>
      </c>
      <c r="F8" s="36">
        <v>4</v>
      </c>
      <c r="G8" s="36">
        <v>5</v>
      </c>
      <c r="H8" s="36">
        <v>6</v>
      </c>
      <c r="I8" s="36">
        <v>7</v>
      </c>
      <c r="J8" s="36">
        <v>8</v>
      </c>
      <c r="K8" s="36">
        <v>9</v>
      </c>
      <c r="L8" s="36">
        <v>10</v>
      </c>
      <c r="M8" s="36">
        <v>11</v>
      </c>
      <c r="N8" s="36">
        <v>12</v>
      </c>
      <c r="O8" s="36">
        <v>13</v>
      </c>
      <c r="P8" s="36">
        <v>14</v>
      </c>
      <c r="Q8" s="36">
        <v>15</v>
      </c>
      <c r="R8" s="37">
        <v>0.16800000000000001</v>
      </c>
      <c r="AA8" s="3" t="s">
        <v>73</v>
      </c>
    </row>
    <row r="9" spans="2:27" x14ac:dyDescent="0.3">
      <c r="B9" s="32" t="s">
        <v>74</v>
      </c>
      <c r="C9" s="39">
        <f>INDEX($Q$5:$Q$24,MATCH(MAX(INDEX($E$5:$R$24,,MATCH($C$5,$F$4:$R$4,0))),INDEX($E$5:$R$24,,MATCH($C$5,$F$4:$R$4,0)),0))</f>
        <v>15</v>
      </c>
      <c r="E9" s="35"/>
      <c r="F9" s="36"/>
      <c r="G9" s="36"/>
      <c r="H9" s="36"/>
      <c r="I9" s="36"/>
      <c r="J9" s="36"/>
      <c r="K9" s="36"/>
      <c r="L9" s="36"/>
      <c r="M9" s="36"/>
      <c r="N9" s="36"/>
      <c r="O9" s="36"/>
      <c r="P9" s="36"/>
      <c r="Q9" s="36"/>
      <c r="R9" s="37"/>
      <c r="AA9" s="3" t="s">
        <v>75</v>
      </c>
    </row>
    <row r="10" spans="2:27" x14ac:dyDescent="0.3">
      <c r="B10" s="32" t="s">
        <v>76</v>
      </c>
      <c r="C10" s="38">
        <f>INDEX($R$5:$R$24,MATCH(MAX(INDEX($E$5:$R$24,,MATCH($C$5,$F$4:$R$4,0))),INDEX($E$5:$R$24,,MATCH($C$5,$F$4:$R$4,0)),0))</f>
        <v>0.16800000000000001</v>
      </c>
      <c r="E10" s="35"/>
      <c r="F10" s="36"/>
      <c r="G10" s="36"/>
      <c r="H10" s="36"/>
      <c r="I10" s="36"/>
      <c r="J10" s="36"/>
      <c r="K10" s="36"/>
      <c r="L10" s="36"/>
      <c r="M10" s="36"/>
      <c r="N10" s="36"/>
      <c r="O10" s="36"/>
      <c r="P10" s="36"/>
      <c r="Q10" s="36"/>
      <c r="R10" s="37"/>
      <c r="AA10" s="3" t="s">
        <v>77</v>
      </c>
    </row>
    <row r="11" spans="2:27" x14ac:dyDescent="0.3">
      <c r="B11" s="78"/>
      <c r="C11" s="79"/>
      <c r="E11" s="35"/>
      <c r="F11" s="40"/>
      <c r="G11" s="40"/>
      <c r="H11" s="40"/>
      <c r="I11" s="40"/>
      <c r="J11" s="40"/>
      <c r="K11" s="40"/>
      <c r="L11" s="40"/>
      <c r="M11" s="40"/>
      <c r="N11" s="40"/>
      <c r="O11" s="40"/>
      <c r="P11" s="40"/>
      <c r="Q11" s="40"/>
      <c r="R11" s="37"/>
      <c r="AA11" s="3" t="s">
        <v>78</v>
      </c>
    </row>
    <row r="12" spans="2:27" x14ac:dyDescent="0.3">
      <c r="B12" s="80" t="s">
        <v>79</v>
      </c>
      <c r="C12" s="81" t="str">
        <f>"The "&amp;LOWER(C7)&amp;" "&amp;LOWER(E4)&amp;" segment dominated the "&amp;C6&amp;" regional "&amp;C4&amp;" market in terms of revenue in "&amp;C5&amp;". The market was valued at USD "&amp;TEXT(C8,"#,##0.0")&amp;" Million in "&amp;C5&amp;" and is estimated to reach USD "&amp;TEXT(C9,"#,##0.0")&amp;" Million by 2025, growing at a CAGR of "&amp;TEXT(C10,"0.0%")&amp;" from "&amp;C5+1&amp;" to 2025."</f>
        <v>The software 4 software segment dominated the Canada regional XYZ market in terms of revenue in 2018. The market was valued at USD 8.0 Million in 2018 and is estimated to reach USD 15.0 Million by 2025, growing at a CAGR of 16.8% from 2019 to 2025.</v>
      </c>
      <c r="E12" s="35"/>
      <c r="F12" s="40"/>
      <c r="G12" s="40"/>
      <c r="H12" s="40"/>
      <c r="I12" s="40"/>
      <c r="J12" s="40"/>
      <c r="K12" s="40"/>
      <c r="L12" s="40"/>
      <c r="M12" s="40"/>
      <c r="N12" s="40"/>
      <c r="O12" s="40"/>
      <c r="P12" s="40"/>
      <c r="Q12" s="40"/>
      <c r="R12" s="37"/>
      <c r="AA12" s="3" t="s">
        <v>9</v>
      </c>
    </row>
    <row r="13" spans="2:27" x14ac:dyDescent="0.3">
      <c r="B13" s="80"/>
      <c r="C13" s="81"/>
      <c r="E13" s="35"/>
      <c r="F13" s="40"/>
      <c r="G13" s="40"/>
      <c r="H13" s="40"/>
      <c r="I13" s="40"/>
      <c r="J13" s="40"/>
      <c r="K13" s="40"/>
      <c r="L13" s="40"/>
      <c r="M13" s="40"/>
      <c r="N13" s="40"/>
      <c r="O13" s="40"/>
      <c r="P13" s="40"/>
      <c r="Q13" s="40"/>
      <c r="R13" s="37"/>
      <c r="AA13" s="3" t="s">
        <v>80</v>
      </c>
    </row>
    <row r="14" spans="2:27" x14ac:dyDescent="0.3">
      <c r="B14" s="80"/>
      <c r="C14" s="81"/>
      <c r="E14" s="35"/>
      <c r="F14" s="40"/>
      <c r="G14" s="40"/>
      <c r="H14" s="40"/>
      <c r="I14" s="40"/>
      <c r="J14" s="40"/>
      <c r="K14" s="40"/>
      <c r="L14" s="40"/>
      <c r="M14" s="40"/>
      <c r="N14" s="40"/>
      <c r="O14" s="40"/>
      <c r="P14" s="40"/>
      <c r="Q14" s="40"/>
      <c r="R14" s="37"/>
      <c r="AA14" s="3" t="s">
        <v>81</v>
      </c>
    </row>
    <row r="15" spans="2:27" x14ac:dyDescent="0.3">
      <c r="B15" s="80"/>
      <c r="C15" s="81"/>
      <c r="E15" s="35"/>
      <c r="F15" s="40"/>
      <c r="G15" s="40"/>
      <c r="H15" s="40"/>
      <c r="I15" s="40"/>
      <c r="J15" s="40"/>
      <c r="K15" s="40"/>
      <c r="L15" s="40"/>
      <c r="M15" s="40"/>
      <c r="N15" s="40"/>
      <c r="O15" s="40"/>
      <c r="P15" s="40"/>
      <c r="Q15" s="40"/>
      <c r="R15" s="37"/>
      <c r="AA15" s="3" t="s">
        <v>82</v>
      </c>
    </row>
    <row r="16" spans="2:27" x14ac:dyDescent="0.3">
      <c r="B16" s="80"/>
      <c r="C16" s="81"/>
      <c r="E16" s="35"/>
      <c r="F16" s="40"/>
      <c r="G16" s="40"/>
      <c r="H16" s="40"/>
      <c r="I16" s="40"/>
      <c r="J16" s="40"/>
      <c r="K16" s="40"/>
      <c r="L16" s="40"/>
      <c r="M16" s="40"/>
      <c r="N16" s="40"/>
      <c r="O16" s="40"/>
      <c r="P16" s="40"/>
      <c r="Q16" s="40"/>
      <c r="R16" s="37"/>
      <c r="AA16" s="3" t="s">
        <v>83</v>
      </c>
    </row>
    <row r="17" spans="2:27" x14ac:dyDescent="0.3">
      <c r="B17" s="80"/>
      <c r="C17" s="81"/>
      <c r="E17" s="35"/>
      <c r="F17" s="40"/>
      <c r="G17" s="40"/>
      <c r="H17" s="40"/>
      <c r="I17" s="40"/>
      <c r="J17" s="40"/>
      <c r="K17" s="40"/>
      <c r="L17" s="40"/>
      <c r="M17" s="40"/>
      <c r="N17" s="40"/>
      <c r="O17" s="40"/>
      <c r="P17" s="40"/>
      <c r="Q17" s="40"/>
      <c r="R17" s="37"/>
      <c r="AA17" s="3" t="s">
        <v>84</v>
      </c>
    </row>
    <row r="18" spans="2:27" x14ac:dyDescent="0.3">
      <c r="B18" s="80"/>
      <c r="C18" s="81"/>
      <c r="E18" s="35"/>
      <c r="F18" s="40"/>
      <c r="G18" s="40"/>
      <c r="H18" s="40"/>
      <c r="I18" s="40"/>
      <c r="J18" s="40"/>
      <c r="K18" s="40"/>
      <c r="L18" s="40"/>
      <c r="M18" s="40"/>
      <c r="N18" s="40"/>
      <c r="O18" s="40"/>
      <c r="P18" s="40"/>
      <c r="Q18" s="40"/>
      <c r="R18" s="37"/>
      <c r="AA18" s="3" t="s">
        <v>85</v>
      </c>
    </row>
    <row r="19" spans="2:27" x14ac:dyDescent="0.3">
      <c r="B19" s="80"/>
      <c r="C19" s="81"/>
      <c r="E19" s="35"/>
      <c r="F19" s="40"/>
      <c r="G19" s="40"/>
      <c r="H19" s="40"/>
      <c r="I19" s="40"/>
      <c r="J19" s="40"/>
      <c r="K19" s="40"/>
      <c r="L19" s="40"/>
      <c r="M19" s="40"/>
      <c r="N19" s="40"/>
      <c r="O19" s="40"/>
      <c r="P19" s="40"/>
      <c r="Q19" s="40"/>
      <c r="R19" s="37"/>
      <c r="AA19" s="3" t="s">
        <v>86</v>
      </c>
    </row>
    <row r="20" spans="2:27" x14ac:dyDescent="0.3">
      <c r="B20" s="80"/>
      <c r="C20" s="81"/>
      <c r="E20" s="35"/>
      <c r="F20" s="40"/>
      <c r="G20" s="40"/>
      <c r="H20" s="40"/>
      <c r="I20" s="40"/>
      <c r="J20" s="40"/>
      <c r="K20" s="40"/>
      <c r="L20" s="40"/>
      <c r="M20" s="40"/>
      <c r="N20" s="40"/>
      <c r="O20" s="40"/>
      <c r="P20" s="40"/>
      <c r="Q20" s="40"/>
      <c r="R20" s="37"/>
      <c r="AA20" s="3" t="s">
        <v>11</v>
      </c>
    </row>
    <row r="21" spans="2:27" x14ac:dyDescent="0.3">
      <c r="B21" s="80"/>
      <c r="C21" s="81"/>
      <c r="E21" s="35"/>
      <c r="F21" s="40"/>
      <c r="G21" s="40"/>
      <c r="H21" s="40"/>
      <c r="I21" s="40"/>
      <c r="J21" s="40"/>
      <c r="K21" s="40"/>
      <c r="L21" s="40"/>
      <c r="M21" s="40"/>
      <c r="N21" s="40"/>
      <c r="O21" s="40"/>
      <c r="P21" s="40"/>
      <c r="Q21" s="40"/>
      <c r="R21" s="37"/>
      <c r="AA21" s="3"/>
    </row>
    <row r="22" spans="2:27" x14ac:dyDescent="0.3">
      <c r="B22" s="80"/>
      <c r="C22" s="81"/>
      <c r="E22" s="35"/>
      <c r="F22" s="40"/>
      <c r="G22" s="40"/>
      <c r="H22" s="40"/>
      <c r="I22" s="40"/>
      <c r="J22" s="40"/>
      <c r="K22" s="40"/>
      <c r="L22" s="40"/>
      <c r="M22" s="40"/>
      <c r="N22" s="40"/>
      <c r="O22" s="40"/>
      <c r="P22" s="40"/>
      <c r="Q22" s="40"/>
      <c r="R22" s="37"/>
      <c r="AA22" s="3"/>
    </row>
    <row r="23" spans="2:27" x14ac:dyDescent="0.3">
      <c r="B23" s="80"/>
      <c r="C23" s="81"/>
      <c r="E23" s="35"/>
      <c r="F23" s="40"/>
      <c r="G23" s="40"/>
      <c r="H23" s="40"/>
      <c r="I23" s="40"/>
      <c r="J23" s="40"/>
      <c r="K23" s="40"/>
      <c r="L23" s="40"/>
      <c r="M23" s="40"/>
      <c r="N23" s="40"/>
      <c r="O23" s="40"/>
      <c r="P23" s="40"/>
      <c r="Q23" s="40"/>
      <c r="R23" s="37"/>
      <c r="AA23" s="3"/>
    </row>
    <row r="24" spans="2:27" x14ac:dyDescent="0.3">
      <c r="B24" s="80"/>
      <c r="C24" s="81"/>
      <c r="E24" s="35"/>
      <c r="F24" s="40"/>
      <c r="G24" s="40"/>
      <c r="H24" s="40"/>
      <c r="I24" s="40"/>
      <c r="J24" s="40"/>
      <c r="K24" s="40"/>
      <c r="L24" s="40"/>
      <c r="M24" s="40"/>
      <c r="N24" s="40"/>
      <c r="O24" s="40"/>
      <c r="P24" s="40"/>
      <c r="Q24" s="40"/>
      <c r="R24" s="37"/>
      <c r="AA24" s="3"/>
    </row>
    <row r="25" spans="2:27" x14ac:dyDescent="0.3">
      <c r="B25" s="78"/>
      <c r="C25" s="79"/>
      <c r="AA25" s="41"/>
    </row>
    <row r="26" spans="2:27" ht="15" customHeight="1" x14ac:dyDescent="0.3">
      <c r="B26" s="32" t="s">
        <v>87</v>
      </c>
      <c r="C26" s="38" t="str">
        <f>INDEX($E$4:$E$24,MATCH(MAX(INDEX($E$4:$R$24,,MATCH($R$4,$E$4:$R$4,0))),INDEX($E$4:$R$24,,MATCH($R$4,$E$4:$R$4,0)),0))</f>
        <v>Software 4</v>
      </c>
      <c r="E26" s="76" t="s">
        <v>88</v>
      </c>
      <c r="F26" s="76"/>
      <c r="G26" s="76"/>
      <c r="H26" s="76"/>
      <c r="I26" s="76"/>
      <c r="J26" s="76"/>
      <c r="K26" s="76"/>
      <c r="L26" s="76"/>
      <c r="M26" s="76"/>
      <c r="N26" s="76"/>
      <c r="O26" s="76"/>
      <c r="P26" s="76"/>
      <c r="Q26" s="76"/>
      <c r="R26" s="76"/>
      <c r="AA26" s="41"/>
    </row>
    <row r="27" spans="2:27" x14ac:dyDescent="0.3">
      <c r="B27" s="32" t="s">
        <v>72</v>
      </c>
      <c r="C27" s="42">
        <f>INDEX(INDEX($E$4:$R$24,,MATCH($C$5,$E$4:$R$4,0)),MATCH(MAX(INDEX($E$4:$R$24,,MATCH($R$4,$E$4:$R$4,0))),INDEX($E$4:$R$24,,MATCH($R$4,$E$4:$R$4,0)),0))</f>
        <v>8</v>
      </c>
      <c r="AA27" s="41"/>
    </row>
    <row r="28" spans="2:27" x14ac:dyDescent="0.3">
      <c r="B28" s="32" t="s">
        <v>74</v>
      </c>
      <c r="C28" s="39">
        <f>INDEX($Q$5:$Q$24,MATCH(MAX(INDEX($E$5:$R$24,,MATCH($R$5,$E$5:$R$5,0))),INDEX($E$5:$R$24,,MATCH($R$5,$E$5:$R$5,0)),0))</f>
        <v>15</v>
      </c>
      <c r="E28" s="77" t="str">
        <f>C12&amp;" "&amp;C31</f>
        <v>The software 4 software segment dominated the Canada regional XYZ market in terms of revenue in 2018. The market was valued at USD 8.0 Million in 2018 and is estimated to reach USD 15.0 Million by 2025, growing at a CAGR of 16.8% from 2019 to 2025. However, the software 4 segment is expected to witness highest growth rate of 16.8%. The segment was valued at USD 8.0 Million in 2018 and is expected to reach USD 15.0 Million by 2025</v>
      </c>
      <c r="AA28" s="41"/>
    </row>
    <row r="29" spans="2:27" x14ac:dyDescent="0.3">
      <c r="B29" s="32" t="s">
        <v>76</v>
      </c>
      <c r="C29" s="38">
        <f>MAX(INDEX($E$5:$R$24,,MATCH($R$5,$E$5:$R$5,0)))</f>
        <v>0.16800000000000001</v>
      </c>
      <c r="E29" s="77"/>
      <c r="AA29" s="41"/>
    </row>
    <row r="30" spans="2:27" x14ac:dyDescent="0.3">
      <c r="B30" s="78"/>
      <c r="C30" s="79"/>
      <c r="E30" s="77"/>
      <c r="AA30" s="41"/>
    </row>
    <row r="31" spans="2:27" ht="15" customHeight="1" x14ac:dyDescent="0.3">
      <c r="B31" s="80" t="s">
        <v>89</v>
      </c>
      <c r="C31" s="81" t="str">
        <f>"However, the "&amp;LOWER(C26)&amp;" segment is expected to witness highest growth rate of "&amp;TEXT(C29,"0.0%")&amp; ". The segment was valued at USD "&amp;TEXT(C27,"#,##0.0")&amp;" Million in "&amp;C5&amp;" and is expected to reach USD "&amp;TEXT(C28,"#,##0.0")&amp;" Million by 2025"</f>
        <v>However, the software 4 segment is expected to witness highest growth rate of 16.8%. The segment was valued at USD 8.0 Million in 2018 and is expected to reach USD 15.0 Million by 2025</v>
      </c>
      <c r="E31" s="77"/>
      <c r="AA31" s="41"/>
    </row>
    <row r="32" spans="2:27" x14ac:dyDescent="0.3">
      <c r="B32" s="80"/>
      <c r="C32" s="81"/>
      <c r="E32" s="77"/>
      <c r="AA32" s="41"/>
    </row>
    <row r="33" spans="2:27" x14ac:dyDescent="0.3">
      <c r="B33" s="80"/>
      <c r="C33" s="81"/>
      <c r="E33" s="77"/>
      <c r="AA33" s="41"/>
    </row>
    <row r="34" spans="2:27" x14ac:dyDescent="0.3">
      <c r="B34" s="80"/>
      <c r="C34" s="81"/>
      <c r="E34" s="77"/>
      <c r="AA34" s="41"/>
    </row>
    <row r="35" spans="2:27" x14ac:dyDescent="0.3">
      <c r="B35" s="80"/>
      <c r="C35" s="81"/>
      <c r="E35" s="77"/>
    </row>
    <row r="36" spans="2:27" x14ac:dyDescent="0.3">
      <c r="B36" s="80"/>
      <c r="C36" s="81"/>
      <c r="E36" s="77"/>
    </row>
    <row r="37" spans="2:27" x14ac:dyDescent="0.3">
      <c r="B37" s="80"/>
      <c r="C37" s="81"/>
      <c r="E37" s="77"/>
    </row>
    <row r="38" spans="2:27" x14ac:dyDescent="0.3">
      <c r="B38" s="80"/>
      <c r="C38" s="81"/>
      <c r="E38" s="77"/>
    </row>
    <row r="39" spans="2:27" x14ac:dyDescent="0.3">
      <c r="B39" s="80"/>
      <c r="C39" s="81"/>
      <c r="E39" s="77"/>
    </row>
    <row r="40" spans="2:27" x14ac:dyDescent="0.3">
      <c r="B40" s="80"/>
      <c r="C40" s="81"/>
      <c r="E40" s="77"/>
    </row>
    <row r="41" spans="2:27" x14ac:dyDescent="0.3">
      <c r="B41" s="80"/>
      <c r="C41" s="81"/>
      <c r="E41" s="77"/>
    </row>
    <row r="42" spans="2:27" x14ac:dyDescent="0.3">
      <c r="B42" s="80"/>
      <c r="C42" s="81"/>
      <c r="E42" s="77"/>
    </row>
    <row r="43" spans="2:27" x14ac:dyDescent="0.3">
      <c r="B43" s="80"/>
      <c r="C43" s="81"/>
      <c r="E43" s="77"/>
    </row>
    <row r="44" spans="2:27" x14ac:dyDescent="0.3">
      <c r="E44" s="77"/>
    </row>
    <row r="45" spans="2:27" ht="230.4" x14ac:dyDescent="0.3">
      <c r="B45" s="43" t="s">
        <v>90</v>
      </c>
      <c r="C45" s="44" t="str">
        <f>"The "&amp;LOWER(INDEX($E$5:$E$24,MATCH(MAX(INDEX($E$5:$R$24,,MATCH($C$5,$E$4:$R$4,0))),INDEX($E$5:$R$24,,MATCH($C$5,$E$4:$R$4,0)),0)))&amp;" segment dominated the market in terms of revenue in 2018. The market was valued at USD "&amp;TEXT(MAX(INDEX($E$5:$R$24,,MATCH($C$5,$E$4:$R$4,0))),"#,##0.0")&amp;" Million in 2018 and is estimated to reach USD "&amp;TEXT(INDEX($Q$5:$Q$24,MATCH(MAX(INDEX($E$5:$R$24,,MATCH($C$5,$F$4:$R$4,0))),INDEX($E$5:$R$24,,MATCH($C$5,$F$4:$R$4,0)),0)),"#,##0.0")&amp;" Million by 2025, growing at a CAGR of "&amp;TEXT(INDEX($R$5:$R$24,MATCH(MAX(INDEX($E$5:$R$24,,MATCH($C$5,$F$4:$R$4,0))),INDEX($E$5:$R$24,,MATCH($C$5,$F$4:$R$4,0)),0)),"0.0%")&amp;" from 2019 to 2025. However, the "&amp;LOWER(INDEX($E$4:$E$24,MATCH(MAX(INDEX($E$4:$R$24,,MATCH($R$4,$E$4:$R$4,0))),INDEX($E$4:$R$24,,MATCH($R$4,$E$4:$R$4,0)),0)))&amp;" segment is expected to witness highest growth rate of "&amp;TEXT(MAX(INDEX($E$5:$R$24,,MATCH($R$5,$E$5:$R$5,0))),"0.0%")&amp; ". The segment was valued at USD "&amp;TEXT(INDEX(INDEX($E$4:$R$24,,MATCH($C$5,$E$4:$R$4,0)),MATCH(MAX(INDEX($E$4:$R$24,,MATCH($R$4,$E$4:$R$4,0))),INDEX($E$4:$R$24,,MATCH($R$4,$E$4:$R$4,0)),0)),"#,##0.0")&amp;" Million in 2018 and is expected to reach USD "&amp;TEXT(INDEX($Q$5:$Q$24,MATCH(MAX(INDEX($E$5:$R$24,,MATCH($R$5,$E$5:$R$5,0))),INDEX($E$5:$R$24,,MATCH($R$5,$E$5:$R$5,0)),0)),"#,##0.0")&amp;" Million by 2025"</f>
        <v>The software 4 segment dominated the market in terms of revenue in 2018. The market was valued at USD 8.0 Million in 2018 and is estimated to reach USD 15.0 Million by 2025, growing at a CAGR of 16.8% from 2019 to 2025. However, the software 4 segment is expected to witness highest growth rate of 16.8%. The segment was valued at USD 8.0 Million in 2018 and is expected to reach USD 15.0 Million by 2025</v>
      </c>
      <c r="E45" s="77"/>
    </row>
    <row r="101" spans="5:5" ht="15" thickBot="1" x14ac:dyDescent="0.35"/>
    <row r="102" spans="5:5" ht="31.8" thickBot="1" x14ac:dyDescent="0.35">
      <c r="E102" s="45" t="s">
        <v>91</v>
      </c>
    </row>
  </sheetData>
  <mergeCells count="11">
    <mergeCell ref="B25:C25"/>
    <mergeCell ref="B2:C3"/>
    <mergeCell ref="E2:R3"/>
    <mergeCell ref="B11:C11"/>
    <mergeCell ref="B12:B24"/>
    <mergeCell ref="C12:C24"/>
    <mergeCell ref="E26:R26"/>
    <mergeCell ref="E28:E45"/>
    <mergeCell ref="B30:C30"/>
    <mergeCell ref="B31:B43"/>
    <mergeCell ref="C31:C43"/>
  </mergeCells>
  <phoneticPr fontId="16" type="noConversion"/>
  <conditionalFormatting sqref="T4">
    <cfRule type="containsText" dxfId="0" priority="1" operator="containsText" text="TRUE">
      <formula>NOT(ISERROR(SEARCH("TRUE",T4)))</formula>
    </cfRule>
  </conditionalFormatting>
  <dataValidations count="1">
    <dataValidation type="list" allowBlank="1" showInputMessage="1" sqref="C6" xr:uid="{00000000-0002-0000-0700-000000000000}">
      <formula1>$AA$2:$AA$2434</formula1>
    </dataValidation>
  </dataValidation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E101"/>
  <sheetViews>
    <sheetView showGridLines="0" zoomScale="85" zoomScaleNormal="85" workbookViewId="0">
      <selection activeCell="G23" sqref="G23"/>
    </sheetView>
  </sheetViews>
  <sheetFormatPr defaultRowHeight="14.4" x14ac:dyDescent="0.3"/>
  <cols>
    <col min="1" max="1" width="4.6640625" customWidth="1"/>
    <col min="2" max="2" width="19.6640625" bestFit="1" customWidth="1"/>
    <col min="3" max="3" width="25.6640625" customWidth="1"/>
    <col min="4" max="4" width="4.6640625" customWidth="1"/>
    <col min="5" max="5" width="19.6640625" customWidth="1"/>
    <col min="7" max="7" width="9.109375" customWidth="1"/>
    <col min="18" max="18" width="15.5546875" bestFit="1" customWidth="1"/>
    <col min="21" max="21" width="20.6640625" bestFit="1" customWidth="1"/>
    <col min="22" max="31" width="15.6640625" customWidth="1"/>
  </cols>
  <sheetData>
    <row r="2" spans="2:31" ht="15" customHeight="1" x14ac:dyDescent="0.3">
      <c r="B2" s="82" t="s">
        <v>59</v>
      </c>
      <c r="C2" s="83"/>
      <c r="E2" s="84" t="s">
        <v>60</v>
      </c>
      <c r="F2" s="85"/>
      <c r="G2" s="85"/>
      <c r="H2" s="85"/>
      <c r="I2" s="85"/>
      <c r="J2" s="85"/>
      <c r="K2" s="85"/>
      <c r="L2" s="85"/>
      <c r="M2" s="85"/>
      <c r="N2" s="85"/>
      <c r="O2" s="85"/>
      <c r="P2" s="85"/>
      <c r="Q2" s="85"/>
      <c r="R2" s="86"/>
      <c r="U2" s="82" t="s">
        <v>92</v>
      </c>
      <c r="V2" s="90"/>
      <c r="W2" s="90"/>
      <c r="X2" s="90"/>
      <c r="Y2" s="90"/>
      <c r="Z2" s="90"/>
      <c r="AA2" s="90"/>
      <c r="AB2" s="90"/>
      <c r="AC2" s="90"/>
      <c r="AD2" s="90"/>
      <c r="AE2" s="90"/>
    </row>
    <row r="3" spans="2:31" ht="15" customHeight="1" x14ac:dyDescent="0.3">
      <c r="B3" s="83"/>
      <c r="C3" s="83"/>
      <c r="E3" s="87"/>
      <c r="F3" s="88"/>
      <c r="G3" s="88"/>
      <c r="H3" s="88"/>
      <c r="I3" s="88"/>
      <c r="J3" s="88"/>
      <c r="K3" s="88"/>
      <c r="L3" s="88"/>
      <c r="M3" s="88"/>
      <c r="N3" s="88"/>
      <c r="O3" s="88"/>
      <c r="P3" s="88"/>
      <c r="Q3" s="88"/>
      <c r="R3" s="89"/>
      <c r="U3" s="90"/>
      <c r="V3" s="90"/>
      <c r="W3" s="90"/>
      <c r="X3" s="90"/>
      <c r="Y3" s="90"/>
      <c r="Z3" s="90"/>
      <c r="AA3" s="90"/>
      <c r="AB3" s="90"/>
      <c r="AC3" s="90"/>
      <c r="AD3" s="90"/>
      <c r="AE3" s="90"/>
    </row>
    <row r="4" spans="2:31" ht="15" customHeight="1" x14ac:dyDescent="0.3">
      <c r="B4" s="32" t="s">
        <v>63</v>
      </c>
      <c r="C4" s="33" t="s">
        <v>172</v>
      </c>
      <c r="E4" s="34" t="s">
        <v>4</v>
      </c>
      <c r="F4" s="34">
        <v>2014</v>
      </c>
      <c r="G4" s="34">
        <v>2015</v>
      </c>
      <c r="H4" s="34">
        <v>2016</v>
      </c>
      <c r="I4" s="34">
        <v>2017</v>
      </c>
      <c r="J4" s="34">
        <v>2018</v>
      </c>
      <c r="K4" s="34">
        <v>2019</v>
      </c>
      <c r="L4" s="34">
        <v>2020</v>
      </c>
      <c r="M4" s="34">
        <v>2021</v>
      </c>
      <c r="N4" s="34">
        <v>2022</v>
      </c>
      <c r="O4" s="34">
        <v>2023</v>
      </c>
      <c r="P4" s="34">
        <v>2025</v>
      </c>
      <c r="Q4" s="34">
        <v>2025</v>
      </c>
      <c r="R4" s="34" t="s">
        <v>65</v>
      </c>
      <c r="U4" s="46" t="s">
        <v>93</v>
      </c>
      <c r="V4" s="33" t="s">
        <v>94</v>
      </c>
      <c r="W4" s="33" t="s">
        <v>187</v>
      </c>
      <c r="X4" s="33" t="s">
        <v>15</v>
      </c>
      <c r="Y4" s="33" t="s">
        <v>95</v>
      </c>
      <c r="Z4" s="33" t="s">
        <v>96</v>
      </c>
      <c r="AA4" s="33" t="s">
        <v>96</v>
      </c>
      <c r="AB4" s="33"/>
      <c r="AC4" s="33"/>
      <c r="AD4" s="33"/>
      <c r="AE4" s="33"/>
    </row>
    <row r="5" spans="2:31" x14ac:dyDescent="0.3">
      <c r="B5" s="32" t="s">
        <v>67</v>
      </c>
      <c r="C5" s="33">
        <v>2018</v>
      </c>
      <c r="E5" s="35" t="s">
        <v>7</v>
      </c>
      <c r="F5" s="36">
        <v>1</v>
      </c>
      <c r="G5" s="36">
        <v>2</v>
      </c>
      <c r="H5" s="36">
        <v>3</v>
      </c>
      <c r="I5" s="36">
        <v>4</v>
      </c>
      <c r="J5" s="36">
        <v>5</v>
      </c>
      <c r="K5" s="36">
        <v>6</v>
      </c>
      <c r="L5" s="36">
        <v>7</v>
      </c>
      <c r="M5" s="36">
        <v>8</v>
      </c>
      <c r="N5" s="36">
        <v>9</v>
      </c>
      <c r="O5" s="36">
        <v>10</v>
      </c>
      <c r="P5" s="36">
        <v>11</v>
      </c>
      <c r="Q5" s="36">
        <v>12</v>
      </c>
      <c r="R5" s="37">
        <v>0.14147119382479989</v>
      </c>
      <c r="U5" s="46" t="s">
        <v>97</v>
      </c>
      <c r="V5" s="47" t="s">
        <v>98</v>
      </c>
      <c r="W5" s="47" t="s">
        <v>188</v>
      </c>
      <c r="X5" s="47" t="s">
        <v>21</v>
      </c>
      <c r="Y5" s="47" t="s">
        <v>99</v>
      </c>
      <c r="Z5" s="47" t="s">
        <v>100</v>
      </c>
      <c r="AA5" s="47" t="s">
        <v>101</v>
      </c>
      <c r="AB5" s="47"/>
      <c r="AC5" s="47"/>
      <c r="AD5" s="47"/>
      <c r="AE5" s="47"/>
    </row>
    <row r="6" spans="2:31" x14ac:dyDescent="0.3">
      <c r="B6" s="32" t="s">
        <v>93</v>
      </c>
      <c r="C6" s="33" t="s">
        <v>94</v>
      </c>
      <c r="E6" s="35" t="s">
        <v>8</v>
      </c>
      <c r="F6" s="36">
        <v>1</v>
      </c>
      <c r="G6" s="36">
        <v>2</v>
      </c>
      <c r="H6" s="36">
        <v>3</v>
      </c>
      <c r="I6" s="36">
        <v>4</v>
      </c>
      <c r="J6" s="36">
        <v>5</v>
      </c>
      <c r="K6" s="36">
        <v>6</v>
      </c>
      <c r="L6" s="36">
        <v>7</v>
      </c>
      <c r="M6" s="36">
        <v>8</v>
      </c>
      <c r="N6" s="36">
        <v>9</v>
      </c>
      <c r="O6" s="36">
        <v>10</v>
      </c>
      <c r="P6" s="36">
        <v>11</v>
      </c>
      <c r="Q6" s="36">
        <v>12</v>
      </c>
      <c r="R6" s="37">
        <v>0.16150349349941195</v>
      </c>
      <c r="U6" s="46" t="s">
        <v>102</v>
      </c>
      <c r="V6" s="47" t="s">
        <v>64</v>
      </c>
      <c r="W6" s="47" t="s">
        <v>189</v>
      </c>
      <c r="X6" s="47" t="s">
        <v>17</v>
      </c>
      <c r="Y6" s="47" t="s">
        <v>103</v>
      </c>
      <c r="Z6" s="47" t="s">
        <v>104</v>
      </c>
      <c r="AA6" s="47" t="s">
        <v>105</v>
      </c>
      <c r="AB6" s="47"/>
      <c r="AC6" s="47"/>
      <c r="AD6" s="47"/>
      <c r="AE6" s="47"/>
    </row>
    <row r="7" spans="2:31" x14ac:dyDescent="0.3">
      <c r="B7" s="32" t="s">
        <v>106</v>
      </c>
      <c r="C7" s="33" t="s">
        <v>98</v>
      </c>
      <c r="E7" s="35" t="s">
        <v>9</v>
      </c>
      <c r="F7" s="36">
        <v>1</v>
      </c>
      <c r="G7" s="36">
        <v>2</v>
      </c>
      <c r="H7" s="36">
        <v>3</v>
      </c>
      <c r="I7" s="36">
        <v>4</v>
      </c>
      <c r="J7" s="36">
        <v>5</v>
      </c>
      <c r="K7" s="36">
        <v>6</v>
      </c>
      <c r="L7" s="36">
        <v>7</v>
      </c>
      <c r="M7" s="36">
        <v>8</v>
      </c>
      <c r="N7" s="36">
        <v>9</v>
      </c>
      <c r="O7" s="36">
        <v>10</v>
      </c>
      <c r="P7" s="36">
        <v>11</v>
      </c>
      <c r="Q7" s="36">
        <v>12</v>
      </c>
      <c r="R7" s="37">
        <v>0.19828712804917559</v>
      </c>
      <c r="U7" s="46" t="s">
        <v>107</v>
      </c>
      <c r="V7" s="47" t="s">
        <v>108</v>
      </c>
      <c r="W7" s="47"/>
      <c r="X7" s="47" t="s">
        <v>18</v>
      </c>
      <c r="Y7" s="47" t="s">
        <v>109</v>
      </c>
      <c r="Z7" s="47" t="s">
        <v>110</v>
      </c>
      <c r="AA7" s="47" t="s">
        <v>111</v>
      </c>
      <c r="AB7" s="47"/>
      <c r="AC7" s="47"/>
      <c r="AD7" s="47"/>
      <c r="AE7" s="47"/>
    </row>
    <row r="8" spans="2:31" x14ac:dyDescent="0.3">
      <c r="B8" s="32" t="s">
        <v>70</v>
      </c>
      <c r="C8" s="38" t="str">
        <f>INDEX($E$5:$E$24,MATCH(MAX(INDEX($E$5:$R$24,,MATCH($C$5,$E$4:$R$4,0))),INDEX($E$5:$R$24,,MATCH($C$5,$E$4:$R$4,0)),0))</f>
        <v>North America</v>
      </c>
      <c r="E8" s="35" t="s">
        <v>112</v>
      </c>
      <c r="F8" s="36">
        <v>1</v>
      </c>
      <c r="G8" s="36">
        <v>2</v>
      </c>
      <c r="H8" s="36">
        <v>3</v>
      </c>
      <c r="I8" s="36">
        <v>4</v>
      </c>
      <c r="J8" s="36">
        <v>5</v>
      </c>
      <c r="K8" s="36">
        <v>6</v>
      </c>
      <c r="L8" s="36">
        <v>7</v>
      </c>
      <c r="M8" s="36">
        <v>8</v>
      </c>
      <c r="N8" s="36">
        <v>9</v>
      </c>
      <c r="O8" s="36">
        <v>10</v>
      </c>
      <c r="P8" s="36">
        <v>11</v>
      </c>
      <c r="Q8" s="36">
        <v>12</v>
      </c>
      <c r="R8" s="37">
        <v>0.1359675209882456</v>
      </c>
      <c r="U8" s="46" t="s">
        <v>113</v>
      </c>
      <c r="V8" s="47"/>
      <c r="W8" s="47"/>
      <c r="X8" s="47" t="s">
        <v>23</v>
      </c>
      <c r="Y8" s="47"/>
      <c r="Z8" s="47" t="s">
        <v>114</v>
      </c>
      <c r="AA8" s="47" t="s">
        <v>115</v>
      </c>
      <c r="AB8" s="47"/>
      <c r="AC8" s="47"/>
      <c r="AD8" s="47"/>
      <c r="AE8" s="47"/>
    </row>
    <row r="9" spans="2:31" x14ac:dyDescent="0.3">
      <c r="B9" s="32" t="s">
        <v>72</v>
      </c>
      <c r="C9" s="39">
        <f>MAX(INDEX($E$5:$R$24,,MATCH($C$5,$E$4:$R$4,0)))</f>
        <v>5</v>
      </c>
      <c r="E9" s="35" t="s">
        <v>11</v>
      </c>
      <c r="F9" s="36">
        <v>1</v>
      </c>
      <c r="G9" s="36">
        <v>2</v>
      </c>
      <c r="H9" s="36">
        <v>3</v>
      </c>
      <c r="I9" s="36">
        <v>4</v>
      </c>
      <c r="J9" s="36">
        <v>5</v>
      </c>
      <c r="K9" s="36">
        <v>6</v>
      </c>
      <c r="L9" s="36">
        <v>7</v>
      </c>
      <c r="M9" s="36">
        <v>8</v>
      </c>
      <c r="N9" s="36">
        <v>9</v>
      </c>
      <c r="O9" s="36">
        <v>10</v>
      </c>
      <c r="P9" s="36">
        <v>11</v>
      </c>
      <c r="Q9" s="36">
        <v>12</v>
      </c>
      <c r="R9" s="37">
        <v>8.4678920530713464E-2</v>
      </c>
      <c r="U9" s="46" t="s">
        <v>116</v>
      </c>
      <c r="V9" s="47"/>
      <c r="W9" s="47"/>
      <c r="X9" s="47" t="s">
        <v>24</v>
      </c>
      <c r="Y9" s="47"/>
      <c r="Z9" s="47" t="s">
        <v>117</v>
      </c>
      <c r="AA9" s="47" t="s">
        <v>118</v>
      </c>
      <c r="AB9" s="47"/>
      <c r="AC9" s="47"/>
      <c r="AD9" s="47"/>
      <c r="AE9" s="47"/>
    </row>
    <row r="10" spans="2:31" x14ac:dyDescent="0.3">
      <c r="B10" s="32" t="s">
        <v>74</v>
      </c>
      <c r="C10" s="39">
        <f>INDEX($Q$5:$Q$24,MATCH(MAX(INDEX($E$5:$R$24,,MATCH($C$5,$F$4:$R$4,0))),INDEX($E$5:$R$24,,MATCH($C$5,$F$4:$R$4,0)),0))</f>
        <v>12</v>
      </c>
      <c r="E10" s="35"/>
      <c r="F10" s="36"/>
      <c r="G10" s="36"/>
      <c r="H10" s="36"/>
      <c r="I10" s="36"/>
      <c r="J10" s="36"/>
      <c r="K10" s="36"/>
      <c r="L10" s="36"/>
      <c r="M10" s="36"/>
      <c r="N10" s="36"/>
      <c r="O10" s="36"/>
      <c r="P10" s="36"/>
      <c r="Q10" s="36"/>
      <c r="R10" s="37"/>
      <c r="U10" s="46" t="s">
        <v>119</v>
      </c>
      <c r="V10" s="47"/>
      <c r="W10" s="47"/>
      <c r="X10" s="47" t="s">
        <v>25</v>
      </c>
      <c r="Y10" s="47"/>
      <c r="Z10" s="47" t="s">
        <v>120</v>
      </c>
      <c r="AA10" s="47" t="s">
        <v>120</v>
      </c>
      <c r="AB10" s="47"/>
      <c r="AC10" s="47"/>
      <c r="AD10" s="47"/>
      <c r="AE10" s="47"/>
    </row>
    <row r="11" spans="2:31" x14ac:dyDescent="0.3">
      <c r="B11" s="32" t="s">
        <v>76</v>
      </c>
      <c r="C11" s="38">
        <f>INDEX($R$5:$R$24,MATCH(MAX(INDEX($E$5:$R$24,,MATCH($C$5,$F$4:$R$4,0))),INDEX($E$5:$R$24,,MATCH($C$5,$F$4:$R$4,0)),0))</f>
        <v>0.14147119382479989</v>
      </c>
      <c r="E11" s="35"/>
      <c r="F11" s="40"/>
      <c r="G11" s="40"/>
      <c r="H11" s="40"/>
      <c r="I11" s="40"/>
      <c r="J11" s="40"/>
      <c r="K11" s="40"/>
      <c r="L11" s="40"/>
      <c r="M11" s="40"/>
      <c r="N11" s="40"/>
      <c r="O11" s="40"/>
      <c r="P11" s="40"/>
      <c r="Q11" s="40"/>
      <c r="R11" s="37"/>
      <c r="U11" s="46" t="s">
        <v>121</v>
      </c>
      <c r="V11" s="47"/>
      <c r="W11" s="47"/>
      <c r="X11" s="47" t="s">
        <v>26</v>
      </c>
      <c r="Y11" s="47"/>
      <c r="Z11" s="47"/>
      <c r="AA11" s="47"/>
      <c r="AB11" s="47"/>
      <c r="AC11" s="47"/>
      <c r="AD11" s="47"/>
      <c r="AE11" s="47"/>
    </row>
    <row r="12" spans="2:31" x14ac:dyDescent="0.3">
      <c r="B12" s="78"/>
      <c r="C12" s="79"/>
      <c r="E12" s="35"/>
      <c r="F12" s="40"/>
      <c r="G12" s="40"/>
      <c r="H12" s="40"/>
      <c r="I12" s="40"/>
      <c r="J12" s="40"/>
      <c r="K12" s="40"/>
      <c r="L12" s="40"/>
      <c r="M12" s="40"/>
      <c r="N12" s="40"/>
      <c r="O12" s="40"/>
      <c r="P12" s="40"/>
      <c r="Q12" s="40"/>
      <c r="R12" s="37"/>
      <c r="U12" s="46" t="s">
        <v>122</v>
      </c>
      <c r="V12" s="47"/>
      <c r="W12" s="47"/>
      <c r="X12" s="47" t="s">
        <v>28</v>
      </c>
      <c r="Y12" s="47"/>
      <c r="Z12" s="47"/>
      <c r="AA12" s="47"/>
      <c r="AB12" s="47"/>
      <c r="AC12" s="47"/>
      <c r="AD12" s="47"/>
      <c r="AE12" s="47"/>
    </row>
    <row r="13" spans="2:31" ht="15" customHeight="1" x14ac:dyDescent="0.3">
      <c r="B13" s="91" t="s">
        <v>79</v>
      </c>
      <c r="C13" s="94" t="str">
        <f>"The "&amp;C8&amp;" "&amp;LOWER(C7)&amp;" segment contributed for USD "&amp;TEXT(C9,"#,##0.0")&amp;" Million in "&amp;C5&amp;" and is expected to generate a revenue of USD "&amp;TEXT(C10,"#,##0.0")&amp;" Million by 2025, growing at a CAGR of "&amp;TEXT(C11,"0.0%")&amp;" from "&amp;C5+1&amp;" to 2025."</f>
        <v>The North America hardware segment contributed for USD 5.0 Million in 2018 and is expected to generate a revenue of USD 12.0 Million by 2025, growing at a CAGR of 14.1% from 2019 to 2025.</v>
      </c>
      <c r="E13" s="35"/>
      <c r="F13" s="40"/>
      <c r="G13" s="40"/>
      <c r="H13" s="40"/>
      <c r="I13" s="40"/>
      <c r="J13" s="40"/>
      <c r="K13" s="40"/>
      <c r="L13" s="40"/>
      <c r="M13" s="40"/>
      <c r="N13" s="40"/>
      <c r="O13" s="40"/>
      <c r="P13" s="40"/>
      <c r="Q13" s="40"/>
      <c r="R13" s="37"/>
      <c r="U13" s="46" t="s">
        <v>123</v>
      </c>
      <c r="V13" s="47"/>
      <c r="W13" s="47"/>
      <c r="X13" s="47" t="s">
        <v>29</v>
      </c>
      <c r="Y13" s="47"/>
      <c r="Z13" s="47"/>
      <c r="AA13" s="47"/>
      <c r="AB13" s="47"/>
      <c r="AC13" s="47"/>
      <c r="AD13" s="47"/>
      <c r="AE13" s="47"/>
    </row>
    <row r="14" spans="2:31" x14ac:dyDescent="0.3">
      <c r="B14" s="92"/>
      <c r="C14" s="95"/>
      <c r="E14" s="35"/>
      <c r="F14" s="40"/>
      <c r="G14" s="40"/>
      <c r="H14" s="40"/>
      <c r="I14" s="40"/>
      <c r="J14" s="40"/>
      <c r="K14" s="40"/>
      <c r="L14" s="40"/>
      <c r="M14" s="40"/>
      <c r="N14" s="40"/>
      <c r="O14" s="40"/>
      <c r="P14" s="40"/>
      <c r="Q14" s="40"/>
      <c r="R14" s="37"/>
      <c r="U14" s="46" t="s">
        <v>124</v>
      </c>
      <c r="V14" s="47"/>
      <c r="W14" s="47"/>
      <c r="X14" s="47" t="s">
        <v>30</v>
      </c>
      <c r="Y14" s="47"/>
      <c r="Z14" s="47"/>
      <c r="AA14" s="47"/>
      <c r="AB14" s="47"/>
      <c r="AC14" s="47"/>
      <c r="AD14" s="47"/>
      <c r="AE14" s="47"/>
    </row>
    <row r="15" spans="2:31" x14ac:dyDescent="0.3">
      <c r="B15" s="92"/>
      <c r="C15" s="95"/>
      <c r="E15" s="35"/>
      <c r="F15" s="40"/>
      <c r="G15" s="40"/>
      <c r="H15" s="40"/>
      <c r="I15" s="40"/>
      <c r="J15" s="40"/>
      <c r="K15" s="40"/>
      <c r="L15" s="40"/>
      <c r="M15" s="40"/>
      <c r="N15" s="40"/>
      <c r="O15" s="40"/>
      <c r="P15" s="40"/>
      <c r="Q15" s="40"/>
      <c r="R15" s="37"/>
      <c r="U15" s="46" t="s">
        <v>125</v>
      </c>
      <c r="V15" s="47"/>
      <c r="W15" s="47"/>
      <c r="X15" s="47" t="s">
        <v>31</v>
      </c>
      <c r="Y15" s="47"/>
      <c r="Z15" s="47"/>
      <c r="AA15" s="47"/>
      <c r="AB15" s="47"/>
      <c r="AC15" s="47"/>
      <c r="AD15" s="47"/>
      <c r="AE15" s="47"/>
    </row>
    <row r="16" spans="2:31" x14ac:dyDescent="0.3">
      <c r="B16" s="92"/>
      <c r="C16" s="95"/>
      <c r="E16" s="35"/>
      <c r="F16" s="40"/>
      <c r="G16" s="40"/>
      <c r="H16" s="40"/>
      <c r="I16" s="40"/>
      <c r="J16" s="40"/>
      <c r="K16" s="40"/>
      <c r="L16" s="40"/>
      <c r="M16" s="40"/>
      <c r="N16" s="40"/>
      <c r="O16" s="40"/>
      <c r="P16" s="40"/>
      <c r="Q16" s="40"/>
      <c r="R16" s="37"/>
      <c r="U16" s="46" t="s">
        <v>126</v>
      </c>
      <c r="V16" s="47"/>
      <c r="W16" s="47"/>
      <c r="X16" s="47" t="s">
        <v>33</v>
      </c>
      <c r="Y16" s="47"/>
      <c r="Z16" s="47"/>
      <c r="AA16" s="47"/>
      <c r="AB16" s="47"/>
      <c r="AC16" s="47"/>
      <c r="AD16" s="47"/>
      <c r="AE16" s="47"/>
    </row>
    <row r="17" spans="2:31" x14ac:dyDescent="0.3">
      <c r="B17" s="92"/>
      <c r="C17" s="95"/>
      <c r="E17" s="35"/>
      <c r="F17" s="40"/>
      <c r="G17" s="40"/>
      <c r="H17" s="40"/>
      <c r="I17" s="40"/>
      <c r="J17" s="40"/>
      <c r="K17" s="40"/>
      <c r="L17" s="40"/>
      <c r="M17" s="40"/>
      <c r="N17" s="40"/>
      <c r="O17" s="40"/>
      <c r="P17" s="40"/>
      <c r="Q17" s="40"/>
      <c r="R17" s="37"/>
      <c r="U17" s="46" t="s">
        <v>127</v>
      </c>
      <c r="V17" s="47"/>
      <c r="W17" s="47"/>
      <c r="X17" s="47" t="s">
        <v>34</v>
      </c>
      <c r="Y17" s="47"/>
      <c r="Z17" s="47"/>
      <c r="AA17" s="47"/>
      <c r="AB17" s="47"/>
      <c r="AC17" s="47"/>
      <c r="AD17" s="47"/>
      <c r="AE17" s="47"/>
    </row>
    <row r="18" spans="2:31" x14ac:dyDescent="0.3">
      <c r="B18" s="92"/>
      <c r="C18" s="95"/>
      <c r="E18" s="35"/>
      <c r="F18" s="40"/>
      <c r="G18" s="40"/>
      <c r="H18" s="40"/>
      <c r="I18" s="40"/>
      <c r="J18" s="40"/>
      <c r="K18" s="40"/>
      <c r="L18" s="40"/>
      <c r="M18" s="40"/>
      <c r="N18" s="40"/>
      <c r="O18" s="40"/>
      <c r="P18" s="40"/>
      <c r="Q18" s="40"/>
      <c r="R18" s="37"/>
      <c r="U18" s="46" t="s">
        <v>128</v>
      </c>
      <c r="V18" s="47"/>
      <c r="W18" s="47"/>
      <c r="X18" s="47" t="s">
        <v>35</v>
      </c>
      <c r="Y18" s="47"/>
      <c r="Z18" s="47"/>
      <c r="AA18" s="47"/>
      <c r="AB18" s="47"/>
      <c r="AC18" s="47"/>
      <c r="AD18" s="47"/>
      <c r="AE18" s="47"/>
    </row>
    <row r="19" spans="2:31" x14ac:dyDescent="0.3">
      <c r="B19" s="92"/>
      <c r="C19" s="95"/>
      <c r="E19" s="35"/>
      <c r="F19" s="40"/>
      <c r="G19" s="40"/>
      <c r="H19" s="40"/>
      <c r="I19" s="40"/>
      <c r="J19" s="40"/>
      <c r="K19" s="40"/>
      <c r="L19" s="40"/>
      <c r="M19" s="40"/>
      <c r="N19" s="40"/>
      <c r="O19" s="40"/>
      <c r="P19" s="40"/>
      <c r="Q19" s="40"/>
      <c r="R19" s="37"/>
      <c r="U19" s="46" t="s">
        <v>129</v>
      </c>
      <c r="V19" s="47"/>
      <c r="W19" s="47"/>
      <c r="X19" s="47" t="s">
        <v>36</v>
      </c>
      <c r="Y19" s="47"/>
      <c r="Z19" s="47"/>
      <c r="AA19" s="47"/>
      <c r="AB19" s="47"/>
      <c r="AC19" s="47"/>
      <c r="AD19" s="47"/>
      <c r="AE19" s="47"/>
    </row>
    <row r="20" spans="2:31" x14ac:dyDescent="0.3">
      <c r="B20" s="92"/>
      <c r="C20" s="95"/>
      <c r="E20" s="35"/>
      <c r="F20" s="40"/>
      <c r="G20" s="40"/>
      <c r="H20" s="40"/>
      <c r="I20" s="40"/>
      <c r="J20" s="40"/>
      <c r="K20" s="40"/>
      <c r="L20" s="40"/>
      <c r="M20" s="40"/>
      <c r="N20" s="40"/>
      <c r="O20" s="40"/>
      <c r="P20" s="40"/>
      <c r="Q20" s="40"/>
      <c r="R20" s="37"/>
      <c r="U20" s="46" t="s">
        <v>130</v>
      </c>
      <c r="V20" s="47"/>
      <c r="W20" s="47"/>
      <c r="X20" s="47"/>
      <c r="Y20" s="47"/>
      <c r="Z20" s="47"/>
      <c r="AA20" s="47"/>
      <c r="AB20" s="47"/>
      <c r="AC20" s="47"/>
      <c r="AD20" s="47"/>
      <c r="AE20" s="47"/>
    </row>
    <row r="21" spans="2:31" x14ac:dyDescent="0.3">
      <c r="B21" s="92"/>
      <c r="C21" s="95"/>
      <c r="E21" s="35"/>
      <c r="F21" s="40"/>
      <c r="G21" s="40"/>
      <c r="H21" s="40"/>
      <c r="I21" s="40"/>
      <c r="J21" s="40"/>
      <c r="K21" s="40"/>
      <c r="L21" s="40"/>
      <c r="M21" s="40"/>
      <c r="N21" s="40"/>
      <c r="O21" s="40"/>
      <c r="P21" s="40"/>
      <c r="Q21" s="40"/>
      <c r="R21" s="37"/>
      <c r="U21" s="46" t="s">
        <v>131</v>
      </c>
      <c r="V21" s="47"/>
      <c r="W21" s="47"/>
      <c r="X21" s="47"/>
      <c r="Y21" s="47"/>
      <c r="Z21" s="47"/>
      <c r="AA21" s="47"/>
      <c r="AB21" s="47"/>
      <c r="AC21" s="47"/>
      <c r="AD21" s="47"/>
      <c r="AE21" s="47"/>
    </row>
    <row r="22" spans="2:31" x14ac:dyDescent="0.3">
      <c r="B22" s="92"/>
      <c r="C22" s="95"/>
      <c r="E22" s="35"/>
      <c r="F22" s="40"/>
      <c r="G22" s="40"/>
      <c r="H22" s="40"/>
      <c r="I22" s="40"/>
      <c r="J22" s="40"/>
      <c r="K22" s="40"/>
      <c r="L22" s="40"/>
      <c r="M22" s="40"/>
      <c r="N22" s="40"/>
      <c r="O22" s="40"/>
      <c r="P22" s="40"/>
      <c r="Q22" s="40"/>
      <c r="R22" s="37"/>
      <c r="U22" s="46" t="s">
        <v>132</v>
      </c>
      <c r="V22" s="47"/>
      <c r="W22" s="47"/>
      <c r="X22" s="47"/>
      <c r="Y22" s="47"/>
      <c r="Z22" s="47"/>
      <c r="AA22" s="47"/>
      <c r="AB22" s="47"/>
      <c r="AC22" s="47"/>
      <c r="AD22" s="47"/>
      <c r="AE22" s="47"/>
    </row>
    <row r="23" spans="2:31" x14ac:dyDescent="0.3">
      <c r="B23" s="92"/>
      <c r="C23" s="95"/>
      <c r="E23" s="35"/>
      <c r="F23" s="40"/>
      <c r="G23" s="40"/>
      <c r="H23" s="40"/>
      <c r="I23" s="40"/>
      <c r="J23" s="40"/>
      <c r="K23" s="40"/>
      <c r="L23" s="40"/>
      <c r="M23" s="40"/>
      <c r="N23" s="40"/>
      <c r="O23" s="40"/>
      <c r="P23" s="40"/>
      <c r="Q23" s="40"/>
      <c r="R23" s="37"/>
      <c r="U23" s="46" t="s">
        <v>133</v>
      </c>
      <c r="V23" s="47"/>
      <c r="W23" s="47"/>
      <c r="X23" s="47"/>
      <c r="Y23" s="47"/>
      <c r="Z23" s="47"/>
      <c r="AA23" s="47"/>
      <c r="AB23" s="47"/>
      <c r="AC23" s="47"/>
      <c r="AD23" s="47"/>
      <c r="AE23" s="47"/>
    </row>
    <row r="24" spans="2:31" x14ac:dyDescent="0.3">
      <c r="B24" s="93"/>
      <c r="C24" s="96"/>
      <c r="E24" s="35"/>
      <c r="F24" s="40"/>
      <c r="G24" s="40"/>
      <c r="H24" s="40"/>
      <c r="I24" s="40"/>
      <c r="J24" s="40"/>
      <c r="K24" s="40"/>
      <c r="L24" s="40"/>
      <c r="M24" s="40"/>
      <c r="N24" s="40"/>
      <c r="O24" s="40"/>
      <c r="P24" s="40"/>
      <c r="Q24" s="40"/>
      <c r="R24" s="37"/>
      <c r="U24" s="46" t="s">
        <v>134</v>
      </c>
      <c r="V24" s="47"/>
      <c r="W24" s="47"/>
      <c r="X24" s="47"/>
      <c r="Y24" s="47"/>
      <c r="Z24" s="47"/>
      <c r="AA24" s="47"/>
      <c r="AB24" s="47"/>
      <c r="AC24" s="47"/>
      <c r="AD24" s="47"/>
      <c r="AE24" s="47"/>
    </row>
    <row r="25" spans="2:31" ht="15" customHeight="1" x14ac:dyDescent="0.3">
      <c r="B25" s="78"/>
      <c r="C25" s="79"/>
    </row>
    <row r="26" spans="2:31" x14ac:dyDescent="0.3">
      <c r="B26" s="32" t="s">
        <v>87</v>
      </c>
      <c r="C26" s="38" t="str">
        <f>INDEX($E$4:$E$24,MATCH(MAX(INDEX($E$4:$R$24,,MATCH($R$4,$E$4:$R$4,0))),INDEX($E$4:$R$24,,MATCH($R$4,$E$4:$R$4,0)),0))</f>
        <v>Asia Pacific</v>
      </c>
      <c r="E26" s="76" t="s">
        <v>88</v>
      </c>
      <c r="F26" s="76"/>
      <c r="G26" s="76"/>
      <c r="H26" s="76"/>
      <c r="I26" s="76"/>
      <c r="J26" s="76"/>
      <c r="K26" s="76"/>
      <c r="L26" s="76"/>
      <c r="M26" s="76"/>
      <c r="N26" s="76"/>
      <c r="O26" s="76"/>
      <c r="P26" s="76"/>
      <c r="Q26" s="76"/>
      <c r="R26" s="76"/>
    </row>
    <row r="27" spans="2:31" x14ac:dyDescent="0.3">
      <c r="B27" s="32" t="s">
        <v>72</v>
      </c>
      <c r="C27" s="42">
        <f>INDEX(INDEX($E$4:$R$24,,MATCH($C$5,$E$4:$R$4,0)),MATCH(MAX(INDEX($E$4:$R$24,,MATCH($R$4,$E$4:$R$4,0))),INDEX($E$4:$R$24,,MATCH($R$4,$E$4:$R$4,0)),0))</f>
        <v>5</v>
      </c>
    </row>
    <row r="28" spans="2:31" x14ac:dyDescent="0.3">
      <c r="B28" s="32" t="s">
        <v>74</v>
      </c>
      <c r="C28" s="39">
        <f>INDEX($Q$5:$Q$24,MATCH(MAX(INDEX($E$5:$R$24,,MATCH($R$5,$E$5:$R$5,0))),INDEX($E$5:$R$24,,MATCH($R$5,$E$5:$R$5,0)),0))</f>
        <v>12</v>
      </c>
      <c r="E28" s="81" t="str">
        <f>C13&amp;" "&amp;C31</f>
        <v>The North America hardware segment contributed for USD 5.0 Million in 2018 and is expected to generate a revenue of USD 12.0 Million by 2025, growing at a CAGR of 14.1% from 2019 to 2025. However, the Asia Pacific region is expected to witness highest growth rate of 19.8%. The regional segment was valued at USD 5.0 Million in 2018 and is expected to reach USD 12.0 Million by 2025</v>
      </c>
    </row>
    <row r="29" spans="2:31" x14ac:dyDescent="0.3">
      <c r="B29" s="32" t="s">
        <v>76</v>
      </c>
      <c r="C29" s="38">
        <f>MAX(INDEX($E$5:$R$24,,MATCH($R$5,$E$5:$R$5,0)))</f>
        <v>0.19828712804917559</v>
      </c>
      <c r="E29" s="81"/>
    </row>
    <row r="30" spans="2:31" ht="15" customHeight="1" x14ac:dyDescent="0.3">
      <c r="B30" s="78"/>
      <c r="C30" s="79"/>
      <c r="E30" s="81"/>
    </row>
    <row r="31" spans="2:31" x14ac:dyDescent="0.3">
      <c r="B31" s="80" t="s">
        <v>89</v>
      </c>
      <c r="C31" s="81" t="str">
        <f>"However, the "&amp;C26&amp;" region is expected to witness highest growth rate of "&amp;TEXT(C29,"0.0%")&amp; ". The regional segment was valued at USD "&amp;TEXT(C27,"#,##0.0")&amp;" Million in "&amp;C5&amp;" and is expected to reach USD "&amp;TEXT(C28,"#,##0.0")&amp;" Million by 2025"</f>
        <v>However, the Asia Pacific region is expected to witness highest growth rate of 19.8%. The regional segment was valued at USD 5.0 Million in 2018 and is expected to reach USD 12.0 Million by 2025</v>
      </c>
      <c r="E31" s="81"/>
    </row>
    <row r="32" spans="2:31" x14ac:dyDescent="0.3">
      <c r="B32" s="80"/>
      <c r="C32" s="81"/>
      <c r="E32" s="81"/>
    </row>
    <row r="33" spans="2:5" x14ac:dyDescent="0.3">
      <c r="B33" s="80"/>
      <c r="C33" s="81"/>
      <c r="E33" s="81"/>
    </row>
    <row r="34" spans="2:5" x14ac:dyDescent="0.3">
      <c r="B34" s="80"/>
      <c r="C34" s="81"/>
      <c r="E34" s="81"/>
    </row>
    <row r="35" spans="2:5" x14ac:dyDescent="0.3">
      <c r="B35" s="80"/>
      <c r="C35" s="81"/>
      <c r="E35" s="81"/>
    </row>
    <row r="36" spans="2:5" x14ac:dyDescent="0.3">
      <c r="B36" s="80"/>
      <c r="C36" s="81"/>
      <c r="E36" s="81"/>
    </row>
    <row r="37" spans="2:5" x14ac:dyDescent="0.3">
      <c r="B37" s="80"/>
      <c r="C37" s="81"/>
      <c r="E37" s="81"/>
    </row>
    <row r="38" spans="2:5" x14ac:dyDescent="0.3">
      <c r="B38" s="80"/>
      <c r="C38" s="81"/>
      <c r="E38" s="81"/>
    </row>
    <row r="39" spans="2:5" x14ac:dyDescent="0.3">
      <c r="B39" s="80"/>
      <c r="C39" s="81"/>
      <c r="E39" s="81"/>
    </row>
    <row r="40" spans="2:5" x14ac:dyDescent="0.3">
      <c r="B40" s="80"/>
      <c r="C40" s="81"/>
      <c r="E40" s="81"/>
    </row>
    <row r="41" spans="2:5" x14ac:dyDescent="0.3">
      <c r="B41" s="80"/>
      <c r="C41" s="81"/>
    </row>
    <row r="42" spans="2:5" x14ac:dyDescent="0.3">
      <c r="B42" s="80"/>
      <c r="C42" s="81"/>
    </row>
    <row r="43" spans="2:5" x14ac:dyDescent="0.3">
      <c r="B43" s="80"/>
      <c r="C43" s="81"/>
    </row>
    <row r="100" spans="5:5" ht="15" thickBot="1" x14ac:dyDescent="0.35"/>
    <row r="101" spans="5:5" ht="31.8" thickBot="1" x14ac:dyDescent="0.35">
      <c r="E101" s="45" t="s">
        <v>91</v>
      </c>
    </row>
  </sheetData>
  <mergeCells count="12">
    <mergeCell ref="B2:C3"/>
    <mergeCell ref="E2:R3"/>
    <mergeCell ref="U2:AE3"/>
    <mergeCell ref="B12:C12"/>
    <mergeCell ref="B13:B24"/>
    <mergeCell ref="C13:C24"/>
    <mergeCell ref="B25:C25"/>
    <mergeCell ref="E26:R26"/>
    <mergeCell ref="E28:E40"/>
    <mergeCell ref="B30:C30"/>
    <mergeCell ref="B31:B43"/>
    <mergeCell ref="C31:C43"/>
  </mergeCells>
  <dataValidations count="2">
    <dataValidation type="list" allowBlank="1" showInputMessage="1" showErrorMessage="1" sqref="C6" xr:uid="{00000000-0002-0000-0800-000000000000}">
      <formula1>$V$4:$AE$4</formula1>
    </dataValidation>
    <dataValidation type="list" allowBlank="1" showInputMessage="1" sqref="C7" xr:uid="{00000000-0002-0000-0800-000001000000}">
      <formula1>INDIRECT($C$6)</formula1>
    </dataValidation>
  </dataValidation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T13"/>
  <sheetViews>
    <sheetView zoomScale="85" zoomScaleNormal="85" workbookViewId="0"/>
  </sheetViews>
  <sheetFormatPr defaultRowHeight="14.4" x14ac:dyDescent="0.3"/>
  <cols>
    <col min="3" max="14" width="10" bestFit="1" customWidth="1"/>
  </cols>
  <sheetData>
    <row r="2" spans="2:20" x14ac:dyDescent="0.3">
      <c r="B2" s="2" t="s">
        <v>93</v>
      </c>
      <c r="C2" s="2">
        <v>2014</v>
      </c>
      <c r="D2" s="2">
        <v>2015</v>
      </c>
      <c r="E2" s="2">
        <v>2016</v>
      </c>
      <c r="F2" s="2">
        <v>2017</v>
      </c>
      <c r="G2" s="2">
        <v>2018</v>
      </c>
      <c r="H2" s="2">
        <v>2019</v>
      </c>
      <c r="I2" s="2">
        <v>2020</v>
      </c>
      <c r="J2" s="2">
        <v>2021</v>
      </c>
      <c r="K2" s="2">
        <v>2022</v>
      </c>
      <c r="L2" s="2">
        <v>2023</v>
      </c>
      <c r="M2" s="2">
        <v>2024</v>
      </c>
      <c r="N2" s="2">
        <v>2025</v>
      </c>
      <c r="O2" s="2" t="s">
        <v>5</v>
      </c>
      <c r="R2" s="52"/>
    </row>
    <row r="3" spans="2:20" x14ac:dyDescent="0.3">
      <c r="B3" s="2" t="s">
        <v>139</v>
      </c>
      <c r="C3" s="53">
        <v>6458.0000000000027</v>
      </c>
      <c r="D3" s="53">
        <v>6555.9067650913084</v>
      </c>
      <c r="E3" s="53">
        <v>6655.2978495772622</v>
      </c>
      <c r="F3" s="53">
        <v>6756.1957565409093</v>
      </c>
      <c r="G3" s="53">
        <v>6858.6233302241744</v>
      </c>
      <c r="H3" s="53">
        <v>6962.6037612000191</v>
      </c>
      <c r="I3" s="53">
        <v>7068.1605916230055</v>
      </c>
      <c r="J3" s="53">
        <v>7175.3177205594648</v>
      </c>
      <c r="K3" s="53">
        <v>7284.09940939847</v>
      </c>
      <c r="L3" s="53">
        <v>7394.5302873448445</v>
      </c>
      <c r="M3" s="53">
        <v>7506.6353569954508</v>
      </c>
      <c r="N3" s="53">
        <v>7620.4400000000087</v>
      </c>
      <c r="O3" s="54">
        <f>(N3/H3)^(1/6)-1</f>
        <v>1.5160539654893945E-2</v>
      </c>
      <c r="Q3">
        <v>6458</v>
      </c>
      <c r="R3" s="55">
        <v>0.18</v>
      </c>
      <c r="S3">
        <f>Q3*R3</f>
        <v>1162.44</v>
      </c>
      <c r="T3">
        <f>Q3+S3</f>
        <v>7620.4400000000005</v>
      </c>
    </row>
    <row r="4" spans="2:20" x14ac:dyDescent="0.3">
      <c r="B4" s="2" t="s">
        <v>140</v>
      </c>
      <c r="C4" s="53">
        <v>9487.0000000000018</v>
      </c>
      <c r="D4" s="53">
        <v>9819.0635150136513</v>
      </c>
      <c r="E4" s="53">
        <v>10162.749901114388</v>
      </c>
      <c r="F4" s="53">
        <v>10518.465981473686</v>
      </c>
      <c r="G4" s="53">
        <v>10886.632818867978</v>
      </c>
      <c r="H4" s="53">
        <v>11267.686214092628</v>
      </c>
      <c r="I4" s="53">
        <v>11662.077221821353</v>
      </c>
      <c r="J4" s="53">
        <v>12070.272684521744</v>
      </c>
      <c r="K4" s="53">
        <v>12492.755785058847</v>
      </c>
      <c r="L4" s="53">
        <v>12930.026618640984</v>
      </c>
      <c r="M4" s="53">
        <v>13382.602784784756</v>
      </c>
      <c r="N4" s="53">
        <v>13851.020000000008</v>
      </c>
      <c r="O4" s="54">
        <f t="shared" ref="O4:O8" si="0">(N4/H4)^(1/6)-1</f>
        <v>3.5001951619442195E-2</v>
      </c>
      <c r="Q4">
        <v>9487</v>
      </c>
      <c r="R4" s="55">
        <v>0.46</v>
      </c>
      <c r="S4">
        <f t="shared" ref="S4:S7" si="1">Q4*R4</f>
        <v>4364.0200000000004</v>
      </c>
      <c r="T4">
        <f t="shared" ref="T4:T7" si="2">Q4+S4</f>
        <v>13851.02</v>
      </c>
    </row>
    <row r="5" spans="2:20" x14ac:dyDescent="0.3">
      <c r="B5" s="2" t="s">
        <v>141</v>
      </c>
      <c r="C5" s="53">
        <v>12548.000000000002</v>
      </c>
      <c r="D5" s="53">
        <v>12832.783603213906</v>
      </c>
      <c r="E5" s="53">
        <v>13124.030523343612</v>
      </c>
      <c r="F5" s="53">
        <v>13421.887448839871</v>
      </c>
      <c r="G5" s="53">
        <v>13726.504397326649</v>
      </c>
      <c r="H5" s="53">
        <v>14038.034791158509</v>
      </c>
      <c r="I5" s="53">
        <v>14356.635534692798</v>
      </c>
      <c r="J5" s="53">
        <v>14682.467093315574</v>
      </c>
      <c r="K5" s="53">
        <v>15015.69357426106</v>
      </c>
      <c r="L5" s="53">
        <v>15356.482809265357</v>
      </c>
      <c r="M5" s="53">
        <v>15705.006439096005</v>
      </c>
      <c r="N5" s="53">
        <v>16061.44</v>
      </c>
      <c r="O5" s="54">
        <f t="shared" si="0"/>
        <v>2.2695537393521148E-2</v>
      </c>
      <c r="Q5">
        <v>12548</v>
      </c>
      <c r="R5" s="55">
        <v>0.28000000000000003</v>
      </c>
      <c r="S5">
        <f t="shared" si="1"/>
        <v>3513.4400000000005</v>
      </c>
      <c r="T5">
        <f t="shared" si="2"/>
        <v>16061.44</v>
      </c>
    </row>
    <row r="6" spans="2:20" x14ac:dyDescent="0.3">
      <c r="B6" s="2" t="s">
        <v>142</v>
      </c>
      <c r="C6" s="53">
        <v>19475.000000000004</v>
      </c>
      <c r="D6" s="53">
        <v>19972.789866279694</v>
      </c>
      <c r="E6" s="53">
        <v>20483.30346816764</v>
      </c>
      <c r="F6" s="53">
        <v>21006.866030138655</v>
      </c>
      <c r="G6" s="53">
        <v>21543.81108955319</v>
      </c>
      <c r="H6" s="53">
        <v>22094.480709138486</v>
      </c>
      <c r="I6" s="53">
        <v>22659.225694900812</v>
      </c>
      <c r="J6" s="53">
        <v>23238.405819607669</v>
      </c>
      <c r="K6" s="53">
        <v>23832.390051982286</v>
      </c>
      <c r="L6" s="53">
        <v>24441.556791756444</v>
      </c>
      <c r="M6" s="53">
        <v>25066.294110731327</v>
      </c>
      <c r="N6" s="53">
        <v>25707.000000000055</v>
      </c>
      <c r="O6" s="54">
        <f t="shared" si="0"/>
        <v>2.5560455264682425E-2</v>
      </c>
      <c r="Q6">
        <v>19475</v>
      </c>
      <c r="R6" s="55">
        <v>0.32</v>
      </c>
      <c r="S6">
        <f t="shared" si="1"/>
        <v>6232</v>
      </c>
      <c r="T6">
        <f t="shared" si="2"/>
        <v>25707</v>
      </c>
    </row>
    <row r="7" spans="2:20" x14ac:dyDescent="0.3">
      <c r="B7" s="2" t="s">
        <v>143</v>
      </c>
      <c r="C7" s="53">
        <v>3247.9999999999945</v>
      </c>
      <c r="D7" s="53">
        <v>3348.8861815969103</v>
      </c>
      <c r="E7" s="53">
        <v>3452.9059905451822</v>
      </c>
      <c r="F7" s="53">
        <v>3560.1567604956813</v>
      </c>
      <c r="G7" s="53">
        <v>3670.7388483814125</v>
      </c>
      <c r="H7" s="53">
        <v>3784.7557283237343</v>
      </c>
      <c r="I7" s="53">
        <v>3902.314088455395</v>
      </c>
      <c r="J7" s="53">
        <v>4023.5239307509969</v>
      </c>
      <c r="K7" s="53">
        <v>4148.4986739582882</v>
      </c>
      <c r="L7" s="53">
        <v>4277.3552597266134</v>
      </c>
      <c r="M7" s="53">
        <v>4410.2142620318173</v>
      </c>
      <c r="N7" s="53">
        <v>4547.1999999999971</v>
      </c>
      <c r="O7" s="54">
        <f t="shared" si="0"/>
        <v>3.1061016501513494E-2</v>
      </c>
      <c r="Q7">
        <v>3248</v>
      </c>
      <c r="R7" s="55">
        <v>0.4</v>
      </c>
      <c r="S7">
        <f t="shared" si="1"/>
        <v>1299.2</v>
      </c>
      <c r="T7">
        <f t="shared" si="2"/>
        <v>4547.2</v>
      </c>
    </row>
    <row r="8" spans="2:20" x14ac:dyDescent="0.3">
      <c r="B8" s="2" t="s">
        <v>12</v>
      </c>
      <c r="C8" s="56">
        <v>51215.999999999993</v>
      </c>
      <c r="D8" s="56">
        <v>52537.941985462538</v>
      </c>
      <c r="E8" s="56">
        <v>53894.004765460559</v>
      </c>
      <c r="F8" s="56">
        <v>55285.06903569214</v>
      </c>
      <c r="G8" s="56">
        <v>56712.038223591961</v>
      </c>
      <c r="H8" s="56">
        <v>58175.839075062642</v>
      </c>
      <c r="I8" s="56">
        <v>59677.422256350488</v>
      </c>
      <c r="J8" s="56">
        <v>61217.762971456061</v>
      </c>
      <c r="K8" s="56">
        <v>62797.861595481008</v>
      </c>
      <c r="L8" s="56">
        <v>64418.744324322251</v>
      </c>
      <c r="M8" s="56">
        <v>66081.463841135323</v>
      </c>
      <c r="N8" s="56">
        <v>67787.100000000166</v>
      </c>
      <c r="O8" s="54">
        <f t="shared" si="0"/>
        <v>2.581111343061826E-2</v>
      </c>
    </row>
    <row r="12" spans="2:20" x14ac:dyDescent="0.3">
      <c r="B12" t="s">
        <v>144</v>
      </c>
    </row>
    <row r="13" spans="2:20" x14ac:dyDescent="0.3">
      <c r="B13" t="s">
        <v>145</v>
      </c>
      <c r="E13" t="s">
        <v>146</v>
      </c>
    </row>
  </sheetData>
  <conditionalFormatting sqref="O3:O8">
    <cfRule type="dataBar" priority="1">
      <dataBar>
        <cfvo type="min"/>
        <cfvo type="max"/>
        <color rgb="FF638EC6"/>
      </dataBar>
      <extLst>
        <ext xmlns:x14="http://schemas.microsoft.com/office/spreadsheetml/2009/9/main" uri="{B025F937-C7B1-47D3-B67F-A62EFF666E3E}">
          <x14:id>{0B2736F6-CF81-49D0-BE01-DD5D69D33A89}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B2736F6-CF81-49D0-BE01-DD5D69D33A89}">
            <x14:dataBar minLength="0" maxLength="100" border="1" negativeBarBorderColorSameAsPositive="0">
              <x14:cfvo type="autoMin"/>
              <x14:cfvo type="autoMax"/>
              <x14:borderColor rgb="FF638EC6"/>
              <x14:negativeFillColor rgb="FFFF0000"/>
              <x14:negativeBorderColor rgb="FFFF0000"/>
              <x14:axisColor rgb="FF000000"/>
            </x14:dataBar>
          </x14:cfRule>
          <xm:sqref>O3:O8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20"/>
  <sheetViews>
    <sheetView workbookViewId="0">
      <selection activeCell="M21" sqref="M21"/>
    </sheetView>
  </sheetViews>
  <sheetFormatPr defaultRowHeight="14.4" x14ac:dyDescent="0.3"/>
  <sheetData>
    <row r="2" spans="2:10" x14ac:dyDescent="0.3">
      <c r="B2" s="46" t="s">
        <v>67</v>
      </c>
      <c r="C2" s="57">
        <v>2017</v>
      </c>
      <c r="D2" s="57">
        <v>2018</v>
      </c>
      <c r="E2" s="57">
        <v>2019</v>
      </c>
      <c r="G2" s="46" t="s">
        <v>87</v>
      </c>
      <c r="H2" s="38" t="e">
        <f>INDEX($G$5:$G$22,MATCH(MAX($T$5:$T$22),$T$5:$T$22,0))</f>
        <v>#N/A</v>
      </c>
      <c r="I2" s="38" t="e">
        <f>INDEX($G$5:$G$22,MATCH(MAX($T$5:$T$22),$T$5:$T$22,0))</f>
        <v>#N/A</v>
      </c>
      <c r="J2" s="38" t="e">
        <f>INDEX($G$5:$G$22,MATCH(MAX($T$5:$T$22),$T$5:$T$22,0))</f>
        <v>#N/A</v>
      </c>
    </row>
    <row r="3" spans="2:10" x14ac:dyDescent="0.3">
      <c r="B3" s="46" t="s">
        <v>70</v>
      </c>
      <c r="C3" s="38" t="e">
        <f>INDEX($G$5:$G$22,MATCH(MAX($K$5:$K$22),$K$5:$K$22,0))</f>
        <v>#N/A</v>
      </c>
      <c r="D3" s="38" t="e">
        <f>INDEX($G$5:$G$22,MATCH(MAX($L$5:$L$22),$L$5:$L$22,0))</f>
        <v>#N/A</v>
      </c>
      <c r="E3" s="38" t="e">
        <f>INDEX($G$5:$G$22,MATCH(MAX($M$5:$M$22),$M$5:$M$22,0))</f>
        <v>#N/A</v>
      </c>
      <c r="G3" s="46" t="s">
        <v>72</v>
      </c>
      <c r="H3" s="39" t="e">
        <f>INDEX($K$5:$K$22,MATCH(MAX($T$5:$T$22),$T$5:$T$22,0))</f>
        <v>#N/A</v>
      </c>
      <c r="I3" s="39" t="e">
        <f>INDEX($L$5:$L$22,MATCH(MAX($T$5:$T$22),$T$5:$T$22,0))</f>
        <v>#N/A</v>
      </c>
      <c r="J3" s="39" t="e">
        <f>INDEX($M$5:$M$22,MATCH(MAX($T$5:$T$22),$T$5:$T$22,0))</f>
        <v>#N/A</v>
      </c>
    </row>
    <row r="4" spans="2:10" x14ac:dyDescent="0.3">
      <c r="B4" s="46" t="s">
        <v>72</v>
      </c>
      <c r="C4" s="39" t="e">
        <f>INDEX($K$5:$K$22,MATCH(MAX($K$5:$K$22),$K$5:$K$22,0))</f>
        <v>#N/A</v>
      </c>
      <c r="D4" s="39" t="e">
        <f>INDEX($L$5:$L$22,MATCH(MAX($L$5:$L$22),$L$5:$L$22,0))</f>
        <v>#N/A</v>
      </c>
      <c r="E4" s="39" t="e">
        <f>INDEX($M$5:$M$22,MATCH(MAX($M$5:$M$22),$M$5:$M$22,0))</f>
        <v>#N/A</v>
      </c>
      <c r="G4" s="46" t="s">
        <v>74</v>
      </c>
      <c r="H4" s="39" t="e">
        <f>INDEX($S$5:$S$22,MATCH(MAX($T$5:$T$22),$T$5:$T$22,0))</f>
        <v>#N/A</v>
      </c>
      <c r="I4" s="39" t="e">
        <f>INDEX($S$5:$S$22,MATCH(MAX($T$5:$T$22),$T$5:$T$22,0))</f>
        <v>#N/A</v>
      </c>
      <c r="J4" s="39" t="e">
        <f>INDEX($S$5:$S$22,MATCH(MAX($T$5:$T$22),$T$5:$T$22,0))</f>
        <v>#N/A</v>
      </c>
    </row>
    <row r="5" spans="2:10" x14ac:dyDescent="0.3">
      <c r="B5" s="46" t="s">
        <v>74</v>
      </c>
      <c r="C5" s="39" t="e">
        <f>INDEX($S$5:$S$22,MATCH(MAX($K$5:$K$22),$K$5:$K$22,0))</f>
        <v>#N/A</v>
      </c>
      <c r="D5" s="39" t="e">
        <f>INDEX($S$5:$S$22,MATCH(MAX($L$5:$L$22),$L$5:$L$22,0))</f>
        <v>#N/A</v>
      </c>
      <c r="E5" s="39" t="e">
        <f>INDEX($S$5:$S$22,MATCH(MAX($M$5:$M$22),$M$5:$M$22,0))</f>
        <v>#N/A</v>
      </c>
      <c r="G5" s="46" t="s">
        <v>76</v>
      </c>
      <c r="H5" s="38" t="e">
        <f>INDEX($T$5:$T$22,MATCH(MAX($T$5:$T$22),$T$5:$T$22,0))</f>
        <v>#N/A</v>
      </c>
      <c r="I5" s="38" t="e">
        <f>INDEX($T$5:$T$22,MATCH(MAX($T$5:$T$22),$T$5:$T$22,0))</f>
        <v>#N/A</v>
      </c>
      <c r="J5" s="38" t="e">
        <f>INDEX($T$5:$T$22,MATCH(MAX($T$5:$T$22),$T$5:$T$22,0))</f>
        <v>#N/A</v>
      </c>
    </row>
    <row r="6" spans="2:10" x14ac:dyDescent="0.3">
      <c r="B6" s="46" t="s">
        <v>76</v>
      </c>
      <c r="C6" s="38" t="e">
        <f>INDEX($T$5:$T$22,MATCH(MAX($K$5:$K$22),$K$5:$K$22,0))</f>
        <v>#N/A</v>
      </c>
      <c r="D6" s="38" t="e">
        <f>INDEX($T$5:$T$22,MATCH(MAX($L$5:$L$22),$L$5:$L$22,0))</f>
        <v>#N/A</v>
      </c>
      <c r="E6" s="38" t="e">
        <f>INDEX($T$5:$T$22,MATCH(MAX($M$5:$M$22),$M$5:$M$22,0))</f>
        <v>#N/A</v>
      </c>
      <c r="G6" s="78"/>
      <c r="H6" s="79"/>
      <c r="I6" s="79"/>
      <c r="J6" s="97"/>
    </row>
    <row r="7" spans="2:10" x14ac:dyDescent="0.3">
      <c r="B7" s="78"/>
      <c r="C7" s="79"/>
      <c r="D7" s="79"/>
      <c r="E7" s="97"/>
      <c r="G7" s="98" t="s">
        <v>89</v>
      </c>
      <c r="H7" s="81" t="e">
        <f>"However, "&amp;H2&amp;" segment is expected to grow at a significant growth rate of "&amp;TEXT(H5,"0.0%")&amp; ". The market was valued at USD "&amp;TEXT(H3,"#,##0.0")&amp;" Million in 2017 and is expected to reach USD "&amp;TEXT(H4,"#,##0.0")&amp;" Million by 2025"</f>
        <v>#N/A</v>
      </c>
      <c r="I7" s="81" t="e">
        <f>"However, "&amp;I2&amp;" segment is expected to grow at a significant growth rate of "&amp;TEXT(I5,"0.0%")&amp; ". The market was valued at USD "&amp;TEXT(I3,"#,##0.0")&amp;" Million in 2018 and is expected to reach USD "&amp;TEXT(I4,"#,##0.0")&amp;" Million by 2025"</f>
        <v>#N/A</v>
      </c>
      <c r="J7" s="81" t="e">
        <f>"However, "&amp;J2&amp;" segment is expected to grow at a significant growth rate of "&amp;TEXT(J5,"0.0%")&amp; ". The market was valued at USD "&amp;TEXT(J3,"#,##0.0")&amp;" Million in 2019 and is expected to reach USD "&amp;TEXT(J4,"#,##0.0")&amp;" Million by 2025"</f>
        <v>#N/A</v>
      </c>
    </row>
    <row r="8" spans="2:10" x14ac:dyDescent="0.3">
      <c r="B8" s="98" t="s">
        <v>79</v>
      </c>
      <c r="C8" s="81" t="e">
        <f>C3&amp;" segment dominated the market in 2017. The market was valued at USD "&amp;TEXT(C4,"#,##0.0")&amp;" Million in 2019 and is expected to reach USD "&amp;TEXT(C5,"#,##0.0")&amp;" Million by 2025, growing at a CAGR of "&amp;TEXT(C6,"0.0%")</f>
        <v>#N/A</v>
      </c>
      <c r="D8" s="81" t="e">
        <f>D3&amp;" segment dominated the market in 2018. The market was valued at USD "&amp;TEXT(D4,"#,##0.0")&amp;" Million in 2019 and is expected to reach USD "&amp;TEXT(D5,"#,##0.0")&amp;" Million by 2025, growing at a CAGR of "&amp;TEXT(D6,"0.0%")</f>
        <v>#N/A</v>
      </c>
      <c r="E8" s="81" t="e">
        <f>E3&amp;" segment dominated the market in 2019. The market was valued at USD "&amp;TEXT(E4,"#,##0.0")&amp;" Million in 2019 and is expected to reach USD "&amp;TEXT(E5,"#,##0.0")&amp;" Million by 2025, growing at a CAGR of "&amp;TEXT(E6,"0.0%")</f>
        <v>#N/A</v>
      </c>
      <c r="G8" s="98"/>
      <c r="H8" s="81"/>
      <c r="I8" s="81"/>
      <c r="J8" s="81"/>
    </row>
    <row r="9" spans="2:10" x14ac:dyDescent="0.3">
      <c r="B9" s="98"/>
      <c r="C9" s="81"/>
      <c r="D9" s="81"/>
      <c r="E9" s="81"/>
      <c r="G9" s="98"/>
      <c r="H9" s="81"/>
      <c r="I9" s="81"/>
      <c r="J9" s="81"/>
    </row>
    <row r="10" spans="2:10" x14ac:dyDescent="0.3">
      <c r="B10" s="98"/>
      <c r="C10" s="81"/>
      <c r="D10" s="81"/>
      <c r="E10" s="81"/>
      <c r="G10" s="98"/>
      <c r="H10" s="81"/>
      <c r="I10" s="81"/>
      <c r="J10" s="81"/>
    </row>
    <row r="11" spans="2:10" x14ac:dyDescent="0.3">
      <c r="B11" s="98"/>
      <c r="C11" s="81"/>
      <c r="D11" s="81"/>
      <c r="E11" s="81"/>
      <c r="G11" s="98"/>
      <c r="H11" s="81"/>
      <c r="I11" s="81"/>
      <c r="J11" s="81"/>
    </row>
    <row r="12" spans="2:10" x14ac:dyDescent="0.3">
      <c r="B12" s="98"/>
      <c r="C12" s="81"/>
      <c r="D12" s="81"/>
      <c r="E12" s="81"/>
      <c r="G12" s="98"/>
      <c r="H12" s="81"/>
      <c r="I12" s="81"/>
      <c r="J12" s="81"/>
    </row>
    <row r="13" spans="2:10" x14ac:dyDescent="0.3">
      <c r="B13" s="98"/>
      <c r="C13" s="81"/>
      <c r="D13" s="81"/>
      <c r="E13" s="81"/>
      <c r="G13" s="98"/>
      <c r="H13" s="81"/>
      <c r="I13" s="81"/>
      <c r="J13" s="81"/>
    </row>
    <row r="14" spans="2:10" x14ac:dyDescent="0.3">
      <c r="B14" s="98"/>
      <c r="C14" s="81"/>
      <c r="D14" s="81"/>
      <c r="E14" s="81"/>
      <c r="G14" s="98"/>
      <c r="H14" s="81"/>
      <c r="I14" s="81"/>
      <c r="J14" s="81"/>
    </row>
    <row r="15" spans="2:10" x14ac:dyDescent="0.3">
      <c r="B15" s="98"/>
      <c r="C15" s="81"/>
      <c r="D15" s="81"/>
      <c r="E15" s="81"/>
      <c r="G15" s="98"/>
      <c r="H15" s="81"/>
      <c r="I15" s="81"/>
      <c r="J15" s="81"/>
    </row>
    <row r="16" spans="2:10" x14ac:dyDescent="0.3">
      <c r="B16" s="98"/>
      <c r="C16" s="81"/>
      <c r="D16" s="81"/>
      <c r="E16" s="81"/>
      <c r="G16" s="98"/>
      <c r="H16" s="81"/>
      <c r="I16" s="81"/>
      <c r="J16" s="81"/>
    </row>
    <row r="17" spans="2:10" x14ac:dyDescent="0.3">
      <c r="B17" s="98"/>
      <c r="C17" s="81"/>
      <c r="D17" s="81"/>
      <c r="E17" s="81"/>
      <c r="G17" s="98"/>
      <c r="H17" s="81"/>
      <c r="I17" s="81"/>
      <c r="J17" s="81"/>
    </row>
    <row r="18" spans="2:10" x14ac:dyDescent="0.3">
      <c r="B18" s="98"/>
      <c r="C18" s="81"/>
      <c r="D18" s="81"/>
      <c r="E18" s="81"/>
      <c r="G18" s="98"/>
      <c r="H18" s="81"/>
      <c r="I18" s="81"/>
      <c r="J18" s="81"/>
    </row>
    <row r="19" spans="2:10" x14ac:dyDescent="0.3">
      <c r="B19" s="98"/>
      <c r="C19" s="81"/>
      <c r="D19" s="81"/>
      <c r="E19" s="81"/>
      <c r="G19" s="98"/>
      <c r="H19" s="81"/>
      <c r="I19" s="81"/>
      <c r="J19" s="81"/>
    </row>
    <row r="20" spans="2:10" x14ac:dyDescent="0.3">
      <c r="B20" s="98"/>
      <c r="C20" s="81"/>
      <c r="D20" s="81"/>
      <c r="E20" s="81"/>
    </row>
  </sheetData>
  <mergeCells count="10">
    <mergeCell ref="G6:J6"/>
    <mergeCell ref="B7:E7"/>
    <mergeCell ref="G7:G19"/>
    <mergeCell ref="H7:H19"/>
    <mergeCell ref="I7:I19"/>
    <mergeCell ref="J7:J19"/>
    <mergeCell ref="B8:B20"/>
    <mergeCell ref="C8:C20"/>
    <mergeCell ref="D8:D20"/>
    <mergeCell ref="E8:E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FINAL Revenue v3.2 (Mn)</vt:lpstr>
      <vt:lpstr>legacy FINAL v1.3</vt:lpstr>
      <vt:lpstr>dev v3.0 rough 1 (rev)</vt:lpstr>
      <vt:lpstr>dev v3.0 rough 1 (vol)</vt:lpstr>
      <vt:lpstr>dev CNAS Vol</vt:lpstr>
      <vt:lpstr>legacy Template (Regional)</vt:lpstr>
      <vt:lpstr>legacy Template (Segmental)</vt:lpstr>
      <vt:lpstr>dev Rough 1</vt:lpstr>
      <vt:lpstr>dev Rough 2</vt:lpstr>
      <vt:lpstr>dev Rough 3</vt:lpstr>
      <vt:lpstr>Application</vt:lpstr>
      <vt:lpstr>Component</vt:lpstr>
      <vt:lpstr>Printer_Type</vt:lpstr>
      <vt:lpstr>Technology</vt:lpstr>
      <vt:lpstr>Vertical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Automated Writeup Template v2_Nikhil</dc:title>
  <dc:creator/>
  <cp:keywords>Automated Writeup Template v2_Nikhil</cp:keywords>
  <cp:lastModifiedBy/>
  <dcterms:created xsi:type="dcterms:W3CDTF">2015-06-05T18:17:20Z</dcterms:created>
  <dcterms:modified xsi:type="dcterms:W3CDTF">2021-07-04T08:54:33Z</dcterms:modified>
</cp:coreProperties>
</file>