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defaultThemeVersion="166925"/>
  <xr:revisionPtr revIDLastSave="0" documentId="13_ncr:1_{65BC7D36-23FC-45A3-9CBA-95AF4DE5276F}" xr6:coauthVersionLast="47" xr6:coauthVersionMax="47" xr10:uidLastSave="{00000000-0000-0000-0000-000000000000}"/>
  <bookViews>
    <workbookView xWindow="-108" yWindow="-108" windowWidth="23256" windowHeight="12456" activeTab="1" xr2:uid="{F1F31DDD-98AC-4891-9777-AA2D93241542}"/>
  </bookViews>
  <sheets>
    <sheet name="Cover Sheet" sheetId="13" r:id="rId1"/>
    <sheet name="All Sales" sheetId="1" r:id="rId2"/>
    <sheet name="North" sheetId="2" r:id="rId3"/>
    <sheet name="South" sheetId="3" r:id="rId4"/>
    <sheet name="East" sheetId="4" r:id="rId5"/>
    <sheet name="West" sheetId="5" r:id="rId6"/>
    <sheet name="Sales Data" sheetId="7" r:id="rId7"/>
    <sheet name="Chart" sheetId="8" r:id="rId8"/>
    <sheet name="Sales Analysis" sheetId="10" r:id="rId9"/>
    <sheet name="New staff" sheetId="12" r:id="rId10"/>
  </sheets>
  <externalReferences>
    <externalReference r:id="rId11"/>
  </externalReferences>
  <definedNames>
    <definedName name="_xlnm._FilterDatabase" localSheetId="1" hidden="1">'All Sales'!$A$1:$I$390</definedName>
    <definedName name="_xlnm._FilterDatabase" localSheetId="4" hidden="1">East!$A$3:$I$99</definedName>
    <definedName name="_xlnm._FilterDatabase" localSheetId="2" hidden="1">North!$A$3:$I$99</definedName>
    <definedName name="_xlnm._FilterDatabase" localSheetId="6" hidden="1">'Sales Data'!$A$2:$I$2</definedName>
    <definedName name="_xlnm._FilterDatabase" localSheetId="3" hidden="1">South!$A$3:$I$102</definedName>
    <definedName name="_xlnm._FilterDatabase" localSheetId="5" hidden="1">West!$A$3:$I$3</definedName>
    <definedName name="bev">[1]Sheet2!$H$7:$H$12</definedName>
    <definedName name="bg">[1]Sheet2!$H$2:$H$6</definedName>
    <definedName name="candy">[1]Sheet2!$H$13:$H$17</definedName>
    <definedName name="cmeat">[1]Sheet2!$H$22:$H$23</definedName>
    <definedName name="Co_List">[1]Sheet2!$A$2:$A$27</definedName>
    <definedName name="condiment">[1]Sheet2!$H$24:$H$27</definedName>
    <definedName name="_xlnm.Criteria" localSheetId="2">North!$B:$B</definedName>
    <definedName name="dairyp">[1]Sheet2!$H$28:$H$32</definedName>
    <definedName name="e">[1]Sheet3!$D$6:$D$10</definedName>
    <definedName name="_xlnm.Extract" localSheetId="2">North!$J$3:$R$3</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2" l="1"/>
  <c r="E4" i="12"/>
  <c r="E5" i="12"/>
  <c r="E6" i="12"/>
  <c r="E7" i="12"/>
  <c r="E8" i="12"/>
  <c r="E9" i="12"/>
  <c r="E10" i="12"/>
  <c r="E11" i="12"/>
  <c r="E12" i="12"/>
  <c r="E13" i="12"/>
  <c r="E14" i="12"/>
  <c r="E15" i="12"/>
  <c r="E16" i="12"/>
  <c r="E17" i="12"/>
  <c r="E18" i="12"/>
  <c r="E19" i="12"/>
  <c r="E20" i="12"/>
  <c r="E21" i="12"/>
  <c r="E2" i="12"/>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B5" i="8"/>
  <c r="B4" i="8"/>
  <c r="B3" i="8"/>
  <c r="B2" i="8"/>
  <c r="F102" i="5"/>
  <c r="F100" i="4"/>
  <c r="F103" i="3"/>
  <c r="F100" i="2"/>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3" i="7"/>
  <c r="F392" i="7"/>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4" i="2"/>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4" i="3"/>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4" i="5"/>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4" i="4"/>
  <c r="L3" i="5"/>
  <c r="M3" i="5"/>
  <c r="N3" i="5"/>
  <c r="O3" i="5"/>
  <c r="K3" i="5"/>
  <c r="L3" i="4"/>
  <c r="M3" i="4"/>
  <c r="N3" i="4"/>
  <c r="O3" i="4"/>
  <c r="K3" i="4"/>
  <c r="L3" i="3"/>
  <c r="M3" i="3"/>
  <c r="N3" i="3"/>
  <c r="O3" i="3"/>
  <c r="K3" i="3"/>
  <c r="L3" i="2"/>
  <c r="M3" i="2"/>
  <c r="N3" i="2"/>
  <c r="O3" i="2"/>
  <c r="K3"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2" i="1"/>
  <c r="H100" i="4" l="1"/>
  <c r="C4" i="8" s="1"/>
  <c r="H102" i="5"/>
  <c r="C5" i="8" s="1"/>
  <c r="H100" i="2"/>
  <c r="C2" i="8" s="1"/>
  <c r="H103" i="3"/>
  <c r="C3" i="8" s="1"/>
  <c r="H392" i="7"/>
  <c r="J39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876852-D39F-4EB8-BF00-EDF5B08B4D71}" keepAlive="1" name="Query - new staff" description="Connection to the 'new staff' query in the workbook." type="5" refreshedVersion="0" background="1">
    <dbPr connection="Provider=Microsoft.Mashup.OleDb.1;Data Source=$Workbook$;Location=&quot;new staff&quot;;Extended Properties=&quot;&quot;" command="SELECT * FROM [new staff]"/>
  </connection>
</connections>
</file>

<file path=xl/sharedStrings.xml><?xml version="1.0" encoding="utf-8"?>
<sst xmlns="http://schemas.openxmlformats.org/spreadsheetml/2006/main" count="6043" uniqueCount="191">
  <si>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</si>
  <si>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</si>
  <si>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</si>
  <si>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</si>
  <si>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</si>
  <si>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</si>
  <si>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</si>
  <si>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</si>
  <si>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</si>
  <si>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</si>
  <si>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</si>
  <si>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</si>
  <si>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</si>
  <si>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</si>
  <si>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</si>
  <si>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</si>
  <si>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</si>
  <si>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</si>
  <si>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</si>
  <si>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</si>
  <si>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</si>
  <si>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</si>
  <si>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</si>
  <si>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</si>
  <si>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</si>
  <si>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</si>
  <si>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</si>
  <si>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</si>
  <si>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</si>
  <si>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</si>
  <si>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</si>
  <si>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</si>
  <si>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</si>
  <si>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</si>
  <si>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</si>
  <si>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</si>
  <si>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</si>
  <si>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</si>
  <si>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</si>
  <si>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</si>
  <si>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</si>
  <si>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</si>
  <si>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</si>
  <si>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</si>
  <si>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</si>
  <si>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</si>
  <si>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</si>
  <si>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</si>
  <si>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</si>
  <si>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</si>
  <si>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</si>
  <si>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</si>
  <si>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</si>
  <si>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</si>
  <si>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</si>
  <si>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</si>
  <si>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</si>
  <si>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</si>
  <si>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</si>
  <si>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</si>
  <si>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</si>
  <si>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</si>
  <si>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</si>
  <si>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</si>
  <si>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</si>
  <si>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</si>
  <si>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</si>
  <si>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</si>
  <si>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</si>
  <si>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</si>
  <si>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</si>
  <si>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</si>
  <si>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</si>
  <si>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</si>
  <si>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May</t>
  </si>
  <si>
    <t xml:space="preserve">Targets </t>
  </si>
  <si>
    <t>Commission</t>
  </si>
  <si>
    <t>2021 - Sales North</t>
  </si>
  <si>
    <t>2021 - Sales South</t>
  </si>
  <si>
    <t>2021 - Sales East</t>
  </si>
  <si>
    <t>2021 - Sales West</t>
  </si>
  <si>
    <t>Total</t>
  </si>
  <si>
    <t>Over/Under</t>
  </si>
  <si>
    <t>Sales Data</t>
  </si>
  <si>
    <t>Team</t>
  </si>
  <si>
    <t xml:space="preserve">Sales </t>
  </si>
  <si>
    <t>Grand Total</t>
  </si>
  <si>
    <t>Jan</t>
  </si>
  <si>
    <t>Feb</t>
  </si>
  <si>
    <t>Mar</t>
  </si>
  <si>
    <t>Apr</t>
  </si>
  <si>
    <t>Jun</t>
  </si>
  <si>
    <t>Jul</t>
  </si>
  <si>
    <t>Aug</t>
  </si>
  <si>
    <t>Sep</t>
  </si>
  <si>
    <t>Oct</t>
  </si>
  <si>
    <t>Nov</t>
  </si>
  <si>
    <t>Dec</t>
  </si>
  <si>
    <t>Sales Total</t>
  </si>
  <si>
    <t>% of Grand Total</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</si>
  <si>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</si>
  <si>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</si>
  <si>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</si>
  <si>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</si>
  <si>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</si>
  <si>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</si>
  <si>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</si>
  <si>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</si>
  <si>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</si>
  <si>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</si>
  <si>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</si>
  <si>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</si>
  <si>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</si>
  <si>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</si>
  <si>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</si>
  <si>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</si>
  <si>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</si>
  <si>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</si>
  <si>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</si>
  <si>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</si>
  <si>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</si>
  <si>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</si>
  <si>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</si>
  <si>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</si>
  <si>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</si>
  <si>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</si>
  <si>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</si>
  <si>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</si>
  <si>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</si>
  <si>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</si>
  <si>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</si>
  <si>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</si>
  <si>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</si>
  <si>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</si>
  <si>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</si>
  <si>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</si>
  <si>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</si>
  <si>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</si>
  <si>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</si>
  <si>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</si>
  <si>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</si>
  <si>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</si>
  <si>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 xml:space="preserve">First Name </t>
  </si>
  <si>
    <t xml:space="preserve">Last Name </t>
  </si>
  <si>
    <t>Area Code</t>
  </si>
  <si>
    <t>Brittany</t>
  </si>
  <si>
    <t>Nicole</t>
  </si>
  <si>
    <t>Clay</t>
  </si>
  <si>
    <t>Jennifer</t>
  </si>
  <si>
    <t>Manny</t>
  </si>
  <si>
    <t>Luke</t>
  </si>
  <si>
    <t>Debbie</t>
  </si>
  <si>
    <t>Elizabeth</t>
  </si>
  <si>
    <t>Joel</t>
  </si>
  <si>
    <t>Ebony</t>
  </si>
  <si>
    <t>Riley</t>
  </si>
  <si>
    <t>Alex</t>
  </si>
  <si>
    <t>Pat</t>
  </si>
  <si>
    <t>Jessica</t>
  </si>
  <si>
    <t>Jamie</t>
  </si>
  <si>
    <t>Drew</t>
  </si>
  <si>
    <t>Angela</t>
  </si>
  <si>
    <t>Karen</t>
  </si>
  <si>
    <t>Sam</t>
  </si>
  <si>
    <t>Gault</t>
  </si>
  <si>
    <t>Maier</t>
  </si>
  <si>
    <t>Corbin</t>
  </si>
  <si>
    <t>Delange</t>
  </si>
  <si>
    <t>Vazquez</t>
  </si>
  <si>
    <t>Webster</t>
  </si>
  <si>
    <t>Redenbaugh</t>
  </si>
  <si>
    <t>Godoy</t>
  </si>
  <si>
    <t>Lambert</t>
  </si>
  <si>
    <t>Jones</t>
  </si>
  <si>
    <t>Pane</t>
  </si>
  <si>
    <t>Sweeny</t>
  </si>
  <si>
    <t>Ward</t>
  </si>
  <si>
    <t>Hanks</t>
  </si>
  <si>
    <t>Craig</t>
  </si>
  <si>
    <t>Welch</t>
  </si>
  <si>
    <t>Womack</t>
  </si>
  <si>
    <t>Macleod</t>
  </si>
  <si>
    <t>D'aguilar</t>
  </si>
  <si>
    <t>Jessup</t>
  </si>
  <si>
    <t>2021 Sales Report</t>
  </si>
  <si>
    <t>Contents:</t>
  </si>
  <si>
    <t>All Sales</t>
  </si>
  <si>
    <t>Team Results</t>
  </si>
  <si>
    <t>Chart</t>
  </si>
  <si>
    <t>Sales Analysis</t>
  </si>
  <si>
    <t>New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</si>
</sst>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_);[Red]\-#,##0.00"/>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b/>
      <sz val="24"/>
      <color theme="0"/>
      <name val="Calibri"/>
      <family val="2"/>
      <scheme val="minor"/>
    </font>
    <font>
      <b/>
      <sz val="14"/>
      <color theme="0"/>
      <name val="Calibri"/>
      <family val="2"/>
      <scheme val="minor"/>
    </font>
    <font>
      <sz val="28"/>
      <color theme="1"/>
      <name val="Calibri"/>
      <family val="2"/>
      <scheme val="minor"/>
    </font>
    <font>
      <u/>
      <sz val="11"/>
      <color theme="10"/>
      <name val="Calibri"/>
      <family val="2"/>
      <scheme val="minor"/>
    </font>
    <font>
      <b/>
      <sz val="12"/>
      <color theme="1"/>
      <name val="Calibri"/>
      <family val="2"/>
      <scheme val="minor"/>
    </font>
    <font>
      <u/>
      <sz val="12"/>
      <color theme="1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249977111117893"/>
        <bgColor indexed="64"/>
      </patternFill>
    </fill>
    <fill>
      <patternFill patternType="solid">
        <fgColor rgb="FF0070C0"/>
        <bgColor indexed="64"/>
      </patternFill>
    </fill>
    <fill>
      <patternFill patternType="solid">
        <fgColor theme="9" tint="0.39997558519241921"/>
        <bgColor indexed="64"/>
      </patternFill>
    </fill>
  </fills>
  <borders count="5">
    <border>
      <left/>
      <right/>
      <top/>
      <bottom/>
      <diagonal/>
    </border>
    <border>
      <left/>
      <right/>
      <top style="thin">
        <color theme="4"/>
      </top>
      <bottom/>
      <diagonal/>
    </border>
    <border>
      <left/>
      <right/>
      <top style="medium">
        <color theme="1"/>
      </top>
      <bottom style="medium">
        <color theme="1"/>
      </bottom>
      <diagonal/>
    </border>
    <border>
      <left/>
      <right/>
      <top/>
      <bottom style="medium">
        <color theme="1"/>
      </bottom>
      <diagonal/>
    </border>
    <border>
      <left/>
      <right/>
      <top/>
      <bottom style="thick">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37">
    <xf numFmtId="0" fontId="0" fillId="0" borderId="0" xfId="0"/>
    <xf numFmtId="14" fontId="0" fillId="0" borderId="0" xfId="0" applyNumberFormat="1"/>
    <xf numFmtId="17" fontId="0" fillId="0" borderId="0" xfId="0" applyNumberFormat="1"/>
    <xf numFmtId="9" fontId="0" fillId="0" borderId="0" xfId="2" applyFont="1"/>
    <xf numFmtId="44" fontId="0" fillId="0" borderId="0" xfId="1" applyFont="1"/>
    <xf numFmtId="164" fontId="0" fillId="0" borderId="0" xfId="1" applyNumberFormat="1" applyFont="1"/>
    <xf numFmtId="164" fontId="0" fillId="0" borderId="0" xfId="0" applyNumberFormat="1"/>
    <xf numFmtId="0" fontId="2" fillId="2" borderId="0" xfId="0" applyFont="1" applyFill="1"/>
    <xf numFmtId="44" fontId="2" fillId="2" borderId="0" xfId="1" applyFont="1" applyFill="1" applyBorder="1"/>
    <xf numFmtId="44" fontId="0" fillId="0" borderId="0" xfId="0" applyNumberFormat="1"/>
    <xf numFmtId="165" fontId="6" fillId="3" borderId="0" xfId="0" applyNumberFormat="1" applyFont="1" applyFill="1" applyAlignment="1">
      <alignment horizontal="center"/>
    </xf>
    <xf numFmtId="165" fontId="2" fillId="2" borderId="0" xfId="0" applyNumberFormat="1" applyFont="1" applyFill="1"/>
    <xf numFmtId="165" fontId="0" fillId="0" borderId="0" xfId="1" applyNumberFormat="1" applyFont="1" applyBorder="1"/>
    <xf numFmtId="165" fontId="0" fillId="0" borderId="0" xfId="0" applyNumberFormat="1"/>
    <xf numFmtId="0" fontId="1" fillId="0" borderId="0" xfId="0" applyFont="1"/>
    <xf numFmtId="0" fontId="0" fillId="0" borderId="0" xfId="0" pivotButton="1"/>
    <xf numFmtId="0" fontId="0" fillId="0" borderId="0" xfId="0" applyAlignment="1">
      <alignment horizontal="left"/>
    </xf>
    <xf numFmtId="10" fontId="0" fillId="0" borderId="0" xfId="0" applyNumberFormat="1"/>
    <xf numFmtId="165" fontId="0" fillId="0" borderId="1" xfId="1" applyNumberFormat="1" applyFont="1" applyBorder="1"/>
    <xf numFmtId="0" fontId="7" fillId="4" borderId="0" xfId="0" applyFont="1" applyFill="1"/>
    <xf numFmtId="44" fontId="7" fillId="4" borderId="0" xfId="1" applyFont="1" applyFill="1"/>
    <xf numFmtId="44" fontId="7" fillId="4" borderId="2" xfId="1" applyFont="1" applyFill="1" applyBorder="1"/>
    <xf numFmtId="0" fontId="7" fillId="4" borderId="2" xfId="0" applyFont="1" applyFill="1" applyBorder="1"/>
    <xf numFmtId="0" fontId="4" fillId="0" borderId="0" xfId="0" applyFont="1"/>
    <xf numFmtId="0" fontId="5" fillId="0" borderId="0" xfId="0" applyFont="1"/>
    <xf numFmtId="44" fontId="5" fillId="0" borderId="0" xfId="1" applyFont="1"/>
    <xf numFmtId="44" fontId="7" fillId="2" borderId="1" xfId="1" applyFont="1" applyFill="1" applyBorder="1"/>
    <xf numFmtId="0" fontId="0" fillId="0" borderId="4" xfId="0" applyBorder="1"/>
    <xf numFmtId="0" fontId="9" fillId="0" borderId="0" xfId="3"/>
    <xf numFmtId="0" fontId="10" fillId="5" borderId="0" xfId="0" applyFont="1" applyFill="1"/>
    <xf numFmtId="0" fontId="11" fillId="0" borderId="0" xfId="3" applyFont="1"/>
    <xf numFmtId="165" fontId="3" fillId="0" borderId="0" xfId="0" applyNumberFormat="1" applyFont="1"/>
    <xf numFmtId="0" fontId="2" fillId="2" borderId="3" xfId="0" applyFont="1" applyFill="1" applyBorder="1"/>
    <xf numFmtId="0" fontId="10" fillId="0" borderId="0" xfId="0" pivotButton="1" applyFont="1"/>
    <xf numFmtId="0" fontId="8" fillId="0" borderId="0" xfId="0" applyFont="1" applyAlignment="1">
      <alignment horizontal="center" vertical="center"/>
    </xf>
    <xf numFmtId="0" fontId="8" fillId="0" borderId="4" xfId="0" applyFont="1" applyBorder="1" applyAlignment="1">
      <alignment horizontal="center" vertical="center"/>
    </xf>
    <xf numFmtId="0" fontId="6" fillId="3" borderId="0" xfId="0" applyFont="1" applyFill="1" applyAlignment="1">
      <alignment horizontal="center"/>
    </xf>
  </cellXfs>
  <cellStyles count="4">
    <cellStyle name="Currency" xfId="1" builtinId="4"/>
    <cellStyle name="Hyperlink" xfId="3" builtinId="8"/>
    <cellStyle name="Normal" xfId="0" builtinId="0"/>
    <cellStyle name="Percent" xfId="2" builtinId="5"/>
  </cellStyles>
  <dxfs count="81">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z val="12"/>
      </font>
    </dxf>
    <dxf>
      <font>
        <b/>
      </font>
    </dxf>
    <dxf>
      <numFmt numFmtId="34" formatCode="_(&quot;$&quot;* #,##0.00_);_(&quot;$&quot;* \(#,##0.00\);_(&quot;$&quot;* &quot;-&quot;??_);_(@_)"/>
    </dxf>
    <dxf>
      <numFmt numFmtId="34" formatCode="_(&quot;$&quot;* #,##0.00_);_(&quot;$&quot;* \(#,##0.00\);_(&quot;$&quot;* &quot;-&quot;??_);_(@_)"/>
    </dxf>
    <dxf>
      <font>
        <strike val="0"/>
        <outline val="0"/>
        <shadow val="0"/>
        <u val="none"/>
        <vertAlign val="baseline"/>
        <sz val="11"/>
        <color theme="0"/>
        <name val="Calibri"/>
        <family val="2"/>
        <scheme val="minor"/>
      </font>
      <numFmt numFmtId="165" formatCode="#,##0.00_);[Red]\-#,##0.00"/>
    </dxf>
    <dxf>
      <font>
        <b val="0"/>
        <i val="0"/>
        <strike val="0"/>
        <condense val="0"/>
        <extend val="0"/>
        <outline val="0"/>
        <shadow val="0"/>
        <u val="none"/>
        <vertAlign val="baseline"/>
        <sz val="11"/>
        <color theme="1"/>
        <name val="Calibri"/>
        <family val="2"/>
        <scheme val="minor"/>
      </font>
      <numFmt numFmtId="165" formatCode="#,##0.00_);[Red]\-#,##0.0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right/>
        <top style="thin">
          <color theme="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22" formatCode="mmm\-yy"/>
      <border diagonalUp="0" diagonalDown="0" outline="0">
        <left/>
        <right/>
        <top style="thin">
          <color theme="4"/>
        </top>
        <bottom/>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4" formatCode="&quot;$&quot;#,##0.00"/>
    </dxf>
    <dxf>
      <numFmt numFmtId="22" formatCode="mmm\-yy"/>
    </dxf>
    <dxf>
      <font>
        <b/>
        <i val="0"/>
        <strike val="0"/>
        <condense val="0"/>
        <extend val="0"/>
        <outline val="0"/>
        <shadow val="0"/>
        <u val="none"/>
        <vertAlign val="baseline"/>
        <sz val="14"/>
        <color theme="0"/>
        <name val="Calibri"/>
        <family val="2"/>
        <scheme val="minor"/>
      </font>
      <fill>
        <patternFill patternType="solid">
          <fgColor indexed="64"/>
          <bgColor rgb="FF0070C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numFmt numFmtId="22" formatCode="mmm\-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4"/>
        <color theme="0"/>
        <name val="Calibri"/>
        <family val="2"/>
        <scheme val="minor"/>
      </font>
      <fill>
        <patternFill patternType="solid">
          <fgColor indexed="64"/>
          <bgColor rgb="FF0070C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numFmt numFmtId="22" formatCode="mmm\-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4"/>
        <color theme="0"/>
        <name val="Calibri"/>
        <family val="2"/>
        <scheme val="minor"/>
      </font>
      <fill>
        <patternFill patternType="solid">
          <fgColor indexed="64"/>
          <bgColor rgb="FF0070C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numFmt numFmtId="22" formatCode="mmm\-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4"/>
        <color theme="0"/>
        <name val="Calibri"/>
        <family val="2"/>
        <scheme val="minor"/>
      </font>
      <fill>
        <patternFill patternType="solid">
          <fgColor indexed="64"/>
          <bgColor rgb="FF0070C0"/>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22" formatCode="mmm\-yy"/>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4"/>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2021</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alpha val="70000"/>
              </a:schemeClr>
            </a:solidFill>
            <a:ln>
              <a:noFill/>
            </a:ln>
            <a:effectLst/>
          </c:spPr>
          <c:invertIfNegative val="0"/>
          <c:cat>
            <c:strRef>
              <c:f>Chart!$A$2:$A$5</c:f>
              <c:strCache>
                <c:ptCount val="4"/>
                <c:pt idx="0">
                  <c:v>North</c:v>
                </c:pt>
                <c:pt idx="1">
                  <c:v>South</c:v>
                </c:pt>
                <c:pt idx="2">
                  <c:v>East</c:v>
                </c:pt>
                <c:pt idx="3">
                  <c:v>West</c:v>
                </c:pt>
              </c:strCache>
            </c:strRef>
          </c:cat>
          <c:val>
            <c:numRef>
              <c:f>Chart!$B$2:$B$5</c:f>
              <c:numCache>
                <c:formatCode>_("$"* #,##0.00_);_("$"* \(#,##0.00\);_("$"* "-"??_);_(@_)</c:formatCode>
                <c:ptCount val="4"/>
                <c:pt idx="0">
                  <c:v>1945833.2000000004</c:v>
                </c:pt>
                <c:pt idx="1">
                  <c:v>1812496.3000000007</c:v>
                </c:pt>
                <c:pt idx="2">
                  <c:v>1805833.5999999996</c:v>
                </c:pt>
                <c:pt idx="3">
                  <c:v>1722387.8999999992</c:v>
                </c:pt>
              </c:numCache>
            </c:numRef>
          </c:val>
          <c:extLst>
            <c:ext xmlns:c16="http://schemas.microsoft.com/office/drawing/2014/chart" uri="{C3380CC4-5D6E-409C-BE32-E72D297353CC}">
              <c16:uniqueId val="{00000000-E632-4501-AA97-124400DF2531}"/>
            </c:ext>
          </c:extLst>
        </c:ser>
        <c:ser>
          <c:idx val="1"/>
          <c:order val="1"/>
          <c:spPr>
            <a:solidFill>
              <a:schemeClr val="accent6">
                <a:alpha val="70000"/>
              </a:schemeClr>
            </a:solidFill>
            <a:ln>
              <a:noFill/>
            </a:ln>
            <a:effectLst/>
          </c:spPr>
          <c:invertIfNegative val="0"/>
          <c:cat>
            <c:strRef>
              <c:f>Chart!$A$2:$A$5</c:f>
              <c:strCache>
                <c:ptCount val="4"/>
                <c:pt idx="0">
                  <c:v>North</c:v>
                </c:pt>
                <c:pt idx="1">
                  <c:v>South</c:v>
                </c:pt>
                <c:pt idx="2">
                  <c:v>East</c:v>
                </c:pt>
                <c:pt idx="3">
                  <c:v>West</c:v>
                </c:pt>
              </c:strCache>
            </c:strRef>
          </c:cat>
          <c:val>
            <c:numRef>
              <c:f>Chart!$C$2:$C$5</c:f>
              <c:numCache>
                <c:formatCode>_("$"* #,##0.00_);_("$"* \(#,##0.00\);_("$"* "-"??_);_(@_)</c:formatCode>
                <c:ptCount val="4"/>
                <c:pt idx="0">
                  <c:v>157168.13</c:v>
                </c:pt>
                <c:pt idx="1">
                  <c:v>138552.42000000001</c:v>
                </c:pt>
                <c:pt idx="2">
                  <c:v>147698.53000000003</c:v>
                </c:pt>
                <c:pt idx="3">
                  <c:v>128660.95999999998</c:v>
                </c:pt>
              </c:numCache>
            </c:numRef>
          </c:val>
          <c:extLst>
            <c:ext xmlns:c16="http://schemas.microsoft.com/office/drawing/2014/chart" uri="{C3380CC4-5D6E-409C-BE32-E72D297353CC}">
              <c16:uniqueId val="{00000001-E632-4501-AA97-124400DF2531}"/>
            </c:ext>
          </c:extLst>
        </c:ser>
        <c:dLbls>
          <c:showLegendKey val="0"/>
          <c:showVal val="0"/>
          <c:showCatName val="0"/>
          <c:showSerName val="0"/>
          <c:showPercent val="0"/>
          <c:showBubbleSize val="0"/>
        </c:dLbls>
        <c:gapWidth val="80"/>
        <c:overlap val="25"/>
        <c:axId val="693363168"/>
        <c:axId val="693367744"/>
      </c:barChart>
      <c:catAx>
        <c:axId val="6933631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93367744"/>
        <c:crosses val="autoZero"/>
        <c:auto val="1"/>
        <c:lblAlgn val="ctr"/>
        <c:lblOffset val="100"/>
        <c:noMultiLvlLbl val="0"/>
      </c:catAx>
      <c:valAx>
        <c:axId val="693367744"/>
        <c:scaling>
          <c:orientation val="minMax"/>
        </c:scaling>
        <c:delete val="0"/>
        <c:axPos val="l"/>
        <c:majorGridlines>
          <c:spPr>
            <a:ln w="9525" cap="flat" cmpd="sng" algn="ctr">
              <a:solidFill>
                <a:schemeClr val="tx1">
                  <a:lumMod val="5000"/>
                  <a:lumOff val="9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9336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91440</xdr:colOff>
      <xdr:row>3</xdr:row>
      <xdr:rowOff>0</xdr:rowOff>
    </xdr:from>
    <xdr:to>
      <xdr:col>14</xdr:col>
      <xdr:colOff>243840</xdr:colOff>
      <xdr:row>20</xdr:row>
      <xdr:rowOff>160020</xdr:rowOff>
    </xdr:to>
    <xdr:graphicFrame macro="">
      <xdr:nvGraphicFramePr>
        <xdr:cNvPr id="2" name="Chart 1">
          <a:extLst>
            <a:ext uri="{FF2B5EF4-FFF2-40B4-BE49-F238E27FC236}">
              <a16:creationId xmlns:a16="http://schemas.microsoft.com/office/drawing/2014/main" id="{ED6A7AE3-E1F8-B307-2CF3-BEF6CCCE3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53340</xdr:colOff>
      <xdr:row>2</xdr:row>
      <xdr:rowOff>114300</xdr:rowOff>
    </xdr:from>
    <xdr:to>
      <xdr:col>10</xdr:col>
      <xdr:colOff>53340</xdr:colOff>
      <xdr:row>16</xdr:row>
      <xdr:rowOff>20955</xdr:rowOff>
    </xdr:to>
    <mc:AlternateContent xmlns:mc="http://schemas.openxmlformats.org/markup-compatibility/2006" xmlns:a14="http://schemas.microsoft.com/office/drawing/2010/main">
      <mc:Choice Requires="a14">
        <xdr:graphicFrame macro="">
          <xdr:nvGraphicFramePr>
            <xdr:cNvPr id="6" name="Employee">
              <a:extLst>
                <a:ext uri="{FF2B5EF4-FFF2-40B4-BE49-F238E27FC236}">
                  <a16:creationId xmlns:a16="http://schemas.microsoft.com/office/drawing/2014/main" id="{B97A1430-53E5-A82D-29E9-4DA231781544}"/>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5189220" y="495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502920</xdr:colOff>
      <xdr:row>2</xdr:row>
      <xdr:rowOff>53340</xdr:rowOff>
    </xdr:from>
    <xdr:to>
      <xdr:col>6</xdr:col>
      <xdr:colOff>502920</xdr:colOff>
      <xdr:row>15</xdr:row>
      <xdr:rowOff>142875</xdr:rowOff>
    </xdr:to>
    <mc:AlternateContent xmlns:mc="http://schemas.openxmlformats.org/markup-compatibility/2006" xmlns:a14="http://schemas.microsoft.com/office/drawing/2010/main">
      <mc:Choice Requires="a14">
        <xdr:graphicFrame macro="">
          <xdr:nvGraphicFramePr>
            <xdr:cNvPr id="7" name="Sales Area">
              <a:extLst>
                <a:ext uri="{FF2B5EF4-FFF2-40B4-BE49-F238E27FC236}">
                  <a16:creationId xmlns:a16="http://schemas.microsoft.com/office/drawing/2014/main" id="{D62C1379-ACBB-23B4-0BB6-54FE31A6C53E}"/>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3200400" y="434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1.806832523151" createdVersion="8" refreshedVersion="8" minRefreshableVersion="3" recordCount="389" xr:uid="{6A83A362-F901-4AE7-BA56-1D14DCCEA2AA}">
  <cacheSource type="worksheet">
    <worksheetSource name="Table8"/>
  </cacheSource>
  <cacheFields count="11">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10" base="0">
        <rangePr groupBy="days" startDate="2021-01-01T00:00:00" endDate="2021-12-02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1"/>
        </groupItems>
      </fieldGroup>
    </cacheField>
    <cacheField name="Employee" numFmtId="0">
      <sharedItems count="20">
        <s v="Reza Jafari"/>
        <s v="Bryan Maldonado"/>
        <s v="Ashley Almanza"/>
        <s v="Derek Godwin"/>
        <s v="Gordon Beswick"/>
        <s v="Chloe Fusaro"/>
        <s v="David Wilkinson"/>
        <s v="Sarah Gibbs"/>
        <s v="Charlotte Edwards"/>
        <s v="Jonah Seitz"/>
        <s v="Olivia Cheung"/>
        <s v="Jason Jackaki"/>
        <s v="Annabel Mettick"/>
        <s v="Emily Whelan"/>
        <s v="Cory Goodwin"/>
        <s v="Nina McDonald"/>
        <s v="Ally Bryant"/>
        <s v="Josh Sutherland"/>
        <s v="Spencer Cruz"/>
        <s v="Tia Cruise"/>
      </sharedItems>
    </cacheField>
    <cacheField name="First Name" numFmtId="0">
      <sharedItems/>
    </cacheField>
    <cacheField name="Last Name" numFmtId="0">
      <sharedItems/>
    </cacheField>
    <cacheField name="Sales Area" numFmtId="0">
      <sharedItems count="4">
        <s v="East"/>
        <s v="North"/>
        <s v="South"/>
        <s v="West"/>
      </sharedItems>
    </cacheField>
    <cacheField name="Sales Amount" numFmtId="44">
      <sharedItems containsSemiMixedTypes="0" containsString="0" containsNumber="1" minValue="2070.2999999999997" maxValue="51531.199999999997"/>
    </cacheField>
    <cacheField name="Targets " numFmtId="44">
      <sharedItems containsSemiMixedTypes="0" containsString="0" containsNumber="1" containsInteger="1" minValue="15000" maxValue="15000"/>
    </cacheField>
    <cacheField name="Commission" numFmtId="44">
      <sharedItems containsSemiMixedTypes="0" containsString="0" containsNumber="1" containsInteger="1" minValue="0" maxValue="0"/>
    </cacheField>
    <cacheField name="Payment Type" numFmtId="0">
      <sharedItems count="3">
        <s v="Cash"/>
        <s v="Credit Card"/>
        <s v="On Account"/>
      </sharedItems>
    </cacheField>
    <cacheField name="Over/Under" numFmtId="165">
      <sharedItems containsSemiMixedTypes="0" containsString="0" containsNumber="1" minValue="-12929.7" maxValue="36531.199999999997"/>
    </cacheField>
    <cacheField name="Months" numFmtId="0" databaseField="0">
      <fieldGroup base="0">
        <rangePr groupBy="months" startDate="2021-01-01T00:00:00" endDate="2021-12-02T00:00:00"/>
        <groupItems count="14">
          <s v="&lt;1/1/2021"/>
          <s v="Jan"/>
          <s v="Feb"/>
          <s v="Mar"/>
          <s v="Apr"/>
          <s v="May"/>
          <s v="Jun"/>
          <s v="Jul"/>
          <s v="Aug"/>
          <s v="Sep"/>
          <s v="Oct"/>
          <s v="Nov"/>
          <s v="Dec"/>
          <s v="&gt;12/2/2021"/>
        </groupItems>
      </fieldGroup>
    </cacheField>
  </cacheFields>
  <extLst>
    <ext xmlns:x14="http://schemas.microsoft.com/office/spreadsheetml/2009/9/main" uri="{725AE2AE-9491-48be-B2B4-4EB974FC3084}">
      <x14:pivotCacheDefinition pivotCacheId="1420704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n v="2954.7"/>
    <n v="15000"/>
    <n v="0"/>
    <x v="0"/>
    <n v="-12045.3"/>
  </r>
  <r>
    <x v="0"/>
    <x v="1"/>
    <s v="Bryan"/>
    <s v="Maldonado"/>
    <x v="0"/>
    <n v="6796.7999999999993"/>
    <n v="15000"/>
    <n v="0"/>
    <x v="1"/>
    <n v="-8203.2000000000007"/>
  </r>
  <r>
    <x v="0"/>
    <x v="1"/>
    <s v="Bryan"/>
    <s v="Maldonado"/>
    <x v="0"/>
    <n v="8188"/>
    <n v="15000"/>
    <n v="0"/>
    <x v="2"/>
    <n v="-6812"/>
  </r>
  <r>
    <x v="0"/>
    <x v="0"/>
    <s v="Reza"/>
    <s v="Jafari"/>
    <x v="0"/>
    <n v="9058.4"/>
    <n v="15000"/>
    <n v="0"/>
    <x v="1"/>
    <n v="-5941.6"/>
  </r>
  <r>
    <x v="0"/>
    <x v="1"/>
    <s v="Bryan"/>
    <s v="Maldonado"/>
    <x v="0"/>
    <n v="12096"/>
    <n v="15000"/>
    <n v="0"/>
    <x v="2"/>
    <n v="-2904"/>
  </r>
  <r>
    <x v="0"/>
    <x v="2"/>
    <s v="Ashley"/>
    <s v="Almanza"/>
    <x v="0"/>
    <n v="15029"/>
    <n v="15000"/>
    <n v="0"/>
    <x v="0"/>
    <n v="29"/>
  </r>
  <r>
    <x v="0"/>
    <x v="2"/>
    <s v="Ashley"/>
    <s v="Almanza"/>
    <x v="0"/>
    <n v="15264"/>
    <n v="15000"/>
    <n v="0"/>
    <x v="0"/>
    <n v="264"/>
  </r>
  <r>
    <x v="0"/>
    <x v="2"/>
    <s v="Ashley"/>
    <s v="Almanza"/>
    <x v="0"/>
    <n v="17353.599999999999"/>
    <n v="15000"/>
    <n v="0"/>
    <x v="1"/>
    <n v="2353.5999999999985"/>
  </r>
  <r>
    <x v="0"/>
    <x v="3"/>
    <s v="Derek"/>
    <s v="Godwin"/>
    <x v="0"/>
    <n v="20140"/>
    <n v="15000"/>
    <n v="0"/>
    <x v="2"/>
    <n v="5140"/>
  </r>
  <r>
    <x v="0"/>
    <x v="3"/>
    <s v="Derek"/>
    <s v="Godwin"/>
    <x v="0"/>
    <n v="35649"/>
    <n v="15000"/>
    <n v="0"/>
    <x v="1"/>
    <n v="20649"/>
  </r>
  <r>
    <x v="1"/>
    <x v="4"/>
    <s v="Gordon"/>
    <s v="Beswick"/>
    <x v="0"/>
    <n v="7717.5"/>
    <n v="15000"/>
    <n v="0"/>
    <x v="2"/>
    <n v="-7282.5"/>
  </r>
  <r>
    <x v="1"/>
    <x v="4"/>
    <s v="Gordon"/>
    <s v="Beswick"/>
    <x v="0"/>
    <n v="11617.6"/>
    <n v="15000"/>
    <n v="0"/>
    <x v="0"/>
    <n v="-3382.3999999999996"/>
  </r>
  <r>
    <x v="1"/>
    <x v="3"/>
    <s v="Derek"/>
    <s v="Godwin"/>
    <x v="0"/>
    <n v="19431"/>
    <n v="15000"/>
    <n v="0"/>
    <x v="0"/>
    <n v="4431"/>
  </r>
  <r>
    <x v="1"/>
    <x v="2"/>
    <s v="Ashley"/>
    <s v="Almanza"/>
    <x v="0"/>
    <n v="21169.599999999999"/>
    <n v="15000"/>
    <n v="0"/>
    <x v="0"/>
    <n v="6169.5999999999985"/>
  </r>
  <r>
    <x v="1"/>
    <x v="0"/>
    <s v="Reza"/>
    <s v="Jafari"/>
    <x v="0"/>
    <n v="29158.400000000001"/>
    <n v="15000"/>
    <n v="0"/>
    <x v="0"/>
    <n v="14158.400000000001"/>
  </r>
  <r>
    <x v="1"/>
    <x v="3"/>
    <s v="Derek"/>
    <s v="Godwin"/>
    <x v="0"/>
    <n v="30305"/>
    <n v="15000"/>
    <n v="0"/>
    <x v="1"/>
    <n v="15305"/>
  </r>
  <r>
    <x v="1"/>
    <x v="4"/>
    <s v="Gordon"/>
    <s v="Beswick"/>
    <x v="0"/>
    <n v="43184.399999999994"/>
    <n v="15000"/>
    <n v="0"/>
    <x v="2"/>
    <n v="28184.399999999994"/>
  </r>
  <r>
    <x v="2"/>
    <x v="3"/>
    <s v="Derek"/>
    <s v="Godwin"/>
    <x v="0"/>
    <n v="2311.5"/>
    <n v="15000"/>
    <n v="0"/>
    <x v="0"/>
    <n v="-12688.5"/>
  </r>
  <r>
    <x v="2"/>
    <x v="4"/>
    <s v="Gordon"/>
    <s v="Beswick"/>
    <x v="0"/>
    <n v="3013.5"/>
    <n v="15000"/>
    <n v="0"/>
    <x v="0"/>
    <n v="-11986.5"/>
  </r>
  <r>
    <x v="2"/>
    <x v="4"/>
    <s v="Gordon"/>
    <s v="Beswick"/>
    <x v="0"/>
    <n v="5287.5"/>
    <n v="15000"/>
    <n v="0"/>
    <x v="0"/>
    <n v="-9712.5"/>
  </r>
  <r>
    <x v="2"/>
    <x v="0"/>
    <s v="Reza"/>
    <s v="Jafari"/>
    <x v="0"/>
    <n v="13797"/>
    <n v="15000"/>
    <n v="0"/>
    <x v="1"/>
    <n v="-1203"/>
  </r>
  <r>
    <x v="2"/>
    <x v="1"/>
    <s v="Bryan"/>
    <s v="Maldonado"/>
    <x v="0"/>
    <n v="14063"/>
    <n v="15000"/>
    <n v="0"/>
    <x v="0"/>
    <n v="-937"/>
  </r>
  <r>
    <x v="2"/>
    <x v="0"/>
    <s v="Reza"/>
    <s v="Jafari"/>
    <x v="0"/>
    <n v="14608.300000000001"/>
    <n v="15000"/>
    <n v="0"/>
    <x v="1"/>
    <n v="-391.69999999999891"/>
  </r>
  <r>
    <x v="2"/>
    <x v="4"/>
    <s v="Gordon"/>
    <s v="Beswick"/>
    <x v="0"/>
    <n v="16063.199999999999"/>
    <n v="15000"/>
    <n v="0"/>
    <x v="0"/>
    <n v="1063.1999999999989"/>
  </r>
  <r>
    <x v="2"/>
    <x v="3"/>
    <s v="Derek"/>
    <s v="Godwin"/>
    <x v="0"/>
    <n v="16836"/>
    <n v="15000"/>
    <n v="0"/>
    <x v="1"/>
    <n v="1836"/>
  </r>
  <r>
    <x v="2"/>
    <x v="4"/>
    <s v="Gordon"/>
    <s v="Beswick"/>
    <x v="0"/>
    <n v="19594"/>
    <n v="15000"/>
    <n v="0"/>
    <x v="2"/>
    <n v="4594"/>
  </r>
  <r>
    <x v="2"/>
    <x v="3"/>
    <s v="Derek"/>
    <s v="Godwin"/>
    <x v="0"/>
    <n v="21654.400000000001"/>
    <n v="15000"/>
    <n v="0"/>
    <x v="0"/>
    <n v="6654.4000000000015"/>
  </r>
  <r>
    <x v="2"/>
    <x v="1"/>
    <s v="Bryan"/>
    <s v="Maldonado"/>
    <x v="0"/>
    <n v="27930"/>
    <n v="15000"/>
    <n v="0"/>
    <x v="1"/>
    <n v="12930"/>
  </r>
  <r>
    <x v="2"/>
    <x v="2"/>
    <s v="Ashley"/>
    <s v="Almanza"/>
    <x v="0"/>
    <n v="39065.899999999994"/>
    <n v="15000"/>
    <n v="0"/>
    <x v="0"/>
    <n v="24065.899999999994"/>
  </r>
  <r>
    <x v="2"/>
    <x v="4"/>
    <s v="Gordon"/>
    <s v="Beswick"/>
    <x v="0"/>
    <n v="44422"/>
    <n v="15000"/>
    <n v="0"/>
    <x v="2"/>
    <n v="29422"/>
  </r>
  <r>
    <x v="3"/>
    <x v="1"/>
    <s v="Bryan"/>
    <s v="Maldonado"/>
    <x v="0"/>
    <n v="7029.9"/>
    <n v="15000"/>
    <n v="0"/>
    <x v="2"/>
    <n v="-7970.1"/>
  </r>
  <r>
    <x v="3"/>
    <x v="1"/>
    <s v="Bryan"/>
    <s v="Maldonado"/>
    <x v="0"/>
    <n v="11914.400000000001"/>
    <n v="15000"/>
    <n v="0"/>
    <x v="0"/>
    <n v="-3085.5999999999985"/>
  </r>
  <r>
    <x v="3"/>
    <x v="2"/>
    <s v="Ashley"/>
    <s v="Almanza"/>
    <x v="0"/>
    <n v="15919.7"/>
    <n v="15000"/>
    <n v="0"/>
    <x v="1"/>
    <n v="919.70000000000073"/>
  </r>
  <r>
    <x v="3"/>
    <x v="0"/>
    <s v="Reza"/>
    <s v="Jafari"/>
    <x v="0"/>
    <n v="17776"/>
    <n v="15000"/>
    <n v="0"/>
    <x v="2"/>
    <n v="2776"/>
  </r>
  <r>
    <x v="3"/>
    <x v="4"/>
    <s v="Gordon"/>
    <s v="Beswick"/>
    <x v="0"/>
    <n v="36666"/>
    <n v="15000"/>
    <n v="0"/>
    <x v="0"/>
    <n v="21666"/>
  </r>
  <r>
    <x v="3"/>
    <x v="0"/>
    <s v="Reza"/>
    <s v="Jafari"/>
    <x v="0"/>
    <n v="38227.699999999997"/>
    <n v="15000"/>
    <n v="0"/>
    <x v="1"/>
    <n v="23227.699999999997"/>
  </r>
  <r>
    <x v="3"/>
    <x v="0"/>
    <s v="Reza"/>
    <s v="Jafari"/>
    <x v="0"/>
    <n v="51531.199999999997"/>
    <n v="15000"/>
    <n v="0"/>
    <x v="2"/>
    <n v="36531.199999999997"/>
  </r>
  <r>
    <x v="4"/>
    <x v="3"/>
    <s v="Derek"/>
    <s v="Godwin"/>
    <x v="0"/>
    <n v="8686.6"/>
    <n v="15000"/>
    <n v="0"/>
    <x v="0"/>
    <n v="-6313.4"/>
  </r>
  <r>
    <x v="4"/>
    <x v="0"/>
    <s v="Reza"/>
    <s v="Jafari"/>
    <x v="0"/>
    <n v="12422.2"/>
    <n v="15000"/>
    <n v="0"/>
    <x v="2"/>
    <n v="-2577.7999999999993"/>
  </r>
  <r>
    <x v="4"/>
    <x v="4"/>
    <s v="Gordon"/>
    <s v="Beswick"/>
    <x v="0"/>
    <n v="15120"/>
    <n v="15000"/>
    <n v="0"/>
    <x v="0"/>
    <n v="120"/>
  </r>
  <r>
    <x v="4"/>
    <x v="3"/>
    <s v="Derek"/>
    <s v="Godwin"/>
    <x v="0"/>
    <n v="16604.400000000001"/>
    <n v="15000"/>
    <n v="0"/>
    <x v="2"/>
    <n v="1604.4000000000015"/>
  </r>
  <r>
    <x v="4"/>
    <x v="0"/>
    <s v="Reza"/>
    <s v="Jafari"/>
    <x v="0"/>
    <n v="19584"/>
    <n v="15000"/>
    <n v="0"/>
    <x v="0"/>
    <n v="4584"/>
  </r>
  <r>
    <x v="4"/>
    <x v="2"/>
    <s v="Ashley"/>
    <s v="Almanza"/>
    <x v="0"/>
    <n v="26546.6"/>
    <n v="15000"/>
    <n v="0"/>
    <x v="0"/>
    <n v="11546.599999999999"/>
  </r>
  <r>
    <x v="4"/>
    <x v="2"/>
    <s v="Ashley"/>
    <s v="Almanza"/>
    <x v="0"/>
    <n v="31200"/>
    <n v="15000"/>
    <n v="0"/>
    <x v="0"/>
    <n v="16200"/>
  </r>
  <r>
    <x v="5"/>
    <x v="2"/>
    <s v="Ashley"/>
    <s v="Almanza"/>
    <x v="0"/>
    <n v="2070.2999999999997"/>
    <n v="15000"/>
    <n v="0"/>
    <x v="1"/>
    <n v="-12929.7"/>
  </r>
  <r>
    <x v="5"/>
    <x v="0"/>
    <s v="Reza"/>
    <s v="Jafari"/>
    <x v="0"/>
    <n v="9499"/>
    <n v="15000"/>
    <n v="0"/>
    <x v="0"/>
    <n v="-5501"/>
  </r>
  <r>
    <x v="5"/>
    <x v="0"/>
    <s v="Reza"/>
    <s v="Jafari"/>
    <x v="0"/>
    <n v="17904.7"/>
    <n v="15000"/>
    <n v="0"/>
    <x v="2"/>
    <n v="2904.7000000000007"/>
  </r>
  <r>
    <x v="5"/>
    <x v="0"/>
    <s v="Reza"/>
    <s v="Jafari"/>
    <x v="0"/>
    <n v="18878.399999999998"/>
    <n v="15000"/>
    <n v="0"/>
    <x v="0"/>
    <n v="3878.3999999999978"/>
  </r>
  <r>
    <x v="5"/>
    <x v="0"/>
    <s v="Reza"/>
    <s v="Jafari"/>
    <x v="0"/>
    <n v="23445"/>
    <n v="15000"/>
    <n v="0"/>
    <x v="0"/>
    <n v="8445"/>
  </r>
  <r>
    <x v="5"/>
    <x v="0"/>
    <s v="Reza"/>
    <s v="Jafari"/>
    <x v="0"/>
    <n v="34162"/>
    <n v="15000"/>
    <n v="0"/>
    <x v="0"/>
    <n v="19162"/>
  </r>
  <r>
    <x v="6"/>
    <x v="0"/>
    <s v="Reza"/>
    <s v="Jafari"/>
    <x v="0"/>
    <n v="3055.2"/>
    <n v="15000"/>
    <n v="0"/>
    <x v="1"/>
    <n v="-11944.8"/>
  </r>
  <r>
    <x v="6"/>
    <x v="2"/>
    <s v="Ashley"/>
    <s v="Almanza"/>
    <x v="0"/>
    <n v="4843.4000000000005"/>
    <n v="15000"/>
    <n v="0"/>
    <x v="2"/>
    <n v="-10156.599999999999"/>
  </r>
  <r>
    <x v="6"/>
    <x v="3"/>
    <s v="Derek"/>
    <s v="Godwin"/>
    <x v="0"/>
    <n v="5215.2"/>
    <n v="15000"/>
    <n v="0"/>
    <x v="2"/>
    <n v="-9784.7999999999993"/>
  </r>
  <r>
    <x v="6"/>
    <x v="0"/>
    <s v="Reza"/>
    <s v="Jafari"/>
    <x v="0"/>
    <n v="7199.7000000000007"/>
    <n v="15000"/>
    <n v="0"/>
    <x v="2"/>
    <n v="-7800.2999999999993"/>
  </r>
  <r>
    <x v="6"/>
    <x v="1"/>
    <s v="Bryan"/>
    <s v="Maldonado"/>
    <x v="0"/>
    <n v="14670"/>
    <n v="15000"/>
    <n v="0"/>
    <x v="1"/>
    <n v="-330"/>
  </r>
  <r>
    <x v="6"/>
    <x v="2"/>
    <s v="Ashley"/>
    <s v="Almanza"/>
    <x v="0"/>
    <n v="16614.400000000001"/>
    <n v="15000"/>
    <n v="0"/>
    <x v="1"/>
    <n v="1614.4000000000015"/>
  </r>
  <r>
    <x v="6"/>
    <x v="1"/>
    <s v="Bryan"/>
    <s v="Maldonado"/>
    <x v="0"/>
    <n v="20076.7"/>
    <n v="15000"/>
    <n v="0"/>
    <x v="2"/>
    <n v="5076.7000000000007"/>
  </r>
  <r>
    <x v="6"/>
    <x v="0"/>
    <s v="Reza"/>
    <s v="Jafari"/>
    <x v="0"/>
    <n v="21482.999999999996"/>
    <n v="15000"/>
    <n v="0"/>
    <x v="2"/>
    <n v="6482.9999999999964"/>
  </r>
  <r>
    <x v="6"/>
    <x v="4"/>
    <s v="Gordon"/>
    <s v="Beswick"/>
    <x v="0"/>
    <n v="30776.799999999999"/>
    <n v="15000"/>
    <n v="0"/>
    <x v="1"/>
    <n v="15776.8"/>
  </r>
  <r>
    <x v="7"/>
    <x v="1"/>
    <s v="Bryan"/>
    <s v="Maldonado"/>
    <x v="0"/>
    <n v="8625"/>
    <n v="15000"/>
    <n v="0"/>
    <x v="0"/>
    <n v="-6375"/>
  </r>
  <r>
    <x v="7"/>
    <x v="0"/>
    <s v="Reza"/>
    <s v="Jafari"/>
    <x v="0"/>
    <n v="9794"/>
    <n v="15000"/>
    <n v="0"/>
    <x v="0"/>
    <n v="-5206"/>
  </r>
  <r>
    <x v="7"/>
    <x v="1"/>
    <s v="Bryan"/>
    <s v="Maldonado"/>
    <x v="0"/>
    <n v="16321.6"/>
    <n v="15000"/>
    <n v="0"/>
    <x v="1"/>
    <n v="1321.6000000000004"/>
  </r>
  <r>
    <x v="7"/>
    <x v="0"/>
    <s v="Reza"/>
    <s v="Jafari"/>
    <x v="0"/>
    <n v="19678.8"/>
    <n v="15000"/>
    <n v="0"/>
    <x v="0"/>
    <n v="4678.7999999999993"/>
  </r>
  <r>
    <x v="7"/>
    <x v="1"/>
    <s v="Bryan"/>
    <s v="Maldonado"/>
    <x v="0"/>
    <n v="33694.800000000003"/>
    <n v="15000"/>
    <n v="0"/>
    <x v="0"/>
    <n v="18694.800000000003"/>
  </r>
  <r>
    <x v="7"/>
    <x v="3"/>
    <s v="Derek"/>
    <s v="Godwin"/>
    <x v="0"/>
    <n v="39236"/>
    <n v="15000"/>
    <n v="0"/>
    <x v="2"/>
    <n v="24236"/>
  </r>
  <r>
    <x v="7"/>
    <x v="0"/>
    <s v="Reza"/>
    <s v="Jafari"/>
    <x v="0"/>
    <n v="43088.2"/>
    <n v="15000"/>
    <n v="0"/>
    <x v="1"/>
    <n v="28088.199999999997"/>
  </r>
  <r>
    <x v="8"/>
    <x v="2"/>
    <s v="Ashley"/>
    <s v="Almanza"/>
    <x v="0"/>
    <n v="5572.3"/>
    <n v="15000"/>
    <n v="0"/>
    <x v="1"/>
    <n v="-9427.7000000000007"/>
  </r>
  <r>
    <x v="8"/>
    <x v="0"/>
    <s v="Reza"/>
    <s v="Jafari"/>
    <x v="0"/>
    <n v="7496.9999999999991"/>
    <n v="15000"/>
    <n v="0"/>
    <x v="0"/>
    <n v="-7503.0000000000009"/>
  </r>
  <r>
    <x v="8"/>
    <x v="3"/>
    <s v="Derek"/>
    <s v="Godwin"/>
    <x v="0"/>
    <n v="9651.1999999999989"/>
    <n v="15000"/>
    <n v="0"/>
    <x v="1"/>
    <n v="-5348.8000000000011"/>
  </r>
  <r>
    <x v="8"/>
    <x v="2"/>
    <s v="Ashley"/>
    <s v="Almanza"/>
    <x v="0"/>
    <n v="10492.199999999997"/>
    <n v="15000"/>
    <n v="0"/>
    <x v="2"/>
    <n v="-4507.8000000000029"/>
  </r>
  <r>
    <x v="8"/>
    <x v="2"/>
    <s v="Ashley"/>
    <s v="Almanza"/>
    <x v="0"/>
    <n v="18396.7"/>
    <n v="15000"/>
    <n v="0"/>
    <x v="1"/>
    <n v="3396.7000000000007"/>
  </r>
  <r>
    <x v="8"/>
    <x v="3"/>
    <s v="Derek"/>
    <s v="Godwin"/>
    <x v="0"/>
    <n v="23849.599999999999"/>
    <n v="15000"/>
    <n v="0"/>
    <x v="1"/>
    <n v="8849.5999999999985"/>
  </r>
  <r>
    <x v="8"/>
    <x v="1"/>
    <s v="Bryan"/>
    <s v="Maldonado"/>
    <x v="0"/>
    <n v="23882.399999999998"/>
    <n v="15000"/>
    <n v="0"/>
    <x v="2"/>
    <n v="8882.3999999999978"/>
  </r>
  <r>
    <x v="8"/>
    <x v="3"/>
    <s v="Derek"/>
    <s v="Godwin"/>
    <x v="0"/>
    <n v="34041.300000000003"/>
    <n v="15000"/>
    <n v="0"/>
    <x v="2"/>
    <n v="19041.300000000003"/>
  </r>
  <r>
    <x v="9"/>
    <x v="4"/>
    <s v="Gordon"/>
    <s v="Beswick"/>
    <x v="0"/>
    <n v="3243.6000000000004"/>
    <n v="15000"/>
    <n v="0"/>
    <x v="1"/>
    <n v="-11756.4"/>
  </r>
  <r>
    <x v="9"/>
    <x v="0"/>
    <s v="Reza"/>
    <s v="Jafari"/>
    <x v="0"/>
    <n v="12633.599999999999"/>
    <n v="15000"/>
    <n v="0"/>
    <x v="0"/>
    <n v="-2366.4000000000015"/>
  </r>
  <r>
    <x v="9"/>
    <x v="4"/>
    <s v="Gordon"/>
    <s v="Beswick"/>
    <x v="0"/>
    <n v="12806.399999999998"/>
    <n v="15000"/>
    <n v="0"/>
    <x v="2"/>
    <n v="-2193.6000000000022"/>
  </r>
  <r>
    <x v="9"/>
    <x v="3"/>
    <s v="Derek"/>
    <s v="Godwin"/>
    <x v="0"/>
    <n v="20031.199999999997"/>
    <n v="15000"/>
    <n v="0"/>
    <x v="2"/>
    <n v="5031.1999999999971"/>
  </r>
  <r>
    <x v="9"/>
    <x v="2"/>
    <s v="Ashley"/>
    <s v="Almanza"/>
    <x v="0"/>
    <n v="21485.200000000001"/>
    <n v="15000"/>
    <n v="0"/>
    <x v="0"/>
    <n v="6485.2000000000007"/>
  </r>
  <r>
    <x v="9"/>
    <x v="1"/>
    <s v="Bryan"/>
    <s v="Maldonado"/>
    <x v="0"/>
    <n v="22607.200000000004"/>
    <n v="15000"/>
    <n v="0"/>
    <x v="1"/>
    <n v="7607.2000000000044"/>
  </r>
  <r>
    <x v="10"/>
    <x v="3"/>
    <s v="Derek"/>
    <s v="Godwin"/>
    <x v="0"/>
    <n v="5130"/>
    <n v="15000"/>
    <n v="0"/>
    <x v="0"/>
    <n v="-9870"/>
  </r>
  <r>
    <x v="10"/>
    <x v="2"/>
    <s v="Ashley"/>
    <s v="Almanza"/>
    <x v="0"/>
    <n v="8810.9"/>
    <n v="15000"/>
    <n v="0"/>
    <x v="1"/>
    <n v="-6189.1"/>
  </r>
  <r>
    <x v="10"/>
    <x v="4"/>
    <s v="Gordon"/>
    <s v="Beswick"/>
    <x v="0"/>
    <n v="16606"/>
    <n v="15000"/>
    <n v="0"/>
    <x v="1"/>
    <n v="1606"/>
  </r>
  <r>
    <x v="10"/>
    <x v="3"/>
    <s v="Derek"/>
    <s v="Godwin"/>
    <x v="0"/>
    <n v="17766"/>
    <n v="15000"/>
    <n v="0"/>
    <x v="1"/>
    <n v="2766"/>
  </r>
  <r>
    <x v="10"/>
    <x v="0"/>
    <s v="Reza"/>
    <s v="Jafari"/>
    <x v="0"/>
    <n v="20916"/>
    <n v="15000"/>
    <n v="0"/>
    <x v="1"/>
    <n v="5916"/>
  </r>
  <r>
    <x v="10"/>
    <x v="0"/>
    <s v="Reza"/>
    <s v="Jafari"/>
    <x v="0"/>
    <n v="22396.5"/>
    <n v="15000"/>
    <n v="0"/>
    <x v="2"/>
    <n v="7396.5"/>
  </r>
  <r>
    <x v="10"/>
    <x v="3"/>
    <s v="Derek"/>
    <s v="Godwin"/>
    <x v="0"/>
    <n v="25633.5"/>
    <n v="15000"/>
    <n v="0"/>
    <x v="0"/>
    <n v="10633.5"/>
  </r>
  <r>
    <x v="10"/>
    <x v="0"/>
    <s v="Reza"/>
    <s v="Jafari"/>
    <x v="0"/>
    <n v="37374.399999999994"/>
    <n v="15000"/>
    <n v="0"/>
    <x v="2"/>
    <n v="22374.399999999994"/>
  </r>
  <r>
    <x v="11"/>
    <x v="3"/>
    <s v="Derek"/>
    <s v="Godwin"/>
    <x v="0"/>
    <n v="3817.9999999999995"/>
    <n v="15000"/>
    <n v="0"/>
    <x v="1"/>
    <n v="-11182"/>
  </r>
  <r>
    <x v="11"/>
    <x v="0"/>
    <s v="Reza"/>
    <s v="Jafari"/>
    <x v="0"/>
    <n v="8683.1999999999989"/>
    <n v="15000"/>
    <n v="0"/>
    <x v="0"/>
    <n v="-6316.8000000000011"/>
  </r>
  <r>
    <x v="11"/>
    <x v="2"/>
    <s v="Ashley"/>
    <s v="Almanza"/>
    <x v="0"/>
    <n v="11210"/>
    <n v="15000"/>
    <n v="0"/>
    <x v="2"/>
    <n v="-3790"/>
  </r>
  <r>
    <x v="11"/>
    <x v="4"/>
    <s v="Gordon"/>
    <s v="Beswick"/>
    <x v="0"/>
    <n v="12765.2"/>
    <n v="15000"/>
    <n v="0"/>
    <x v="2"/>
    <n v="-2234.7999999999993"/>
  </r>
  <r>
    <x v="11"/>
    <x v="3"/>
    <s v="Derek"/>
    <s v="Godwin"/>
    <x v="0"/>
    <n v="15921.999999999998"/>
    <n v="15000"/>
    <n v="0"/>
    <x v="2"/>
    <n v="921.99999999999818"/>
  </r>
  <r>
    <x v="11"/>
    <x v="4"/>
    <s v="Gordon"/>
    <s v="Beswick"/>
    <x v="0"/>
    <n v="31970.799999999999"/>
    <n v="15000"/>
    <n v="0"/>
    <x v="1"/>
    <n v="16970.8"/>
  </r>
  <r>
    <x v="11"/>
    <x v="2"/>
    <s v="Ashley"/>
    <s v="Almanza"/>
    <x v="0"/>
    <n v="41520"/>
    <n v="15000"/>
    <n v="0"/>
    <x v="1"/>
    <n v="26520"/>
  </r>
  <r>
    <x v="11"/>
    <x v="2"/>
    <s v="Ashley"/>
    <s v="Almanza"/>
    <x v="0"/>
    <n v="45800.999999999993"/>
    <n v="15000"/>
    <n v="0"/>
    <x v="0"/>
    <n v="30800.999999999993"/>
  </r>
  <r>
    <x v="0"/>
    <x v="5"/>
    <s v="Chloe"/>
    <s v="Fusaro"/>
    <x v="1"/>
    <n v="13310.4"/>
    <n v="15000"/>
    <n v="0"/>
    <x v="1"/>
    <n v="-1689.6000000000004"/>
  </r>
  <r>
    <x v="0"/>
    <x v="6"/>
    <s v="David"/>
    <s v="Wilkinson"/>
    <x v="1"/>
    <n v="20366.100000000002"/>
    <n v="15000"/>
    <n v="0"/>
    <x v="2"/>
    <n v="5366.1000000000022"/>
  </r>
  <r>
    <x v="0"/>
    <x v="6"/>
    <s v="David"/>
    <s v="Wilkinson"/>
    <x v="1"/>
    <n v="20880"/>
    <n v="15000"/>
    <n v="0"/>
    <x v="1"/>
    <n v="5880"/>
  </r>
  <r>
    <x v="0"/>
    <x v="5"/>
    <s v="Chloe"/>
    <s v="Fusaro"/>
    <x v="1"/>
    <n v="23076.199999999997"/>
    <n v="15000"/>
    <n v="0"/>
    <x v="1"/>
    <n v="8076.1999999999971"/>
  </r>
  <r>
    <x v="0"/>
    <x v="5"/>
    <s v="Chloe"/>
    <s v="Fusaro"/>
    <x v="1"/>
    <n v="25560"/>
    <n v="15000"/>
    <n v="0"/>
    <x v="1"/>
    <n v="10560"/>
  </r>
  <r>
    <x v="1"/>
    <x v="6"/>
    <s v="David"/>
    <s v="Wilkinson"/>
    <x v="1"/>
    <n v="13479.400000000001"/>
    <n v="15000"/>
    <n v="0"/>
    <x v="2"/>
    <n v="-1520.5999999999985"/>
  </r>
  <r>
    <x v="1"/>
    <x v="5"/>
    <s v="Chloe"/>
    <s v="Fusaro"/>
    <x v="1"/>
    <n v="16604.400000000001"/>
    <n v="15000"/>
    <n v="0"/>
    <x v="0"/>
    <n v="1604.4000000000015"/>
  </r>
  <r>
    <x v="1"/>
    <x v="7"/>
    <s v="Sarah"/>
    <s v="Gibbs"/>
    <x v="1"/>
    <n v="22176"/>
    <n v="15000"/>
    <n v="0"/>
    <x v="0"/>
    <n v="7176"/>
  </r>
  <r>
    <x v="1"/>
    <x v="6"/>
    <s v="David"/>
    <s v="Wilkinson"/>
    <x v="1"/>
    <n v="24131.000000000004"/>
    <n v="15000"/>
    <n v="0"/>
    <x v="0"/>
    <n v="9131.0000000000036"/>
  </r>
  <r>
    <x v="1"/>
    <x v="5"/>
    <s v="Chloe"/>
    <s v="Fusaro"/>
    <x v="1"/>
    <n v="34353.5"/>
    <n v="15000"/>
    <n v="0"/>
    <x v="0"/>
    <n v="19353.5"/>
  </r>
  <r>
    <x v="2"/>
    <x v="8"/>
    <s v="Charlotte"/>
    <s v="Edwards"/>
    <x v="1"/>
    <n v="7416.9"/>
    <n v="15000"/>
    <n v="0"/>
    <x v="2"/>
    <n v="-7583.1"/>
  </r>
  <r>
    <x v="2"/>
    <x v="9"/>
    <s v="Jonah"/>
    <s v="Seitz"/>
    <x v="1"/>
    <n v="8284.5"/>
    <n v="15000"/>
    <n v="0"/>
    <x v="0"/>
    <n v="-6715.5"/>
  </r>
  <r>
    <x v="2"/>
    <x v="5"/>
    <s v="Chloe"/>
    <s v="Fusaro"/>
    <x v="1"/>
    <n v="10758.7"/>
    <n v="15000"/>
    <n v="0"/>
    <x v="0"/>
    <n v="-4241.2999999999993"/>
  </r>
  <r>
    <x v="2"/>
    <x v="6"/>
    <s v="David"/>
    <s v="Wilkinson"/>
    <x v="1"/>
    <n v="12124.2"/>
    <n v="15000"/>
    <n v="0"/>
    <x v="2"/>
    <n v="-2875.7999999999993"/>
  </r>
  <r>
    <x v="2"/>
    <x v="8"/>
    <s v="Charlotte"/>
    <s v="Edwards"/>
    <x v="1"/>
    <n v="14391.999999999998"/>
    <n v="15000"/>
    <n v="0"/>
    <x v="1"/>
    <n v="-608.00000000000182"/>
  </r>
  <r>
    <x v="2"/>
    <x v="9"/>
    <s v="Jonah"/>
    <s v="Seitz"/>
    <x v="1"/>
    <n v="15246"/>
    <n v="15000"/>
    <n v="0"/>
    <x v="1"/>
    <n v="246"/>
  </r>
  <r>
    <x v="2"/>
    <x v="8"/>
    <s v="Charlotte"/>
    <s v="Edwards"/>
    <x v="1"/>
    <n v="17335.2"/>
    <n v="15000"/>
    <n v="0"/>
    <x v="2"/>
    <n v="2335.2000000000007"/>
  </r>
  <r>
    <x v="2"/>
    <x v="9"/>
    <s v="Jonah"/>
    <s v="Seitz"/>
    <x v="1"/>
    <n v="40831"/>
    <n v="15000"/>
    <n v="0"/>
    <x v="1"/>
    <n v="25831"/>
  </r>
  <r>
    <x v="3"/>
    <x v="5"/>
    <s v="Chloe"/>
    <s v="Fusaro"/>
    <x v="1"/>
    <n v="8520"/>
    <n v="15000"/>
    <n v="0"/>
    <x v="2"/>
    <n v="-6480"/>
  </r>
  <r>
    <x v="3"/>
    <x v="8"/>
    <s v="Charlotte"/>
    <s v="Edwards"/>
    <x v="1"/>
    <n v="14301.599999999999"/>
    <n v="15000"/>
    <n v="0"/>
    <x v="2"/>
    <n v="-698.40000000000146"/>
  </r>
  <r>
    <x v="3"/>
    <x v="8"/>
    <s v="Charlotte"/>
    <s v="Edwards"/>
    <x v="1"/>
    <n v="17204.399999999998"/>
    <n v="15000"/>
    <n v="0"/>
    <x v="1"/>
    <n v="2204.3999999999978"/>
  </r>
  <r>
    <x v="3"/>
    <x v="9"/>
    <s v="Jonah"/>
    <s v="Seitz"/>
    <x v="1"/>
    <n v="19080"/>
    <n v="15000"/>
    <n v="0"/>
    <x v="0"/>
    <n v="4080"/>
  </r>
  <r>
    <x v="3"/>
    <x v="5"/>
    <s v="Chloe"/>
    <s v="Fusaro"/>
    <x v="1"/>
    <n v="19210.400000000001"/>
    <n v="15000"/>
    <n v="0"/>
    <x v="1"/>
    <n v="4210.4000000000015"/>
  </r>
  <r>
    <x v="3"/>
    <x v="5"/>
    <s v="Chloe"/>
    <s v="Fusaro"/>
    <x v="1"/>
    <n v="32282.799999999996"/>
    <n v="15000"/>
    <n v="0"/>
    <x v="0"/>
    <n v="17282.799999999996"/>
  </r>
  <r>
    <x v="3"/>
    <x v="7"/>
    <s v="Sarah"/>
    <s v="Gibbs"/>
    <x v="1"/>
    <n v="32524.1"/>
    <n v="15000"/>
    <n v="0"/>
    <x v="1"/>
    <n v="17524.099999999999"/>
  </r>
  <r>
    <x v="3"/>
    <x v="5"/>
    <s v="Chloe"/>
    <s v="Fusaro"/>
    <x v="1"/>
    <n v="35153.799999999996"/>
    <n v="15000"/>
    <n v="0"/>
    <x v="1"/>
    <n v="20153.799999999996"/>
  </r>
  <r>
    <x v="3"/>
    <x v="5"/>
    <s v="Chloe"/>
    <s v="Fusaro"/>
    <x v="1"/>
    <n v="35820"/>
    <n v="15000"/>
    <n v="0"/>
    <x v="2"/>
    <n v="20820"/>
  </r>
  <r>
    <x v="3"/>
    <x v="6"/>
    <s v="David"/>
    <s v="Wilkinson"/>
    <x v="1"/>
    <n v="42690.400000000001"/>
    <n v="15000"/>
    <n v="0"/>
    <x v="2"/>
    <n v="27690.400000000001"/>
  </r>
  <r>
    <x v="4"/>
    <x v="6"/>
    <s v="David"/>
    <s v="Wilkinson"/>
    <x v="1"/>
    <n v="9270.1"/>
    <n v="15000"/>
    <n v="0"/>
    <x v="1"/>
    <n v="-5729.9"/>
  </r>
  <r>
    <x v="4"/>
    <x v="6"/>
    <s v="David"/>
    <s v="Wilkinson"/>
    <x v="1"/>
    <n v="11235"/>
    <n v="15000"/>
    <n v="0"/>
    <x v="2"/>
    <n v="-3765"/>
  </r>
  <r>
    <x v="4"/>
    <x v="7"/>
    <s v="Sarah"/>
    <s v="Gibbs"/>
    <x v="1"/>
    <n v="12019.799999999997"/>
    <n v="15000"/>
    <n v="0"/>
    <x v="1"/>
    <n v="-2980.2000000000025"/>
  </r>
  <r>
    <x v="4"/>
    <x v="5"/>
    <s v="Chloe"/>
    <s v="Fusaro"/>
    <x v="1"/>
    <n v="27930"/>
    <n v="15000"/>
    <n v="0"/>
    <x v="0"/>
    <n v="12930"/>
  </r>
  <r>
    <x v="5"/>
    <x v="9"/>
    <s v="Jonah"/>
    <s v="Seitz"/>
    <x v="1"/>
    <n v="7581.9999999999991"/>
    <n v="15000"/>
    <n v="0"/>
    <x v="1"/>
    <n v="-7418.0000000000009"/>
  </r>
  <r>
    <x v="5"/>
    <x v="5"/>
    <s v="Chloe"/>
    <s v="Fusaro"/>
    <x v="1"/>
    <n v="8721.6"/>
    <n v="15000"/>
    <n v="0"/>
    <x v="2"/>
    <n v="-6278.4"/>
  </r>
  <r>
    <x v="5"/>
    <x v="9"/>
    <s v="Jonah"/>
    <s v="Seitz"/>
    <x v="1"/>
    <n v="10500"/>
    <n v="15000"/>
    <n v="0"/>
    <x v="0"/>
    <n v="-4500"/>
  </r>
  <r>
    <x v="5"/>
    <x v="6"/>
    <s v="David"/>
    <s v="Wilkinson"/>
    <x v="1"/>
    <n v="13466.999999999998"/>
    <n v="15000"/>
    <n v="0"/>
    <x v="2"/>
    <n v="-1533.0000000000018"/>
  </r>
  <r>
    <x v="5"/>
    <x v="9"/>
    <s v="Jonah"/>
    <s v="Seitz"/>
    <x v="1"/>
    <n v="16036.8"/>
    <n v="15000"/>
    <n v="0"/>
    <x v="0"/>
    <n v="1036.7999999999993"/>
  </r>
  <r>
    <x v="5"/>
    <x v="8"/>
    <s v="Charlotte"/>
    <s v="Edwards"/>
    <x v="1"/>
    <n v="16846.8"/>
    <n v="15000"/>
    <n v="0"/>
    <x v="0"/>
    <n v="1846.7999999999993"/>
  </r>
  <r>
    <x v="6"/>
    <x v="6"/>
    <s v="David"/>
    <s v="Wilkinson"/>
    <x v="1"/>
    <n v="15957.2"/>
    <n v="15000"/>
    <n v="0"/>
    <x v="2"/>
    <n v="957.20000000000073"/>
  </r>
  <r>
    <x v="6"/>
    <x v="7"/>
    <s v="Sarah"/>
    <s v="Gibbs"/>
    <x v="1"/>
    <n v="16492"/>
    <n v="15000"/>
    <n v="0"/>
    <x v="1"/>
    <n v="1492"/>
  </r>
  <r>
    <x v="6"/>
    <x v="8"/>
    <s v="Charlotte"/>
    <s v="Edwards"/>
    <x v="1"/>
    <n v="21295.4"/>
    <n v="15000"/>
    <n v="0"/>
    <x v="1"/>
    <n v="6295.4000000000015"/>
  </r>
  <r>
    <x v="6"/>
    <x v="5"/>
    <s v="Chloe"/>
    <s v="Fusaro"/>
    <x v="1"/>
    <n v="25518.800000000003"/>
    <n v="15000"/>
    <n v="0"/>
    <x v="1"/>
    <n v="10518.800000000003"/>
  </r>
  <r>
    <x v="6"/>
    <x v="5"/>
    <s v="Chloe"/>
    <s v="Fusaro"/>
    <x v="1"/>
    <n v="27676.6"/>
    <n v="15000"/>
    <n v="0"/>
    <x v="0"/>
    <n v="12676.599999999999"/>
  </r>
  <r>
    <x v="6"/>
    <x v="8"/>
    <s v="Charlotte"/>
    <s v="Edwards"/>
    <x v="1"/>
    <n v="28395"/>
    <n v="15000"/>
    <n v="0"/>
    <x v="2"/>
    <n v="13395"/>
  </r>
  <r>
    <x v="6"/>
    <x v="7"/>
    <s v="Sarah"/>
    <s v="Gibbs"/>
    <x v="1"/>
    <n v="41826.400000000001"/>
    <n v="15000"/>
    <n v="0"/>
    <x v="2"/>
    <n v="26826.400000000001"/>
  </r>
  <r>
    <x v="6"/>
    <x v="7"/>
    <s v="Sarah"/>
    <s v="Gibbs"/>
    <x v="1"/>
    <n v="49055.999999999993"/>
    <n v="15000"/>
    <n v="0"/>
    <x v="1"/>
    <n v="34055.999999999993"/>
  </r>
  <r>
    <x v="7"/>
    <x v="5"/>
    <s v="Chloe"/>
    <s v="Fusaro"/>
    <x v="1"/>
    <n v="6201"/>
    <n v="15000"/>
    <n v="0"/>
    <x v="2"/>
    <n v="-8799"/>
  </r>
  <r>
    <x v="7"/>
    <x v="6"/>
    <s v="David"/>
    <s v="Wilkinson"/>
    <x v="1"/>
    <n v="6311.4"/>
    <n v="15000"/>
    <n v="0"/>
    <x v="2"/>
    <n v="-8688.6"/>
  </r>
  <r>
    <x v="7"/>
    <x v="9"/>
    <s v="Jonah"/>
    <s v="Seitz"/>
    <x v="1"/>
    <n v="7289.6"/>
    <n v="15000"/>
    <n v="0"/>
    <x v="1"/>
    <n v="-7710.4"/>
  </r>
  <r>
    <x v="7"/>
    <x v="9"/>
    <s v="Jonah"/>
    <s v="Seitz"/>
    <x v="1"/>
    <n v="8322.4"/>
    <n v="15000"/>
    <n v="0"/>
    <x v="1"/>
    <n v="-6677.6"/>
  </r>
  <r>
    <x v="7"/>
    <x v="8"/>
    <s v="Charlotte"/>
    <s v="Edwards"/>
    <x v="1"/>
    <n v="8501.9000000000015"/>
    <n v="15000"/>
    <n v="0"/>
    <x v="0"/>
    <n v="-6498.0999999999985"/>
  </r>
  <r>
    <x v="7"/>
    <x v="5"/>
    <s v="Chloe"/>
    <s v="Fusaro"/>
    <x v="1"/>
    <n v="9708.2999999999993"/>
    <n v="15000"/>
    <n v="0"/>
    <x v="0"/>
    <n v="-5291.7000000000007"/>
  </r>
  <r>
    <x v="7"/>
    <x v="9"/>
    <s v="Jonah"/>
    <s v="Seitz"/>
    <x v="1"/>
    <n v="12944.399999999998"/>
    <n v="15000"/>
    <n v="0"/>
    <x v="0"/>
    <n v="-2055.6000000000022"/>
  </r>
  <r>
    <x v="7"/>
    <x v="5"/>
    <s v="Chloe"/>
    <s v="Fusaro"/>
    <x v="1"/>
    <n v="14248"/>
    <n v="15000"/>
    <n v="0"/>
    <x v="0"/>
    <n v="-752"/>
  </r>
  <r>
    <x v="7"/>
    <x v="9"/>
    <s v="Jonah"/>
    <s v="Seitz"/>
    <x v="1"/>
    <n v="18298.399999999998"/>
    <n v="15000"/>
    <n v="0"/>
    <x v="2"/>
    <n v="3298.3999999999978"/>
  </r>
  <r>
    <x v="7"/>
    <x v="9"/>
    <s v="Jonah"/>
    <s v="Seitz"/>
    <x v="1"/>
    <n v="18838.399999999998"/>
    <n v="15000"/>
    <n v="0"/>
    <x v="2"/>
    <n v="3838.3999999999978"/>
  </r>
  <r>
    <x v="7"/>
    <x v="7"/>
    <s v="Sarah"/>
    <s v="Gibbs"/>
    <x v="1"/>
    <n v="24469.599999999999"/>
    <n v="15000"/>
    <n v="0"/>
    <x v="0"/>
    <n v="9469.5999999999985"/>
  </r>
  <r>
    <x v="7"/>
    <x v="7"/>
    <s v="Sarah"/>
    <s v="Gibbs"/>
    <x v="1"/>
    <n v="31053.4"/>
    <n v="15000"/>
    <n v="0"/>
    <x v="1"/>
    <n v="16053.400000000001"/>
  </r>
  <r>
    <x v="8"/>
    <x v="9"/>
    <s v="Jonah"/>
    <s v="Seitz"/>
    <x v="1"/>
    <n v="3710"/>
    <n v="15000"/>
    <n v="0"/>
    <x v="2"/>
    <n v="-11290"/>
  </r>
  <r>
    <x v="8"/>
    <x v="8"/>
    <s v="Charlotte"/>
    <s v="Edwards"/>
    <x v="1"/>
    <n v="6600"/>
    <n v="15000"/>
    <n v="0"/>
    <x v="1"/>
    <n v="-8400"/>
  </r>
  <r>
    <x v="8"/>
    <x v="7"/>
    <s v="Sarah"/>
    <s v="Gibbs"/>
    <x v="1"/>
    <n v="8001"/>
    <n v="15000"/>
    <n v="0"/>
    <x v="1"/>
    <n v="-6999"/>
  </r>
  <r>
    <x v="8"/>
    <x v="9"/>
    <s v="Jonah"/>
    <s v="Seitz"/>
    <x v="1"/>
    <n v="8772"/>
    <n v="15000"/>
    <n v="0"/>
    <x v="0"/>
    <n v="-6228"/>
  </r>
  <r>
    <x v="8"/>
    <x v="9"/>
    <s v="Jonah"/>
    <s v="Seitz"/>
    <x v="1"/>
    <n v="14089.199999999999"/>
    <n v="15000"/>
    <n v="0"/>
    <x v="0"/>
    <n v="-910.80000000000109"/>
  </r>
  <r>
    <x v="8"/>
    <x v="5"/>
    <s v="Chloe"/>
    <s v="Fusaro"/>
    <x v="1"/>
    <n v="16702.400000000001"/>
    <n v="15000"/>
    <n v="0"/>
    <x v="0"/>
    <n v="1702.4000000000015"/>
  </r>
  <r>
    <x v="8"/>
    <x v="5"/>
    <s v="Chloe"/>
    <s v="Fusaro"/>
    <x v="1"/>
    <n v="21216"/>
    <n v="15000"/>
    <n v="0"/>
    <x v="0"/>
    <n v="6216"/>
  </r>
  <r>
    <x v="8"/>
    <x v="8"/>
    <s v="Charlotte"/>
    <s v="Edwards"/>
    <x v="1"/>
    <n v="21546"/>
    <n v="15000"/>
    <n v="0"/>
    <x v="1"/>
    <n v="6546"/>
  </r>
  <r>
    <x v="8"/>
    <x v="8"/>
    <s v="Charlotte"/>
    <s v="Edwards"/>
    <x v="1"/>
    <n v="31186.6"/>
    <n v="15000"/>
    <n v="0"/>
    <x v="1"/>
    <n v="16186.599999999999"/>
  </r>
  <r>
    <x v="8"/>
    <x v="5"/>
    <s v="Chloe"/>
    <s v="Fusaro"/>
    <x v="1"/>
    <n v="31999.200000000001"/>
    <n v="15000"/>
    <n v="0"/>
    <x v="0"/>
    <n v="16999.2"/>
  </r>
  <r>
    <x v="8"/>
    <x v="8"/>
    <s v="Charlotte"/>
    <s v="Edwards"/>
    <x v="1"/>
    <n v="37520"/>
    <n v="15000"/>
    <n v="0"/>
    <x v="0"/>
    <n v="22520"/>
  </r>
  <r>
    <x v="8"/>
    <x v="8"/>
    <s v="Charlotte"/>
    <s v="Edwards"/>
    <x v="1"/>
    <n v="41215.299999999996"/>
    <n v="15000"/>
    <n v="0"/>
    <x v="2"/>
    <n v="26215.299999999996"/>
  </r>
  <r>
    <x v="9"/>
    <x v="5"/>
    <s v="Chloe"/>
    <s v="Fusaro"/>
    <x v="1"/>
    <n v="3035.1"/>
    <n v="15000"/>
    <n v="0"/>
    <x v="0"/>
    <n v="-11964.9"/>
  </r>
  <r>
    <x v="9"/>
    <x v="8"/>
    <s v="Charlotte"/>
    <s v="Edwards"/>
    <x v="1"/>
    <n v="6688"/>
    <n v="15000"/>
    <n v="0"/>
    <x v="0"/>
    <n v="-8312"/>
  </r>
  <r>
    <x v="9"/>
    <x v="5"/>
    <s v="Chloe"/>
    <s v="Fusaro"/>
    <x v="1"/>
    <n v="7024.2"/>
    <n v="15000"/>
    <n v="0"/>
    <x v="2"/>
    <n v="-7975.8"/>
  </r>
  <r>
    <x v="9"/>
    <x v="8"/>
    <s v="Charlotte"/>
    <s v="Edwards"/>
    <x v="1"/>
    <n v="7139.0000000000009"/>
    <n v="15000"/>
    <n v="0"/>
    <x v="1"/>
    <n v="-7860.9999999999991"/>
  </r>
  <r>
    <x v="9"/>
    <x v="9"/>
    <s v="Jonah"/>
    <s v="Seitz"/>
    <x v="1"/>
    <n v="10948"/>
    <n v="15000"/>
    <n v="0"/>
    <x v="0"/>
    <n v="-4052"/>
  </r>
  <r>
    <x v="9"/>
    <x v="9"/>
    <s v="Jonah"/>
    <s v="Seitz"/>
    <x v="1"/>
    <n v="10988.800000000001"/>
    <n v="15000"/>
    <n v="0"/>
    <x v="1"/>
    <n v="-4011.1999999999989"/>
  </r>
  <r>
    <x v="9"/>
    <x v="9"/>
    <s v="Jonah"/>
    <s v="Seitz"/>
    <x v="1"/>
    <n v="12306.6"/>
    <n v="15000"/>
    <n v="0"/>
    <x v="0"/>
    <n v="-2693.3999999999996"/>
  </r>
  <r>
    <x v="9"/>
    <x v="9"/>
    <s v="Jonah"/>
    <s v="Seitz"/>
    <x v="1"/>
    <n v="16077"/>
    <n v="15000"/>
    <n v="0"/>
    <x v="0"/>
    <n v="1077"/>
  </r>
  <r>
    <x v="9"/>
    <x v="6"/>
    <s v="David"/>
    <s v="Wilkinson"/>
    <x v="1"/>
    <n v="19594"/>
    <n v="15000"/>
    <n v="0"/>
    <x v="0"/>
    <n v="4594"/>
  </r>
  <r>
    <x v="9"/>
    <x v="5"/>
    <s v="Chloe"/>
    <s v="Fusaro"/>
    <x v="1"/>
    <n v="19946.199999999997"/>
    <n v="15000"/>
    <n v="0"/>
    <x v="2"/>
    <n v="4946.1999999999971"/>
  </r>
  <r>
    <x v="9"/>
    <x v="7"/>
    <s v="Sarah"/>
    <s v="Gibbs"/>
    <x v="1"/>
    <n v="26773.4"/>
    <n v="15000"/>
    <n v="0"/>
    <x v="2"/>
    <n v="11773.400000000001"/>
  </r>
  <r>
    <x v="9"/>
    <x v="9"/>
    <s v="Jonah"/>
    <s v="Seitz"/>
    <x v="1"/>
    <n v="28464.9"/>
    <n v="15000"/>
    <n v="0"/>
    <x v="2"/>
    <n v="13464.900000000001"/>
  </r>
  <r>
    <x v="9"/>
    <x v="8"/>
    <s v="Charlotte"/>
    <s v="Edwards"/>
    <x v="1"/>
    <n v="37544.800000000003"/>
    <n v="15000"/>
    <n v="0"/>
    <x v="1"/>
    <n v="22544.800000000003"/>
  </r>
  <r>
    <x v="9"/>
    <x v="9"/>
    <s v="Jonah"/>
    <s v="Seitz"/>
    <x v="1"/>
    <n v="40224.800000000003"/>
    <n v="15000"/>
    <n v="0"/>
    <x v="1"/>
    <n v="25224.800000000003"/>
  </r>
  <r>
    <x v="9"/>
    <x v="6"/>
    <s v="David"/>
    <s v="Wilkinson"/>
    <x v="1"/>
    <n v="43591.8"/>
    <n v="15000"/>
    <n v="0"/>
    <x v="1"/>
    <n v="28591.800000000003"/>
  </r>
  <r>
    <x v="10"/>
    <x v="7"/>
    <s v="Sarah"/>
    <s v="Gibbs"/>
    <x v="1"/>
    <n v="9292.5"/>
    <n v="15000"/>
    <n v="0"/>
    <x v="0"/>
    <n v="-5707.5"/>
  </r>
  <r>
    <x v="10"/>
    <x v="6"/>
    <s v="David"/>
    <s v="Wilkinson"/>
    <x v="1"/>
    <n v="28761.599999999999"/>
    <n v="15000"/>
    <n v="0"/>
    <x v="2"/>
    <n v="13761.599999999999"/>
  </r>
  <r>
    <x v="10"/>
    <x v="9"/>
    <s v="Jonah"/>
    <s v="Seitz"/>
    <x v="1"/>
    <n v="41932.799999999996"/>
    <n v="15000"/>
    <n v="0"/>
    <x v="1"/>
    <n v="26932.799999999996"/>
  </r>
  <r>
    <x v="10"/>
    <x v="5"/>
    <s v="Chloe"/>
    <s v="Fusaro"/>
    <x v="1"/>
    <n v="42427"/>
    <n v="15000"/>
    <n v="0"/>
    <x v="0"/>
    <n v="27427"/>
  </r>
  <r>
    <x v="10"/>
    <x v="7"/>
    <s v="Sarah"/>
    <s v="Gibbs"/>
    <x v="1"/>
    <n v="47510.400000000001"/>
    <n v="15000"/>
    <n v="0"/>
    <x v="0"/>
    <n v="32510.400000000001"/>
  </r>
  <r>
    <x v="11"/>
    <x v="6"/>
    <s v="David"/>
    <s v="Wilkinson"/>
    <x v="1"/>
    <n v="7721.5999999999995"/>
    <n v="15000"/>
    <n v="0"/>
    <x v="1"/>
    <n v="-7278.4000000000005"/>
  </r>
  <r>
    <x v="11"/>
    <x v="9"/>
    <s v="Jonah"/>
    <s v="Seitz"/>
    <x v="1"/>
    <n v="8925.7000000000007"/>
    <n v="15000"/>
    <n v="0"/>
    <x v="1"/>
    <n v="-6074.2999999999993"/>
  </r>
  <r>
    <x v="11"/>
    <x v="9"/>
    <s v="Jonah"/>
    <s v="Seitz"/>
    <x v="1"/>
    <n v="15802.6"/>
    <n v="15000"/>
    <n v="0"/>
    <x v="2"/>
    <n v="802.60000000000036"/>
  </r>
  <r>
    <x v="11"/>
    <x v="7"/>
    <s v="Sarah"/>
    <s v="Gibbs"/>
    <x v="1"/>
    <n v="21103.3"/>
    <n v="15000"/>
    <n v="0"/>
    <x v="2"/>
    <n v="6103.2999999999993"/>
  </r>
  <r>
    <x v="11"/>
    <x v="7"/>
    <s v="Sarah"/>
    <s v="Gibbs"/>
    <x v="1"/>
    <n v="22351.100000000002"/>
    <n v="15000"/>
    <n v="0"/>
    <x v="2"/>
    <n v="7351.1000000000022"/>
  </r>
  <r>
    <x v="11"/>
    <x v="9"/>
    <s v="Jonah"/>
    <s v="Seitz"/>
    <x v="1"/>
    <n v="43974"/>
    <n v="15000"/>
    <n v="0"/>
    <x v="1"/>
    <n v="28974"/>
  </r>
  <r>
    <x v="0"/>
    <x v="10"/>
    <s v="Olivia"/>
    <s v="Cheung"/>
    <x v="2"/>
    <n v="3008.3999999999996"/>
    <n v="15000"/>
    <n v="0"/>
    <x v="0"/>
    <n v="-11991.6"/>
  </r>
  <r>
    <x v="0"/>
    <x v="11"/>
    <s v="Jason"/>
    <s v="Jackaki"/>
    <x v="2"/>
    <n v="7221.5999999999995"/>
    <n v="15000"/>
    <n v="0"/>
    <x v="2"/>
    <n v="-7778.4000000000005"/>
  </r>
  <r>
    <x v="0"/>
    <x v="10"/>
    <s v="Olivia"/>
    <s v="Cheung"/>
    <x v="2"/>
    <n v="10903.199999999999"/>
    <n v="15000"/>
    <n v="0"/>
    <x v="0"/>
    <n v="-4096.8000000000011"/>
  </r>
  <r>
    <x v="0"/>
    <x v="12"/>
    <s v="Annabel"/>
    <s v="Mettick"/>
    <x v="2"/>
    <n v="14616"/>
    <n v="15000"/>
    <n v="0"/>
    <x v="0"/>
    <n v="-384"/>
  </r>
  <r>
    <x v="0"/>
    <x v="13"/>
    <s v="Emily"/>
    <s v="Whelan"/>
    <x v="2"/>
    <n v="18885.900000000001"/>
    <n v="15000"/>
    <n v="0"/>
    <x v="2"/>
    <n v="3885.9000000000015"/>
  </r>
  <r>
    <x v="0"/>
    <x v="13"/>
    <s v="Emily"/>
    <s v="Whelan"/>
    <x v="2"/>
    <n v="24236"/>
    <n v="15000"/>
    <n v="0"/>
    <x v="1"/>
    <n v="9236"/>
  </r>
  <r>
    <x v="1"/>
    <x v="12"/>
    <s v="Annabel"/>
    <s v="Mettick"/>
    <x v="2"/>
    <n v="3596"/>
    <n v="15000"/>
    <n v="0"/>
    <x v="0"/>
    <n v="-11404"/>
  </r>
  <r>
    <x v="1"/>
    <x v="14"/>
    <s v="Cory"/>
    <s v="Goodwin"/>
    <x v="2"/>
    <n v="6300"/>
    <n v="15000"/>
    <n v="0"/>
    <x v="2"/>
    <n v="-8700"/>
  </r>
  <r>
    <x v="1"/>
    <x v="12"/>
    <s v="Annabel"/>
    <s v="Mettick"/>
    <x v="2"/>
    <n v="6804"/>
    <n v="15000"/>
    <n v="0"/>
    <x v="1"/>
    <n v="-8196"/>
  </r>
  <r>
    <x v="1"/>
    <x v="11"/>
    <s v="Jason"/>
    <s v="Jackaki"/>
    <x v="2"/>
    <n v="8524.4000000000015"/>
    <n v="15000"/>
    <n v="0"/>
    <x v="2"/>
    <n v="-6475.5999999999985"/>
  </r>
  <r>
    <x v="1"/>
    <x v="12"/>
    <s v="Annabel"/>
    <s v="Mettick"/>
    <x v="2"/>
    <n v="8772"/>
    <n v="15000"/>
    <n v="0"/>
    <x v="2"/>
    <n v="-6228"/>
  </r>
  <r>
    <x v="1"/>
    <x v="12"/>
    <s v="Annabel"/>
    <s v="Mettick"/>
    <x v="2"/>
    <n v="17328.300000000003"/>
    <n v="15000"/>
    <n v="0"/>
    <x v="2"/>
    <n v="2328.3000000000029"/>
  </r>
  <r>
    <x v="1"/>
    <x v="14"/>
    <s v="Cory"/>
    <s v="Goodwin"/>
    <x v="2"/>
    <n v="21438.899999999998"/>
    <n v="15000"/>
    <n v="0"/>
    <x v="1"/>
    <n v="6438.8999999999978"/>
  </r>
  <r>
    <x v="1"/>
    <x v="11"/>
    <s v="Jason"/>
    <s v="Jackaki"/>
    <x v="2"/>
    <n v="26556.799999999999"/>
    <n v="15000"/>
    <n v="0"/>
    <x v="0"/>
    <n v="11556.8"/>
  </r>
  <r>
    <x v="1"/>
    <x v="11"/>
    <s v="Jason"/>
    <s v="Jackaki"/>
    <x v="2"/>
    <n v="33132.600000000006"/>
    <n v="15000"/>
    <n v="0"/>
    <x v="2"/>
    <n v="18132.600000000006"/>
  </r>
  <r>
    <x v="2"/>
    <x v="12"/>
    <s v="Annabel"/>
    <s v="Mettick"/>
    <x v="2"/>
    <n v="6544.8"/>
    <n v="15000"/>
    <n v="0"/>
    <x v="1"/>
    <n v="-8455.2000000000007"/>
  </r>
  <r>
    <x v="2"/>
    <x v="11"/>
    <s v="Jason"/>
    <s v="Jackaki"/>
    <x v="2"/>
    <n v="11166.300000000001"/>
    <n v="15000"/>
    <n v="0"/>
    <x v="0"/>
    <n v="-3833.6999999999989"/>
  </r>
  <r>
    <x v="2"/>
    <x v="12"/>
    <s v="Annabel"/>
    <s v="Mettick"/>
    <x v="2"/>
    <n v="11403"/>
    <n v="15000"/>
    <n v="0"/>
    <x v="0"/>
    <n v="-3597"/>
  </r>
  <r>
    <x v="2"/>
    <x v="12"/>
    <s v="Annabel"/>
    <s v="Mettick"/>
    <x v="2"/>
    <n v="11554.400000000001"/>
    <n v="15000"/>
    <n v="0"/>
    <x v="0"/>
    <n v="-3445.5999999999985"/>
  </r>
  <r>
    <x v="2"/>
    <x v="10"/>
    <s v="Olivia"/>
    <s v="Cheung"/>
    <x v="2"/>
    <n v="12143.999999999998"/>
    <n v="15000"/>
    <n v="0"/>
    <x v="0"/>
    <n v="-2856.0000000000018"/>
  </r>
  <r>
    <x v="2"/>
    <x v="10"/>
    <s v="Olivia"/>
    <s v="Cheung"/>
    <x v="2"/>
    <n v="13244.7"/>
    <n v="15000"/>
    <n v="0"/>
    <x v="1"/>
    <n v="-1755.2999999999993"/>
  </r>
  <r>
    <x v="2"/>
    <x v="13"/>
    <s v="Emily"/>
    <s v="Whelan"/>
    <x v="2"/>
    <n v="23014.400000000001"/>
    <n v="15000"/>
    <n v="0"/>
    <x v="1"/>
    <n v="8014.4000000000015"/>
  </r>
  <r>
    <x v="2"/>
    <x v="10"/>
    <s v="Olivia"/>
    <s v="Cheung"/>
    <x v="2"/>
    <n v="26200"/>
    <n v="15000"/>
    <n v="0"/>
    <x v="0"/>
    <n v="11200"/>
  </r>
  <r>
    <x v="2"/>
    <x v="11"/>
    <s v="Jason"/>
    <s v="Jackaki"/>
    <x v="2"/>
    <n v="28286.399999999998"/>
    <n v="15000"/>
    <n v="0"/>
    <x v="1"/>
    <n v="13286.399999999998"/>
  </r>
  <r>
    <x v="2"/>
    <x v="10"/>
    <s v="Olivia"/>
    <s v="Cheung"/>
    <x v="2"/>
    <n v="35715.4"/>
    <n v="15000"/>
    <n v="0"/>
    <x v="0"/>
    <n v="20715.400000000001"/>
  </r>
  <r>
    <x v="3"/>
    <x v="14"/>
    <s v="Cory"/>
    <s v="Goodwin"/>
    <x v="2"/>
    <n v="6960"/>
    <n v="15000"/>
    <n v="0"/>
    <x v="2"/>
    <n v="-8040"/>
  </r>
  <r>
    <x v="3"/>
    <x v="13"/>
    <s v="Emily"/>
    <s v="Whelan"/>
    <x v="2"/>
    <n v="9627.8999999999978"/>
    <n v="15000"/>
    <n v="0"/>
    <x v="1"/>
    <n v="-5372.1000000000022"/>
  </r>
  <r>
    <x v="3"/>
    <x v="12"/>
    <s v="Annabel"/>
    <s v="Mettick"/>
    <x v="2"/>
    <n v="13725.600000000002"/>
    <n v="15000"/>
    <n v="0"/>
    <x v="2"/>
    <n v="-1274.3999999999978"/>
  </r>
  <r>
    <x v="3"/>
    <x v="13"/>
    <s v="Emily"/>
    <s v="Whelan"/>
    <x v="2"/>
    <n v="15353.2"/>
    <n v="15000"/>
    <n v="0"/>
    <x v="1"/>
    <n v="353.20000000000073"/>
  </r>
  <r>
    <x v="3"/>
    <x v="10"/>
    <s v="Olivia"/>
    <s v="Cheung"/>
    <x v="2"/>
    <n v="18994.5"/>
    <n v="15000"/>
    <n v="0"/>
    <x v="0"/>
    <n v="3994.5"/>
  </r>
  <r>
    <x v="3"/>
    <x v="10"/>
    <s v="Olivia"/>
    <s v="Cheung"/>
    <x v="2"/>
    <n v="28628.799999999996"/>
    <n v="15000"/>
    <n v="0"/>
    <x v="2"/>
    <n v="13628.799999999996"/>
  </r>
  <r>
    <x v="4"/>
    <x v="14"/>
    <s v="Cory"/>
    <s v="Goodwin"/>
    <x v="2"/>
    <n v="10948"/>
    <n v="15000"/>
    <n v="0"/>
    <x v="1"/>
    <n v="-4052"/>
  </r>
  <r>
    <x v="4"/>
    <x v="11"/>
    <s v="Jason"/>
    <s v="Jackaki"/>
    <x v="2"/>
    <n v="13044.899999999998"/>
    <n v="15000"/>
    <n v="0"/>
    <x v="1"/>
    <n v="-1955.1000000000022"/>
  </r>
  <r>
    <x v="4"/>
    <x v="13"/>
    <s v="Emily"/>
    <s v="Whelan"/>
    <x v="2"/>
    <n v="28616"/>
    <n v="15000"/>
    <n v="0"/>
    <x v="2"/>
    <n v="13616"/>
  </r>
  <r>
    <x v="4"/>
    <x v="12"/>
    <s v="Annabel"/>
    <s v="Mettick"/>
    <x v="2"/>
    <n v="30377.399999999998"/>
    <n v="15000"/>
    <n v="0"/>
    <x v="2"/>
    <n v="15377.399999999998"/>
  </r>
  <r>
    <x v="4"/>
    <x v="13"/>
    <s v="Emily"/>
    <s v="Whelan"/>
    <x v="2"/>
    <n v="35351"/>
    <n v="15000"/>
    <n v="0"/>
    <x v="0"/>
    <n v="20351"/>
  </r>
  <r>
    <x v="5"/>
    <x v="13"/>
    <s v="Emily"/>
    <s v="Whelan"/>
    <x v="2"/>
    <n v="6872.7999999999993"/>
    <n v="15000"/>
    <n v="0"/>
    <x v="1"/>
    <n v="-8127.2000000000007"/>
  </r>
  <r>
    <x v="5"/>
    <x v="12"/>
    <s v="Annabel"/>
    <s v="Mettick"/>
    <x v="2"/>
    <n v="8827"/>
    <n v="15000"/>
    <n v="0"/>
    <x v="2"/>
    <n v="-6173"/>
  </r>
  <r>
    <x v="5"/>
    <x v="14"/>
    <s v="Cory"/>
    <s v="Goodwin"/>
    <x v="2"/>
    <n v="9836.8000000000011"/>
    <n v="15000"/>
    <n v="0"/>
    <x v="1"/>
    <n v="-5163.1999999999989"/>
  </r>
  <r>
    <x v="5"/>
    <x v="12"/>
    <s v="Annabel"/>
    <s v="Mettick"/>
    <x v="2"/>
    <n v="10032"/>
    <n v="15000"/>
    <n v="0"/>
    <x v="1"/>
    <n v="-4968"/>
  </r>
  <r>
    <x v="5"/>
    <x v="12"/>
    <s v="Annabel"/>
    <s v="Mettick"/>
    <x v="2"/>
    <n v="15953.599999999999"/>
    <n v="15000"/>
    <n v="0"/>
    <x v="0"/>
    <n v="953.59999999999854"/>
  </r>
  <r>
    <x v="5"/>
    <x v="13"/>
    <s v="Emily"/>
    <s v="Whelan"/>
    <x v="2"/>
    <n v="25560"/>
    <n v="15000"/>
    <n v="0"/>
    <x v="1"/>
    <n v="10560"/>
  </r>
  <r>
    <x v="5"/>
    <x v="12"/>
    <s v="Annabel"/>
    <s v="Mettick"/>
    <x v="2"/>
    <n v="35695"/>
    <n v="15000"/>
    <n v="0"/>
    <x v="0"/>
    <n v="20695"/>
  </r>
  <r>
    <x v="6"/>
    <x v="14"/>
    <s v="Cory"/>
    <s v="Goodwin"/>
    <x v="2"/>
    <n v="9405.2999999999993"/>
    <n v="15000"/>
    <n v="0"/>
    <x v="0"/>
    <n v="-5594.7000000000007"/>
  </r>
  <r>
    <x v="6"/>
    <x v="13"/>
    <s v="Emily"/>
    <s v="Whelan"/>
    <x v="2"/>
    <n v="9704.1999999999989"/>
    <n v="15000"/>
    <n v="0"/>
    <x v="2"/>
    <n v="-5295.8000000000011"/>
  </r>
  <r>
    <x v="6"/>
    <x v="14"/>
    <s v="Cory"/>
    <s v="Goodwin"/>
    <x v="2"/>
    <n v="13674"/>
    <n v="15000"/>
    <n v="0"/>
    <x v="0"/>
    <n v="-1326"/>
  </r>
  <r>
    <x v="6"/>
    <x v="12"/>
    <s v="Annabel"/>
    <s v="Mettick"/>
    <x v="2"/>
    <n v="21120.400000000001"/>
    <n v="15000"/>
    <n v="0"/>
    <x v="0"/>
    <n v="6120.4000000000015"/>
  </r>
  <r>
    <x v="6"/>
    <x v="12"/>
    <s v="Annabel"/>
    <s v="Mettick"/>
    <x v="2"/>
    <n v="23997.600000000002"/>
    <n v="15000"/>
    <n v="0"/>
    <x v="1"/>
    <n v="8997.6000000000022"/>
  </r>
  <r>
    <x v="6"/>
    <x v="12"/>
    <s v="Annabel"/>
    <s v="Mettick"/>
    <x v="2"/>
    <n v="35715.4"/>
    <n v="15000"/>
    <n v="0"/>
    <x v="2"/>
    <n v="20715.400000000001"/>
  </r>
  <r>
    <x v="7"/>
    <x v="12"/>
    <s v="Annabel"/>
    <s v="Mettick"/>
    <x v="2"/>
    <n v="3386.6000000000004"/>
    <n v="15000"/>
    <n v="0"/>
    <x v="0"/>
    <n v="-11613.4"/>
  </r>
  <r>
    <x v="7"/>
    <x v="13"/>
    <s v="Emily"/>
    <s v="Whelan"/>
    <x v="2"/>
    <n v="4028"/>
    <n v="15000"/>
    <n v="0"/>
    <x v="1"/>
    <n v="-10972"/>
  </r>
  <r>
    <x v="7"/>
    <x v="10"/>
    <s v="Olivia"/>
    <s v="Cheung"/>
    <x v="2"/>
    <n v="5532.7999999999993"/>
    <n v="15000"/>
    <n v="0"/>
    <x v="0"/>
    <n v="-9467.2000000000007"/>
  </r>
  <r>
    <x v="7"/>
    <x v="12"/>
    <s v="Annabel"/>
    <s v="Mettick"/>
    <x v="2"/>
    <n v="10200"/>
    <n v="15000"/>
    <n v="0"/>
    <x v="2"/>
    <n v="-4800"/>
  </r>
  <r>
    <x v="7"/>
    <x v="10"/>
    <s v="Olivia"/>
    <s v="Cheung"/>
    <x v="2"/>
    <n v="13923"/>
    <n v="15000"/>
    <n v="0"/>
    <x v="2"/>
    <n v="-1077"/>
  </r>
  <r>
    <x v="7"/>
    <x v="13"/>
    <s v="Emily"/>
    <s v="Whelan"/>
    <x v="2"/>
    <n v="17593.399999999998"/>
    <n v="15000"/>
    <n v="0"/>
    <x v="0"/>
    <n v="2593.3999999999978"/>
  </r>
  <r>
    <x v="7"/>
    <x v="14"/>
    <s v="Cory"/>
    <s v="Goodwin"/>
    <x v="2"/>
    <n v="17666"/>
    <n v="15000"/>
    <n v="0"/>
    <x v="1"/>
    <n v="2666"/>
  </r>
  <r>
    <x v="7"/>
    <x v="12"/>
    <s v="Annabel"/>
    <s v="Mettick"/>
    <x v="2"/>
    <n v="21420"/>
    <n v="15000"/>
    <n v="0"/>
    <x v="2"/>
    <n v="6420"/>
  </r>
  <r>
    <x v="7"/>
    <x v="10"/>
    <s v="Olivia"/>
    <s v="Cheung"/>
    <x v="2"/>
    <n v="24080"/>
    <n v="15000"/>
    <n v="0"/>
    <x v="1"/>
    <n v="9080"/>
  </r>
  <r>
    <x v="7"/>
    <x v="13"/>
    <s v="Emily"/>
    <s v="Whelan"/>
    <x v="2"/>
    <n v="27531"/>
    <n v="15000"/>
    <n v="0"/>
    <x v="2"/>
    <n v="12531"/>
  </r>
  <r>
    <x v="7"/>
    <x v="14"/>
    <s v="Cory"/>
    <s v="Goodwin"/>
    <x v="2"/>
    <n v="32795.700000000004"/>
    <n v="15000"/>
    <n v="0"/>
    <x v="0"/>
    <n v="17795.700000000004"/>
  </r>
  <r>
    <x v="8"/>
    <x v="13"/>
    <s v="Emily"/>
    <s v="Whelan"/>
    <x v="2"/>
    <n v="7008"/>
    <n v="15000"/>
    <n v="0"/>
    <x v="2"/>
    <n v="-7992"/>
  </r>
  <r>
    <x v="8"/>
    <x v="10"/>
    <s v="Olivia"/>
    <s v="Cheung"/>
    <x v="2"/>
    <n v="8099.6999999999989"/>
    <n v="15000"/>
    <n v="0"/>
    <x v="1"/>
    <n v="-6900.3000000000011"/>
  </r>
  <r>
    <x v="8"/>
    <x v="12"/>
    <s v="Annabel"/>
    <s v="Mettick"/>
    <x v="2"/>
    <n v="9840"/>
    <n v="15000"/>
    <n v="0"/>
    <x v="0"/>
    <n v="-5160"/>
  </r>
  <r>
    <x v="8"/>
    <x v="11"/>
    <s v="Jason"/>
    <s v="Jackaki"/>
    <x v="2"/>
    <n v="10218"/>
    <n v="15000"/>
    <n v="0"/>
    <x v="0"/>
    <n v="-4782"/>
  </r>
  <r>
    <x v="8"/>
    <x v="12"/>
    <s v="Annabel"/>
    <s v="Mettick"/>
    <x v="2"/>
    <n v="14311.2"/>
    <n v="15000"/>
    <n v="0"/>
    <x v="1"/>
    <n v="-688.79999999999927"/>
  </r>
  <r>
    <x v="8"/>
    <x v="12"/>
    <s v="Annabel"/>
    <s v="Mettick"/>
    <x v="2"/>
    <n v="14715.2"/>
    <n v="15000"/>
    <n v="0"/>
    <x v="0"/>
    <n v="-284.79999999999927"/>
  </r>
  <r>
    <x v="8"/>
    <x v="14"/>
    <s v="Cory"/>
    <s v="Goodwin"/>
    <x v="2"/>
    <n v="19147.8"/>
    <n v="15000"/>
    <n v="0"/>
    <x v="0"/>
    <n v="4147.7999999999993"/>
  </r>
  <r>
    <x v="8"/>
    <x v="12"/>
    <s v="Annabel"/>
    <s v="Mettick"/>
    <x v="2"/>
    <n v="20760.300000000003"/>
    <n v="15000"/>
    <n v="0"/>
    <x v="0"/>
    <n v="5760.3000000000029"/>
  </r>
  <r>
    <x v="8"/>
    <x v="14"/>
    <s v="Cory"/>
    <s v="Goodwin"/>
    <x v="2"/>
    <n v="24579.8"/>
    <n v="15000"/>
    <n v="0"/>
    <x v="1"/>
    <n v="9579.7999999999993"/>
  </r>
  <r>
    <x v="8"/>
    <x v="14"/>
    <s v="Cory"/>
    <s v="Goodwin"/>
    <x v="2"/>
    <n v="25946.300000000003"/>
    <n v="15000"/>
    <n v="0"/>
    <x v="2"/>
    <n v="10946.300000000003"/>
  </r>
  <r>
    <x v="8"/>
    <x v="10"/>
    <s v="Olivia"/>
    <s v="Cheung"/>
    <x v="2"/>
    <n v="30367.999999999996"/>
    <n v="15000"/>
    <n v="0"/>
    <x v="0"/>
    <n v="15367.999999999996"/>
  </r>
  <r>
    <x v="8"/>
    <x v="13"/>
    <s v="Emily"/>
    <s v="Whelan"/>
    <x v="2"/>
    <n v="35640"/>
    <n v="15000"/>
    <n v="0"/>
    <x v="1"/>
    <n v="20640"/>
  </r>
  <r>
    <x v="9"/>
    <x v="11"/>
    <s v="Jason"/>
    <s v="Jackaki"/>
    <x v="2"/>
    <n v="4201.6000000000004"/>
    <n v="15000"/>
    <n v="0"/>
    <x v="0"/>
    <n v="-10798.4"/>
  </r>
  <r>
    <x v="9"/>
    <x v="10"/>
    <s v="Olivia"/>
    <s v="Cheung"/>
    <x v="2"/>
    <n v="15262.8"/>
    <n v="15000"/>
    <n v="0"/>
    <x v="2"/>
    <n v="262.79999999999927"/>
  </r>
  <r>
    <x v="9"/>
    <x v="14"/>
    <s v="Cory"/>
    <s v="Goodwin"/>
    <x v="2"/>
    <n v="20790"/>
    <n v="15000"/>
    <n v="0"/>
    <x v="0"/>
    <n v="5790"/>
  </r>
  <r>
    <x v="9"/>
    <x v="11"/>
    <s v="Jason"/>
    <s v="Jackaki"/>
    <x v="2"/>
    <n v="21878.5"/>
    <n v="15000"/>
    <n v="0"/>
    <x v="1"/>
    <n v="6878.5"/>
  </r>
  <r>
    <x v="9"/>
    <x v="14"/>
    <s v="Cory"/>
    <s v="Goodwin"/>
    <x v="2"/>
    <n v="22136.800000000003"/>
    <n v="15000"/>
    <n v="0"/>
    <x v="1"/>
    <n v="7136.8000000000029"/>
  </r>
  <r>
    <x v="9"/>
    <x v="14"/>
    <s v="Cory"/>
    <s v="Goodwin"/>
    <x v="2"/>
    <n v="23240.400000000001"/>
    <n v="15000"/>
    <n v="0"/>
    <x v="0"/>
    <n v="8240.4000000000015"/>
  </r>
  <r>
    <x v="9"/>
    <x v="11"/>
    <s v="Jason"/>
    <s v="Jackaki"/>
    <x v="2"/>
    <n v="41989.599999999999"/>
    <n v="15000"/>
    <n v="0"/>
    <x v="1"/>
    <n v="26989.599999999999"/>
  </r>
  <r>
    <x v="10"/>
    <x v="12"/>
    <s v="Annabel"/>
    <s v="Mettick"/>
    <x v="2"/>
    <n v="9006"/>
    <n v="15000"/>
    <n v="0"/>
    <x v="2"/>
    <n v="-5994"/>
  </r>
  <r>
    <x v="10"/>
    <x v="11"/>
    <s v="Jason"/>
    <s v="Jackaki"/>
    <x v="2"/>
    <n v="10573.5"/>
    <n v="15000"/>
    <n v="0"/>
    <x v="1"/>
    <n v="-4426.5"/>
  </r>
  <r>
    <x v="10"/>
    <x v="13"/>
    <s v="Emily"/>
    <s v="Whelan"/>
    <x v="2"/>
    <n v="13230"/>
    <n v="15000"/>
    <n v="0"/>
    <x v="0"/>
    <n v="-1770"/>
  </r>
  <r>
    <x v="10"/>
    <x v="10"/>
    <s v="Olivia"/>
    <s v="Cheung"/>
    <x v="2"/>
    <n v="15403.600000000002"/>
    <n v="15000"/>
    <n v="0"/>
    <x v="0"/>
    <n v="403.60000000000218"/>
  </r>
  <r>
    <x v="10"/>
    <x v="12"/>
    <s v="Annabel"/>
    <s v="Mettick"/>
    <x v="2"/>
    <n v="16394.399999999998"/>
    <n v="15000"/>
    <n v="0"/>
    <x v="0"/>
    <n v="1394.3999999999978"/>
  </r>
  <r>
    <x v="10"/>
    <x v="12"/>
    <s v="Annabel"/>
    <s v="Mettick"/>
    <x v="2"/>
    <n v="16606"/>
    <n v="15000"/>
    <n v="0"/>
    <x v="2"/>
    <n v="1606"/>
  </r>
  <r>
    <x v="10"/>
    <x v="10"/>
    <s v="Olivia"/>
    <s v="Cheung"/>
    <x v="2"/>
    <n v="18452.599999999999"/>
    <n v="15000"/>
    <n v="0"/>
    <x v="2"/>
    <n v="3452.5999999999985"/>
  </r>
  <r>
    <x v="10"/>
    <x v="11"/>
    <s v="Jason"/>
    <s v="Jackaki"/>
    <x v="2"/>
    <n v="20062.5"/>
    <n v="15000"/>
    <n v="0"/>
    <x v="1"/>
    <n v="5062.5"/>
  </r>
  <r>
    <x v="10"/>
    <x v="14"/>
    <s v="Cory"/>
    <s v="Goodwin"/>
    <x v="2"/>
    <n v="22900.499999999996"/>
    <n v="15000"/>
    <n v="0"/>
    <x v="1"/>
    <n v="7900.4999999999964"/>
  </r>
  <r>
    <x v="10"/>
    <x v="14"/>
    <s v="Cory"/>
    <s v="Goodwin"/>
    <x v="2"/>
    <n v="23057.999999999996"/>
    <n v="15000"/>
    <n v="0"/>
    <x v="2"/>
    <n v="8057.9999999999964"/>
  </r>
  <r>
    <x v="10"/>
    <x v="12"/>
    <s v="Annabel"/>
    <s v="Mettick"/>
    <x v="2"/>
    <n v="37560"/>
    <n v="15000"/>
    <n v="0"/>
    <x v="2"/>
    <n v="22560"/>
  </r>
  <r>
    <x v="10"/>
    <x v="11"/>
    <s v="Jason"/>
    <s v="Jackaki"/>
    <x v="2"/>
    <n v="38570"/>
    <n v="15000"/>
    <n v="0"/>
    <x v="1"/>
    <n v="23570"/>
  </r>
  <r>
    <x v="10"/>
    <x v="10"/>
    <s v="Olivia"/>
    <s v="Cheung"/>
    <x v="2"/>
    <n v="39199.599999999999"/>
    <n v="15000"/>
    <n v="0"/>
    <x v="2"/>
    <n v="24199.599999999999"/>
  </r>
  <r>
    <x v="11"/>
    <x v="12"/>
    <s v="Annabel"/>
    <s v="Mettick"/>
    <x v="2"/>
    <n v="8082.7999999999993"/>
    <n v="15000"/>
    <n v="0"/>
    <x v="1"/>
    <n v="-6917.2000000000007"/>
  </r>
  <r>
    <x v="11"/>
    <x v="11"/>
    <s v="Jason"/>
    <s v="Jackaki"/>
    <x v="2"/>
    <n v="9826.4"/>
    <n v="15000"/>
    <n v="0"/>
    <x v="2"/>
    <n v="-5173.6000000000004"/>
  </r>
  <r>
    <x v="11"/>
    <x v="14"/>
    <s v="Cory"/>
    <s v="Goodwin"/>
    <x v="2"/>
    <n v="12328"/>
    <n v="15000"/>
    <n v="0"/>
    <x v="0"/>
    <n v="-2672"/>
  </r>
  <r>
    <x v="11"/>
    <x v="12"/>
    <s v="Annabel"/>
    <s v="Mettick"/>
    <x v="2"/>
    <n v="24544"/>
    <n v="15000"/>
    <n v="0"/>
    <x v="0"/>
    <n v="9544"/>
  </r>
  <r>
    <x v="11"/>
    <x v="10"/>
    <s v="Olivia"/>
    <s v="Cheung"/>
    <x v="2"/>
    <n v="27350.400000000001"/>
    <n v="15000"/>
    <n v="0"/>
    <x v="2"/>
    <n v="12350.400000000001"/>
  </r>
  <r>
    <x v="11"/>
    <x v="13"/>
    <s v="Emily"/>
    <s v="Whelan"/>
    <x v="2"/>
    <n v="28845"/>
    <n v="15000"/>
    <n v="0"/>
    <x v="0"/>
    <n v="13845"/>
  </r>
  <r>
    <x v="11"/>
    <x v="10"/>
    <s v="Olivia"/>
    <s v="Cheung"/>
    <x v="2"/>
    <n v="43593.599999999999"/>
    <n v="15000"/>
    <n v="0"/>
    <x v="0"/>
    <n v="28593.599999999999"/>
  </r>
  <r>
    <x v="0"/>
    <x v="15"/>
    <s v="Nina"/>
    <s v="McDonald"/>
    <x v="3"/>
    <n v="6945.4"/>
    <n v="15000"/>
    <n v="0"/>
    <x v="2"/>
    <n v="-8054.6"/>
  </r>
  <r>
    <x v="0"/>
    <x v="15"/>
    <s v="Nina"/>
    <s v="McDonald"/>
    <x v="3"/>
    <n v="7658.2000000000007"/>
    <n v="15000"/>
    <n v="0"/>
    <x v="2"/>
    <n v="-7341.7999999999993"/>
  </r>
  <r>
    <x v="0"/>
    <x v="16"/>
    <s v="Ally"/>
    <s v="Bryant"/>
    <x v="3"/>
    <n v="7658.5999999999985"/>
    <n v="15000"/>
    <n v="0"/>
    <x v="0"/>
    <n v="-7341.4000000000015"/>
  </r>
  <r>
    <x v="0"/>
    <x v="17"/>
    <s v="Josh"/>
    <s v="Sutherland"/>
    <x v="3"/>
    <n v="9098.6"/>
    <n v="15000"/>
    <n v="0"/>
    <x v="2"/>
    <n v="-5901.4"/>
  </r>
  <r>
    <x v="0"/>
    <x v="15"/>
    <s v="Nina"/>
    <s v="McDonald"/>
    <x v="3"/>
    <n v="10019.199999999999"/>
    <n v="15000"/>
    <n v="0"/>
    <x v="2"/>
    <n v="-4980.8000000000011"/>
  </r>
  <r>
    <x v="0"/>
    <x v="16"/>
    <s v="Ally"/>
    <s v="Bryant"/>
    <x v="3"/>
    <n v="10176"/>
    <n v="15000"/>
    <n v="0"/>
    <x v="0"/>
    <n v="-4824"/>
  </r>
  <r>
    <x v="0"/>
    <x v="17"/>
    <s v="Josh"/>
    <s v="Sutherland"/>
    <x v="3"/>
    <n v="16385.600000000002"/>
    <n v="15000"/>
    <n v="0"/>
    <x v="1"/>
    <n v="1385.6000000000022"/>
  </r>
  <r>
    <x v="0"/>
    <x v="16"/>
    <s v="Ally"/>
    <s v="Bryant"/>
    <x v="3"/>
    <n v="19108"/>
    <n v="15000"/>
    <n v="0"/>
    <x v="0"/>
    <n v="4108"/>
  </r>
  <r>
    <x v="0"/>
    <x v="15"/>
    <s v="Nina"/>
    <s v="McDonald"/>
    <x v="3"/>
    <n v="19456"/>
    <n v="15000"/>
    <n v="0"/>
    <x v="1"/>
    <n v="4456"/>
  </r>
  <r>
    <x v="0"/>
    <x v="18"/>
    <s v="Spencer"/>
    <s v="Cruz"/>
    <x v="3"/>
    <n v="31127.199999999997"/>
    <n v="15000"/>
    <n v="0"/>
    <x v="2"/>
    <n v="16127.199999999997"/>
  </r>
  <r>
    <x v="0"/>
    <x v="18"/>
    <s v="Spencer"/>
    <s v="Cruz"/>
    <x v="3"/>
    <n v="36372.1"/>
    <n v="15000"/>
    <n v="0"/>
    <x v="1"/>
    <n v="21372.1"/>
  </r>
  <r>
    <x v="0"/>
    <x v="16"/>
    <s v="Ally"/>
    <s v="Bryant"/>
    <x v="3"/>
    <n v="39186"/>
    <n v="15000"/>
    <n v="0"/>
    <x v="0"/>
    <n v="24186"/>
  </r>
  <r>
    <x v="0"/>
    <x v="18"/>
    <s v="Spencer"/>
    <s v="Cruz"/>
    <x v="3"/>
    <n v="46715.999999999993"/>
    <n v="15000"/>
    <n v="0"/>
    <x v="1"/>
    <n v="31715.999999999993"/>
  </r>
  <r>
    <x v="1"/>
    <x v="15"/>
    <s v="Nina"/>
    <s v="McDonald"/>
    <x v="3"/>
    <n v="4531"/>
    <n v="15000"/>
    <n v="0"/>
    <x v="2"/>
    <n v="-10469"/>
  </r>
  <r>
    <x v="1"/>
    <x v="19"/>
    <s v="Tia"/>
    <s v="Cruise"/>
    <x v="3"/>
    <n v="6751.7999999999993"/>
    <n v="15000"/>
    <n v="0"/>
    <x v="0"/>
    <n v="-8248.2000000000007"/>
  </r>
  <r>
    <x v="1"/>
    <x v="15"/>
    <s v="Nina"/>
    <s v="McDonald"/>
    <x v="3"/>
    <n v="7343.2000000000007"/>
    <n v="15000"/>
    <n v="0"/>
    <x v="0"/>
    <n v="-7656.7999999999993"/>
  </r>
  <r>
    <x v="1"/>
    <x v="15"/>
    <s v="Nina"/>
    <s v="McDonald"/>
    <x v="3"/>
    <n v="7356.5999999999995"/>
    <n v="15000"/>
    <n v="0"/>
    <x v="1"/>
    <n v="-7643.4000000000005"/>
  </r>
  <r>
    <x v="1"/>
    <x v="19"/>
    <s v="Tia"/>
    <s v="Cruise"/>
    <x v="3"/>
    <n v="17748"/>
    <n v="15000"/>
    <n v="0"/>
    <x v="1"/>
    <n v="2748"/>
  </r>
  <r>
    <x v="1"/>
    <x v="15"/>
    <s v="Nina"/>
    <s v="McDonald"/>
    <x v="3"/>
    <n v="28395.5"/>
    <n v="15000"/>
    <n v="0"/>
    <x v="2"/>
    <n v="13395.5"/>
  </r>
  <r>
    <x v="1"/>
    <x v="16"/>
    <s v="Ally"/>
    <s v="Bryant"/>
    <x v="3"/>
    <n v="41429.5"/>
    <n v="15000"/>
    <n v="0"/>
    <x v="0"/>
    <n v="26429.5"/>
  </r>
  <r>
    <x v="2"/>
    <x v="18"/>
    <s v="Spencer"/>
    <s v="Cruz"/>
    <x v="3"/>
    <n v="6708.9"/>
    <n v="15000"/>
    <n v="0"/>
    <x v="2"/>
    <n v="-8291.1"/>
  </r>
  <r>
    <x v="2"/>
    <x v="17"/>
    <s v="Josh"/>
    <s v="Sutherland"/>
    <x v="3"/>
    <n v="7982.7"/>
    <n v="15000"/>
    <n v="0"/>
    <x v="2"/>
    <n v="-7017.3"/>
  </r>
  <r>
    <x v="2"/>
    <x v="16"/>
    <s v="Ally"/>
    <s v="Bryant"/>
    <x v="3"/>
    <n v="8694"/>
    <n v="15000"/>
    <n v="0"/>
    <x v="1"/>
    <n v="-6306"/>
  </r>
  <r>
    <x v="2"/>
    <x v="16"/>
    <s v="Ally"/>
    <s v="Bryant"/>
    <x v="3"/>
    <n v="9116"/>
    <n v="15000"/>
    <n v="0"/>
    <x v="1"/>
    <n v="-5884"/>
  </r>
  <r>
    <x v="2"/>
    <x v="17"/>
    <s v="Josh"/>
    <s v="Sutherland"/>
    <x v="3"/>
    <n v="10110.299999999999"/>
    <n v="15000"/>
    <n v="0"/>
    <x v="1"/>
    <n v="-4889.7000000000007"/>
  </r>
  <r>
    <x v="2"/>
    <x v="15"/>
    <s v="Nina"/>
    <s v="McDonald"/>
    <x v="3"/>
    <n v="10451.199999999999"/>
    <n v="15000"/>
    <n v="0"/>
    <x v="1"/>
    <n v="-4548.8000000000011"/>
  </r>
  <r>
    <x v="2"/>
    <x v="15"/>
    <s v="Nina"/>
    <s v="McDonald"/>
    <x v="3"/>
    <n v="11580.4"/>
    <n v="15000"/>
    <n v="0"/>
    <x v="0"/>
    <n v="-3419.6000000000004"/>
  </r>
  <r>
    <x v="2"/>
    <x v="16"/>
    <s v="Ally"/>
    <s v="Bryant"/>
    <x v="3"/>
    <n v="14329.5"/>
    <n v="15000"/>
    <n v="0"/>
    <x v="1"/>
    <n v="-670.5"/>
  </r>
  <r>
    <x v="2"/>
    <x v="16"/>
    <s v="Ally"/>
    <s v="Bryant"/>
    <x v="3"/>
    <n v="20128"/>
    <n v="15000"/>
    <n v="0"/>
    <x v="2"/>
    <n v="5128"/>
  </r>
  <r>
    <x v="2"/>
    <x v="18"/>
    <s v="Spencer"/>
    <s v="Cruz"/>
    <x v="3"/>
    <n v="21167.999999999996"/>
    <n v="15000"/>
    <n v="0"/>
    <x v="1"/>
    <n v="6167.9999999999964"/>
  </r>
  <r>
    <x v="2"/>
    <x v="19"/>
    <s v="Tia"/>
    <s v="Cruise"/>
    <x v="3"/>
    <n v="25102.399999999998"/>
    <n v="15000"/>
    <n v="0"/>
    <x v="0"/>
    <n v="10102.399999999998"/>
  </r>
  <r>
    <x v="2"/>
    <x v="19"/>
    <s v="Tia"/>
    <s v="Cruise"/>
    <x v="3"/>
    <n v="27670.9"/>
    <n v="15000"/>
    <n v="0"/>
    <x v="2"/>
    <n v="12670.900000000001"/>
  </r>
  <r>
    <x v="2"/>
    <x v="19"/>
    <s v="Tia"/>
    <s v="Cruise"/>
    <x v="3"/>
    <n v="27956.799999999999"/>
    <n v="15000"/>
    <n v="0"/>
    <x v="0"/>
    <n v="12956.8"/>
  </r>
  <r>
    <x v="2"/>
    <x v="16"/>
    <s v="Ally"/>
    <s v="Bryant"/>
    <x v="3"/>
    <n v="31407"/>
    <n v="15000"/>
    <n v="0"/>
    <x v="0"/>
    <n v="16407"/>
  </r>
  <r>
    <x v="2"/>
    <x v="17"/>
    <s v="Josh"/>
    <s v="Sutherland"/>
    <x v="3"/>
    <n v="35647.5"/>
    <n v="15000"/>
    <n v="0"/>
    <x v="2"/>
    <n v="20647.5"/>
  </r>
  <r>
    <x v="2"/>
    <x v="17"/>
    <s v="Josh"/>
    <s v="Sutherland"/>
    <x v="3"/>
    <n v="36907.200000000004"/>
    <n v="15000"/>
    <n v="0"/>
    <x v="0"/>
    <n v="21907.200000000004"/>
  </r>
  <r>
    <x v="3"/>
    <x v="17"/>
    <s v="Josh"/>
    <s v="Sutherland"/>
    <x v="3"/>
    <n v="5696.4"/>
    <n v="15000"/>
    <n v="0"/>
    <x v="1"/>
    <n v="-9303.6"/>
  </r>
  <r>
    <x v="3"/>
    <x v="15"/>
    <s v="Nina"/>
    <s v="McDonald"/>
    <x v="3"/>
    <n v="11716.5"/>
    <n v="15000"/>
    <n v="0"/>
    <x v="1"/>
    <n v="-3283.5"/>
  </r>
  <r>
    <x v="3"/>
    <x v="18"/>
    <s v="Spencer"/>
    <s v="Cruz"/>
    <x v="3"/>
    <n v="14416"/>
    <n v="15000"/>
    <n v="0"/>
    <x v="2"/>
    <n v="-584"/>
  </r>
  <r>
    <x v="3"/>
    <x v="15"/>
    <s v="Nina"/>
    <s v="McDonald"/>
    <x v="3"/>
    <n v="16499.400000000001"/>
    <n v="15000"/>
    <n v="0"/>
    <x v="0"/>
    <n v="1499.4000000000015"/>
  </r>
  <r>
    <x v="3"/>
    <x v="17"/>
    <s v="Josh"/>
    <s v="Sutherland"/>
    <x v="3"/>
    <n v="16968"/>
    <n v="15000"/>
    <n v="0"/>
    <x v="2"/>
    <n v="1968"/>
  </r>
  <r>
    <x v="3"/>
    <x v="16"/>
    <s v="Ally"/>
    <s v="Bryant"/>
    <x v="3"/>
    <n v="17993.5"/>
    <n v="15000"/>
    <n v="0"/>
    <x v="1"/>
    <n v="2993.5"/>
  </r>
  <r>
    <x v="3"/>
    <x v="17"/>
    <s v="Josh"/>
    <s v="Sutherland"/>
    <x v="3"/>
    <n v="18188.399999999998"/>
    <n v="15000"/>
    <n v="0"/>
    <x v="0"/>
    <n v="3188.3999999999978"/>
  </r>
  <r>
    <x v="4"/>
    <x v="18"/>
    <s v="Spencer"/>
    <s v="Cruz"/>
    <x v="3"/>
    <n v="9004.7999999999993"/>
    <n v="15000"/>
    <n v="0"/>
    <x v="1"/>
    <n v="-5995.2000000000007"/>
  </r>
  <r>
    <x v="4"/>
    <x v="17"/>
    <s v="Josh"/>
    <s v="Sutherland"/>
    <x v="3"/>
    <n v="18826.400000000001"/>
    <n v="15000"/>
    <n v="0"/>
    <x v="2"/>
    <n v="3826.4000000000015"/>
  </r>
  <r>
    <x v="4"/>
    <x v="17"/>
    <s v="Josh"/>
    <s v="Sutherland"/>
    <x v="3"/>
    <n v="19617.5"/>
    <n v="15000"/>
    <n v="0"/>
    <x v="2"/>
    <n v="4617.5"/>
  </r>
  <r>
    <x v="4"/>
    <x v="17"/>
    <s v="Josh"/>
    <s v="Sutherland"/>
    <x v="3"/>
    <n v="19836.400000000001"/>
    <n v="15000"/>
    <n v="0"/>
    <x v="1"/>
    <n v="4836.4000000000015"/>
  </r>
  <r>
    <x v="4"/>
    <x v="16"/>
    <s v="Ally"/>
    <s v="Bryant"/>
    <x v="3"/>
    <n v="20717.599999999999"/>
    <n v="15000"/>
    <n v="0"/>
    <x v="0"/>
    <n v="5717.5999999999985"/>
  </r>
  <r>
    <x v="4"/>
    <x v="19"/>
    <s v="Tia"/>
    <s v="Cruise"/>
    <x v="3"/>
    <n v="23364"/>
    <n v="15000"/>
    <n v="0"/>
    <x v="0"/>
    <n v="8364"/>
  </r>
  <r>
    <x v="4"/>
    <x v="17"/>
    <s v="Josh"/>
    <s v="Sutherland"/>
    <x v="3"/>
    <n v="23997.600000000002"/>
    <n v="15000"/>
    <n v="0"/>
    <x v="1"/>
    <n v="8997.6000000000022"/>
  </r>
  <r>
    <x v="4"/>
    <x v="18"/>
    <s v="Spencer"/>
    <s v="Cruz"/>
    <x v="3"/>
    <n v="27916.399999999998"/>
    <n v="15000"/>
    <n v="0"/>
    <x v="2"/>
    <n v="12916.399999999998"/>
  </r>
  <r>
    <x v="4"/>
    <x v="18"/>
    <s v="Spencer"/>
    <s v="Cruz"/>
    <x v="3"/>
    <n v="42249.1"/>
    <n v="15000"/>
    <n v="0"/>
    <x v="0"/>
    <n v="27249.1"/>
  </r>
  <r>
    <x v="5"/>
    <x v="16"/>
    <s v="Ally"/>
    <s v="Bryant"/>
    <x v="3"/>
    <n v="9574.7999999999993"/>
    <n v="15000"/>
    <n v="0"/>
    <x v="0"/>
    <n v="-5425.2000000000007"/>
  </r>
  <r>
    <x v="5"/>
    <x v="16"/>
    <s v="Ally"/>
    <s v="Bryant"/>
    <x v="3"/>
    <n v="14301.6"/>
    <n v="15000"/>
    <n v="0"/>
    <x v="0"/>
    <n v="-698.39999999999964"/>
  </r>
  <r>
    <x v="5"/>
    <x v="19"/>
    <s v="Tia"/>
    <s v="Cruise"/>
    <x v="3"/>
    <n v="15061.2"/>
    <n v="15000"/>
    <n v="0"/>
    <x v="0"/>
    <n v="61.200000000000728"/>
  </r>
  <r>
    <x v="5"/>
    <x v="17"/>
    <s v="Josh"/>
    <s v="Sutherland"/>
    <x v="3"/>
    <n v="17262"/>
    <n v="15000"/>
    <n v="0"/>
    <x v="0"/>
    <n v="2262"/>
  </r>
  <r>
    <x v="5"/>
    <x v="18"/>
    <s v="Spencer"/>
    <s v="Cruz"/>
    <x v="3"/>
    <n v="37192.5"/>
    <n v="15000"/>
    <n v="0"/>
    <x v="2"/>
    <n v="22192.5"/>
  </r>
  <r>
    <x v="5"/>
    <x v="19"/>
    <s v="Tia"/>
    <s v="Cruise"/>
    <x v="3"/>
    <n v="39653.9"/>
    <n v="15000"/>
    <n v="0"/>
    <x v="2"/>
    <n v="24653.9"/>
  </r>
  <r>
    <x v="6"/>
    <x v="19"/>
    <s v="Tia"/>
    <s v="Cruise"/>
    <x v="3"/>
    <n v="3465"/>
    <n v="15000"/>
    <n v="0"/>
    <x v="0"/>
    <n v="-11535"/>
  </r>
  <r>
    <x v="6"/>
    <x v="17"/>
    <s v="Josh"/>
    <s v="Sutherland"/>
    <x v="3"/>
    <n v="5332.7999999999993"/>
    <n v="15000"/>
    <n v="0"/>
    <x v="0"/>
    <n v="-9667.2000000000007"/>
  </r>
  <r>
    <x v="6"/>
    <x v="16"/>
    <s v="Ally"/>
    <s v="Bryant"/>
    <x v="3"/>
    <n v="8065.5999999999995"/>
    <n v="15000"/>
    <n v="0"/>
    <x v="2"/>
    <n v="-6934.4000000000005"/>
  </r>
  <r>
    <x v="6"/>
    <x v="16"/>
    <s v="Ally"/>
    <s v="Bryant"/>
    <x v="3"/>
    <n v="10067.200000000001"/>
    <n v="15000"/>
    <n v="0"/>
    <x v="2"/>
    <n v="-4932.7999999999993"/>
  </r>
  <r>
    <x v="6"/>
    <x v="16"/>
    <s v="Ally"/>
    <s v="Bryant"/>
    <x v="3"/>
    <n v="10648.999999999998"/>
    <n v="15000"/>
    <n v="0"/>
    <x v="2"/>
    <n v="-4351.0000000000018"/>
  </r>
  <r>
    <x v="6"/>
    <x v="17"/>
    <s v="Josh"/>
    <s v="Sutherland"/>
    <x v="3"/>
    <n v="10679.400000000001"/>
    <n v="15000"/>
    <n v="0"/>
    <x v="2"/>
    <n v="-4320.5999999999985"/>
  </r>
  <r>
    <x v="6"/>
    <x v="18"/>
    <s v="Spencer"/>
    <s v="Cruz"/>
    <x v="3"/>
    <n v="11155.5"/>
    <n v="15000"/>
    <n v="0"/>
    <x v="1"/>
    <n v="-3844.5"/>
  </r>
  <r>
    <x v="6"/>
    <x v="16"/>
    <s v="Ally"/>
    <s v="Bryant"/>
    <x v="3"/>
    <n v="11543"/>
    <n v="15000"/>
    <n v="0"/>
    <x v="1"/>
    <n v="-3457"/>
  </r>
  <r>
    <x v="6"/>
    <x v="16"/>
    <s v="Ally"/>
    <s v="Bryant"/>
    <x v="3"/>
    <n v="15633.199999999999"/>
    <n v="15000"/>
    <n v="0"/>
    <x v="0"/>
    <n v="633.19999999999891"/>
  </r>
  <r>
    <x v="6"/>
    <x v="16"/>
    <s v="Ally"/>
    <s v="Bryant"/>
    <x v="3"/>
    <n v="20868.399999999998"/>
    <n v="15000"/>
    <n v="0"/>
    <x v="0"/>
    <n v="5868.3999999999978"/>
  </r>
  <r>
    <x v="6"/>
    <x v="16"/>
    <s v="Ally"/>
    <s v="Bryant"/>
    <x v="3"/>
    <n v="24395.100000000002"/>
    <n v="15000"/>
    <n v="0"/>
    <x v="1"/>
    <n v="9395.1000000000022"/>
  </r>
  <r>
    <x v="7"/>
    <x v="16"/>
    <s v="Ally"/>
    <s v="Bryant"/>
    <x v="3"/>
    <n v="3760.5"/>
    <n v="15000"/>
    <n v="0"/>
    <x v="1"/>
    <n v="-11239.5"/>
  </r>
  <r>
    <x v="7"/>
    <x v="16"/>
    <s v="Ally"/>
    <s v="Bryant"/>
    <x v="3"/>
    <n v="4322.8"/>
    <n v="15000"/>
    <n v="0"/>
    <x v="2"/>
    <n v="-10677.2"/>
  </r>
  <r>
    <x v="7"/>
    <x v="16"/>
    <s v="Ally"/>
    <s v="Bryant"/>
    <x v="3"/>
    <n v="9697.6"/>
    <n v="15000"/>
    <n v="0"/>
    <x v="0"/>
    <n v="-5302.4"/>
  </r>
  <r>
    <x v="7"/>
    <x v="16"/>
    <s v="Ally"/>
    <s v="Bryant"/>
    <x v="3"/>
    <n v="10391.699999999999"/>
    <n v="15000"/>
    <n v="0"/>
    <x v="2"/>
    <n v="-4608.3000000000011"/>
  </r>
  <r>
    <x v="7"/>
    <x v="18"/>
    <s v="Spencer"/>
    <s v="Cruz"/>
    <x v="3"/>
    <n v="15670.2"/>
    <n v="15000"/>
    <n v="0"/>
    <x v="2"/>
    <n v="670.20000000000073"/>
  </r>
  <r>
    <x v="7"/>
    <x v="17"/>
    <s v="Josh"/>
    <s v="Sutherland"/>
    <x v="3"/>
    <n v="22477.9"/>
    <n v="15000"/>
    <n v="0"/>
    <x v="0"/>
    <n v="7477.9000000000015"/>
  </r>
  <r>
    <x v="7"/>
    <x v="17"/>
    <s v="Josh"/>
    <s v="Sutherland"/>
    <x v="3"/>
    <n v="36088.1"/>
    <n v="15000"/>
    <n v="0"/>
    <x v="2"/>
    <n v="21088.1"/>
  </r>
  <r>
    <x v="7"/>
    <x v="15"/>
    <s v="Nina"/>
    <s v="McDonald"/>
    <x v="3"/>
    <n v="43388.100000000006"/>
    <n v="15000"/>
    <n v="0"/>
    <x v="0"/>
    <n v="28388.100000000006"/>
  </r>
  <r>
    <x v="8"/>
    <x v="19"/>
    <s v="Tia"/>
    <s v="Cruise"/>
    <x v="3"/>
    <n v="7714"/>
    <n v="15000"/>
    <n v="0"/>
    <x v="1"/>
    <n v="-7286"/>
  </r>
  <r>
    <x v="8"/>
    <x v="15"/>
    <s v="Nina"/>
    <s v="McDonald"/>
    <x v="3"/>
    <n v="15152.399999999998"/>
    <n v="15000"/>
    <n v="0"/>
    <x v="2"/>
    <n v="152.39999999999782"/>
  </r>
  <r>
    <x v="8"/>
    <x v="16"/>
    <s v="Ally"/>
    <s v="Bryant"/>
    <x v="3"/>
    <n v="16363.900000000001"/>
    <n v="15000"/>
    <n v="0"/>
    <x v="1"/>
    <n v="1363.9000000000015"/>
  </r>
  <r>
    <x v="9"/>
    <x v="15"/>
    <s v="Nina"/>
    <s v="McDonald"/>
    <x v="3"/>
    <n v="2997.2"/>
    <n v="15000"/>
    <n v="0"/>
    <x v="1"/>
    <n v="-12002.8"/>
  </r>
  <r>
    <x v="9"/>
    <x v="19"/>
    <s v="Tia"/>
    <s v="Cruise"/>
    <x v="3"/>
    <n v="7195.9999999999991"/>
    <n v="15000"/>
    <n v="0"/>
    <x v="0"/>
    <n v="-7804.0000000000009"/>
  </r>
  <r>
    <x v="9"/>
    <x v="17"/>
    <s v="Josh"/>
    <s v="Sutherland"/>
    <x v="3"/>
    <n v="10595.2"/>
    <n v="15000"/>
    <n v="0"/>
    <x v="2"/>
    <n v="-4404.7999999999993"/>
  </r>
  <r>
    <x v="9"/>
    <x v="19"/>
    <s v="Tia"/>
    <s v="Cruise"/>
    <x v="3"/>
    <n v="10694.7"/>
    <n v="15000"/>
    <n v="0"/>
    <x v="2"/>
    <n v="-4305.2999999999993"/>
  </r>
  <r>
    <x v="9"/>
    <x v="17"/>
    <s v="Josh"/>
    <s v="Sutherland"/>
    <x v="3"/>
    <n v="14235.4"/>
    <n v="15000"/>
    <n v="0"/>
    <x v="2"/>
    <n v="-764.60000000000036"/>
  </r>
  <r>
    <x v="9"/>
    <x v="17"/>
    <s v="Josh"/>
    <s v="Sutherland"/>
    <x v="3"/>
    <n v="36530.199999999997"/>
    <n v="15000"/>
    <n v="0"/>
    <x v="0"/>
    <n v="21530.199999999997"/>
  </r>
  <r>
    <x v="9"/>
    <x v="18"/>
    <s v="Spencer"/>
    <s v="Cruz"/>
    <x v="3"/>
    <n v="36896.199999999997"/>
    <n v="15000"/>
    <n v="0"/>
    <x v="2"/>
    <n v="21896.199999999997"/>
  </r>
  <r>
    <x v="9"/>
    <x v="15"/>
    <s v="Nina"/>
    <s v="McDonald"/>
    <x v="3"/>
    <n v="41420.699999999997"/>
    <n v="15000"/>
    <n v="0"/>
    <x v="1"/>
    <n v="26420.699999999997"/>
  </r>
  <r>
    <x v="10"/>
    <x v="17"/>
    <s v="Josh"/>
    <s v="Sutherland"/>
    <x v="3"/>
    <n v="6900"/>
    <n v="15000"/>
    <n v="0"/>
    <x v="0"/>
    <n v="-8100"/>
  </r>
  <r>
    <x v="10"/>
    <x v="18"/>
    <s v="Spencer"/>
    <s v="Cruz"/>
    <x v="3"/>
    <n v="9683"/>
    <n v="15000"/>
    <n v="0"/>
    <x v="2"/>
    <n v="-5317"/>
  </r>
  <r>
    <x v="10"/>
    <x v="16"/>
    <s v="Ally"/>
    <s v="Bryant"/>
    <x v="3"/>
    <n v="14302.9"/>
    <n v="15000"/>
    <n v="0"/>
    <x v="1"/>
    <n v="-697.10000000000036"/>
  </r>
  <r>
    <x v="10"/>
    <x v="15"/>
    <s v="Nina"/>
    <s v="McDonald"/>
    <x v="3"/>
    <n v="16806.400000000001"/>
    <n v="15000"/>
    <n v="0"/>
    <x v="1"/>
    <n v="1806.4000000000015"/>
  </r>
  <r>
    <x v="10"/>
    <x v="19"/>
    <s v="Tia"/>
    <s v="Cruise"/>
    <x v="3"/>
    <n v="20797.200000000004"/>
    <n v="15000"/>
    <n v="0"/>
    <x v="0"/>
    <n v="5797.2000000000044"/>
  </r>
  <r>
    <x v="10"/>
    <x v="18"/>
    <s v="Spencer"/>
    <s v="Cruz"/>
    <x v="3"/>
    <n v="26866"/>
    <n v="15000"/>
    <n v="0"/>
    <x v="2"/>
    <n v="11866"/>
  </r>
  <r>
    <x v="11"/>
    <x v="18"/>
    <s v="Spencer"/>
    <s v="Cruz"/>
    <x v="3"/>
    <n v="7009.2000000000007"/>
    <n v="15000"/>
    <n v="0"/>
    <x v="0"/>
    <n v="-7990.7999999999993"/>
  </r>
  <r>
    <x v="11"/>
    <x v="17"/>
    <s v="Josh"/>
    <s v="Sutherland"/>
    <x v="3"/>
    <n v="7088.9"/>
    <n v="15000"/>
    <n v="0"/>
    <x v="1"/>
    <n v="-7911.1"/>
  </r>
  <r>
    <x v="11"/>
    <x v="18"/>
    <s v="Spencer"/>
    <s v="Cruz"/>
    <x v="3"/>
    <n v="8095.5"/>
    <n v="15000"/>
    <n v="0"/>
    <x v="1"/>
    <n v="-6904.5"/>
  </r>
  <r>
    <x v="11"/>
    <x v="15"/>
    <s v="Nina"/>
    <s v="McDonald"/>
    <x v="3"/>
    <n v="8914.5"/>
    <n v="15000"/>
    <n v="0"/>
    <x v="1"/>
    <n v="-608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DCCF77-03FC-4F52-B0F5-06C18A4C9B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1">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1">
        <item x="16"/>
        <item x="12"/>
        <item x="2"/>
        <item x="1"/>
        <item x="8"/>
        <item x="5"/>
        <item x="14"/>
        <item x="6"/>
        <item x="3"/>
        <item x="13"/>
        <item x="4"/>
        <item x="11"/>
        <item x="9"/>
        <item x="17"/>
        <item x="15"/>
        <item x="10"/>
        <item x="0"/>
        <item x="7"/>
        <item x="18"/>
        <item x="19"/>
        <item t="default"/>
      </items>
    </pivotField>
    <pivotField showAll="0"/>
    <pivotField showAll="0"/>
    <pivotField showAll="0">
      <items count="5">
        <item x="0"/>
        <item x="1"/>
        <item x="2"/>
        <item x="3"/>
        <item t="default"/>
      </items>
    </pivotField>
    <pivotField dataField="1" numFmtId="44" showAll="0"/>
    <pivotField numFmtId="44" showAll="0"/>
    <pivotField numFmtId="44" showAll="0"/>
    <pivotField axis="axisPage" multipleItemSelectionAllowed="1" showAll="0">
      <items count="4">
        <item x="0"/>
        <item h="1" x="1"/>
        <item h="1" x="2"/>
        <item t="default"/>
      </items>
    </pivotField>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0"/>
  </rowFields>
  <rowItems count="13">
    <i>
      <x v="1"/>
    </i>
    <i>
      <x v="2"/>
    </i>
    <i>
      <x v="3"/>
    </i>
    <i>
      <x v="4"/>
    </i>
    <i>
      <x v="5"/>
    </i>
    <i>
      <x v="6"/>
    </i>
    <i>
      <x v="7"/>
    </i>
    <i>
      <x v="8"/>
    </i>
    <i>
      <x v="9"/>
    </i>
    <i>
      <x v="10"/>
    </i>
    <i>
      <x v="11"/>
    </i>
    <i>
      <x v="12"/>
    </i>
    <i t="grand">
      <x/>
    </i>
  </rowItems>
  <colFields count="1">
    <field x="-2"/>
  </colFields>
  <colItems count="2">
    <i>
      <x/>
    </i>
    <i i="1">
      <x v="1"/>
    </i>
  </colItems>
  <pageFields count="1">
    <pageField fld="8" hier="-1"/>
  </pageFields>
  <dataFields count="2">
    <dataField name="Sales Total" fld="5" baseField="10" baseItem="1"/>
    <dataField name="% of Grand Total" fld="5" showDataAs="percentOfTotal" baseField="10" baseItem="1" numFmtId="10"/>
  </dataFields>
  <formats count="2">
    <format dxfId="4">
      <pivotArea field="8" type="button" dataOnly="0" labelOnly="1" outline="0" axis="axisPage" fieldPosition="0"/>
    </format>
    <format dxfId="3">
      <pivotArea field="8"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65A5657B-FCA1-494C-9A5F-55C1A7DB9FFC}" sourceName="Employee">
  <pivotTables>
    <pivotTable tabId="10" name="PivotTable1"/>
  </pivotTables>
  <data>
    <tabular pivotCacheId="1420704956">
      <items count="20">
        <i x="16" s="1"/>
        <i x="12" s="1"/>
        <i x="2" s="1"/>
        <i x="1" s="1"/>
        <i x="8" s="1"/>
        <i x="5" s="1"/>
        <i x="14" s="1"/>
        <i x="6" s="1"/>
        <i x="3" s="1"/>
        <i x="13" s="1"/>
        <i x="4" s="1"/>
        <i x="11" s="1"/>
        <i x="9" s="1"/>
        <i x="17" s="1"/>
        <i x="15" s="1"/>
        <i x="10" s="1"/>
        <i x="0" s="1"/>
        <i x="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379BD5B0-88B5-4BC7-A70D-1A468EA814EE}" sourceName="Sales Area">
  <pivotTables>
    <pivotTable tabId="10" name="PivotTable1"/>
  </pivotTables>
  <data>
    <tabular pivotCacheId="142070495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3926E9C0-7FF2-404D-99A9-E9C18427AF5B}" cache="Slicer_Employee" caption="Employee" rowHeight="234950"/>
  <slicer name="Sales Area" xr10:uid="{A861B643-F6B0-4E3C-8456-6B20BC8FC63C}" cache="Slicer_Sales_Area" caption="Sales Are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6C45DE-B173-47DE-8178-61A7E0A9BA9E}" name="Table3" displayName="Table3" ref="A1:I390" totalsRowShown="0" headerRowDxfId="80" dataDxfId="79" dataCellStyle="Currency">
  <autoFilter ref="A1:I390" xr:uid="{D56C45DE-B173-47DE-8178-61A7E0A9BA9E}"/>
  <tableColumns count="9">
    <tableColumn id="1" xr3:uid="{06E7C8A5-FE58-43DC-B4B4-139A5108D38A}" name="Month" dataDxfId="78"/>
    <tableColumn id="2" xr3:uid="{014D2574-8127-4B81-B414-D12B1C681A33}" name="Employee"/>
    <tableColumn id="3" xr3:uid="{C6796C9B-1E30-4E8B-9084-97E62C1A2819}" name="First Name"/>
    <tableColumn id="4" xr3:uid="{E8437C91-169E-4C22-8422-C8E67DB7EE6C}" name="Last Name"/>
    <tableColumn id="5" xr3:uid="{FD5DBC16-0256-4ABC-95DC-D9176F7B2F24}" name="Sales Area"/>
    <tableColumn id="6" xr3:uid="{A1F221ED-AD7C-464E-81C4-2FD78C48CF8B}" name="Sales Amount" dataDxfId="77" dataCellStyle="Currency"/>
    <tableColumn id="7" xr3:uid="{53763E30-E4D0-4DAF-8414-471BC7FAA7FA}" name="Targets " dataDxfId="76" dataCellStyle="Currency"/>
    <tableColumn id="8" xr3:uid="{65B2149A-4357-45CB-BFD9-E78F2DC58142}" name="Commission" dataDxfId="75" dataCellStyle="Currency">
      <calculatedColumnFormula>IF(F2&gt;=G2,SUM(F2*$L$1),0)</calculatedColumnFormula>
    </tableColumn>
    <tableColumn id="9" xr3:uid="{D80D178B-824A-45EA-93FA-761BF71D440E}" name="Payment Typ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F46EF0C-466F-4087-A5D6-F4D6C2507269}" name="Table9" displayName="Table9" ref="A3:I100" totalsRowCount="1" headerRowDxfId="73" dataDxfId="72" dataCellStyle="Currency">
  <autoFilter ref="A3:I99" xr:uid="{C295C8B7-4970-442C-AA33-8D60A227C614}"/>
  <tableColumns count="9">
    <tableColumn id="1" xr3:uid="{F422D486-E06F-478D-B59B-36ACF6768506}" name="Month" totalsRowLabel="Total" dataDxfId="71"/>
    <tableColumn id="2" xr3:uid="{2FCEAFA8-4EA7-4035-BD06-A7E6906B8F98}" name="Employee"/>
    <tableColumn id="3" xr3:uid="{99E26545-153E-498F-8EBF-0B306572E666}" name="First Name"/>
    <tableColumn id="4" xr3:uid="{C361B5F4-89AB-41B7-9304-390657720960}" name="Last Name"/>
    <tableColumn id="5" xr3:uid="{FF83045F-AAEA-4C8C-9AB9-5BE52AF32C22}" name="Sales Area"/>
    <tableColumn id="6" xr3:uid="{863063EC-58F6-483C-8AEB-329C35C7A35E}" name="Sales Amount" totalsRowFunction="sum" dataDxfId="70" totalsRowDxfId="69" dataCellStyle="Currency"/>
    <tableColumn id="7" xr3:uid="{BEE55229-53D0-42B0-8D81-BA8BF549E702}" name="Targets " dataDxfId="68" totalsRowDxfId="67" dataCellStyle="Currency" totalsRowCellStyle="Currency"/>
    <tableColumn id="8" xr3:uid="{14455680-C70C-47F8-85A6-32B5DA5EF988}" name="Commission" totalsRowFunction="sum" dataDxfId="66" totalsRowDxfId="65" dataCellStyle="Currency">
      <calculatedColumnFormula>IF(F4&gt;=G4,SUM(F4*'All Sales'!$L$1),0)</calculatedColumnFormula>
    </tableColumn>
    <tableColumn id="9" xr3:uid="{625BDDC3-D4D4-49DE-95B7-1386A4F1C92E}" name="Payment Type"/>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25444A2-FB01-40DD-ACF3-EF80A95E0180}" name="Table10" displayName="Table10" ref="A3:I103" totalsRowCount="1" headerRowDxfId="61" dataDxfId="60" dataCellStyle="Currency">
  <autoFilter ref="A3:I102" xr:uid="{851397EF-7F7B-4BA1-8F64-D98F9F5B5154}"/>
  <tableColumns count="9">
    <tableColumn id="1" xr3:uid="{4CCB2FA6-D43C-414D-9C50-8462B80D5B65}" name="Month" totalsRowLabel="Total" dataDxfId="59"/>
    <tableColumn id="2" xr3:uid="{6D6A221F-B7BF-4511-807C-270BEC72AFA2}" name="Employee"/>
    <tableColumn id="3" xr3:uid="{489D8AAE-2144-4F59-9180-5A5423338F7A}" name="First Name"/>
    <tableColumn id="4" xr3:uid="{740B730F-3D01-47EF-BB1D-2D8748DD2ECE}" name="Last Name"/>
    <tableColumn id="5" xr3:uid="{26FF56E0-F9E0-4B8A-8A58-6F2315956E7E}" name="Sales Area"/>
    <tableColumn id="6" xr3:uid="{53EEC33C-1BC9-4222-860C-4CA33EC519AE}" name="Sales Amount" totalsRowFunction="sum" dataDxfId="58" totalsRowDxfId="57" dataCellStyle="Currency"/>
    <tableColumn id="7" xr3:uid="{9A557685-B755-4EEC-8002-1775E70D37E3}" name="Targets " dataDxfId="56" totalsRowDxfId="55" dataCellStyle="Currency" totalsRowCellStyle="Currency"/>
    <tableColumn id="8" xr3:uid="{A3001918-46D1-4A6A-B958-D82199C05BF6}" name="Commission" totalsRowFunction="sum" dataDxfId="54" totalsRowDxfId="53" dataCellStyle="Currency">
      <calculatedColumnFormula>IF(F4&gt;=G4,SUM(F4*'All Sales'!$L$1),0)</calculatedColumnFormula>
    </tableColumn>
    <tableColumn id="9" xr3:uid="{B0A826D0-5DF9-4EB5-919F-452467B42477}" name="Payment Type"/>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7BB0EF-3742-4EEA-957E-730A25A58646}" name="Table11" displayName="Table11" ref="A3:I100" totalsRowCount="1" headerRowDxfId="49" dataDxfId="48" dataCellStyle="Currency">
  <autoFilter ref="A3:I99" xr:uid="{25B15E02-15A2-4153-A816-CE548BB5803E}"/>
  <tableColumns count="9">
    <tableColumn id="1" xr3:uid="{CAE61966-3B5F-4B07-918F-3B1E1E89B858}" name="Month" totalsRowLabel="Total" dataDxfId="47"/>
    <tableColumn id="2" xr3:uid="{EE46EA39-55DC-4BD0-8018-C0758060C021}" name="Employee"/>
    <tableColumn id="3" xr3:uid="{A5966DF6-667A-474F-A8E0-07437C65C5E2}" name="First Name"/>
    <tableColumn id="4" xr3:uid="{5C7FFA47-2459-4F03-A4B8-99212FFCBACD}" name="Last Name"/>
    <tableColumn id="5" xr3:uid="{EB2DAAA5-1B1F-4D68-B90C-F1A477904E9D}" name="Sales Area"/>
    <tableColumn id="6" xr3:uid="{A98C3D5B-535B-4F6B-8A60-E2BC15259854}" name="Sales Amount" totalsRowFunction="sum" dataDxfId="46" totalsRowDxfId="45" dataCellStyle="Currency"/>
    <tableColumn id="7" xr3:uid="{5C78CA08-75E1-467F-AB97-61D6BA807B7F}" name="Targets " dataDxfId="44" totalsRowDxfId="43" dataCellStyle="Currency" totalsRowCellStyle="Currency"/>
    <tableColumn id="8" xr3:uid="{931421D1-1750-46DB-8FC3-5335972A8D9D}" name="Commission" totalsRowFunction="sum" dataDxfId="42" totalsRowDxfId="41" dataCellStyle="Currency">
      <calculatedColumnFormula>IF(F4&gt;=G4,SUM(F4*'All Sales'!$L$1),0)</calculatedColumnFormula>
    </tableColumn>
    <tableColumn id="9" xr3:uid="{AF1449C7-F039-4479-A24F-68171C9A4EFF}" name="Payment Type"/>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8A5A409-B42D-43A5-8604-1E74A6325328}" name="Table12" displayName="Table12" ref="A3:I102" totalsRowCount="1" headerRowDxfId="37">
  <autoFilter ref="A3:I101" xr:uid="{B8A5A409-B42D-43A5-8604-1E74A6325328}"/>
  <tableColumns count="9">
    <tableColumn id="1" xr3:uid="{AB52A968-E326-4F3B-A05C-D31E8B6B9080}" name="Month" totalsRowLabel="Total" dataDxfId="36"/>
    <tableColumn id="2" xr3:uid="{D6541882-9462-40F2-8CFA-BCC0F20382A7}" name="Employee"/>
    <tableColumn id="3" xr3:uid="{4EDAE961-5DFE-4330-B154-4061AD88CD03}" name="First Name"/>
    <tableColumn id="4" xr3:uid="{23123087-3E21-4EFD-A207-0BCC03B0DEF6}" name="Last Name"/>
    <tableColumn id="5" xr3:uid="{F5112E8E-DE62-437D-AE79-7CD3CF0D2DA8}" name="Sales Area"/>
    <tableColumn id="6" xr3:uid="{989FE4EC-E141-49D1-9EF8-AB2D17C4462C}" name="Sales Amount" totalsRowFunction="sum" dataDxfId="35" totalsRowDxfId="34" dataCellStyle="Currency"/>
    <tableColumn id="7" xr3:uid="{B221B384-3B09-41A8-87B5-D28E0840038D}" name="Targets " dataDxfId="33" totalsRowDxfId="32" dataCellStyle="Currency" totalsRowCellStyle="Currency"/>
    <tableColumn id="8" xr3:uid="{8A0A98E6-286E-49A4-93FE-406F7419C5BE}" name="Commission" totalsRowFunction="sum" dataDxfId="31" totalsRowDxfId="30" dataCellStyle="Currency">
      <calculatedColumnFormula>IF(F4&gt;=G4,SUM(F4*'All Sales'!$L$1),0)</calculatedColumnFormula>
    </tableColumn>
    <tableColumn id="9" xr3:uid="{5D06D20C-231D-45FA-93F1-0A140394A144}" name="Payment Type"/>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49F4209-309A-4EBC-B7A0-CD6D72EEF677}" name="Table8" displayName="Table8" ref="A2:J392" totalsRowCount="1" headerRowDxfId="29" dataDxfId="28" tableBorderDxfId="27" dataCellStyle="Currency">
  <autoFilter ref="A2:J391" xr:uid="{349F4209-309A-4EBC-B7A0-CD6D72EEF677}"/>
  <tableColumns count="10">
    <tableColumn id="1" xr3:uid="{E50B5A7F-8021-4BFE-B40B-E669016ACFE4}" name="Month" totalsRowLabel="Total" dataDxfId="26" totalsRowDxfId="25"/>
    <tableColumn id="2" xr3:uid="{759DD6FD-1EA9-41CC-860B-458248028527}" name="Employee" dataDxfId="24" totalsRowDxfId="23"/>
    <tableColumn id="3" xr3:uid="{B6709BF0-397B-4991-9A16-EB584CB8341F}" name="First Name" dataDxfId="22" totalsRowDxfId="21"/>
    <tableColumn id="4" xr3:uid="{8B6E1A6C-43C9-4316-A11A-3395AD15BC0D}" name="Last Name" dataDxfId="20" totalsRowDxfId="19"/>
    <tableColumn id="5" xr3:uid="{8C336C49-5E53-49E8-B2F1-EB74431872F7}" name="Sales Area" dataDxfId="18" totalsRowDxfId="17"/>
    <tableColumn id="6" xr3:uid="{D245E503-D64E-490F-86E1-0765FCB72EA1}" name="Sales Amount" totalsRowFunction="sum" dataDxfId="16" totalsRowDxfId="15" dataCellStyle="Currency"/>
    <tableColumn id="7" xr3:uid="{B331251D-7B64-42C8-AC03-79E81FE72BF5}" name="Targets " dataDxfId="14" totalsRowDxfId="13" dataCellStyle="Currency"/>
    <tableColumn id="8" xr3:uid="{945C4177-E6D3-44AE-8474-8932D2F205C3}" name="Commission" totalsRowFunction="sum" dataDxfId="12" totalsRowDxfId="11" dataCellStyle="Currency">
      <calculatedColumnFormula>IF(F3&gt;=G3,SUM(F3*'All Sales'!$L$1),0)</calculatedColumnFormula>
    </tableColumn>
    <tableColumn id="9" xr3:uid="{0D9A79D3-34C2-4D1F-9E0A-B971BDAEBF5B}" name="Payment Type" dataDxfId="10" totalsRowDxfId="9"/>
    <tableColumn id="10" xr3:uid="{B751F54B-E745-4B5E-BA12-29E70060C3B1}" name="Over/Under" totalsRowFunction="sum" dataDxfId="8" totalsRowDxfId="7" dataCellStyle="Currency">
      <calculatedColumnFormula>SUM(Table8[[#This Row],[Sales Amount]]-Table8[[#This Row],[Targets ]])</calculatedColumnFormula>
    </tableColumn>
  </tableColumns>
  <tableStyleInfo name="TableStyleMedium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6C83F4-769D-4555-9CFB-9D93B54AD91B}" name="Table13" displayName="Table13" ref="A1:C5" totalsRowShown="0">
  <autoFilter ref="A1:C5" xr:uid="{A36C83F4-769D-4555-9CFB-9D93B54AD91B}"/>
  <tableColumns count="3">
    <tableColumn id="1" xr3:uid="{6CADD280-B3B5-4CD5-A8D9-15058CBE67DB}" name="Team"/>
    <tableColumn id="2" xr3:uid="{EECD8842-F0E6-48A7-A049-DA3AB2015AE3}" name="Sales " dataDxfId="6"/>
    <tableColumn id="3" xr3:uid="{84AACF1E-C8A7-40D1-8405-4CF6AF54798A}" name="Commission" dataDxfId="5"/>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3820560-3F88-4407-A9CA-4AF685DA7D24}" name="Table15" displayName="Table15" ref="C1:E21" totalsRowShown="0" headerRowDxfId="2" headerRowBorderDxfId="1" tableBorderDxfId="0">
  <tableColumns count="3">
    <tableColumn id="1" xr3:uid="{6DCB282B-A00F-4238-B89F-88FE0D2DD10A}" name="First Name "/>
    <tableColumn id="2" xr3:uid="{48E357A6-BFB9-42F5-B920-C81B7F8E8BD9}" name="Last Name "/>
    <tableColumn id="3" xr3:uid="{666DC669-F1FB-46BA-9CD0-D021553DB392}" name="Area Code">
      <calculatedColumnFormula>LEFT(B2,2)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3A7B9-C3B9-46DB-8A57-AC5C00C48B13}">
  <sheetPr>
    <tabColor rgb="FF0070C0"/>
  </sheetPr>
  <dimension ref="C6:G19"/>
  <sheetViews>
    <sheetView workbookViewId="0">
      <selection activeCell="N10" sqref="N10"/>
    </sheetView>
  </sheetViews>
  <sheetFormatPr defaultRowHeight="14.4" x14ac:dyDescent="0.3"/>
  <cols>
    <col min="3" max="3" width="10.109375" bestFit="1" customWidth="1"/>
    <col min="4" max="4" width="13.88671875" bestFit="1" customWidth="1"/>
    <col min="5" max="5" width="6.44140625" bestFit="1" customWidth="1"/>
  </cols>
  <sheetData>
    <row r="6" spans="3:7" ht="15" thickBot="1" x14ac:dyDescent="0.35">
      <c r="C6" s="27"/>
      <c r="D6" s="27"/>
      <c r="E6" s="27"/>
      <c r="F6" s="27"/>
      <c r="G6" s="27"/>
    </row>
    <row r="7" spans="3:7" ht="15" thickTop="1" x14ac:dyDescent="0.3">
      <c r="C7" s="34" t="s">
        <v>184</v>
      </c>
      <c r="D7" s="34"/>
      <c r="E7" s="34"/>
      <c r="F7" s="34"/>
      <c r="G7" s="34"/>
    </row>
    <row r="8" spans="3:7" ht="15" thickBot="1" x14ac:dyDescent="0.35">
      <c r="C8" s="35"/>
      <c r="D8" s="35"/>
      <c r="E8" s="35"/>
      <c r="F8" s="35"/>
      <c r="G8" s="35"/>
    </row>
    <row r="9" spans="3:7" ht="15" thickTop="1" x14ac:dyDescent="0.3"/>
    <row r="10" spans="3:7" ht="15.6" x14ac:dyDescent="0.3">
      <c r="C10" s="29" t="s">
        <v>185</v>
      </c>
      <c r="D10" s="23"/>
      <c r="E10" s="23"/>
    </row>
    <row r="11" spans="3:7" ht="15.6" x14ac:dyDescent="0.3">
      <c r="C11" s="23"/>
      <c r="D11" s="30" t="s">
        <v>186</v>
      </c>
      <c r="E11" s="23"/>
    </row>
    <row r="12" spans="3:7" ht="15.6" x14ac:dyDescent="0.3">
      <c r="C12" s="23"/>
      <c r="D12" s="23" t="s">
        <v>187</v>
      </c>
      <c r="E12" s="30" t="s">
        <v>33</v>
      </c>
    </row>
    <row r="13" spans="3:7" ht="15.6" x14ac:dyDescent="0.3">
      <c r="C13" s="23"/>
      <c r="D13" s="23"/>
      <c r="E13" s="30" t="s">
        <v>26</v>
      </c>
    </row>
    <row r="14" spans="3:7" ht="15.6" x14ac:dyDescent="0.3">
      <c r="C14" s="23"/>
      <c r="D14" s="23"/>
      <c r="E14" s="30" t="s">
        <v>10</v>
      </c>
    </row>
    <row r="15" spans="3:7" ht="15.6" x14ac:dyDescent="0.3">
      <c r="C15" s="23"/>
      <c r="D15" s="23"/>
      <c r="E15" s="30" t="s">
        <v>22</v>
      </c>
    </row>
    <row r="16" spans="3:7" ht="15.6" x14ac:dyDescent="0.3">
      <c r="C16" s="23"/>
      <c r="D16" s="28" t="s">
        <v>83</v>
      </c>
      <c r="E16" s="23"/>
    </row>
    <row r="17" spans="3:5" ht="15.6" x14ac:dyDescent="0.3">
      <c r="C17" s="23"/>
      <c r="D17" s="28" t="s">
        <v>188</v>
      </c>
      <c r="E17" s="23"/>
    </row>
    <row r="18" spans="3:5" ht="15.6" x14ac:dyDescent="0.3">
      <c r="C18" s="23"/>
      <c r="D18" s="28" t="s">
        <v>189</v>
      </c>
      <c r="E18" s="23"/>
    </row>
    <row r="19" spans="3:5" ht="15.6" x14ac:dyDescent="0.3">
      <c r="D19" s="30" t="s">
        <v>190</v>
      </c>
    </row>
  </sheetData>
  <mergeCells count="1">
    <mergeCell ref="C7:G8"/>
  </mergeCells>
  <hyperlinks>
    <hyperlink ref="D11" location="'All Sales'!A1" display="All Sales" xr:uid="{9A5B0FA9-5EC4-41BC-955B-B31F34B1E460}"/>
    <hyperlink ref="E12" location="North!A1" display="North" xr:uid="{B193AC42-B3BF-4CE4-BE87-C78DF08B42EC}"/>
    <hyperlink ref="E13" location="South!A1" display="South" xr:uid="{57C11DA8-C4C4-41F5-82F5-94CA226BF4CF}"/>
    <hyperlink ref="E14" location="East!A1" display="East" xr:uid="{9A9E6847-6A5C-4B53-961F-6EE03EE023A8}"/>
    <hyperlink ref="E15" location="West!A1" display="West" xr:uid="{A04EF90C-6B91-43DE-B9E1-43DC8B8DA599}"/>
    <hyperlink ref="D17" location="Chart!A1" display="Chart" xr:uid="{E2927343-1E5A-42C6-A50F-B08567E8FD17}"/>
    <hyperlink ref="D18" location="'Sales Analysis'!A1" display="Sales Analysis" xr:uid="{661A250F-4812-4BA4-9200-7BC658198D82}"/>
    <hyperlink ref="D19" location="'New staff'!A1" display="New Staff" xr:uid="{18933556-F906-4CBA-AFE9-0B4C0875562C}"/>
    <hyperlink ref="D16" location="'Sales Data'!A1" display="Sales Data" xr:uid="{0ADC82F7-EF16-41BB-945B-B318706812AA}"/>
  </hyperlinks>
  <pageMargins left="0.7" right="0.7" top="0.75" bottom="0.75" header="0.3" footer="0.3"/>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ABBC-E1B8-4139-8633-452B77B72F59}">
  <dimension ref="A1:E21"/>
  <sheetViews>
    <sheetView topLeftCell="C1" workbookViewId="0">
      <selection activeCell="I9" sqref="I9"/>
    </sheetView>
  </sheetViews>
  <sheetFormatPr defaultRowHeight="14.4" x14ac:dyDescent="0.3"/>
  <cols>
    <col min="1" max="1" width="18.88671875" hidden="1" customWidth="1"/>
    <col min="2" max="2" width="11.21875" hidden="1" customWidth="1"/>
    <col min="3" max="3" width="12.21875" customWidth="1"/>
    <col min="4" max="4" width="12.109375" customWidth="1"/>
    <col min="5" max="5" width="11.5546875" customWidth="1"/>
  </cols>
  <sheetData>
    <row r="1" spans="1:5" ht="15" thickBot="1" x14ac:dyDescent="0.35">
      <c r="A1" t="s">
        <v>100</v>
      </c>
      <c r="B1" t="s">
        <v>101</v>
      </c>
      <c r="C1" s="32" t="s">
        <v>142</v>
      </c>
      <c r="D1" s="32" t="s">
        <v>143</v>
      </c>
      <c r="E1" s="32" t="s">
        <v>144</v>
      </c>
    </row>
    <row r="2" spans="1:5" x14ac:dyDescent="0.3">
      <c r="A2" t="s">
        <v>102</v>
      </c>
      <c r="B2" t="s">
        <v>103</v>
      </c>
      <c r="C2" t="s">
        <v>145</v>
      </c>
      <c r="D2" t="s">
        <v>164</v>
      </c>
      <c r="E2" t="str">
        <f>LEFT(B2,2)</f>
        <v>NE</v>
      </c>
    </row>
    <row r="3" spans="1:5" x14ac:dyDescent="0.3">
      <c r="A3" t="s">
        <v>104</v>
      </c>
      <c r="B3" t="s">
        <v>105</v>
      </c>
      <c r="C3" t="s">
        <v>146</v>
      </c>
      <c r="D3" t="s">
        <v>165</v>
      </c>
      <c r="E3" t="str">
        <f t="shared" ref="E3:E21" si="0">LEFT(B3,2)</f>
        <v>NE</v>
      </c>
    </row>
    <row r="4" spans="1:5" x14ac:dyDescent="0.3">
      <c r="A4" t="s">
        <v>106</v>
      </c>
      <c r="B4" t="s">
        <v>107</v>
      </c>
      <c r="C4" t="s">
        <v>147</v>
      </c>
      <c r="D4" t="s">
        <v>166</v>
      </c>
      <c r="E4" t="str">
        <f t="shared" si="0"/>
        <v>NE</v>
      </c>
    </row>
    <row r="5" spans="1:5" x14ac:dyDescent="0.3">
      <c r="A5" t="s">
        <v>108</v>
      </c>
      <c r="B5" t="s">
        <v>109</v>
      </c>
      <c r="C5" t="s">
        <v>8</v>
      </c>
      <c r="D5" t="s">
        <v>167</v>
      </c>
      <c r="E5" t="str">
        <f t="shared" si="0"/>
        <v>NE</v>
      </c>
    </row>
    <row r="6" spans="1:5" x14ac:dyDescent="0.3">
      <c r="A6" t="s">
        <v>110</v>
      </c>
      <c r="B6" t="s">
        <v>111</v>
      </c>
      <c r="C6" t="s">
        <v>148</v>
      </c>
      <c r="D6" t="s">
        <v>168</v>
      </c>
      <c r="E6" t="str">
        <f t="shared" si="0"/>
        <v>NE</v>
      </c>
    </row>
    <row r="7" spans="1:5" x14ac:dyDescent="0.3">
      <c r="A7" t="s">
        <v>112</v>
      </c>
      <c r="B7" t="s">
        <v>113</v>
      </c>
      <c r="C7" t="s">
        <v>149</v>
      </c>
      <c r="D7" t="s">
        <v>169</v>
      </c>
      <c r="E7" t="str">
        <f t="shared" si="0"/>
        <v>NW</v>
      </c>
    </row>
    <row r="8" spans="1:5" x14ac:dyDescent="0.3">
      <c r="A8" t="s">
        <v>114</v>
      </c>
      <c r="B8" t="s">
        <v>115</v>
      </c>
      <c r="C8" t="s">
        <v>150</v>
      </c>
      <c r="D8" t="s">
        <v>170</v>
      </c>
      <c r="E8" t="str">
        <f t="shared" si="0"/>
        <v>NW</v>
      </c>
    </row>
    <row r="9" spans="1:5" x14ac:dyDescent="0.3">
      <c r="A9" t="s">
        <v>116</v>
      </c>
      <c r="B9" t="s">
        <v>117</v>
      </c>
      <c r="C9" t="s">
        <v>151</v>
      </c>
      <c r="D9" t="s">
        <v>171</v>
      </c>
      <c r="E9" t="str">
        <f t="shared" si="0"/>
        <v>NW</v>
      </c>
    </row>
    <row r="10" spans="1:5" x14ac:dyDescent="0.3">
      <c r="A10" t="s">
        <v>118</v>
      </c>
      <c r="B10" t="s">
        <v>119</v>
      </c>
      <c r="C10" t="s">
        <v>152</v>
      </c>
      <c r="D10" t="s">
        <v>172</v>
      </c>
      <c r="E10" t="str">
        <f t="shared" si="0"/>
        <v>NW</v>
      </c>
    </row>
    <row r="11" spans="1:5" x14ac:dyDescent="0.3">
      <c r="A11" t="s">
        <v>120</v>
      </c>
      <c r="B11" t="s">
        <v>121</v>
      </c>
      <c r="C11" t="s">
        <v>153</v>
      </c>
      <c r="D11" t="s">
        <v>173</v>
      </c>
      <c r="E11" t="str">
        <f t="shared" si="0"/>
        <v>NW</v>
      </c>
    </row>
    <row r="12" spans="1:5" x14ac:dyDescent="0.3">
      <c r="A12" t="s">
        <v>122</v>
      </c>
      <c r="B12" t="s">
        <v>123</v>
      </c>
      <c r="C12" t="s">
        <v>154</v>
      </c>
      <c r="D12" t="s">
        <v>174</v>
      </c>
      <c r="E12" t="str">
        <f t="shared" si="0"/>
        <v>SE</v>
      </c>
    </row>
    <row r="13" spans="1:5" x14ac:dyDescent="0.3">
      <c r="A13" t="s">
        <v>124</v>
      </c>
      <c r="B13" t="s">
        <v>125</v>
      </c>
      <c r="C13" t="s">
        <v>155</v>
      </c>
      <c r="D13" t="s">
        <v>175</v>
      </c>
      <c r="E13" t="str">
        <f t="shared" si="0"/>
        <v>SE</v>
      </c>
    </row>
    <row r="14" spans="1:5" x14ac:dyDescent="0.3">
      <c r="A14" t="s">
        <v>126</v>
      </c>
      <c r="B14" t="s">
        <v>127</v>
      </c>
      <c r="C14" t="s">
        <v>156</v>
      </c>
      <c r="D14" t="s">
        <v>176</v>
      </c>
      <c r="E14" t="str">
        <f t="shared" si="0"/>
        <v>SE</v>
      </c>
    </row>
    <row r="15" spans="1:5" x14ac:dyDescent="0.3">
      <c r="A15" t="s">
        <v>128</v>
      </c>
      <c r="B15" t="s">
        <v>129</v>
      </c>
      <c r="C15" t="s">
        <v>157</v>
      </c>
      <c r="D15" t="s">
        <v>177</v>
      </c>
      <c r="E15" t="str">
        <f t="shared" si="0"/>
        <v>SE</v>
      </c>
    </row>
    <row r="16" spans="1:5" x14ac:dyDescent="0.3">
      <c r="A16" t="s">
        <v>130</v>
      </c>
      <c r="B16" t="s">
        <v>131</v>
      </c>
      <c r="C16" t="s">
        <v>158</v>
      </c>
      <c r="D16" t="s">
        <v>178</v>
      </c>
      <c r="E16" t="str">
        <f t="shared" si="0"/>
        <v>SE</v>
      </c>
    </row>
    <row r="17" spans="1:5" x14ac:dyDescent="0.3">
      <c r="A17" t="s">
        <v>132</v>
      </c>
      <c r="B17" t="s">
        <v>133</v>
      </c>
      <c r="C17" t="s">
        <v>159</v>
      </c>
      <c r="D17" t="s">
        <v>179</v>
      </c>
      <c r="E17" t="str">
        <f t="shared" si="0"/>
        <v>SW</v>
      </c>
    </row>
    <row r="18" spans="1:5" x14ac:dyDescent="0.3">
      <c r="A18" t="s">
        <v>134</v>
      </c>
      <c r="B18" t="s">
        <v>135</v>
      </c>
      <c r="C18" t="s">
        <v>160</v>
      </c>
      <c r="D18" t="s">
        <v>180</v>
      </c>
      <c r="E18" t="str">
        <f t="shared" si="0"/>
        <v>SW</v>
      </c>
    </row>
    <row r="19" spans="1:5" x14ac:dyDescent="0.3">
      <c r="A19" t="s">
        <v>136</v>
      </c>
      <c r="B19" t="s">
        <v>137</v>
      </c>
      <c r="C19" t="s">
        <v>161</v>
      </c>
      <c r="D19" t="s">
        <v>181</v>
      </c>
      <c r="E19" t="str">
        <f t="shared" si="0"/>
        <v>SW</v>
      </c>
    </row>
    <row r="20" spans="1:5" x14ac:dyDescent="0.3">
      <c r="A20" t="s">
        <v>138</v>
      </c>
      <c r="B20" t="s">
        <v>139</v>
      </c>
      <c r="C20" t="s">
        <v>162</v>
      </c>
      <c r="D20" t="s">
        <v>182</v>
      </c>
      <c r="E20" t="str">
        <f t="shared" si="0"/>
        <v>SW</v>
      </c>
    </row>
    <row r="21" spans="1:5" x14ac:dyDescent="0.3">
      <c r="A21" t="s">
        <v>140</v>
      </c>
      <c r="B21" t="s">
        <v>141</v>
      </c>
      <c r="C21" t="s">
        <v>163</v>
      </c>
      <c r="D21" t="s">
        <v>183</v>
      </c>
      <c r="E21" t="str">
        <f t="shared" si="0"/>
        <v>SW</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rgb="FFFFFF00"/>
  </sheetPr>
  <dimension ref="A1:L488"/>
  <sheetViews>
    <sheetView tabSelected="1" topLeftCell="A368" zoomScale="85" zoomScaleNormal="85" workbookViewId="0">
      <selection activeCell="K376" sqref="K376"/>
    </sheetView>
  </sheetViews>
  <sheetFormatPr defaultRowHeight="14.4" x14ac:dyDescent="0.3"/>
  <cols>
    <col min="1" max="1" width="11.21875" bestFit="1" customWidth="1"/>
    <col min="2" max="2" width="14.44140625" bestFit="1" customWidth="1"/>
    <col min="3" max="3" width="15.5546875" bestFit="1" customWidth="1"/>
    <col min="4" max="4" width="15.109375" bestFit="1" customWidth="1"/>
    <col min="5" max="5" width="15" bestFit="1" customWidth="1"/>
    <col min="6" max="6" width="20.5546875" style="4" bestFit="1" customWidth="1"/>
    <col min="7" max="7" width="14" style="4" bestFit="1" customWidth="1"/>
    <col min="8" max="8" width="17.21875" bestFit="1" customWidth="1"/>
    <col min="9" max="9" width="19.44140625" bestFit="1" customWidth="1"/>
    <col min="10" max="10" width="11.21875" bestFit="1" customWidth="1"/>
    <col min="11" max="11" width="16.21875" bestFit="1" customWidth="1"/>
  </cols>
  <sheetData>
    <row r="1" spans="1:12" ht="18" x14ac:dyDescent="0.35">
      <c r="A1" s="24" t="s">
        <v>0</v>
      </c>
      <c r="B1" s="24" t="s">
        <v>1</v>
      </c>
      <c r="C1" s="24" t="s">
        <v>2</v>
      </c>
      <c r="D1" s="24" t="s">
        <v>3</v>
      </c>
      <c r="E1" s="24" t="s">
        <v>4</v>
      </c>
      <c r="F1" s="25" t="s">
        <v>5</v>
      </c>
      <c r="G1" s="25" t="s">
        <v>75</v>
      </c>
      <c r="H1" s="24" t="s">
        <v>76</v>
      </c>
      <c r="I1" s="24" t="s">
        <v>6</v>
      </c>
      <c r="J1" s="24"/>
      <c r="K1" s="26" t="s">
        <v>76</v>
      </c>
      <c r="L1" s="3">
        <v>0.1</v>
      </c>
    </row>
    <row r="2" spans="1:12" x14ac:dyDescent="0.3">
      <c r="A2" s="2">
        <v>44197</v>
      </c>
      <c r="B2" t="s">
        <v>16</v>
      </c>
      <c r="C2" t="s">
        <v>17</v>
      </c>
      <c r="D2" t="s">
        <v>18</v>
      </c>
      <c r="E2" t="s">
        <v>10</v>
      </c>
      <c r="F2" s="4">
        <v>2954.7</v>
      </c>
      <c r="G2" s="4">
        <v>15000</v>
      </c>
      <c r="H2" s="4">
        <f t="shared" ref="H2:H65" si="0">IF(F2&gt;=G2,SUM(F2*$L$1),0)</f>
        <v>0</v>
      </c>
      <c r="I2" t="s">
        <v>15</v>
      </c>
    </row>
    <row r="3" spans="1:12" x14ac:dyDescent="0.3">
      <c r="A3" s="2">
        <v>44197</v>
      </c>
      <c r="B3" t="s">
        <v>68</v>
      </c>
      <c r="C3" t="s">
        <v>69</v>
      </c>
      <c r="D3" t="s">
        <v>70</v>
      </c>
      <c r="E3" t="s">
        <v>10</v>
      </c>
      <c r="F3" s="4">
        <v>6796.7999999999993</v>
      </c>
      <c r="G3" s="4">
        <v>15000</v>
      </c>
      <c r="H3" s="4">
        <f t="shared" si="0"/>
        <v>0</v>
      </c>
      <c r="I3" t="s">
        <v>11</v>
      </c>
    </row>
    <row r="4" spans="1:12" x14ac:dyDescent="0.3">
      <c r="A4" s="2">
        <v>44197</v>
      </c>
      <c r="B4" t="s">
        <v>68</v>
      </c>
      <c r="C4" t="s">
        <v>69</v>
      </c>
      <c r="D4" t="s">
        <v>70</v>
      </c>
      <c r="E4" t="s">
        <v>10</v>
      </c>
      <c r="F4" s="4">
        <v>8188</v>
      </c>
      <c r="G4" s="4">
        <v>15000</v>
      </c>
      <c r="H4" s="4">
        <f t="shared" si="0"/>
        <v>0</v>
      </c>
      <c r="I4" t="s">
        <v>43</v>
      </c>
    </row>
    <row r="5" spans="1:12" x14ac:dyDescent="0.3">
      <c r="A5" s="2">
        <v>44197</v>
      </c>
      <c r="B5" t="s">
        <v>16</v>
      </c>
      <c r="C5" t="s">
        <v>17</v>
      </c>
      <c r="D5" t="s">
        <v>18</v>
      </c>
      <c r="E5" t="s">
        <v>10</v>
      </c>
      <c r="F5" s="4">
        <v>9058.4</v>
      </c>
      <c r="G5" s="4">
        <v>15000</v>
      </c>
      <c r="H5" s="4">
        <f t="shared" si="0"/>
        <v>0</v>
      </c>
      <c r="I5" t="s">
        <v>11</v>
      </c>
    </row>
    <row r="6" spans="1:12" x14ac:dyDescent="0.3">
      <c r="A6" s="2">
        <v>44197</v>
      </c>
      <c r="B6" t="s">
        <v>68</v>
      </c>
      <c r="C6" t="s">
        <v>69</v>
      </c>
      <c r="D6" t="s">
        <v>70</v>
      </c>
      <c r="E6" t="s">
        <v>10</v>
      </c>
      <c r="F6" s="4">
        <v>12096</v>
      </c>
      <c r="G6" s="4">
        <v>15000</v>
      </c>
      <c r="H6" s="4">
        <f t="shared" si="0"/>
        <v>0</v>
      </c>
      <c r="I6" t="s">
        <v>43</v>
      </c>
    </row>
    <row r="7" spans="1:12" x14ac:dyDescent="0.3">
      <c r="A7" s="2">
        <v>44197</v>
      </c>
      <c r="B7" t="s">
        <v>7</v>
      </c>
      <c r="C7" t="s">
        <v>8</v>
      </c>
      <c r="D7" t="s">
        <v>9</v>
      </c>
      <c r="E7" t="s">
        <v>10</v>
      </c>
      <c r="F7" s="4">
        <v>15029</v>
      </c>
      <c r="G7" s="4">
        <v>15000</v>
      </c>
      <c r="H7" s="4">
        <f t="shared" si="0"/>
        <v>1502.9</v>
      </c>
      <c r="I7" t="s">
        <v>15</v>
      </c>
    </row>
    <row r="8" spans="1:12" x14ac:dyDescent="0.3">
      <c r="A8" s="2">
        <v>44197</v>
      </c>
      <c r="B8" t="s">
        <v>7</v>
      </c>
      <c r="C8" t="s">
        <v>8</v>
      </c>
      <c r="D8" t="s">
        <v>9</v>
      </c>
      <c r="E8" t="s">
        <v>10</v>
      </c>
      <c r="F8" s="4">
        <v>15264</v>
      </c>
      <c r="G8" s="4">
        <v>15000</v>
      </c>
      <c r="H8" s="4">
        <f t="shared" si="0"/>
        <v>1526.4</v>
      </c>
      <c r="I8" t="s">
        <v>15</v>
      </c>
    </row>
    <row r="9" spans="1:12" x14ac:dyDescent="0.3">
      <c r="A9" s="2">
        <v>44197</v>
      </c>
      <c r="B9" t="s">
        <v>7</v>
      </c>
      <c r="C9" t="s">
        <v>8</v>
      </c>
      <c r="D9" t="s">
        <v>9</v>
      </c>
      <c r="E9" t="s">
        <v>10</v>
      </c>
      <c r="F9" s="4">
        <v>17353.599999999999</v>
      </c>
      <c r="G9" s="4">
        <v>15000</v>
      </c>
      <c r="H9" s="4">
        <f t="shared" si="0"/>
        <v>1735.36</v>
      </c>
      <c r="I9" t="s">
        <v>11</v>
      </c>
    </row>
    <row r="10" spans="1:12" x14ac:dyDescent="0.3">
      <c r="A10" s="2">
        <v>44197</v>
      </c>
      <c r="B10" t="s">
        <v>12</v>
      </c>
      <c r="C10" t="s">
        <v>13</v>
      </c>
      <c r="D10" t="s">
        <v>14</v>
      </c>
      <c r="E10" t="s">
        <v>10</v>
      </c>
      <c r="F10" s="4">
        <v>20140</v>
      </c>
      <c r="G10" s="4">
        <v>15000</v>
      </c>
      <c r="H10" s="4">
        <f t="shared" si="0"/>
        <v>2014</v>
      </c>
      <c r="I10" t="s">
        <v>43</v>
      </c>
    </row>
    <row r="11" spans="1:12" x14ac:dyDescent="0.3">
      <c r="A11" s="2">
        <v>44197</v>
      </c>
      <c r="B11" t="s">
        <v>12</v>
      </c>
      <c r="C11" t="s">
        <v>13</v>
      </c>
      <c r="D11" t="s">
        <v>14</v>
      </c>
      <c r="E11" t="s">
        <v>10</v>
      </c>
      <c r="F11" s="4">
        <v>35649</v>
      </c>
      <c r="G11" s="4">
        <v>15000</v>
      </c>
      <c r="H11" s="4">
        <f t="shared" si="0"/>
        <v>3564.9</v>
      </c>
      <c r="I11" t="s">
        <v>11</v>
      </c>
    </row>
    <row r="12" spans="1:12" x14ac:dyDescent="0.3">
      <c r="A12" s="2">
        <v>44228</v>
      </c>
      <c r="B12" t="s">
        <v>27</v>
      </c>
      <c r="C12" t="s">
        <v>28</v>
      </c>
      <c r="D12" t="s">
        <v>29</v>
      </c>
      <c r="E12" t="s">
        <v>10</v>
      </c>
      <c r="F12" s="4">
        <v>7717.5</v>
      </c>
      <c r="G12" s="4">
        <v>15000</v>
      </c>
      <c r="H12" s="4">
        <f t="shared" si="0"/>
        <v>0</v>
      </c>
      <c r="I12" t="s">
        <v>43</v>
      </c>
    </row>
    <row r="13" spans="1:12" x14ac:dyDescent="0.3">
      <c r="A13" s="2">
        <v>44228</v>
      </c>
      <c r="B13" t="s">
        <v>27</v>
      </c>
      <c r="C13" t="s">
        <v>28</v>
      </c>
      <c r="D13" t="s">
        <v>29</v>
      </c>
      <c r="E13" t="s">
        <v>10</v>
      </c>
      <c r="F13" s="4">
        <v>11617.6</v>
      </c>
      <c r="G13" s="4">
        <v>15000</v>
      </c>
      <c r="H13" s="4">
        <f t="shared" si="0"/>
        <v>0</v>
      </c>
      <c r="I13" t="s">
        <v>15</v>
      </c>
    </row>
    <row r="14" spans="1:12" x14ac:dyDescent="0.3">
      <c r="A14" s="2">
        <v>44228</v>
      </c>
      <c r="B14" t="s">
        <v>12</v>
      </c>
      <c r="C14" t="s">
        <v>13</v>
      </c>
      <c r="D14" t="s">
        <v>14</v>
      </c>
      <c r="E14" t="s">
        <v>10</v>
      </c>
      <c r="F14" s="4">
        <v>19431</v>
      </c>
      <c r="G14" s="4">
        <v>15000</v>
      </c>
      <c r="H14" s="4">
        <f t="shared" si="0"/>
        <v>1943.1000000000001</v>
      </c>
      <c r="I14" t="s">
        <v>15</v>
      </c>
    </row>
    <row r="15" spans="1:12" x14ac:dyDescent="0.3">
      <c r="A15" s="2">
        <v>44228</v>
      </c>
      <c r="B15" t="s">
        <v>7</v>
      </c>
      <c r="C15" t="s">
        <v>8</v>
      </c>
      <c r="D15" t="s">
        <v>9</v>
      </c>
      <c r="E15" t="s">
        <v>10</v>
      </c>
      <c r="F15" s="4">
        <v>21169.599999999999</v>
      </c>
      <c r="G15" s="4">
        <v>15000</v>
      </c>
      <c r="H15" s="4">
        <f t="shared" si="0"/>
        <v>2116.96</v>
      </c>
      <c r="I15" t="s">
        <v>15</v>
      </c>
    </row>
    <row r="16" spans="1:12" x14ac:dyDescent="0.3">
      <c r="A16" s="2">
        <v>44228</v>
      </c>
      <c r="B16" t="s">
        <v>16</v>
      </c>
      <c r="C16" t="s">
        <v>17</v>
      </c>
      <c r="D16" t="s">
        <v>18</v>
      </c>
      <c r="E16" t="s">
        <v>10</v>
      </c>
      <c r="F16" s="4">
        <v>29158.400000000001</v>
      </c>
      <c r="G16" s="4">
        <v>15000</v>
      </c>
      <c r="H16" s="4">
        <f t="shared" si="0"/>
        <v>2915.84</v>
      </c>
      <c r="I16" t="s">
        <v>15</v>
      </c>
    </row>
    <row r="17" spans="1:9" x14ac:dyDescent="0.3">
      <c r="A17" s="2">
        <v>44228</v>
      </c>
      <c r="B17" t="s">
        <v>12</v>
      </c>
      <c r="C17" t="s">
        <v>13</v>
      </c>
      <c r="D17" t="s">
        <v>14</v>
      </c>
      <c r="E17" t="s">
        <v>10</v>
      </c>
      <c r="F17" s="4">
        <v>30305</v>
      </c>
      <c r="G17" s="4">
        <v>15000</v>
      </c>
      <c r="H17" s="4">
        <f t="shared" si="0"/>
        <v>3030.5</v>
      </c>
      <c r="I17" t="s">
        <v>11</v>
      </c>
    </row>
    <row r="18" spans="1:9" x14ac:dyDescent="0.3">
      <c r="A18" s="2">
        <v>44228</v>
      </c>
      <c r="B18" t="s">
        <v>27</v>
      </c>
      <c r="C18" t="s">
        <v>28</v>
      </c>
      <c r="D18" t="s">
        <v>29</v>
      </c>
      <c r="E18" t="s">
        <v>10</v>
      </c>
      <c r="F18" s="4">
        <v>43184.399999999994</v>
      </c>
      <c r="G18" s="4">
        <v>15000</v>
      </c>
      <c r="H18" s="4">
        <f t="shared" si="0"/>
        <v>4318.4399999999996</v>
      </c>
      <c r="I18" t="s">
        <v>43</v>
      </c>
    </row>
    <row r="19" spans="1:9" x14ac:dyDescent="0.3">
      <c r="A19" s="2">
        <v>44256</v>
      </c>
      <c r="B19" t="s">
        <v>12</v>
      </c>
      <c r="C19" t="s">
        <v>13</v>
      </c>
      <c r="D19" t="s">
        <v>14</v>
      </c>
      <c r="E19" t="s">
        <v>10</v>
      </c>
      <c r="F19" s="4">
        <v>2311.5</v>
      </c>
      <c r="G19" s="4">
        <v>15000</v>
      </c>
      <c r="H19" s="4">
        <f t="shared" si="0"/>
        <v>0</v>
      </c>
      <c r="I19" t="s">
        <v>15</v>
      </c>
    </row>
    <row r="20" spans="1:9" x14ac:dyDescent="0.3">
      <c r="A20" s="2">
        <v>44256</v>
      </c>
      <c r="B20" t="s">
        <v>27</v>
      </c>
      <c r="C20" t="s">
        <v>28</v>
      </c>
      <c r="D20" t="s">
        <v>29</v>
      </c>
      <c r="E20" t="s">
        <v>10</v>
      </c>
      <c r="F20" s="4">
        <v>3013.5</v>
      </c>
      <c r="G20" s="4">
        <v>15000</v>
      </c>
      <c r="H20" s="4">
        <f t="shared" si="0"/>
        <v>0</v>
      </c>
      <c r="I20" t="s">
        <v>15</v>
      </c>
    </row>
    <row r="21" spans="1:9" x14ac:dyDescent="0.3">
      <c r="A21" s="2">
        <v>44256</v>
      </c>
      <c r="B21" t="s">
        <v>27</v>
      </c>
      <c r="C21" t="s">
        <v>28</v>
      </c>
      <c r="D21" t="s">
        <v>29</v>
      </c>
      <c r="E21" t="s">
        <v>10</v>
      </c>
      <c r="F21" s="4">
        <v>5287.5</v>
      </c>
      <c r="G21" s="4">
        <v>15000</v>
      </c>
      <c r="H21" s="4">
        <f t="shared" si="0"/>
        <v>0</v>
      </c>
      <c r="I21" t="s">
        <v>15</v>
      </c>
    </row>
    <row r="22" spans="1:9" x14ac:dyDescent="0.3">
      <c r="A22" s="2">
        <v>44256</v>
      </c>
      <c r="B22" t="s">
        <v>16</v>
      </c>
      <c r="C22" t="s">
        <v>17</v>
      </c>
      <c r="D22" t="s">
        <v>18</v>
      </c>
      <c r="E22" t="s">
        <v>10</v>
      </c>
      <c r="F22" s="4">
        <v>13797</v>
      </c>
      <c r="G22" s="4">
        <v>15000</v>
      </c>
      <c r="H22" s="4">
        <f t="shared" si="0"/>
        <v>0</v>
      </c>
      <c r="I22" t="s">
        <v>11</v>
      </c>
    </row>
    <row r="23" spans="1:9" x14ac:dyDescent="0.3">
      <c r="A23" s="2">
        <v>44256</v>
      </c>
      <c r="B23" t="s">
        <v>68</v>
      </c>
      <c r="C23" t="s">
        <v>69</v>
      </c>
      <c r="D23" t="s">
        <v>70</v>
      </c>
      <c r="E23" t="s">
        <v>10</v>
      </c>
      <c r="F23" s="4">
        <v>14063</v>
      </c>
      <c r="G23" s="4">
        <v>15000</v>
      </c>
      <c r="H23" s="4">
        <f t="shared" si="0"/>
        <v>0</v>
      </c>
      <c r="I23" t="s">
        <v>15</v>
      </c>
    </row>
    <row r="24" spans="1:9" x14ac:dyDescent="0.3">
      <c r="A24" s="2">
        <v>44256</v>
      </c>
      <c r="B24" t="s">
        <v>16</v>
      </c>
      <c r="C24" t="s">
        <v>17</v>
      </c>
      <c r="D24" t="s">
        <v>18</v>
      </c>
      <c r="E24" t="s">
        <v>10</v>
      </c>
      <c r="F24" s="4">
        <v>14608.300000000001</v>
      </c>
      <c r="G24" s="4">
        <v>15000</v>
      </c>
      <c r="H24" s="4">
        <f t="shared" si="0"/>
        <v>0</v>
      </c>
      <c r="I24" t="s">
        <v>11</v>
      </c>
    </row>
    <row r="25" spans="1:9" x14ac:dyDescent="0.3">
      <c r="A25" s="2">
        <v>44256</v>
      </c>
      <c r="B25" t="s">
        <v>27</v>
      </c>
      <c r="C25" t="s">
        <v>28</v>
      </c>
      <c r="D25" t="s">
        <v>29</v>
      </c>
      <c r="E25" t="s">
        <v>10</v>
      </c>
      <c r="F25" s="4">
        <v>16063.199999999999</v>
      </c>
      <c r="G25" s="4">
        <v>15000</v>
      </c>
      <c r="H25" s="4">
        <f t="shared" si="0"/>
        <v>1606.32</v>
      </c>
      <c r="I25" t="s">
        <v>15</v>
      </c>
    </row>
    <row r="26" spans="1:9" x14ac:dyDescent="0.3">
      <c r="A26" s="2">
        <v>44256</v>
      </c>
      <c r="B26" t="s">
        <v>12</v>
      </c>
      <c r="C26" t="s">
        <v>13</v>
      </c>
      <c r="D26" t="s">
        <v>14</v>
      </c>
      <c r="E26" t="s">
        <v>10</v>
      </c>
      <c r="F26" s="4">
        <v>16836</v>
      </c>
      <c r="G26" s="4">
        <v>15000</v>
      </c>
      <c r="H26" s="4">
        <f t="shared" si="0"/>
        <v>1683.6000000000001</v>
      </c>
      <c r="I26" t="s">
        <v>11</v>
      </c>
    </row>
    <row r="27" spans="1:9" x14ac:dyDescent="0.3">
      <c r="A27" s="2">
        <v>44256</v>
      </c>
      <c r="B27" t="s">
        <v>27</v>
      </c>
      <c r="C27" t="s">
        <v>28</v>
      </c>
      <c r="D27" t="s">
        <v>29</v>
      </c>
      <c r="E27" t="s">
        <v>10</v>
      </c>
      <c r="F27" s="4">
        <v>19594</v>
      </c>
      <c r="G27" s="4">
        <v>15000</v>
      </c>
      <c r="H27" s="4">
        <f t="shared" si="0"/>
        <v>1959.4</v>
      </c>
      <c r="I27" t="s">
        <v>43</v>
      </c>
    </row>
    <row r="28" spans="1:9" x14ac:dyDescent="0.3">
      <c r="A28" s="2">
        <v>44256</v>
      </c>
      <c r="B28" t="s">
        <v>12</v>
      </c>
      <c r="C28" t="s">
        <v>13</v>
      </c>
      <c r="D28" t="s">
        <v>14</v>
      </c>
      <c r="E28" t="s">
        <v>10</v>
      </c>
      <c r="F28" s="4">
        <v>21654.400000000001</v>
      </c>
      <c r="G28" s="4">
        <v>15000</v>
      </c>
      <c r="H28" s="4">
        <f t="shared" si="0"/>
        <v>2165.44</v>
      </c>
      <c r="I28" t="s">
        <v>15</v>
      </c>
    </row>
    <row r="29" spans="1:9" x14ac:dyDescent="0.3">
      <c r="A29" s="2">
        <v>44256</v>
      </c>
      <c r="B29" t="s">
        <v>68</v>
      </c>
      <c r="C29" t="s">
        <v>69</v>
      </c>
      <c r="D29" t="s">
        <v>70</v>
      </c>
      <c r="E29" t="s">
        <v>10</v>
      </c>
      <c r="F29" s="4">
        <v>27930</v>
      </c>
      <c r="G29" s="4">
        <v>15000</v>
      </c>
      <c r="H29" s="4">
        <f t="shared" si="0"/>
        <v>2793</v>
      </c>
      <c r="I29" t="s">
        <v>11</v>
      </c>
    </row>
    <row r="30" spans="1:9" x14ac:dyDescent="0.3">
      <c r="A30" s="2">
        <v>44256</v>
      </c>
      <c r="B30" t="s">
        <v>7</v>
      </c>
      <c r="C30" t="s">
        <v>8</v>
      </c>
      <c r="D30" t="s">
        <v>9</v>
      </c>
      <c r="E30" t="s">
        <v>10</v>
      </c>
      <c r="F30" s="4">
        <v>39065.899999999994</v>
      </c>
      <c r="G30" s="4">
        <v>15000</v>
      </c>
      <c r="H30" s="4">
        <f t="shared" si="0"/>
        <v>3906.5899999999997</v>
      </c>
      <c r="I30" t="s">
        <v>15</v>
      </c>
    </row>
    <row r="31" spans="1:9" x14ac:dyDescent="0.3">
      <c r="A31" s="2">
        <v>44256</v>
      </c>
      <c r="B31" t="s">
        <v>27</v>
      </c>
      <c r="C31" t="s">
        <v>28</v>
      </c>
      <c r="D31" t="s">
        <v>29</v>
      </c>
      <c r="E31" t="s">
        <v>10</v>
      </c>
      <c r="F31" s="4">
        <v>44422</v>
      </c>
      <c r="G31" s="4">
        <v>15000</v>
      </c>
      <c r="H31" s="4">
        <f t="shared" si="0"/>
        <v>4442.2</v>
      </c>
      <c r="I31" t="s">
        <v>43</v>
      </c>
    </row>
    <row r="32" spans="1:9" x14ac:dyDescent="0.3">
      <c r="A32" s="2">
        <v>44287</v>
      </c>
      <c r="B32" t="s">
        <v>68</v>
      </c>
      <c r="C32" t="s">
        <v>69</v>
      </c>
      <c r="D32" t="s">
        <v>70</v>
      </c>
      <c r="E32" t="s">
        <v>10</v>
      </c>
      <c r="F32" s="4">
        <v>7029.9</v>
      </c>
      <c r="G32" s="4">
        <v>15000</v>
      </c>
      <c r="H32" s="4">
        <f t="shared" si="0"/>
        <v>0</v>
      </c>
      <c r="I32" t="s">
        <v>43</v>
      </c>
    </row>
    <row r="33" spans="1:9" x14ac:dyDescent="0.3">
      <c r="A33" s="2">
        <v>44287</v>
      </c>
      <c r="B33" t="s">
        <v>68</v>
      </c>
      <c r="C33" t="s">
        <v>69</v>
      </c>
      <c r="D33" t="s">
        <v>70</v>
      </c>
      <c r="E33" t="s">
        <v>10</v>
      </c>
      <c r="F33" s="4">
        <v>11914.400000000001</v>
      </c>
      <c r="G33" s="4">
        <v>15000</v>
      </c>
      <c r="H33" s="4">
        <f t="shared" si="0"/>
        <v>0</v>
      </c>
      <c r="I33" t="s">
        <v>15</v>
      </c>
    </row>
    <row r="34" spans="1:9" x14ac:dyDescent="0.3">
      <c r="A34" s="2">
        <v>44287</v>
      </c>
      <c r="B34" t="s">
        <v>7</v>
      </c>
      <c r="C34" t="s">
        <v>8</v>
      </c>
      <c r="D34" t="s">
        <v>9</v>
      </c>
      <c r="E34" t="s">
        <v>10</v>
      </c>
      <c r="F34" s="4">
        <v>15919.7</v>
      </c>
      <c r="G34" s="4">
        <v>15000</v>
      </c>
      <c r="H34" s="4">
        <f t="shared" si="0"/>
        <v>1591.9700000000003</v>
      </c>
      <c r="I34" t="s">
        <v>11</v>
      </c>
    </row>
    <row r="35" spans="1:9" x14ac:dyDescent="0.3">
      <c r="A35" s="2">
        <v>44287</v>
      </c>
      <c r="B35" t="s">
        <v>16</v>
      </c>
      <c r="C35" t="s">
        <v>17</v>
      </c>
      <c r="D35" t="s">
        <v>18</v>
      </c>
      <c r="E35" t="s">
        <v>10</v>
      </c>
      <c r="F35" s="4">
        <v>17776</v>
      </c>
      <c r="G35" s="4">
        <v>15000</v>
      </c>
      <c r="H35" s="4">
        <f t="shared" si="0"/>
        <v>1777.6000000000001</v>
      </c>
      <c r="I35" t="s">
        <v>43</v>
      </c>
    </row>
    <row r="36" spans="1:9" x14ac:dyDescent="0.3">
      <c r="A36" s="2">
        <v>44287</v>
      </c>
      <c r="B36" t="s">
        <v>27</v>
      </c>
      <c r="C36" t="s">
        <v>28</v>
      </c>
      <c r="D36" t="s">
        <v>29</v>
      </c>
      <c r="E36" t="s">
        <v>10</v>
      </c>
      <c r="F36" s="4">
        <v>36666</v>
      </c>
      <c r="G36" s="4">
        <v>15000</v>
      </c>
      <c r="H36" s="4">
        <f t="shared" si="0"/>
        <v>3666.6000000000004</v>
      </c>
      <c r="I36" t="s">
        <v>15</v>
      </c>
    </row>
    <row r="37" spans="1:9" x14ac:dyDescent="0.3">
      <c r="A37" s="2">
        <v>44287</v>
      </c>
      <c r="B37" t="s">
        <v>16</v>
      </c>
      <c r="C37" t="s">
        <v>17</v>
      </c>
      <c r="D37" t="s">
        <v>18</v>
      </c>
      <c r="E37" t="s">
        <v>10</v>
      </c>
      <c r="F37" s="4">
        <v>38227.699999999997</v>
      </c>
      <c r="G37" s="4">
        <v>15000</v>
      </c>
      <c r="H37" s="4">
        <f t="shared" si="0"/>
        <v>3822.77</v>
      </c>
      <c r="I37" t="s">
        <v>11</v>
      </c>
    </row>
    <row r="38" spans="1:9" x14ac:dyDescent="0.3">
      <c r="A38" s="2">
        <v>44287</v>
      </c>
      <c r="B38" t="s">
        <v>16</v>
      </c>
      <c r="C38" t="s">
        <v>17</v>
      </c>
      <c r="D38" t="s">
        <v>18</v>
      </c>
      <c r="E38" t="s">
        <v>10</v>
      </c>
      <c r="F38" s="4">
        <v>51531.199999999997</v>
      </c>
      <c r="G38" s="4">
        <v>15000</v>
      </c>
      <c r="H38" s="4">
        <f t="shared" si="0"/>
        <v>5153.12</v>
      </c>
      <c r="I38" t="s">
        <v>43</v>
      </c>
    </row>
    <row r="39" spans="1:9" x14ac:dyDescent="0.3">
      <c r="A39" s="2">
        <v>44317</v>
      </c>
      <c r="B39" t="s">
        <v>12</v>
      </c>
      <c r="C39" t="s">
        <v>13</v>
      </c>
      <c r="D39" t="s">
        <v>14</v>
      </c>
      <c r="E39" t="s">
        <v>10</v>
      </c>
      <c r="F39" s="4">
        <v>8686.6</v>
      </c>
      <c r="G39" s="4">
        <v>15000</v>
      </c>
      <c r="H39" s="4">
        <f t="shared" si="0"/>
        <v>0</v>
      </c>
      <c r="I39" t="s">
        <v>15</v>
      </c>
    </row>
    <row r="40" spans="1:9" x14ac:dyDescent="0.3">
      <c r="A40" s="2">
        <v>44317</v>
      </c>
      <c r="B40" t="s">
        <v>16</v>
      </c>
      <c r="C40" t="s">
        <v>17</v>
      </c>
      <c r="D40" t="s">
        <v>18</v>
      </c>
      <c r="E40" t="s">
        <v>10</v>
      </c>
      <c r="F40" s="4">
        <v>12422.2</v>
      </c>
      <c r="G40" s="4">
        <v>15000</v>
      </c>
      <c r="H40" s="4">
        <f t="shared" si="0"/>
        <v>0</v>
      </c>
      <c r="I40" t="s">
        <v>43</v>
      </c>
    </row>
    <row r="41" spans="1:9" x14ac:dyDescent="0.3">
      <c r="A41" s="2">
        <v>44317</v>
      </c>
      <c r="B41" t="s">
        <v>27</v>
      </c>
      <c r="C41" t="s">
        <v>28</v>
      </c>
      <c r="D41" t="s">
        <v>29</v>
      </c>
      <c r="E41" t="s">
        <v>10</v>
      </c>
      <c r="F41" s="4">
        <v>15120</v>
      </c>
      <c r="G41" s="4">
        <v>15000</v>
      </c>
      <c r="H41" s="4">
        <f t="shared" si="0"/>
        <v>1512</v>
      </c>
      <c r="I41" t="s">
        <v>15</v>
      </c>
    </row>
    <row r="42" spans="1:9" x14ac:dyDescent="0.3">
      <c r="A42" s="2">
        <v>44317</v>
      </c>
      <c r="B42" t="s">
        <v>12</v>
      </c>
      <c r="C42" t="s">
        <v>13</v>
      </c>
      <c r="D42" t="s">
        <v>14</v>
      </c>
      <c r="E42" t="s">
        <v>10</v>
      </c>
      <c r="F42" s="4">
        <v>16604.400000000001</v>
      </c>
      <c r="G42" s="4">
        <v>15000</v>
      </c>
      <c r="H42" s="4">
        <f t="shared" si="0"/>
        <v>1660.4400000000003</v>
      </c>
      <c r="I42" t="s">
        <v>43</v>
      </c>
    </row>
    <row r="43" spans="1:9" x14ac:dyDescent="0.3">
      <c r="A43" s="2">
        <v>44317</v>
      </c>
      <c r="B43" t="s">
        <v>16</v>
      </c>
      <c r="C43" t="s">
        <v>17</v>
      </c>
      <c r="D43" t="s">
        <v>18</v>
      </c>
      <c r="E43" t="s">
        <v>10</v>
      </c>
      <c r="F43" s="4">
        <v>19584</v>
      </c>
      <c r="G43" s="4">
        <v>15000</v>
      </c>
      <c r="H43" s="4">
        <f t="shared" si="0"/>
        <v>1958.4</v>
      </c>
      <c r="I43" t="s">
        <v>15</v>
      </c>
    </row>
    <row r="44" spans="1:9" x14ac:dyDescent="0.3">
      <c r="A44" s="2">
        <v>44317</v>
      </c>
      <c r="B44" t="s">
        <v>7</v>
      </c>
      <c r="C44" t="s">
        <v>8</v>
      </c>
      <c r="D44" t="s">
        <v>9</v>
      </c>
      <c r="E44" t="s">
        <v>10</v>
      </c>
      <c r="F44" s="4">
        <v>26546.6</v>
      </c>
      <c r="G44" s="4">
        <v>15000</v>
      </c>
      <c r="H44" s="4">
        <f t="shared" si="0"/>
        <v>2654.66</v>
      </c>
      <c r="I44" t="s">
        <v>15</v>
      </c>
    </row>
    <row r="45" spans="1:9" x14ac:dyDescent="0.3">
      <c r="A45" s="2">
        <v>44317</v>
      </c>
      <c r="B45" t="s">
        <v>7</v>
      </c>
      <c r="C45" t="s">
        <v>8</v>
      </c>
      <c r="D45" t="s">
        <v>9</v>
      </c>
      <c r="E45" t="s">
        <v>10</v>
      </c>
      <c r="F45" s="4">
        <v>31200</v>
      </c>
      <c r="G45" s="4">
        <v>15000</v>
      </c>
      <c r="H45" s="4">
        <f t="shared" si="0"/>
        <v>3120</v>
      </c>
      <c r="I45" t="s">
        <v>15</v>
      </c>
    </row>
    <row r="46" spans="1:9" x14ac:dyDescent="0.3">
      <c r="A46" s="2">
        <v>44348</v>
      </c>
      <c r="B46" t="s">
        <v>7</v>
      </c>
      <c r="C46" t="s">
        <v>8</v>
      </c>
      <c r="D46" t="s">
        <v>9</v>
      </c>
      <c r="E46" t="s">
        <v>10</v>
      </c>
      <c r="F46" s="4">
        <v>2070.2999999999997</v>
      </c>
      <c r="G46" s="4">
        <v>15000</v>
      </c>
      <c r="H46" s="4">
        <f t="shared" si="0"/>
        <v>0</v>
      </c>
      <c r="I46" t="s">
        <v>11</v>
      </c>
    </row>
    <row r="47" spans="1:9" x14ac:dyDescent="0.3">
      <c r="A47" s="2">
        <v>44348</v>
      </c>
      <c r="B47" t="s">
        <v>16</v>
      </c>
      <c r="C47" t="s">
        <v>17</v>
      </c>
      <c r="D47" t="s">
        <v>18</v>
      </c>
      <c r="E47" t="s">
        <v>10</v>
      </c>
      <c r="F47" s="4">
        <v>9499</v>
      </c>
      <c r="G47" s="4">
        <v>15000</v>
      </c>
      <c r="H47" s="4">
        <f t="shared" si="0"/>
        <v>0</v>
      </c>
      <c r="I47" t="s">
        <v>15</v>
      </c>
    </row>
    <row r="48" spans="1:9" x14ac:dyDescent="0.3">
      <c r="A48" s="2">
        <v>44348</v>
      </c>
      <c r="B48" t="s">
        <v>16</v>
      </c>
      <c r="C48" t="s">
        <v>17</v>
      </c>
      <c r="D48" t="s">
        <v>18</v>
      </c>
      <c r="E48" t="s">
        <v>10</v>
      </c>
      <c r="F48" s="4">
        <v>17904.7</v>
      </c>
      <c r="G48" s="4">
        <v>15000</v>
      </c>
      <c r="H48" s="4">
        <f t="shared" si="0"/>
        <v>1790.4700000000003</v>
      </c>
      <c r="I48" t="s">
        <v>43</v>
      </c>
    </row>
    <row r="49" spans="1:9" x14ac:dyDescent="0.3">
      <c r="A49" s="2">
        <v>44348</v>
      </c>
      <c r="B49" t="s">
        <v>16</v>
      </c>
      <c r="C49" t="s">
        <v>17</v>
      </c>
      <c r="D49" t="s">
        <v>18</v>
      </c>
      <c r="E49" t="s">
        <v>10</v>
      </c>
      <c r="F49" s="4">
        <v>18878.399999999998</v>
      </c>
      <c r="G49" s="4">
        <v>15000</v>
      </c>
      <c r="H49" s="4">
        <f t="shared" si="0"/>
        <v>1887.84</v>
      </c>
      <c r="I49" t="s">
        <v>15</v>
      </c>
    </row>
    <row r="50" spans="1:9" x14ac:dyDescent="0.3">
      <c r="A50" s="2">
        <v>44348</v>
      </c>
      <c r="B50" t="s">
        <v>16</v>
      </c>
      <c r="C50" t="s">
        <v>17</v>
      </c>
      <c r="D50" t="s">
        <v>18</v>
      </c>
      <c r="E50" t="s">
        <v>10</v>
      </c>
      <c r="F50" s="4">
        <v>23445</v>
      </c>
      <c r="G50" s="4">
        <v>15000</v>
      </c>
      <c r="H50" s="4">
        <f t="shared" si="0"/>
        <v>2344.5</v>
      </c>
      <c r="I50" t="s">
        <v>15</v>
      </c>
    </row>
    <row r="51" spans="1:9" x14ac:dyDescent="0.3">
      <c r="A51" s="2">
        <v>44348</v>
      </c>
      <c r="B51" t="s">
        <v>16</v>
      </c>
      <c r="C51" t="s">
        <v>17</v>
      </c>
      <c r="D51" t="s">
        <v>18</v>
      </c>
      <c r="E51" t="s">
        <v>10</v>
      </c>
      <c r="F51" s="4">
        <v>34162</v>
      </c>
      <c r="G51" s="4">
        <v>15000</v>
      </c>
      <c r="H51" s="4">
        <f t="shared" si="0"/>
        <v>3416.2000000000003</v>
      </c>
      <c r="I51" t="s">
        <v>15</v>
      </c>
    </row>
    <row r="52" spans="1:9" x14ac:dyDescent="0.3">
      <c r="A52" s="2">
        <v>44378</v>
      </c>
      <c r="B52" t="s">
        <v>16</v>
      </c>
      <c r="C52" t="s">
        <v>17</v>
      </c>
      <c r="D52" t="s">
        <v>18</v>
      </c>
      <c r="E52" t="s">
        <v>10</v>
      </c>
      <c r="F52" s="4">
        <v>3055.2</v>
      </c>
      <c r="G52" s="4">
        <v>15000</v>
      </c>
      <c r="H52" s="4">
        <f t="shared" si="0"/>
        <v>0</v>
      </c>
      <c r="I52" t="s">
        <v>11</v>
      </c>
    </row>
    <row r="53" spans="1:9" x14ac:dyDescent="0.3">
      <c r="A53" s="2">
        <v>44378</v>
      </c>
      <c r="B53" t="s">
        <v>7</v>
      </c>
      <c r="C53" t="s">
        <v>8</v>
      </c>
      <c r="D53" t="s">
        <v>9</v>
      </c>
      <c r="E53" t="s">
        <v>10</v>
      </c>
      <c r="F53" s="4">
        <v>4843.4000000000005</v>
      </c>
      <c r="G53" s="4">
        <v>15000</v>
      </c>
      <c r="H53" s="4">
        <f t="shared" si="0"/>
        <v>0</v>
      </c>
      <c r="I53" t="s">
        <v>43</v>
      </c>
    </row>
    <row r="54" spans="1:9" x14ac:dyDescent="0.3">
      <c r="A54" s="2">
        <v>44378</v>
      </c>
      <c r="B54" t="s">
        <v>12</v>
      </c>
      <c r="C54" t="s">
        <v>13</v>
      </c>
      <c r="D54" t="s">
        <v>14</v>
      </c>
      <c r="E54" t="s">
        <v>10</v>
      </c>
      <c r="F54" s="4">
        <v>5215.2</v>
      </c>
      <c r="G54" s="4">
        <v>15000</v>
      </c>
      <c r="H54" s="4">
        <f t="shared" si="0"/>
        <v>0</v>
      </c>
      <c r="I54" t="s">
        <v>43</v>
      </c>
    </row>
    <row r="55" spans="1:9" x14ac:dyDescent="0.3">
      <c r="A55" s="2">
        <v>44378</v>
      </c>
      <c r="B55" t="s">
        <v>16</v>
      </c>
      <c r="C55" t="s">
        <v>17</v>
      </c>
      <c r="D55" t="s">
        <v>18</v>
      </c>
      <c r="E55" t="s">
        <v>10</v>
      </c>
      <c r="F55" s="4">
        <v>7199.7000000000007</v>
      </c>
      <c r="G55" s="4">
        <v>15000</v>
      </c>
      <c r="H55" s="4">
        <f t="shared" si="0"/>
        <v>0</v>
      </c>
      <c r="I55" t="s">
        <v>43</v>
      </c>
    </row>
    <row r="56" spans="1:9" x14ac:dyDescent="0.3">
      <c r="A56" s="2">
        <v>44378</v>
      </c>
      <c r="B56" t="s">
        <v>68</v>
      </c>
      <c r="C56" t="s">
        <v>69</v>
      </c>
      <c r="D56" t="s">
        <v>70</v>
      </c>
      <c r="E56" t="s">
        <v>10</v>
      </c>
      <c r="F56" s="4">
        <v>14670</v>
      </c>
      <c r="G56" s="4">
        <v>15000</v>
      </c>
      <c r="H56" s="4">
        <f t="shared" si="0"/>
        <v>0</v>
      </c>
      <c r="I56" t="s">
        <v>11</v>
      </c>
    </row>
    <row r="57" spans="1:9" x14ac:dyDescent="0.3">
      <c r="A57" s="2">
        <v>44378</v>
      </c>
      <c r="B57" t="s">
        <v>7</v>
      </c>
      <c r="C57" t="s">
        <v>8</v>
      </c>
      <c r="D57" t="s">
        <v>9</v>
      </c>
      <c r="E57" t="s">
        <v>10</v>
      </c>
      <c r="F57" s="4">
        <v>16614.400000000001</v>
      </c>
      <c r="G57" s="4">
        <v>15000</v>
      </c>
      <c r="H57" s="4">
        <f t="shared" si="0"/>
        <v>1661.4400000000003</v>
      </c>
      <c r="I57" t="s">
        <v>11</v>
      </c>
    </row>
    <row r="58" spans="1:9" x14ac:dyDescent="0.3">
      <c r="A58" s="2">
        <v>44378</v>
      </c>
      <c r="B58" t="s">
        <v>68</v>
      </c>
      <c r="C58" t="s">
        <v>69</v>
      </c>
      <c r="D58" t="s">
        <v>70</v>
      </c>
      <c r="E58" t="s">
        <v>10</v>
      </c>
      <c r="F58" s="4">
        <v>20076.7</v>
      </c>
      <c r="G58" s="4">
        <v>15000</v>
      </c>
      <c r="H58" s="4">
        <f t="shared" si="0"/>
        <v>2007.67</v>
      </c>
      <c r="I58" t="s">
        <v>43</v>
      </c>
    </row>
    <row r="59" spans="1:9" x14ac:dyDescent="0.3">
      <c r="A59" s="2">
        <v>44378</v>
      </c>
      <c r="B59" t="s">
        <v>16</v>
      </c>
      <c r="C59" t="s">
        <v>17</v>
      </c>
      <c r="D59" t="s">
        <v>18</v>
      </c>
      <c r="E59" t="s">
        <v>10</v>
      </c>
      <c r="F59" s="4">
        <v>21482.999999999996</v>
      </c>
      <c r="G59" s="4">
        <v>15000</v>
      </c>
      <c r="H59" s="4">
        <f t="shared" si="0"/>
        <v>2148.2999999999997</v>
      </c>
      <c r="I59" t="s">
        <v>43</v>
      </c>
    </row>
    <row r="60" spans="1:9" x14ac:dyDescent="0.3">
      <c r="A60" s="2">
        <v>44378</v>
      </c>
      <c r="B60" t="s">
        <v>27</v>
      </c>
      <c r="C60" t="s">
        <v>28</v>
      </c>
      <c r="D60" t="s">
        <v>29</v>
      </c>
      <c r="E60" t="s">
        <v>10</v>
      </c>
      <c r="F60" s="4">
        <v>30776.799999999999</v>
      </c>
      <c r="G60" s="4">
        <v>15000</v>
      </c>
      <c r="H60" s="4">
        <f t="shared" si="0"/>
        <v>3077.6800000000003</v>
      </c>
      <c r="I60" t="s">
        <v>11</v>
      </c>
    </row>
    <row r="61" spans="1:9" x14ac:dyDescent="0.3">
      <c r="A61" s="2">
        <v>44409</v>
      </c>
      <c r="B61" t="s">
        <v>68</v>
      </c>
      <c r="C61" t="s">
        <v>69</v>
      </c>
      <c r="D61" t="s">
        <v>70</v>
      </c>
      <c r="E61" t="s">
        <v>10</v>
      </c>
      <c r="F61" s="4">
        <v>8625</v>
      </c>
      <c r="G61" s="4">
        <v>15000</v>
      </c>
      <c r="H61" s="4">
        <f t="shared" si="0"/>
        <v>0</v>
      </c>
      <c r="I61" t="s">
        <v>15</v>
      </c>
    </row>
    <row r="62" spans="1:9" x14ac:dyDescent="0.3">
      <c r="A62" s="2">
        <v>44409</v>
      </c>
      <c r="B62" t="s">
        <v>16</v>
      </c>
      <c r="C62" t="s">
        <v>17</v>
      </c>
      <c r="D62" t="s">
        <v>18</v>
      </c>
      <c r="E62" t="s">
        <v>10</v>
      </c>
      <c r="F62" s="4">
        <v>9794</v>
      </c>
      <c r="G62" s="4">
        <v>15000</v>
      </c>
      <c r="H62" s="4">
        <f t="shared" si="0"/>
        <v>0</v>
      </c>
      <c r="I62" t="s">
        <v>15</v>
      </c>
    </row>
    <row r="63" spans="1:9" x14ac:dyDescent="0.3">
      <c r="A63" s="2">
        <v>44409</v>
      </c>
      <c r="B63" t="s">
        <v>68</v>
      </c>
      <c r="C63" t="s">
        <v>69</v>
      </c>
      <c r="D63" t="s">
        <v>70</v>
      </c>
      <c r="E63" t="s">
        <v>10</v>
      </c>
      <c r="F63" s="4">
        <v>16321.6</v>
      </c>
      <c r="G63" s="4">
        <v>15000</v>
      </c>
      <c r="H63" s="4">
        <f t="shared" si="0"/>
        <v>1632.16</v>
      </c>
      <c r="I63" t="s">
        <v>11</v>
      </c>
    </row>
    <row r="64" spans="1:9" x14ac:dyDescent="0.3">
      <c r="A64" s="2">
        <v>44409</v>
      </c>
      <c r="B64" t="s">
        <v>16</v>
      </c>
      <c r="C64" t="s">
        <v>17</v>
      </c>
      <c r="D64" t="s">
        <v>18</v>
      </c>
      <c r="E64" t="s">
        <v>10</v>
      </c>
      <c r="F64" s="4">
        <v>19678.8</v>
      </c>
      <c r="G64" s="4">
        <v>15000</v>
      </c>
      <c r="H64" s="4">
        <f t="shared" si="0"/>
        <v>1967.88</v>
      </c>
      <c r="I64" t="s">
        <v>15</v>
      </c>
    </row>
    <row r="65" spans="1:9" x14ac:dyDescent="0.3">
      <c r="A65" s="2">
        <v>44409</v>
      </c>
      <c r="B65" t="s">
        <v>68</v>
      </c>
      <c r="C65" t="s">
        <v>69</v>
      </c>
      <c r="D65" t="s">
        <v>70</v>
      </c>
      <c r="E65" t="s">
        <v>10</v>
      </c>
      <c r="F65" s="4">
        <v>33694.800000000003</v>
      </c>
      <c r="G65" s="4">
        <v>15000</v>
      </c>
      <c r="H65" s="4">
        <f t="shared" si="0"/>
        <v>3369.4800000000005</v>
      </c>
      <c r="I65" t="s">
        <v>15</v>
      </c>
    </row>
    <row r="66" spans="1:9" x14ac:dyDescent="0.3">
      <c r="A66" s="2">
        <v>44409</v>
      </c>
      <c r="B66" t="s">
        <v>12</v>
      </c>
      <c r="C66" t="s">
        <v>13</v>
      </c>
      <c r="D66" t="s">
        <v>14</v>
      </c>
      <c r="E66" t="s">
        <v>10</v>
      </c>
      <c r="F66" s="4">
        <v>39236</v>
      </c>
      <c r="G66" s="4">
        <v>15000</v>
      </c>
      <c r="H66" s="4">
        <f t="shared" ref="H66:H129" si="1">IF(F66&gt;=G66,SUM(F66*$L$1),0)</f>
        <v>3923.6000000000004</v>
      </c>
      <c r="I66" t="s">
        <v>43</v>
      </c>
    </row>
    <row r="67" spans="1:9" x14ac:dyDescent="0.3">
      <c r="A67" s="2">
        <v>44409</v>
      </c>
      <c r="B67" t="s">
        <v>16</v>
      </c>
      <c r="C67" t="s">
        <v>17</v>
      </c>
      <c r="D67" t="s">
        <v>18</v>
      </c>
      <c r="E67" t="s">
        <v>10</v>
      </c>
      <c r="F67" s="4">
        <v>43088.2</v>
      </c>
      <c r="G67" s="4">
        <v>15000</v>
      </c>
      <c r="H67" s="4">
        <f t="shared" si="1"/>
        <v>4308.82</v>
      </c>
      <c r="I67" t="s">
        <v>11</v>
      </c>
    </row>
    <row r="68" spans="1:9" x14ac:dyDescent="0.3">
      <c r="A68" s="2">
        <v>44440</v>
      </c>
      <c r="B68" t="s">
        <v>7</v>
      </c>
      <c r="C68" t="s">
        <v>8</v>
      </c>
      <c r="D68" t="s">
        <v>9</v>
      </c>
      <c r="E68" t="s">
        <v>10</v>
      </c>
      <c r="F68" s="4">
        <v>5572.3</v>
      </c>
      <c r="G68" s="4">
        <v>15000</v>
      </c>
      <c r="H68" s="4">
        <f t="shared" si="1"/>
        <v>0</v>
      </c>
      <c r="I68" t="s">
        <v>11</v>
      </c>
    </row>
    <row r="69" spans="1:9" x14ac:dyDescent="0.3">
      <c r="A69" s="2">
        <v>44440</v>
      </c>
      <c r="B69" t="s">
        <v>16</v>
      </c>
      <c r="C69" t="s">
        <v>17</v>
      </c>
      <c r="D69" t="s">
        <v>18</v>
      </c>
      <c r="E69" t="s">
        <v>10</v>
      </c>
      <c r="F69" s="4">
        <v>7496.9999999999991</v>
      </c>
      <c r="G69" s="4">
        <v>15000</v>
      </c>
      <c r="H69" s="4">
        <f t="shared" si="1"/>
        <v>0</v>
      </c>
      <c r="I69" t="s">
        <v>15</v>
      </c>
    </row>
    <row r="70" spans="1:9" x14ac:dyDescent="0.3">
      <c r="A70" s="2">
        <v>44440</v>
      </c>
      <c r="B70" t="s">
        <v>12</v>
      </c>
      <c r="C70" t="s">
        <v>13</v>
      </c>
      <c r="D70" t="s">
        <v>14</v>
      </c>
      <c r="E70" t="s">
        <v>10</v>
      </c>
      <c r="F70" s="4">
        <v>9651.1999999999989</v>
      </c>
      <c r="G70" s="4">
        <v>15000</v>
      </c>
      <c r="H70" s="4">
        <f t="shared" si="1"/>
        <v>0</v>
      </c>
      <c r="I70" t="s">
        <v>11</v>
      </c>
    </row>
    <row r="71" spans="1:9" x14ac:dyDescent="0.3">
      <c r="A71" s="2">
        <v>44440</v>
      </c>
      <c r="B71" t="s">
        <v>7</v>
      </c>
      <c r="C71" t="s">
        <v>8</v>
      </c>
      <c r="D71" t="s">
        <v>9</v>
      </c>
      <c r="E71" t="s">
        <v>10</v>
      </c>
      <c r="F71" s="4">
        <v>10492.199999999997</v>
      </c>
      <c r="G71" s="4">
        <v>15000</v>
      </c>
      <c r="H71" s="4">
        <f t="shared" si="1"/>
        <v>0</v>
      </c>
      <c r="I71" t="s">
        <v>43</v>
      </c>
    </row>
    <row r="72" spans="1:9" x14ac:dyDescent="0.3">
      <c r="A72" s="2">
        <v>44440</v>
      </c>
      <c r="B72" t="s">
        <v>7</v>
      </c>
      <c r="C72" t="s">
        <v>8</v>
      </c>
      <c r="D72" t="s">
        <v>9</v>
      </c>
      <c r="E72" t="s">
        <v>10</v>
      </c>
      <c r="F72" s="4">
        <v>18396.7</v>
      </c>
      <c r="G72" s="4">
        <v>15000</v>
      </c>
      <c r="H72" s="4">
        <f t="shared" si="1"/>
        <v>1839.67</v>
      </c>
      <c r="I72" t="s">
        <v>11</v>
      </c>
    </row>
    <row r="73" spans="1:9" x14ac:dyDescent="0.3">
      <c r="A73" s="2">
        <v>44440</v>
      </c>
      <c r="B73" t="s">
        <v>12</v>
      </c>
      <c r="C73" t="s">
        <v>13</v>
      </c>
      <c r="D73" t="s">
        <v>14</v>
      </c>
      <c r="E73" t="s">
        <v>10</v>
      </c>
      <c r="F73" s="4">
        <v>23849.599999999999</v>
      </c>
      <c r="G73" s="4">
        <v>15000</v>
      </c>
      <c r="H73" s="4">
        <f t="shared" si="1"/>
        <v>2384.96</v>
      </c>
      <c r="I73" t="s">
        <v>11</v>
      </c>
    </row>
    <row r="74" spans="1:9" x14ac:dyDescent="0.3">
      <c r="A74" s="2">
        <v>44440</v>
      </c>
      <c r="B74" t="s">
        <v>68</v>
      </c>
      <c r="C74" t="s">
        <v>69</v>
      </c>
      <c r="D74" t="s">
        <v>70</v>
      </c>
      <c r="E74" t="s">
        <v>10</v>
      </c>
      <c r="F74" s="4">
        <v>23882.399999999998</v>
      </c>
      <c r="G74" s="4">
        <v>15000</v>
      </c>
      <c r="H74" s="4">
        <f t="shared" si="1"/>
        <v>2388.2399999999998</v>
      </c>
      <c r="I74" t="s">
        <v>43</v>
      </c>
    </row>
    <row r="75" spans="1:9" x14ac:dyDescent="0.3">
      <c r="A75" s="2">
        <v>44440</v>
      </c>
      <c r="B75" t="s">
        <v>12</v>
      </c>
      <c r="C75" t="s">
        <v>13</v>
      </c>
      <c r="D75" t="s">
        <v>14</v>
      </c>
      <c r="E75" t="s">
        <v>10</v>
      </c>
      <c r="F75" s="4">
        <v>34041.300000000003</v>
      </c>
      <c r="G75" s="4">
        <v>15000</v>
      </c>
      <c r="H75" s="4">
        <f t="shared" si="1"/>
        <v>3404.1300000000006</v>
      </c>
      <c r="I75" t="s">
        <v>43</v>
      </c>
    </row>
    <row r="76" spans="1:9" x14ac:dyDescent="0.3">
      <c r="A76" s="2">
        <v>44470</v>
      </c>
      <c r="B76" t="s">
        <v>27</v>
      </c>
      <c r="C76" t="s">
        <v>28</v>
      </c>
      <c r="D76" t="s">
        <v>29</v>
      </c>
      <c r="E76" t="s">
        <v>10</v>
      </c>
      <c r="F76" s="4">
        <v>3243.6000000000004</v>
      </c>
      <c r="G76" s="4">
        <v>15000</v>
      </c>
      <c r="H76" s="4">
        <f t="shared" si="1"/>
        <v>0</v>
      </c>
      <c r="I76" t="s">
        <v>11</v>
      </c>
    </row>
    <row r="77" spans="1:9" x14ac:dyDescent="0.3">
      <c r="A77" s="2">
        <v>44470</v>
      </c>
      <c r="B77" t="s">
        <v>16</v>
      </c>
      <c r="C77" t="s">
        <v>17</v>
      </c>
      <c r="D77" t="s">
        <v>18</v>
      </c>
      <c r="E77" t="s">
        <v>10</v>
      </c>
      <c r="F77" s="4">
        <v>12633.599999999999</v>
      </c>
      <c r="G77" s="4">
        <v>15000</v>
      </c>
      <c r="H77" s="4">
        <f t="shared" si="1"/>
        <v>0</v>
      </c>
      <c r="I77" t="s">
        <v>15</v>
      </c>
    </row>
    <row r="78" spans="1:9" x14ac:dyDescent="0.3">
      <c r="A78" s="2">
        <v>44470</v>
      </c>
      <c r="B78" t="s">
        <v>27</v>
      </c>
      <c r="C78" t="s">
        <v>28</v>
      </c>
      <c r="D78" t="s">
        <v>29</v>
      </c>
      <c r="E78" t="s">
        <v>10</v>
      </c>
      <c r="F78" s="4">
        <v>12806.399999999998</v>
      </c>
      <c r="G78" s="4">
        <v>15000</v>
      </c>
      <c r="H78" s="4">
        <f t="shared" si="1"/>
        <v>0</v>
      </c>
      <c r="I78" t="s">
        <v>43</v>
      </c>
    </row>
    <row r="79" spans="1:9" x14ac:dyDescent="0.3">
      <c r="A79" s="2">
        <v>44470</v>
      </c>
      <c r="B79" t="s">
        <v>12</v>
      </c>
      <c r="C79" t="s">
        <v>13</v>
      </c>
      <c r="D79" t="s">
        <v>14</v>
      </c>
      <c r="E79" t="s">
        <v>10</v>
      </c>
      <c r="F79" s="4">
        <v>20031.199999999997</v>
      </c>
      <c r="G79" s="4">
        <v>15000</v>
      </c>
      <c r="H79" s="4">
        <f t="shared" si="1"/>
        <v>2003.12</v>
      </c>
      <c r="I79" t="s">
        <v>43</v>
      </c>
    </row>
    <row r="80" spans="1:9" x14ac:dyDescent="0.3">
      <c r="A80" s="2">
        <v>44470</v>
      </c>
      <c r="B80" t="s">
        <v>7</v>
      </c>
      <c r="C80" t="s">
        <v>8</v>
      </c>
      <c r="D80" t="s">
        <v>9</v>
      </c>
      <c r="E80" t="s">
        <v>10</v>
      </c>
      <c r="F80" s="4">
        <v>21485.200000000001</v>
      </c>
      <c r="G80" s="4">
        <v>15000</v>
      </c>
      <c r="H80" s="4">
        <f t="shared" si="1"/>
        <v>2148.52</v>
      </c>
      <c r="I80" t="s">
        <v>15</v>
      </c>
    </row>
    <row r="81" spans="1:9" x14ac:dyDescent="0.3">
      <c r="A81" s="2">
        <v>44470</v>
      </c>
      <c r="B81" t="s">
        <v>68</v>
      </c>
      <c r="C81" t="s">
        <v>69</v>
      </c>
      <c r="D81" t="s">
        <v>70</v>
      </c>
      <c r="E81" t="s">
        <v>10</v>
      </c>
      <c r="F81" s="4">
        <v>22607.200000000004</v>
      </c>
      <c r="G81" s="4">
        <v>15000</v>
      </c>
      <c r="H81" s="4">
        <f t="shared" si="1"/>
        <v>2260.7200000000007</v>
      </c>
      <c r="I81" t="s">
        <v>11</v>
      </c>
    </row>
    <row r="82" spans="1:9" x14ac:dyDescent="0.3">
      <c r="A82" s="2">
        <v>44501</v>
      </c>
      <c r="B82" t="s">
        <v>12</v>
      </c>
      <c r="C82" t="s">
        <v>13</v>
      </c>
      <c r="D82" t="s">
        <v>14</v>
      </c>
      <c r="E82" t="s">
        <v>10</v>
      </c>
      <c r="F82" s="4">
        <v>5130</v>
      </c>
      <c r="G82" s="4">
        <v>15000</v>
      </c>
      <c r="H82" s="4">
        <f t="shared" si="1"/>
        <v>0</v>
      </c>
      <c r="I82" t="s">
        <v>15</v>
      </c>
    </row>
    <row r="83" spans="1:9" x14ac:dyDescent="0.3">
      <c r="A83" s="2">
        <v>44501</v>
      </c>
      <c r="B83" t="s">
        <v>7</v>
      </c>
      <c r="C83" t="s">
        <v>8</v>
      </c>
      <c r="D83" t="s">
        <v>9</v>
      </c>
      <c r="E83" t="s">
        <v>10</v>
      </c>
      <c r="F83" s="4">
        <v>8810.9</v>
      </c>
      <c r="G83" s="4">
        <v>15000</v>
      </c>
      <c r="H83" s="4">
        <f t="shared" si="1"/>
        <v>0</v>
      </c>
      <c r="I83" t="s">
        <v>11</v>
      </c>
    </row>
    <row r="84" spans="1:9" x14ac:dyDescent="0.3">
      <c r="A84" s="2">
        <v>44501</v>
      </c>
      <c r="B84" t="s">
        <v>27</v>
      </c>
      <c r="C84" t="s">
        <v>28</v>
      </c>
      <c r="D84" t="s">
        <v>29</v>
      </c>
      <c r="E84" t="s">
        <v>10</v>
      </c>
      <c r="F84" s="4">
        <v>16606</v>
      </c>
      <c r="G84" s="4">
        <v>15000</v>
      </c>
      <c r="H84" s="4">
        <f t="shared" si="1"/>
        <v>1660.6000000000001</v>
      </c>
      <c r="I84" t="s">
        <v>11</v>
      </c>
    </row>
    <row r="85" spans="1:9" x14ac:dyDescent="0.3">
      <c r="A85" s="2">
        <v>44501</v>
      </c>
      <c r="B85" t="s">
        <v>12</v>
      </c>
      <c r="C85" t="s">
        <v>13</v>
      </c>
      <c r="D85" t="s">
        <v>14</v>
      </c>
      <c r="E85" t="s">
        <v>10</v>
      </c>
      <c r="F85" s="4">
        <v>17766</v>
      </c>
      <c r="G85" s="4">
        <v>15000</v>
      </c>
      <c r="H85" s="4">
        <f t="shared" si="1"/>
        <v>1776.6000000000001</v>
      </c>
      <c r="I85" t="s">
        <v>11</v>
      </c>
    </row>
    <row r="86" spans="1:9" x14ac:dyDescent="0.3">
      <c r="A86" s="2">
        <v>44501</v>
      </c>
      <c r="B86" t="s">
        <v>16</v>
      </c>
      <c r="C86" t="s">
        <v>17</v>
      </c>
      <c r="D86" t="s">
        <v>18</v>
      </c>
      <c r="E86" t="s">
        <v>10</v>
      </c>
      <c r="F86" s="4">
        <v>20916</v>
      </c>
      <c r="G86" s="4">
        <v>15000</v>
      </c>
      <c r="H86" s="4">
        <f t="shared" si="1"/>
        <v>2091.6</v>
      </c>
      <c r="I86" t="s">
        <v>11</v>
      </c>
    </row>
    <row r="87" spans="1:9" x14ac:dyDescent="0.3">
      <c r="A87" s="2">
        <v>44501</v>
      </c>
      <c r="B87" t="s">
        <v>16</v>
      </c>
      <c r="C87" t="s">
        <v>17</v>
      </c>
      <c r="D87" t="s">
        <v>18</v>
      </c>
      <c r="E87" t="s">
        <v>10</v>
      </c>
      <c r="F87" s="4">
        <v>22396.5</v>
      </c>
      <c r="G87" s="4">
        <v>15000</v>
      </c>
      <c r="H87" s="4">
        <f t="shared" si="1"/>
        <v>2239.65</v>
      </c>
      <c r="I87" t="s">
        <v>43</v>
      </c>
    </row>
    <row r="88" spans="1:9" x14ac:dyDescent="0.3">
      <c r="A88" s="2">
        <v>44501</v>
      </c>
      <c r="B88" t="s">
        <v>12</v>
      </c>
      <c r="C88" t="s">
        <v>13</v>
      </c>
      <c r="D88" t="s">
        <v>14</v>
      </c>
      <c r="E88" t="s">
        <v>10</v>
      </c>
      <c r="F88" s="4">
        <v>25633.5</v>
      </c>
      <c r="G88" s="4">
        <v>15000</v>
      </c>
      <c r="H88" s="4">
        <f t="shared" si="1"/>
        <v>2563.3500000000004</v>
      </c>
      <c r="I88" t="s">
        <v>15</v>
      </c>
    </row>
    <row r="89" spans="1:9" x14ac:dyDescent="0.3">
      <c r="A89" s="2">
        <v>44501</v>
      </c>
      <c r="B89" t="s">
        <v>16</v>
      </c>
      <c r="C89" t="s">
        <v>17</v>
      </c>
      <c r="D89" t="s">
        <v>18</v>
      </c>
      <c r="E89" t="s">
        <v>10</v>
      </c>
      <c r="F89" s="4">
        <v>37374.399999999994</v>
      </c>
      <c r="G89" s="4">
        <v>15000</v>
      </c>
      <c r="H89" s="4">
        <f t="shared" si="1"/>
        <v>3737.4399999999996</v>
      </c>
      <c r="I89" t="s">
        <v>43</v>
      </c>
    </row>
    <row r="90" spans="1:9" x14ac:dyDescent="0.3">
      <c r="A90" s="2">
        <v>44531</v>
      </c>
      <c r="B90" t="s">
        <v>12</v>
      </c>
      <c r="C90" t="s">
        <v>13</v>
      </c>
      <c r="D90" t="s">
        <v>14</v>
      </c>
      <c r="E90" t="s">
        <v>10</v>
      </c>
      <c r="F90" s="4">
        <v>3817.9999999999995</v>
      </c>
      <c r="G90" s="4">
        <v>15000</v>
      </c>
      <c r="H90" s="4">
        <f t="shared" si="1"/>
        <v>0</v>
      </c>
      <c r="I90" t="s">
        <v>11</v>
      </c>
    </row>
    <row r="91" spans="1:9" x14ac:dyDescent="0.3">
      <c r="A91" s="2">
        <v>44531</v>
      </c>
      <c r="B91" t="s">
        <v>16</v>
      </c>
      <c r="C91" t="s">
        <v>17</v>
      </c>
      <c r="D91" t="s">
        <v>18</v>
      </c>
      <c r="E91" t="s">
        <v>10</v>
      </c>
      <c r="F91" s="4">
        <v>8683.1999999999989</v>
      </c>
      <c r="G91" s="4">
        <v>15000</v>
      </c>
      <c r="H91" s="4">
        <f t="shared" si="1"/>
        <v>0</v>
      </c>
      <c r="I91" t="s">
        <v>15</v>
      </c>
    </row>
    <row r="92" spans="1:9" x14ac:dyDescent="0.3">
      <c r="A92" s="2">
        <v>44531</v>
      </c>
      <c r="B92" t="s">
        <v>7</v>
      </c>
      <c r="C92" t="s">
        <v>8</v>
      </c>
      <c r="D92" t="s">
        <v>9</v>
      </c>
      <c r="E92" t="s">
        <v>10</v>
      </c>
      <c r="F92" s="4">
        <v>11210</v>
      </c>
      <c r="G92" s="4">
        <v>15000</v>
      </c>
      <c r="H92" s="4">
        <f t="shared" si="1"/>
        <v>0</v>
      </c>
      <c r="I92" t="s">
        <v>43</v>
      </c>
    </row>
    <row r="93" spans="1:9" x14ac:dyDescent="0.3">
      <c r="A93" s="2">
        <v>44531</v>
      </c>
      <c r="B93" t="s">
        <v>27</v>
      </c>
      <c r="C93" t="s">
        <v>28</v>
      </c>
      <c r="D93" t="s">
        <v>29</v>
      </c>
      <c r="E93" t="s">
        <v>10</v>
      </c>
      <c r="F93" s="4">
        <v>12765.2</v>
      </c>
      <c r="G93" s="4">
        <v>15000</v>
      </c>
      <c r="H93" s="4">
        <f t="shared" si="1"/>
        <v>0</v>
      </c>
      <c r="I93" t="s">
        <v>43</v>
      </c>
    </row>
    <row r="94" spans="1:9" x14ac:dyDescent="0.3">
      <c r="A94" s="2">
        <v>44531</v>
      </c>
      <c r="B94" t="s">
        <v>12</v>
      </c>
      <c r="C94" t="s">
        <v>13</v>
      </c>
      <c r="D94" t="s">
        <v>14</v>
      </c>
      <c r="E94" t="s">
        <v>10</v>
      </c>
      <c r="F94" s="4">
        <v>15921.999999999998</v>
      </c>
      <c r="G94" s="4">
        <v>15000</v>
      </c>
      <c r="H94" s="4">
        <f t="shared" si="1"/>
        <v>1592.1999999999998</v>
      </c>
      <c r="I94" t="s">
        <v>43</v>
      </c>
    </row>
    <row r="95" spans="1:9" x14ac:dyDescent="0.3">
      <c r="A95" s="2">
        <v>44531</v>
      </c>
      <c r="B95" t="s">
        <v>27</v>
      </c>
      <c r="C95" t="s">
        <v>28</v>
      </c>
      <c r="D95" t="s">
        <v>29</v>
      </c>
      <c r="E95" t="s">
        <v>10</v>
      </c>
      <c r="F95" s="4">
        <v>31970.799999999999</v>
      </c>
      <c r="G95" s="4">
        <v>15000</v>
      </c>
      <c r="H95" s="4">
        <f t="shared" si="1"/>
        <v>3197.08</v>
      </c>
      <c r="I95" t="s">
        <v>11</v>
      </c>
    </row>
    <row r="96" spans="1:9" x14ac:dyDescent="0.3">
      <c r="A96" s="2">
        <v>44531</v>
      </c>
      <c r="B96" t="s">
        <v>7</v>
      </c>
      <c r="C96" t="s">
        <v>8</v>
      </c>
      <c r="D96" t="s">
        <v>9</v>
      </c>
      <c r="E96" t="s">
        <v>10</v>
      </c>
      <c r="F96" s="4">
        <v>41520</v>
      </c>
      <c r="G96" s="4">
        <v>15000</v>
      </c>
      <c r="H96" s="4">
        <f t="shared" si="1"/>
        <v>4152</v>
      </c>
      <c r="I96" t="s">
        <v>11</v>
      </c>
    </row>
    <row r="97" spans="1:9" x14ac:dyDescent="0.3">
      <c r="A97" s="2">
        <v>44531</v>
      </c>
      <c r="B97" t="s">
        <v>7</v>
      </c>
      <c r="C97" t="s">
        <v>8</v>
      </c>
      <c r="D97" t="s">
        <v>9</v>
      </c>
      <c r="E97" t="s">
        <v>10</v>
      </c>
      <c r="F97" s="4">
        <v>45800.999999999993</v>
      </c>
      <c r="G97" s="4">
        <v>15000</v>
      </c>
      <c r="H97" s="4">
        <f t="shared" si="1"/>
        <v>4580.0999999999995</v>
      </c>
      <c r="I97" t="s">
        <v>15</v>
      </c>
    </row>
    <row r="98" spans="1:9" x14ac:dyDescent="0.3">
      <c r="A98" s="2">
        <v>44197</v>
      </c>
      <c r="B98" t="s">
        <v>30</v>
      </c>
      <c r="C98" t="s">
        <v>31</v>
      </c>
      <c r="D98" t="s">
        <v>32</v>
      </c>
      <c r="E98" t="s">
        <v>33</v>
      </c>
      <c r="F98" s="4">
        <v>13310.4</v>
      </c>
      <c r="G98" s="4">
        <v>15000</v>
      </c>
      <c r="H98" s="4">
        <f t="shared" si="1"/>
        <v>0</v>
      </c>
      <c r="I98" t="s">
        <v>11</v>
      </c>
    </row>
    <row r="99" spans="1:9" x14ac:dyDescent="0.3">
      <c r="A99" s="2">
        <v>44197</v>
      </c>
      <c r="B99" t="s">
        <v>59</v>
      </c>
      <c r="C99" t="s">
        <v>60</v>
      </c>
      <c r="D99" t="s">
        <v>61</v>
      </c>
      <c r="E99" t="s">
        <v>33</v>
      </c>
      <c r="F99" s="4">
        <v>20366.100000000002</v>
      </c>
      <c r="G99" s="4">
        <v>15000</v>
      </c>
      <c r="H99" s="4">
        <f t="shared" si="1"/>
        <v>2036.6100000000004</v>
      </c>
      <c r="I99" t="s">
        <v>43</v>
      </c>
    </row>
    <row r="100" spans="1:9" x14ac:dyDescent="0.3">
      <c r="A100" s="2">
        <v>44197</v>
      </c>
      <c r="B100" t="s">
        <v>59</v>
      </c>
      <c r="C100" t="s">
        <v>60</v>
      </c>
      <c r="D100" t="s">
        <v>61</v>
      </c>
      <c r="E100" t="s">
        <v>33</v>
      </c>
      <c r="F100" s="4">
        <v>20880</v>
      </c>
      <c r="G100" s="4">
        <v>15000</v>
      </c>
      <c r="H100" s="4">
        <f t="shared" si="1"/>
        <v>2088</v>
      </c>
      <c r="I100" t="s">
        <v>11</v>
      </c>
    </row>
    <row r="101" spans="1:9" x14ac:dyDescent="0.3">
      <c r="A101" s="2">
        <v>44197</v>
      </c>
      <c r="B101" t="s">
        <v>30</v>
      </c>
      <c r="C101" t="s">
        <v>31</v>
      </c>
      <c r="D101" t="s">
        <v>32</v>
      </c>
      <c r="E101" t="s">
        <v>33</v>
      </c>
      <c r="F101" s="4">
        <v>23076.199999999997</v>
      </c>
      <c r="G101" s="4">
        <v>15000</v>
      </c>
      <c r="H101" s="4">
        <f t="shared" si="1"/>
        <v>2307.62</v>
      </c>
      <c r="I101" t="s">
        <v>11</v>
      </c>
    </row>
    <row r="102" spans="1:9" x14ac:dyDescent="0.3">
      <c r="A102" s="2">
        <v>44197</v>
      </c>
      <c r="B102" t="s">
        <v>30</v>
      </c>
      <c r="C102" t="s">
        <v>31</v>
      </c>
      <c r="D102" t="s">
        <v>32</v>
      </c>
      <c r="E102" t="s">
        <v>33</v>
      </c>
      <c r="F102" s="4">
        <v>25560</v>
      </c>
      <c r="G102" s="4">
        <v>15000</v>
      </c>
      <c r="H102" s="4">
        <f t="shared" si="1"/>
        <v>2556</v>
      </c>
      <c r="I102" t="s">
        <v>11</v>
      </c>
    </row>
    <row r="103" spans="1:9" x14ac:dyDescent="0.3">
      <c r="A103" s="2">
        <v>44228</v>
      </c>
      <c r="B103" t="s">
        <v>59</v>
      </c>
      <c r="C103" t="s">
        <v>60</v>
      </c>
      <c r="D103" t="s">
        <v>61</v>
      </c>
      <c r="E103" t="s">
        <v>33</v>
      </c>
      <c r="F103" s="4">
        <v>13479.400000000001</v>
      </c>
      <c r="G103" s="4">
        <v>15000</v>
      </c>
      <c r="H103" s="4">
        <f t="shared" si="1"/>
        <v>0</v>
      </c>
      <c r="I103" t="s">
        <v>43</v>
      </c>
    </row>
    <row r="104" spans="1:9" x14ac:dyDescent="0.3">
      <c r="A104" s="2">
        <v>44228</v>
      </c>
      <c r="B104" t="s">
        <v>30</v>
      </c>
      <c r="C104" t="s">
        <v>31</v>
      </c>
      <c r="D104" t="s">
        <v>32</v>
      </c>
      <c r="E104" t="s">
        <v>33</v>
      </c>
      <c r="F104" s="4">
        <v>16604.400000000001</v>
      </c>
      <c r="G104" s="4">
        <v>15000</v>
      </c>
      <c r="H104" s="4">
        <f t="shared" si="1"/>
        <v>1660.4400000000003</v>
      </c>
      <c r="I104" t="s">
        <v>15</v>
      </c>
    </row>
    <row r="105" spans="1:9" x14ac:dyDescent="0.3">
      <c r="A105" s="2">
        <v>44228</v>
      </c>
      <c r="B105" t="s">
        <v>71</v>
      </c>
      <c r="C105" t="s">
        <v>72</v>
      </c>
      <c r="D105" t="s">
        <v>73</v>
      </c>
      <c r="E105" t="s">
        <v>33</v>
      </c>
      <c r="F105" s="4">
        <v>22176</v>
      </c>
      <c r="G105" s="4">
        <v>15000</v>
      </c>
      <c r="H105" s="4">
        <f t="shared" si="1"/>
        <v>2217.6</v>
      </c>
      <c r="I105" t="s">
        <v>15</v>
      </c>
    </row>
    <row r="106" spans="1:9" x14ac:dyDescent="0.3">
      <c r="A106" s="2">
        <v>44228</v>
      </c>
      <c r="B106" t="s">
        <v>59</v>
      </c>
      <c r="C106" t="s">
        <v>60</v>
      </c>
      <c r="D106" t="s">
        <v>61</v>
      </c>
      <c r="E106" t="s">
        <v>33</v>
      </c>
      <c r="F106" s="4">
        <v>24131.000000000004</v>
      </c>
      <c r="G106" s="4">
        <v>15000</v>
      </c>
      <c r="H106" s="4">
        <f t="shared" si="1"/>
        <v>2413.1000000000004</v>
      </c>
      <c r="I106" t="s">
        <v>15</v>
      </c>
    </row>
    <row r="107" spans="1:9" x14ac:dyDescent="0.3">
      <c r="A107" s="2">
        <v>44228</v>
      </c>
      <c r="B107" t="s">
        <v>30</v>
      </c>
      <c r="C107" t="s">
        <v>31</v>
      </c>
      <c r="D107" t="s">
        <v>32</v>
      </c>
      <c r="E107" t="s">
        <v>33</v>
      </c>
      <c r="F107" s="4">
        <v>34353.5</v>
      </c>
      <c r="G107" s="4">
        <v>15000</v>
      </c>
      <c r="H107" s="4">
        <f t="shared" si="1"/>
        <v>3435.3500000000004</v>
      </c>
      <c r="I107" t="s">
        <v>15</v>
      </c>
    </row>
    <row r="108" spans="1:9" x14ac:dyDescent="0.3">
      <c r="A108" s="2">
        <v>44256</v>
      </c>
      <c r="B108" t="s">
        <v>62</v>
      </c>
      <c r="C108" t="s">
        <v>63</v>
      </c>
      <c r="D108" t="s">
        <v>64</v>
      </c>
      <c r="E108" t="s">
        <v>33</v>
      </c>
      <c r="F108" s="4">
        <v>7416.9</v>
      </c>
      <c r="G108" s="4">
        <v>15000</v>
      </c>
      <c r="H108" s="4">
        <f t="shared" si="1"/>
        <v>0</v>
      </c>
      <c r="I108" t="s">
        <v>43</v>
      </c>
    </row>
    <row r="109" spans="1:9" x14ac:dyDescent="0.3">
      <c r="A109" s="2">
        <v>44256</v>
      </c>
      <c r="B109" t="s">
        <v>40</v>
      </c>
      <c r="C109" t="s">
        <v>41</v>
      </c>
      <c r="D109" t="s">
        <v>42</v>
      </c>
      <c r="E109" t="s">
        <v>33</v>
      </c>
      <c r="F109" s="4">
        <v>8284.5</v>
      </c>
      <c r="G109" s="4">
        <v>15000</v>
      </c>
      <c r="H109" s="4">
        <f t="shared" si="1"/>
        <v>0</v>
      </c>
      <c r="I109" t="s">
        <v>15</v>
      </c>
    </row>
    <row r="110" spans="1:9" x14ac:dyDescent="0.3">
      <c r="A110" s="2">
        <v>44256</v>
      </c>
      <c r="B110" t="s">
        <v>30</v>
      </c>
      <c r="C110" t="s">
        <v>31</v>
      </c>
      <c r="D110" t="s">
        <v>32</v>
      </c>
      <c r="E110" t="s">
        <v>33</v>
      </c>
      <c r="F110" s="4">
        <v>10758.7</v>
      </c>
      <c r="G110" s="4">
        <v>15000</v>
      </c>
      <c r="H110" s="4">
        <f t="shared" si="1"/>
        <v>0</v>
      </c>
      <c r="I110" t="s">
        <v>15</v>
      </c>
    </row>
    <row r="111" spans="1:9" x14ac:dyDescent="0.3">
      <c r="A111" s="2">
        <v>44256</v>
      </c>
      <c r="B111" t="s">
        <v>59</v>
      </c>
      <c r="C111" t="s">
        <v>60</v>
      </c>
      <c r="D111" t="s">
        <v>61</v>
      </c>
      <c r="E111" t="s">
        <v>33</v>
      </c>
      <c r="F111" s="4">
        <v>12124.2</v>
      </c>
      <c r="G111" s="4">
        <v>15000</v>
      </c>
      <c r="H111" s="4">
        <f t="shared" si="1"/>
        <v>0</v>
      </c>
      <c r="I111" t="s">
        <v>43</v>
      </c>
    </row>
    <row r="112" spans="1:9" x14ac:dyDescent="0.3">
      <c r="A112" s="2">
        <v>44256</v>
      </c>
      <c r="B112" t="s">
        <v>62</v>
      </c>
      <c r="C112" t="s">
        <v>63</v>
      </c>
      <c r="D112" t="s">
        <v>64</v>
      </c>
      <c r="E112" t="s">
        <v>33</v>
      </c>
      <c r="F112" s="4">
        <v>14391.999999999998</v>
      </c>
      <c r="G112" s="4">
        <v>15000</v>
      </c>
      <c r="H112" s="4">
        <f t="shared" si="1"/>
        <v>0</v>
      </c>
      <c r="I112" t="s">
        <v>11</v>
      </c>
    </row>
    <row r="113" spans="1:9" x14ac:dyDescent="0.3">
      <c r="A113" s="2">
        <v>44256</v>
      </c>
      <c r="B113" t="s">
        <v>40</v>
      </c>
      <c r="C113" t="s">
        <v>41</v>
      </c>
      <c r="D113" t="s">
        <v>42</v>
      </c>
      <c r="E113" t="s">
        <v>33</v>
      </c>
      <c r="F113" s="4">
        <v>15246</v>
      </c>
      <c r="G113" s="4">
        <v>15000</v>
      </c>
      <c r="H113" s="4">
        <f t="shared" si="1"/>
        <v>1524.6000000000001</v>
      </c>
      <c r="I113" t="s">
        <v>11</v>
      </c>
    </row>
    <row r="114" spans="1:9" x14ac:dyDescent="0.3">
      <c r="A114" s="2">
        <v>44256</v>
      </c>
      <c r="B114" t="s">
        <v>62</v>
      </c>
      <c r="C114" t="s">
        <v>63</v>
      </c>
      <c r="D114" t="s">
        <v>64</v>
      </c>
      <c r="E114" t="s">
        <v>33</v>
      </c>
      <c r="F114" s="4">
        <v>17335.2</v>
      </c>
      <c r="G114" s="4">
        <v>15000</v>
      </c>
      <c r="H114" s="4">
        <f t="shared" si="1"/>
        <v>1733.5200000000002</v>
      </c>
      <c r="I114" t="s">
        <v>43</v>
      </c>
    </row>
    <row r="115" spans="1:9" x14ac:dyDescent="0.3">
      <c r="A115" s="2">
        <v>44256</v>
      </c>
      <c r="B115" t="s">
        <v>40</v>
      </c>
      <c r="C115" t="s">
        <v>41</v>
      </c>
      <c r="D115" t="s">
        <v>42</v>
      </c>
      <c r="E115" t="s">
        <v>33</v>
      </c>
      <c r="F115" s="4">
        <v>40831</v>
      </c>
      <c r="G115" s="4">
        <v>15000</v>
      </c>
      <c r="H115" s="4">
        <f t="shared" si="1"/>
        <v>4083.1000000000004</v>
      </c>
      <c r="I115" t="s">
        <v>11</v>
      </c>
    </row>
    <row r="116" spans="1:9" x14ac:dyDescent="0.3">
      <c r="A116" s="2">
        <v>44287</v>
      </c>
      <c r="B116" t="s">
        <v>30</v>
      </c>
      <c r="C116" t="s">
        <v>31</v>
      </c>
      <c r="D116" t="s">
        <v>32</v>
      </c>
      <c r="E116" t="s">
        <v>33</v>
      </c>
      <c r="F116" s="4">
        <v>8520</v>
      </c>
      <c r="G116" s="4">
        <v>15000</v>
      </c>
      <c r="H116" s="4">
        <f t="shared" si="1"/>
        <v>0</v>
      </c>
      <c r="I116" t="s">
        <v>43</v>
      </c>
    </row>
    <row r="117" spans="1:9" x14ac:dyDescent="0.3">
      <c r="A117" s="2">
        <v>44287</v>
      </c>
      <c r="B117" t="s">
        <v>62</v>
      </c>
      <c r="C117" t="s">
        <v>63</v>
      </c>
      <c r="D117" t="s">
        <v>64</v>
      </c>
      <c r="E117" t="s">
        <v>33</v>
      </c>
      <c r="F117" s="4">
        <v>14301.599999999999</v>
      </c>
      <c r="G117" s="4">
        <v>15000</v>
      </c>
      <c r="H117" s="4">
        <f t="shared" si="1"/>
        <v>0</v>
      </c>
      <c r="I117" t="s">
        <v>43</v>
      </c>
    </row>
    <row r="118" spans="1:9" x14ac:dyDescent="0.3">
      <c r="A118" s="2">
        <v>44287</v>
      </c>
      <c r="B118" t="s">
        <v>62</v>
      </c>
      <c r="C118" t="s">
        <v>63</v>
      </c>
      <c r="D118" t="s">
        <v>64</v>
      </c>
      <c r="E118" t="s">
        <v>33</v>
      </c>
      <c r="F118" s="4">
        <v>17204.399999999998</v>
      </c>
      <c r="G118" s="4">
        <v>15000</v>
      </c>
      <c r="H118" s="4">
        <f t="shared" si="1"/>
        <v>1720.4399999999998</v>
      </c>
      <c r="I118" t="s">
        <v>11</v>
      </c>
    </row>
    <row r="119" spans="1:9" x14ac:dyDescent="0.3">
      <c r="A119" s="2">
        <v>44287</v>
      </c>
      <c r="B119" t="s">
        <v>40</v>
      </c>
      <c r="C119" t="s">
        <v>41</v>
      </c>
      <c r="D119" t="s">
        <v>42</v>
      </c>
      <c r="E119" t="s">
        <v>33</v>
      </c>
      <c r="F119" s="4">
        <v>19080</v>
      </c>
      <c r="G119" s="4">
        <v>15000</v>
      </c>
      <c r="H119" s="4">
        <f t="shared" si="1"/>
        <v>1908</v>
      </c>
      <c r="I119" t="s">
        <v>15</v>
      </c>
    </row>
    <row r="120" spans="1:9" x14ac:dyDescent="0.3">
      <c r="A120" s="2">
        <v>44287</v>
      </c>
      <c r="B120" t="s">
        <v>30</v>
      </c>
      <c r="C120" t="s">
        <v>31</v>
      </c>
      <c r="D120" t="s">
        <v>32</v>
      </c>
      <c r="E120" t="s">
        <v>33</v>
      </c>
      <c r="F120" s="4">
        <v>19210.400000000001</v>
      </c>
      <c r="G120" s="4">
        <v>15000</v>
      </c>
      <c r="H120" s="4">
        <f t="shared" si="1"/>
        <v>1921.0400000000002</v>
      </c>
      <c r="I120" t="s">
        <v>11</v>
      </c>
    </row>
    <row r="121" spans="1:9" x14ac:dyDescent="0.3">
      <c r="A121" s="2">
        <v>44287</v>
      </c>
      <c r="B121" t="s">
        <v>30</v>
      </c>
      <c r="C121" t="s">
        <v>31</v>
      </c>
      <c r="D121" t="s">
        <v>32</v>
      </c>
      <c r="E121" t="s">
        <v>33</v>
      </c>
      <c r="F121" s="4">
        <v>32282.799999999996</v>
      </c>
      <c r="G121" s="4">
        <v>15000</v>
      </c>
      <c r="H121" s="4">
        <f t="shared" si="1"/>
        <v>3228.2799999999997</v>
      </c>
      <c r="I121" t="s">
        <v>15</v>
      </c>
    </row>
    <row r="122" spans="1:9" x14ac:dyDescent="0.3">
      <c r="A122" s="2">
        <v>44287</v>
      </c>
      <c r="B122" t="s">
        <v>71</v>
      </c>
      <c r="C122" t="s">
        <v>72</v>
      </c>
      <c r="D122" t="s">
        <v>73</v>
      </c>
      <c r="E122" t="s">
        <v>33</v>
      </c>
      <c r="F122" s="4">
        <v>32524.1</v>
      </c>
      <c r="G122" s="4">
        <v>15000</v>
      </c>
      <c r="H122" s="4">
        <f t="shared" si="1"/>
        <v>3252.41</v>
      </c>
      <c r="I122" t="s">
        <v>11</v>
      </c>
    </row>
    <row r="123" spans="1:9" x14ac:dyDescent="0.3">
      <c r="A123" s="2">
        <v>44287</v>
      </c>
      <c r="B123" t="s">
        <v>30</v>
      </c>
      <c r="C123" t="s">
        <v>31</v>
      </c>
      <c r="D123" t="s">
        <v>32</v>
      </c>
      <c r="E123" t="s">
        <v>33</v>
      </c>
      <c r="F123" s="4">
        <v>35153.799999999996</v>
      </c>
      <c r="G123" s="4">
        <v>15000</v>
      </c>
      <c r="H123" s="4">
        <f t="shared" si="1"/>
        <v>3515.3799999999997</v>
      </c>
      <c r="I123" t="s">
        <v>11</v>
      </c>
    </row>
    <row r="124" spans="1:9" x14ac:dyDescent="0.3">
      <c r="A124" s="2">
        <v>44287</v>
      </c>
      <c r="B124" t="s">
        <v>30</v>
      </c>
      <c r="C124" t="s">
        <v>31</v>
      </c>
      <c r="D124" t="s">
        <v>32</v>
      </c>
      <c r="E124" t="s">
        <v>33</v>
      </c>
      <c r="F124" s="4">
        <v>35820</v>
      </c>
      <c r="G124" s="4">
        <v>15000</v>
      </c>
      <c r="H124" s="4">
        <f t="shared" si="1"/>
        <v>3582</v>
      </c>
      <c r="I124" t="s">
        <v>43</v>
      </c>
    </row>
    <row r="125" spans="1:9" x14ac:dyDescent="0.3">
      <c r="A125" s="2">
        <v>44287</v>
      </c>
      <c r="B125" t="s">
        <v>59</v>
      </c>
      <c r="C125" t="s">
        <v>60</v>
      </c>
      <c r="D125" t="s">
        <v>61</v>
      </c>
      <c r="E125" t="s">
        <v>33</v>
      </c>
      <c r="F125" s="4">
        <v>42690.400000000001</v>
      </c>
      <c r="G125" s="4">
        <v>15000</v>
      </c>
      <c r="H125" s="4">
        <f t="shared" si="1"/>
        <v>4269.04</v>
      </c>
      <c r="I125" t="s">
        <v>43</v>
      </c>
    </row>
    <row r="126" spans="1:9" x14ac:dyDescent="0.3">
      <c r="A126" s="2">
        <v>44317</v>
      </c>
      <c r="B126" t="s">
        <v>59</v>
      </c>
      <c r="C126" t="s">
        <v>60</v>
      </c>
      <c r="D126" t="s">
        <v>61</v>
      </c>
      <c r="E126" t="s">
        <v>33</v>
      </c>
      <c r="F126" s="4">
        <v>9270.1</v>
      </c>
      <c r="G126" s="4">
        <v>15000</v>
      </c>
      <c r="H126" s="4">
        <f t="shared" si="1"/>
        <v>0</v>
      </c>
      <c r="I126" t="s">
        <v>11</v>
      </c>
    </row>
    <row r="127" spans="1:9" x14ac:dyDescent="0.3">
      <c r="A127" s="2">
        <v>44317</v>
      </c>
      <c r="B127" t="s">
        <v>59</v>
      </c>
      <c r="C127" t="s">
        <v>60</v>
      </c>
      <c r="D127" t="s">
        <v>61</v>
      </c>
      <c r="E127" t="s">
        <v>33</v>
      </c>
      <c r="F127" s="4">
        <v>11235</v>
      </c>
      <c r="G127" s="4">
        <v>15000</v>
      </c>
      <c r="H127" s="4">
        <f t="shared" si="1"/>
        <v>0</v>
      </c>
      <c r="I127" t="s">
        <v>43</v>
      </c>
    </row>
    <row r="128" spans="1:9" x14ac:dyDescent="0.3">
      <c r="A128" s="2">
        <v>44317</v>
      </c>
      <c r="B128" t="s">
        <v>71</v>
      </c>
      <c r="C128" t="s">
        <v>72</v>
      </c>
      <c r="D128" t="s">
        <v>73</v>
      </c>
      <c r="E128" t="s">
        <v>33</v>
      </c>
      <c r="F128" s="4">
        <v>12019.799999999997</v>
      </c>
      <c r="G128" s="4">
        <v>15000</v>
      </c>
      <c r="H128" s="4">
        <f t="shared" si="1"/>
        <v>0</v>
      </c>
      <c r="I128" t="s">
        <v>11</v>
      </c>
    </row>
    <row r="129" spans="1:9" x14ac:dyDescent="0.3">
      <c r="A129" s="2">
        <v>44317</v>
      </c>
      <c r="B129" t="s">
        <v>30</v>
      </c>
      <c r="C129" t="s">
        <v>31</v>
      </c>
      <c r="D129" t="s">
        <v>32</v>
      </c>
      <c r="E129" t="s">
        <v>33</v>
      </c>
      <c r="F129" s="4">
        <v>27930</v>
      </c>
      <c r="G129" s="4">
        <v>15000</v>
      </c>
      <c r="H129" s="4">
        <f t="shared" si="1"/>
        <v>2793</v>
      </c>
      <c r="I129" t="s">
        <v>15</v>
      </c>
    </row>
    <row r="130" spans="1:9" x14ac:dyDescent="0.3">
      <c r="A130" s="2">
        <v>44348</v>
      </c>
      <c r="B130" t="s">
        <v>40</v>
      </c>
      <c r="C130" t="s">
        <v>41</v>
      </c>
      <c r="D130" t="s">
        <v>42</v>
      </c>
      <c r="E130" t="s">
        <v>33</v>
      </c>
      <c r="F130" s="4">
        <v>7581.9999999999991</v>
      </c>
      <c r="G130" s="4">
        <v>15000</v>
      </c>
      <c r="H130" s="4">
        <f t="shared" ref="H130:H193" si="2">IF(F130&gt;=G130,SUM(F130*$L$1),0)</f>
        <v>0</v>
      </c>
      <c r="I130" t="s">
        <v>11</v>
      </c>
    </row>
    <row r="131" spans="1:9" x14ac:dyDescent="0.3">
      <c r="A131" s="2">
        <v>44348</v>
      </c>
      <c r="B131" t="s">
        <v>30</v>
      </c>
      <c r="C131" t="s">
        <v>31</v>
      </c>
      <c r="D131" t="s">
        <v>32</v>
      </c>
      <c r="E131" t="s">
        <v>33</v>
      </c>
      <c r="F131" s="4">
        <v>8721.6</v>
      </c>
      <c r="G131" s="4">
        <v>15000</v>
      </c>
      <c r="H131" s="4">
        <f t="shared" si="2"/>
        <v>0</v>
      </c>
      <c r="I131" t="s">
        <v>43</v>
      </c>
    </row>
    <row r="132" spans="1:9" x14ac:dyDescent="0.3">
      <c r="A132" s="2">
        <v>44348</v>
      </c>
      <c r="B132" t="s">
        <v>40</v>
      </c>
      <c r="C132" t="s">
        <v>41</v>
      </c>
      <c r="D132" t="s">
        <v>42</v>
      </c>
      <c r="E132" t="s">
        <v>33</v>
      </c>
      <c r="F132" s="4">
        <v>10500</v>
      </c>
      <c r="G132" s="4">
        <v>15000</v>
      </c>
      <c r="H132" s="4">
        <f t="shared" si="2"/>
        <v>0</v>
      </c>
      <c r="I132" t="s">
        <v>15</v>
      </c>
    </row>
    <row r="133" spans="1:9" x14ac:dyDescent="0.3">
      <c r="A133" s="2">
        <v>44348</v>
      </c>
      <c r="B133" t="s">
        <v>59</v>
      </c>
      <c r="C133" t="s">
        <v>60</v>
      </c>
      <c r="D133" t="s">
        <v>61</v>
      </c>
      <c r="E133" t="s">
        <v>33</v>
      </c>
      <c r="F133" s="4">
        <v>13466.999999999998</v>
      </c>
      <c r="G133" s="4">
        <v>15000</v>
      </c>
      <c r="H133" s="4">
        <f t="shared" si="2"/>
        <v>0</v>
      </c>
      <c r="I133" t="s">
        <v>43</v>
      </c>
    </row>
    <row r="134" spans="1:9" x14ac:dyDescent="0.3">
      <c r="A134" s="2">
        <v>44348</v>
      </c>
      <c r="B134" t="s">
        <v>40</v>
      </c>
      <c r="C134" t="s">
        <v>41</v>
      </c>
      <c r="D134" t="s">
        <v>42</v>
      </c>
      <c r="E134" t="s">
        <v>33</v>
      </c>
      <c r="F134" s="4">
        <v>16036.8</v>
      </c>
      <c r="G134" s="4">
        <v>15000</v>
      </c>
      <c r="H134" s="4">
        <f t="shared" si="2"/>
        <v>1603.68</v>
      </c>
      <c r="I134" t="s">
        <v>15</v>
      </c>
    </row>
    <row r="135" spans="1:9" x14ac:dyDescent="0.3">
      <c r="A135" s="2">
        <v>44348</v>
      </c>
      <c r="B135" t="s">
        <v>62</v>
      </c>
      <c r="C135" t="s">
        <v>63</v>
      </c>
      <c r="D135" t="s">
        <v>64</v>
      </c>
      <c r="E135" t="s">
        <v>33</v>
      </c>
      <c r="F135" s="4">
        <v>16846.8</v>
      </c>
      <c r="G135" s="4">
        <v>15000</v>
      </c>
      <c r="H135" s="4">
        <f t="shared" si="2"/>
        <v>1684.68</v>
      </c>
      <c r="I135" t="s">
        <v>15</v>
      </c>
    </row>
    <row r="136" spans="1:9" x14ac:dyDescent="0.3">
      <c r="A136" s="2">
        <v>44378</v>
      </c>
      <c r="B136" t="s">
        <v>59</v>
      </c>
      <c r="C136" t="s">
        <v>60</v>
      </c>
      <c r="D136" t="s">
        <v>61</v>
      </c>
      <c r="E136" t="s">
        <v>33</v>
      </c>
      <c r="F136" s="4">
        <v>15957.2</v>
      </c>
      <c r="G136" s="4">
        <v>15000</v>
      </c>
      <c r="H136" s="4">
        <f t="shared" si="2"/>
        <v>1595.7200000000003</v>
      </c>
      <c r="I136" t="s">
        <v>43</v>
      </c>
    </row>
    <row r="137" spans="1:9" x14ac:dyDescent="0.3">
      <c r="A137" s="2">
        <v>44378</v>
      </c>
      <c r="B137" t="s">
        <v>71</v>
      </c>
      <c r="C137" t="s">
        <v>72</v>
      </c>
      <c r="D137" t="s">
        <v>73</v>
      </c>
      <c r="E137" t="s">
        <v>33</v>
      </c>
      <c r="F137" s="4">
        <v>16492</v>
      </c>
      <c r="G137" s="4">
        <v>15000</v>
      </c>
      <c r="H137" s="4">
        <f t="shared" si="2"/>
        <v>1649.2</v>
      </c>
      <c r="I137" t="s">
        <v>11</v>
      </c>
    </row>
    <row r="138" spans="1:9" x14ac:dyDescent="0.3">
      <c r="A138" s="2">
        <v>44378</v>
      </c>
      <c r="B138" t="s">
        <v>62</v>
      </c>
      <c r="C138" t="s">
        <v>63</v>
      </c>
      <c r="D138" t="s">
        <v>64</v>
      </c>
      <c r="E138" t="s">
        <v>33</v>
      </c>
      <c r="F138" s="4">
        <v>21295.4</v>
      </c>
      <c r="G138" s="4">
        <v>15000</v>
      </c>
      <c r="H138" s="4">
        <f t="shared" si="2"/>
        <v>2129.5400000000004</v>
      </c>
      <c r="I138" t="s">
        <v>11</v>
      </c>
    </row>
    <row r="139" spans="1:9" x14ac:dyDescent="0.3">
      <c r="A139" s="2">
        <v>44378</v>
      </c>
      <c r="B139" t="s">
        <v>30</v>
      </c>
      <c r="C139" t="s">
        <v>31</v>
      </c>
      <c r="D139" t="s">
        <v>32</v>
      </c>
      <c r="E139" t="s">
        <v>33</v>
      </c>
      <c r="F139" s="4">
        <v>25518.800000000003</v>
      </c>
      <c r="G139" s="4">
        <v>15000</v>
      </c>
      <c r="H139" s="4">
        <f t="shared" si="2"/>
        <v>2551.8800000000006</v>
      </c>
      <c r="I139" t="s">
        <v>11</v>
      </c>
    </row>
    <row r="140" spans="1:9" x14ac:dyDescent="0.3">
      <c r="A140" s="2">
        <v>44378</v>
      </c>
      <c r="B140" t="s">
        <v>30</v>
      </c>
      <c r="C140" t="s">
        <v>31</v>
      </c>
      <c r="D140" t="s">
        <v>32</v>
      </c>
      <c r="E140" t="s">
        <v>33</v>
      </c>
      <c r="F140" s="4">
        <v>27676.6</v>
      </c>
      <c r="G140" s="4">
        <v>15000</v>
      </c>
      <c r="H140" s="4">
        <f t="shared" si="2"/>
        <v>2767.66</v>
      </c>
      <c r="I140" t="s">
        <v>15</v>
      </c>
    </row>
    <row r="141" spans="1:9" x14ac:dyDescent="0.3">
      <c r="A141" s="2">
        <v>44378</v>
      </c>
      <c r="B141" t="s">
        <v>62</v>
      </c>
      <c r="C141" t="s">
        <v>63</v>
      </c>
      <c r="D141" t="s">
        <v>64</v>
      </c>
      <c r="E141" t="s">
        <v>33</v>
      </c>
      <c r="F141" s="4">
        <v>28395</v>
      </c>
      <c r="G141" s="4">
        <v>15000</v>
      </c>
      <c r="H141" s="4">
        <f t="shared" si="2"/>
        <v>2839.5</v>
      </c>
      <c r="I141" t="s">
        <v>43</v>
      </c>
    </row>
    <row r="142" spans="1:9" x14ac:dyDescent="0.3">
      <c r="A142" s="2">
        <v>44378</v>
      </c>
      <c r="B142" t="s">
        <v>71</v>
      </c>
      <c r="C142" t="s">
        <v>72</v>
      </c>
      <c r="D142" t="s">
        <v>73</v>
      </c>
      <c r="E142" t="s">
        <v>33</v>
      </c>
      <c r="F142" s="4">
        <v>41826.400000000001</v>
      </c>
      <c r="G142" s="4">
        <v>15000</v>
      </c>
      <c r="H142" s="4">
        <f t="shared" si="2"/>
        <v>4182.6400000000003</v>
      </c>
      <c r="I142" t="s">
        <v>43</v>
      </c>
    </row>
    <row r="143" spans="1:9" x14ac:dyDescent="0.3">
      <c r="A143" s="2">
        <v>44378</v>
      </c>
      <c r="B143" t="s">
        <v>71</v>
      </c>
      <c r="C143" t="s">
        <v>72</v>
      </c>
      <c r="D143" t="s">
        <v>73</v>
      </c>
      <c r="E143" t="s">
        <v>33</v>
      </c>
      <c r="F143" s="4">
        <v>49055.999999999993</v>
      </c>
      <c r="G143" s="4">
        <v>15000</v>
      </c>
      <c r="H143" s="4">
        <f t="shared" si="2"/>
        <v>4905.5999999999995</v>
      </c>
      <c r="I143" t="s">
        <v>11</v>
      </c>
    </row>
    <row r="144" spans="1:9" x14ac:dyDescent="0.3">
      <c r="A144" s="2">
        <v>44409</v>
      </c>
      <c r="B144" t="s">
        <v>30</v>
      </c>
      <c r="C144" t="s">
        <v>31</v>
      </c>
      <c r="D144" t="s">
        <v>32</v>
      </c>
      <c r="E144" t="s">
        <v>33</v>
      </c>
      <c r="F144" s="4">
        <v>6201</v>
      </c>
      <c r="G144" s="4">
        <v>15000</v>
      </c>
      <c r="H144" s="4">
        <f t="shared" si="2"/>
        <v>0</v>
      </c>
      <c r="I144" t="s">
        <v>43</v>
      </c>
    </row>
    <row r="145" spans="1:9" x14ac:dyDescent="0.3">
      <c r="A145" s="2">
        <v>44409</v>
      </c>
      <c r="B145" t="s">
        <v>59</v>
      </c>
      <c r="C145" t="s">
        <v>60</v>
      </c>
      <c r="D145" t="s">
        <v>61</v>
      </c>
      <c r="E145" t="s">
        <v>33</v>
      </c>
      <c r="F145" s="4">
        <v>6311.4</v>
      </c>
      <c r="G145" s="4">
        <v>15000</v>
      </c>
      <c r="H145" s="4">
        <f t="shared" si="2"/>
        <v>0</v>
      </c>
      <c r="I145" t="s">
        <v>43</v>
      </c>
    </row>
    <row r="146" spans="1:9" x14ac:dyDescent="0.3">
      <c r="A146" s="2">
        <v>44409</v>
      </c>
      <c r="B146" t="s">
        <v>40</v>
      </c>
      <c r="C146" t="s">
        <v>41</v>
      </c>
      <c r="D146" t="s">
        <v>42</v>
      </c>
      <c r="E146" t="s">
        <v>33</v>
      </c>
      <c r="F146" s="4">
        <v>7289.6</v>
      </c>
      <c r="G146" s="4">
        <v>15000</v>
      </c>
      <c r="H146" s="4">
        <f t="shared" si="2"/>
        <v>0</v>
      </c>
      <c r="I146" t="s">
        <v>11</v>
      </c>
    </row>
    <row r="147" spans="1:9" x14ac:dyDescent="0.3">
      <c r="A147" s="2">
        <v>44409</v>
      </c>
      <c r="B147" t="s">
        <v>40</v>
      </c>
      <c r="C147" t="s">
        <v>41</v>
      </c>
      <c r="D147" t="s">
        <v>42</v>
      </c>
      <c r="E147" t="s">
        <v>33</v>
      </c>
      <c r="F147" s="4">
        <v>8322.4</v>
      </c>
      <c r="G147" s="4">
        <v>15000</v>
      </c>
      <c r="H147" s="4">
        <f t="shared" si="2"/>
        <v>0</v>
      </c>
      <c r="I147" t="s">
        <v>11</v>
      </c>
    </row>
    <row r="148" spans="1:9" x14ac:dyDescent="0.3">
      <c r="A148" s="2">
        <v>44409</v>
      </c>
      <c r="B148" t="s">
        <v>62</v>
      </c>
      <c r="C148" t="s">
        <v>63</v>
      </c>
      <c r="D148" t="s">
        <v>64</v>
      </c>
      <c r="E148" t="s">
        <v>33</v>
      </c>
      <c r="F148" s="4">
        <v>8501.9000000000015</v>
      </c>
      <c r="G148" s="4">
        <v>15000</v>
      </c>
      <c r="H148" s="4">
        <f t="shared" si="2"/>
        <v>0</v>
      </c>
      <c r="I148" t="s">
        <v>15</v>
      </c>
    </row>
    <row r="149" spans="1:9" x14ac:dyDescent="0.3">
      <c r="A149" s="2">
        <v>44409</v>
      </c>
      <c r="B149" t="s">
        <v>30</v>
      </c>
      <c r="C149" t="s">
        <v>31</v>
      </c>
      <c r="D149" t="s">
        <v>32</v>
      </c>
      <c r="E149" t="s">
        <v>33</v>
      </c>
      <c r="F149" s="4">
        <v>9708.2999999999993</v>
      </c>
      <c r="G149" s="4">
        <v>15000</v>
      </c>
      <c r="H149" s="4">
        <f t="shared" si="2"/>
        <v>0</v>
      </c>
      <c r="I149" t="s">
        <v>15</v>
      </c>
    </row>
    <row r="150" spans="1:9" x14ac:dyDescent="0.3">
      <c r="A150" s="2">
        <v>44409</v>
      </c>
      <c r="B150" t="s">
        <v>40</v>
      </c>
      <c r="C150" t="s">
        <v>41</v>
      </c>
      <c r="D150" t="s">
        <v>42</v>
      </c>
      <c r="E150" t="s">
        <v>33</v>
      </c>
      <c r="F150" s="4">
        <v>12944.399999999998</v>
      </c>
      <c r="G150" s="4">
        <v>15000</v>
      </c>
      <c r="H150" s="4">
        <f t="shared" si="2"/>
        <v>0</v>
      </c>
      <c r="I150" t="s">
        <v>15</v>
      </c>
    </row>
    <row r="151" spans="1:9" x14ac:dyDescent="0.3">
      <c r="A151" s="2">
        <v>44409</v>
      </c>
      <c r="B151" t="s">
        <v>30</v>
      </c>
      <c r="C151" t="s">
        <v>31</v>
      </c>
      <c r="D151" t="s">
        <v>32</v>
      </c>
      <c r="E151" t="s">
        <v>33</v>
      </c>
      <c r="F151" s="4">
        <v>14248</v>
      </c>
      <c r="G151" s="4">
        <v>15000</v>
      </c>
      <c r="H151" s="4">
        <f t="shared" si="2"/>
        <v>0</v>
      </c>
      <c r="I151" t="s">
        <v>15</v>
      </c>
    </row>
    <row r="152" spans="1:9" x14ac:dyDescent="0.3">
      <c r="A152" s="2">
        <v>44409</v>
      </c>
      <c r="B152" t="s">
        <v>40</v>
      </c>
      <c r="C152" t="s">
        <v>41</v>
      </c>
      <c r="D152" t="s">
        <v>42</v>
      </c>
      <c r="E152" t="s">
        <v>33</v>
      </c>
      <c r="F152" s="4">
        <v>18298.399999999998</v>
      </c>
      <c r="G152" s="4">
        <v>15000</v>
      </c>
      <c r="H152" s="4">
        <f t="shared" si="2"/>
        <v>1829.84</v>
      </c>
      <c r="I152" t="s">
        <v>43</v>
      </c>
    </row>
    <row r="153" spans="1:9" x14ac:dyDescent="0.3">
      <c r="A153" s="2">
        <v>44409</v>
      </c>
      <c r="B153" t="s">
        <v>40</v>
      </c>
      <c r="C153" t="s">
        <v>41</v>
      </c>
      <c r="D153" t="s">
        <v>42</v>
      </c>
      <c r="E153" t="s">
        <v>33</v>
      </c>
      <c r="F153" s="4">
        <v>18838.399999999998</v>
      </c>
      <c r="G153" s="4">
        <v>15000</v>
      </c>
      <c r="H153" s="4">
        <f t="shared" si="2"/>
        <v>1883.84</v>
      </c>
      <c r="I153" t="s">
        <v>43</v>
      </c>
    </row>
    <row r="154" spans="1:9" x14ac:dyDescent="0.3">
      <c r="A154" s="2">
        <v>44409</v>
      </c>
      <c r="B154" t="s">
        <v>71</v>
      </c>
      <c r="C154" t="s">
        <v>72</v>
      </c>
      <c r="D154" t="s">
        <v>73</v>
      </c>
      <c r="E154" t="s">
        <v>33</v>
      </c>
      <c r="F154" s="4">
        <v>24469.599999999999</v>
      </c>
      <c r="G154" s="4">
        <v>15000</v>
      </c>
      <c r="H154" s="4">
        <f t="shared" si="2"/>
        <v>2446.96</v>
      </c>
      <c r="I154" t="s">
        <v>15</v>
      </c>
    </row>
    <row r="155" spans="1:9" x14ac:dyDescent="0.3">
      <c r="A155" s="2">
        <v>44409</v>
      </c>
      <c r="B155" t="s">
        <v>71</v>
      </c>
      <c r="C155" t="s">
        <v>72</v>
      </c>
      <c r="D155" t="s">
        <v>73</v>
      </c>
      <c r="E155" t="s">
        <v>33</v>
      </c>
      <c r="F155" s="4">
        <v>31053.4</v>
      </c>
      <c r="G155" s="4">
        <v>15000</v>
      </c>
      <c r="H155" s="4">
        <f t="shared" si="2"/>
        <v>3105.34</v>
      </c>
      <c r="I155" t="s">
        <v>11</v>
      </c>
    </row>
    <row r="156" spans="1:9" x14ac:dyDescent="0.3">
      <c r="A156" s="2">
        <v>44440</v>
      </c>
      <c r="B156" t="s">
        <v>40</v>
      </c>
      <c r="C156" t="s">
        <v>41</v>
      </c>
      <c r="D156" t="s">
        <v>42</v>
      </c>
      <c r="E156" t="s">
        <v>33</v>
      </c>
      <c r="F156" s="4">
        <v>3710</v>
      </c>
      <c r="G156" s="4">
        <v>15000</v>
      </c>
      <c r="H156" s="4">
        <f t="shared" si="2"/>
        <v>0</v>
      </c>
      <c r="I156" t="s">
        <v>43</v>
      </c>
    </row>
    <row r="157" spans="1:9" x14ac:dyDescent="0.3">
      <c r="A157" s="2">
        <v>44440</v>
      </c>
      <c r="B157" t="s">
        <v>62</v>
      </c>
      <c r="C157" t="s">
        <v>63</v>
      </c>
      <c r="D157" t="s">
        <v>64</v>
      </c>
      <c r="E157" t="s">
        <v>33</v>
      </c>
      <c r="F157" s="4">
        <v>6600</v>
      </c>
      <c r="G157" s="4">
        <v>15000</v>
      </c>
      <c r="H157" s="4">
        <f t="shared" si="2"/>
        <v>0</v>
      </c>
      <c r="I157" t="s">
        <v>11</v>
      </c>
    </row>
    <row r="158" spans="1:9" x14ac:dyDescent="0.3">
      <c r="A158" s="2">
        <v>44440</v>
      </c>
      <c r="B158" t="s">
        <v>71</v>
      </c>
      <c r="C158" t="s">
        <v>72</v>
      </c>
      <c r="D158" t="s">
        <v>73</v>
      </c>
      <c r="E158" t="s">
        <v>33</v>
      </c>
      <c r="F158" s="4">
        <v>8001</v>
      </c>
      <c r="G158" s="4">
        <v>15000</v>
      </c>
      <c r="H158" s="4">
        <f t="shared" si="2"/>
        <v>0</v>
      </c>
      <c r="I158" t="s">
        <v>11</v>
      </c>
    </row>
    <row r="159" spans="1:9" x14ac:dyDescent="0.3">
      <c r="A159" s="2">
        <v>44440</v>
      </c>
      <c r="B159" t="s">
        <v>40</v>
      </c>
      <c r="C159" t="s">
        <v>41</v>
      </c>
      <c r="D159" t="s">
        <v>42</v>
      </c>
      <c r="E159" t="s">
        <v>33</v>
      </c>
      <c r="F159" s="4">
        <v>8772</v>
      </c>
      <c r="G159" s="4">
        <v>15000</v>
      </c>
      <c r="H159" s="4">
        <f t="shared" si="2"/>
        <v>0</v>
      </c>
      <c r="I159" t="s">
        <v>15</v>
      </c>
    </row>
    <row r="160" spans="1:9" x14ac:dyDescent="0.3">
      <c r="A160" s="2">
        <v>44440</v>
      </c>
      <c r="B160" t="s">
        <v>40</v>
      </c>
      <c r="C160" t="s">
        <v>41</v>
      </c>
      <c r="D160" t="s">
        <v>42</v>
      </c>
      <c r="E160" t="s">
        <v>33</v>
      </c>
      <c r="F160" s="4">
        <v>14089.199999999999</v>
      </c>
      <c r="G160" s="4">
        <v>15000</v>
      </c>
      <c r="H160" s="4">
        <f t="shared" si="2"/>
        <v>0</v>
      </c>
      <c r="I160" t="s">
        <v>15</v>
      </c>
    </row>
    <row r="161" spans="1:9" x14ac:dyDescent="0.3">
      <c r="A161" s="2">
        <v>44440</v>
      </c>
      <c r="B161" t="s">
        <v>30</v>
      </c>
      <c r="C161" t="s">
        <v>31</v>
      </c>
      <c r="D161" t="s">
        <v>32</v>
      </c>
      <c r="E161" t="s">
        <v>33</v>
      </c>
      <c r="F161" s="4">
        <v>16702.400000000001</v>
      </c>
      <c r="G161" s="4">
        <v>15000</v>
      </c>
      <c r="H161" s="4">
        <f t="shared" si="2"/>
        <v>1670.2400000000002</v>
      </c>
      <c r="I161" t="s">
        <v>15</v>
      </c>
    </row>
    <row r="162" spans="1:9" x14ac:dyDescent="0.3">
      <c r="A162" s="2">
        <v>44440</v>
      </c>
      <c r="B162" t="s">
        <v>30</v>
      </c>
      <c r="C162" t="s">
        <v>31</v>
      </c>
      <c r="D162" t="s">
        <v>32</v>
      </c>
      <c r="E162" t="s">
        <v>33</v>
      </c>
      <c r="F162" s="4">
        <v>21216</v>
      </c>
      <c r="G162" s="4">
        <v>15000</v>
      </c>
      <c r="H162" s="4">
        <f t="shared" si="2"/>
        <v>2121.6</v>
      </c>
      <c r="I162" t="s">
        <v>15</v>
      </c>
    </row>
    <row r="163" spans="1:9" x14ac:dyDescent="0.3">
      <c r="A163" s="2">
        <v>44440</v>
      </c>
      <c r="B163" t="s">
        <v>62</v>
      </c>
      <c r="C163" t="s">
        <v>63</v>
      </c>
      <c r="D163" t="s">
        <v>64</v>
      </c>
      <c r="E163" t="s">
        <v>33</v>
      </c>
      <c r="F163" s="4">
        <v>21546</v>
      </c>
      <c r="G163" s="4">
        <v>15000</v>
      </c>
      <c r="H163" s="4">
        <f t="shared" si="2"/>
        <v>2154.6</v>
      </c>
      <c r="I163" t="s">
        <v>11</v>
      </c>
    </row>
    <row r="164" spans="1:9" x14ac:dyDescent="0.3">
      <c r="A164" s="2">
        <v>44440</v>
      </c>
      <c r="B164" t="s">
        <v>62</v>
      </c>
      <c r="C164" t="s">
        <v>63</v>
      </c>
      <c r="D164" t="s">
        <v>64</v>
      </c>
      <c r="E164" t="s">
        <v>33</v>
      </c>
      <c r="F164" s="4">
        <v>31186.6</v>
      </c>
      <c r="G164" s="4">
        <v>15000</v>
      </c>
      <c r="H164" s="4">
        <f t="shared" si="2"/>
        <v>3118.66</v>
      </c>
      <c r="I164" t="s">
        <v>11</v>
      </c>
    </row>
    <row r="165" spans="1:9" x14ac:dyDescent="0.3">
      <c r="A165" s="2">
        <v>44440</v>
      </c>
      <c r="B165" t="s">
        <v>30</v>
      </c>
      <c r="C165" t="s">
        <v>31</v>
      </c>
      <c r="D165" t="s">
        <v>32</v>
      </c>
      <c r="E165" t="s">
        <v>33</v>
      </c>
      <c r="F165" s="4">
        <v>31999.200000000001</v>
      </c>
      <c r="G165" s="4">
        <v>15000</v>
      </c>
      <c r="H165" s="4">
        <f t="shared" si="2"/>
        <v>3199.92</v>
      </c>
      <c r="I165" t="s">
        <v>15</v>
      </c>
    </row>
    <row r="166" spans="1:9" x14ac:dyDescent="0.3">
      <c r="A166" s="2">
        <v>44440</v>
      </c>
      <c r="B166" t="s">
        <v>62</v>
      </c>
      <c r="C166" t="s">
        <v>63</v>
      </c>
      <c r="D166" t="s">
        <v>64</v>
      </c>
      <c r="E166" t="s">
        <v>33</v>
      </c>
      <c r="F166" s="4">
        <v>37520</v>
      </c>
      <c r="G166" s="4">
        <v>15000</v>
      </c>
      <c r="H166" s="4">
        <f t="shared" si="2"/>
        <v>3752</v>
      </c>
      <c r="I166" t="s">
        <v>15</v>
      </c>
    </row>
    <row r="167" spans="1:9" x14ac:dyDescent="0.3">
      <c r="A167" s="2">
        <v>44440</v>
      </c>
      <c r="B167" t="s">
        <v>62</v>
      </c>
      <c r="C167" t="s">
        <v>63</v>
      </c>
      <c r="D167" t="s">
        <v>64</v>
      </c>
      <c r="E167" t="s">
        <v>33</v>
      </c>
      <c r="F167" s="4">
        <v>41215.299999999996</v>
      </c>
      <c r="G167" s="4">
        <v>15000</v>
      </c>
      <c r="H167" s="4">
        <f t="shared" si="2"/>
        <v>4121.53</v>
      </c>
      <c r="I167" t="s">
        <v>43</v>
      </c>
    </row>
    <row r="168" spans="1:9" x14ac:dyDescent="0.3">
      <c r="A168" s="2">
        <v>44470</v>
      </c>
      <c r="B168" t="s">
        <v>30</v>
      </c>
      <c r="C168" t="s">
        <v>31</v>
      </c>
      <c r="D168" t="s">
        <v>32</v>
      </c>
      <c r="E168" t="s">
        <v>33</v>
      </c>
      <c r="F168" s="4">
        <v>3035.1</v>
      </c>
      <c r="G168" s="4">
        <v>15000</v>
      </c>
      <c r="H168" s="4">
        <f t="shared" si="2"/>
        <v>0</v>
      </c>
      <c r="I168" t="s">
        <v>15</v>
      </c>
    </row>
    <row r="169" spans="1:9" x14ac:dyDescent="0.3">
      <c r="A169" s="2">
        <v>44470</v>
      </c>
      <c r="B169" t="s">
        <v>62</v>
      </c>
      <c r="C169" t="s">
        <v>63</v>
      </c>
      <c r="D169" t="s">
        <v>64</v>
      </c>
      <c r="E169" t="s">
        <v>33</v>
      </c>
      <c r="F169" s="4">
        <v>6688</v>
      </c>
      <c r="G169" s="4">
        <v>15000</v>
      </c>
      <c r="H169" s="4">
        <f t="shared" si="2"/>
        <v>0</v>
      </c>
      <c r="I169" t="s">
        <v>15</v>
      </c>
    </row>
    <row r="170" spans="1:9" x14ac:dyDescent="0.3">
      <c r="A170" s="2">
        <v>44470</v>
      </c>
      <c r="B170" t="s">
        <v>30</v>
      </c>
      <c r="C170" t="s">
        <v>31</v>
      </c>
      <c r="D170" t="s">
        <v>32</v>
      </c>
      <c r="E170" t="s">
        <v>33</v>
      </c>
      <c r="F170" s="4">
        <v>7024.2</v>
      </c>
      <c r="G170" s="4">
        <v>15000</v>
      </c>
      <c r="H170" s="4">
        <f t="shared" si="2"/>
        <v>0</v>
      </c>
      <c r="I170" t="s">
        <v>43</v>
      </c>
    </row>
    <row r="171" spans="1:9" x14ac:dyDescent="0.3">
      <c r="A171" s="2">
        <v>44470</v>
      </c>
      <c r="B171" t="s">
        <v>62</v>
      </c>
      <c r="C171" t="s">
        <v>63</v>
      </c>
      <c r="D171" t="s">
        <v>64</v>
      </c>
      <c r="E171" t="s">
        <v>33</v>
      </c>
      <c r="F171" s="4">
        <v>7139.0000000000009</v>
      </c>
      <c r="G171" s="4">
        <v>15000</v>
      </c>
      <c r="H171" s="4">
        <f t="shared" si="2"/>
        <v>0</v>
      </c>
      <c r="I171" t="s">
        <v>11</v>
      </c>
    </row>
    <row r="172" spans="1:9" x14ac:dyDescent="0.3">
      <c r="A172" s="2">
        <v>44470</v>
      </c>
      <c r="B172" t="s">
        <v>40</v>
      </c>
      <c r="C172" t="s">
        <v>41</v>
      </c>
      <c r="D172" t="s">
        <v>42</v>
      </c>
      <c r="E172" t="s">
        <v>33</v>
      </c>
      <c r="F172" s="4">
        <v>10948</v>
      </c>
      <c r="G172" s="4">
        <v>15000</v>
      </c>
      <c r="H172" s="4">
        <f t="shared" si="2"/>
        <v>0</v>
      </c>
      <c r="I172" t="s">
        <v>15</v>
      </c>
    </row>
    <row r="173" spans="1:9" x14ac:dyDescent="0.3">
      <c r="A173" s="2">
        <v>44470</v>
      </c>
      <c r="B173" t="s">
        <v>40</v>
      </c>
      <c r="C173" t="s">
        <v>41</v>
      </c>
      <c r="D173" t="s">
        <v>42</v>
      </c>
      <c r="E173" t="s">
        <v>33</v>
      </c>
      <c r="F173" s="4">
        <v>10988.800000000001</v>
      </c>
      <c r="G173" s="4">
        <v>15000</v>
      </c>
      <c r="H173" s="4">
        <f t="shared" si="2"/>
        <v>0</v>
      </c>
      <c r="I173" t="s">
        <v>11</v>
      </c>
    </row>
    <row r="174" spans="1:9" x14ac:dyDescent="0.3">
      <c r="A174" s="2">
        <v>44470</v>
      </c>
      <c r="B174" t="s">
        <v>40</v>
      </c>
      <c r="C174" t="s">
        <v>41</v>
      </c>
      <c r="D174" t="s">
        <v>42</v>
      </c>
      <c r="E174" t="s">
        <v>33</v>
      </c>
      <c r="F174" s="4">
        <v>12306.6</v>
      </c>
      <c r="G174" s="4">
        <v>15000</v>
      </c>
      <c r="H174" s="4">
        <f t="shared" si="2"/>
        <v>0</v>
      </c>
      <c r="I174" t="s">
        <v>15</v>
      </c>
    </row>
    <row r="175" spans="1:9" x14ac:dyDescent="0.3">
      <c r="A175" s="2">
        <v>44470</v>
      </c>
      <c r="B175" t="s">
        <v>40</v>
      </c>
      <c r="C175" t="s">
        <v>41</v>
      </c>
      <c r="D175" t="s">
        <v>42</v>
      </c>
      <c r="E175" t="s">
        <v>33</v>
      </c>
      <c r="F175" s="4">
        <v>16077</v>
      </c>
      <c r="G175" s="4">
        <v>15000</v>
      </c>
      <c r="H175" s="4">
        <f t="shared" si="2"/>
        <v>1607.7</v>
      </c>
      <c r="I175" t="s">
        <v>15</v>
      </c>
    </row>
    <row r="176" spans="1:9" x14ac:dyDescent="0.3">
      <c r="A176" s="2">
        <v>44470</v>
      </c>
      <c r="B176" t="s">
        <v>59</v>
      </c>
      <c r="C176" t="s">
        <v>60</v>
      </c>
      <c r="D176" t="s">
        <v>61</v>
      </c>
      <c r="E176" t="s">
        <v>33</v>
      </c>
      <c r="F176" s="4">
        <v>19594</v>
      </c>
      <c r="G176" s="4">
        <v>15000</v>
      </c>
      <c r="H176" s="4">
        <f t="shared" si="2"/>
        <v>1959.4</v>
      </c>
      <c r="I176" t="s">
        <v>15</v>
      </c>
    </row>
    <row r="177" spans="1:9" x14ac:dyDescent="0.3">
      <c r="A177" s="2">
        <v>44470</v>
      </c>
      <c r="B177" t="s">
        <v>30</v>
      </c>
      <c r="C177" t="s">
        <v>31</v>
      </c>
      <c r="D177" t="s">
        <v>32</v>
      </c>
      <c r="E177" t="s">
        <v>33</v>
      </c>
      <c r="F177" s="4">
        <v>19946.199999999997</v>
      </c>
      <c r="G177" s="4">
        <v>15000</v>
      </c>
      <c r="H177" s="4">
        <f t="shared" si="2"/>
        <v>1994.62</v>
      </c>
      <c r="I177" t="s">
        <v>43</v>
      </c>
    </row>
    <row r="178" spans="1:9" x14ac:dyDescent="0.3">
      <c r="A178" s="2">
        <v>44470</v>
      </c>
      <c r="B178" t="s">
        <v>71</v>
      </c>
      <c r="C178" t="s">
        <v>72</v>
      </c>
      <c r="D178" t="s">
        <v>73</v>
      </c>
      <c r="E178" t="s">
        <v>33</v>
      </c>
      <c r="F178" s="4">
        <v>26773.4</v>
      </c>
      <c r="G178" s="4">
        <v>15000</v>
      </c>
      <c r="H178" s="4">
        <f t="shared" si="2"/>
        <v>2677.34</v>
      </c>
      <c r="I178" t="s">
        <v>43</v>
      </c>
    </row>
    <row r="179" spans="1:9" x14ac:dyDescent="0.3">
      <c r="A179" s="2">
        <v>44470</v>
      </c>
      <c r="B179" t="s">
        <v>40</v>
      </c>
      <c r="C179" t="s">
        <v>41</v>
      </c>
      <c r="D179" t="s">
        <v>42</v>
      </c>
      <c r="E179" t="s">
        <v>33</v>
      </c>
      <c r="F179" s="4">
        <v>28464.9</v>
      </c>
      <c r="G179" s="4">
        <v>15000</v>
      </c>
      <c r="H179" s="4">
        <f t="shared" si="2"/>
        <v>2846.4900000000002</v>
      </c>
      <c r="I179" t="s">
        <v>43</v>
      </c>
    </row>
    <row r="180" spans="1:9" x14ac:dyDescent="0.3">
      <c r="A180" s="2">
        <v>44470</v>
      </c>
      <c r="B180" t="s">
        <v>62</v>
      </c>
      <c r="C180" t="s">
        <v>63</v>
      </c>
      <c r="D180" t="s">
        <v>64</v>
      </c>
      <c r="E180" t="s">
        <v>33</v>
      </c>
      <c r="F180" s="4">
        <v>37544.800000000003</v>
      </c>
      <c r="G180" s="4">
        <v>15000</v>
      </c>
      <c r="H180" s="4">
        <f t="shared" si="2"/>
        <v>3754.4800000000005</v>
      </c>
      <c r="I180" t="s">
        <v>11</v>
      </c>
    </row>
    <row r="181" spans="1:9" x14ac:dyDescent="0.3">
      <c r="A181" s="2">
        <v>44470</v>
      </c>
      <c r="B181" t="s">
        <v>40</v>
      </c>
      <c r="C181" t="s">
        <v>41</v>
      </c>
      <c r="D181" t="s">
        <v>42</v>
      </c>
      <c r="E181" t="s">
        <v>33</v>
      </c>
      <c r="F181" s="4">
        <v>40224.800000000003</v>
      </c>
      <c r="G181" s="4">
        <v>15000</v>
      </c>
      <c r="H181" s="4">
        <f t="shared" si="2"/>
        <v>4022.4800000000005</v>
      </c>
      <c r="I181" t="s">
        <v>11</v>
      </c>
    </row>
    <row r="182" spans="1:9" x14ac:dyDescent="0.3">
      <c r="A182" s="2">
        <v>44470</v>
      </c>
      <c r="B182" t="s">
        <v>59</v>
      </c>
      <c r="C182" t="s">
        <v>60</v>
      </c>
      <c r="D182" t="s">
        <v>61</v>
      </c>
      <c r="E182" t="s">
        <v>33</v>
      </c>
      <c r="F182" s="4">
        <v>43591.8</v>
      </c>
      <c r="G182" s="4">
        <v>15000</v>
      </c>
      <c r="H182" s="4">
        <f t="shared" si="2"/>
        <v>4359.18</v>
      </c>
      <c r="I182" t="s">
        <v>11</v>
      </c>
    </row>
    <row r="183" spans="1:9" x14ac:dyDescent="0.3">
      <c r="A183" s="2">
        <v>44501</v>
      </c>
      <c r="B183" t="s">
        <v>71</v>
      </c>
      <c r="C183" t="s">
        <v>72</v>
      </c>
      <c r="D183" t="s">
        <v>73</v>
      </c>
      <c r="E183" t="s">
        <v>33</v>
      </c>
      <c r="F183" s="4">
        <v>9292.5</v>
      </c>
      <c r="G183" s="4">
        <v>15000</v>
      </c>
      <c r="H183" s="4">
        <f t="shared" si="2"/>
        <v>0</v>
      </c>
      <c r="I183" t="s">
        <v>15</v>
      </c>
    </row>
    <row r="184" spans="1:9" x14ac:dyDescent="0.3">
      <c r="A184" s="2">
        <v>44501</v>
      </c>
      <c r="B184" t="s">
        <v>59</v>
      </c>
      <c r="C184" t="s">
        <v>60</v>
      </c>
      <c r="D184" t="s">
        <v>61</v>
      </c>
      <c r="E184" t="s">
        <v>33</v>
      </c>
      <c r="F184" s="4">
        <v>28761.599999999999</v>
      </c>
      <c r="G184" s="4">
        <v>15000</v>
      </c>
      <c r="H184" s="4">
        <f t="shared" si="2"/>
        <v>2876.16</v>
      </c>
      <c r="I184" t="s">
        <v>43</v>
      </c>
    </row>
    <row r="185" spans="1:9" x14ac:dyDescent="0.3">
      <c r="A185" s="2">
        <v>44501</v>
      </c>
      <c r="B185" t="s">
        <v>40</v>
      </c>
      <c r="C185" t="s">
        <v>41</v>
      </c>
      <c r="D185" t="s">
        <v>42</v>
      </c>
      <c r="E185" t="s">
        <v>33</v>
      </c>
      <c r="F185" s="4">
        <v>41932.799999999996</v>
      </c>
      <c r="G185" s="4">
        <v>15000</v>
      </c>
      <c r="H185" s="4">
        <f t="shared" si="2"/>
        <v>4193.28</v>
      </c>
      <c r="I185" t="s">
        <v>11</v>
      </c>
    </row>
    <row r="186" spans="1:9" x14ac:dyDescent="0.3">
      <c r="A186" s="2">
        <v>44501</v>
      </c>
      <c r="B186" t="s">
        <v>30</v>
      </c>
      <c r="C186" t="s">
        <v>31</v>
      </c>
      <c r="D186" t="s">
        <v>32</v>
      </c>
      <c r="E186" t="s">
        <v>33</v>
      </c>
      <c r="F186" s="4">
        <v>42427</v>
      </c>
      <c r="G186" s="4">
        <v>15000</v>
      </c>
      <c r="H186" s="4">
        <f t="shared" si="2"/>
        <v>4242.7</v>
      </c>
      <c r="I186" t="s">
        <v>15</v>
      </c>
    </row>
    <row r="187" spans="1:9" x14ac:dyDescent="0.3">
      <c r="A187" s="2">
        <v>44501</v>
      </c>
      <c r="B187" t="s">
        <v>71</v>
      </c>
      <c r="C187" t="s">
        <v>72</v>
      </c>
      <c r="D187" t="s">
        <v>73</v>
      </c>
      <c r="E187" t="s">
        <v>33</v>
      </c>
      <c r="F187" s="4">
        <v>47510.400000000001</v>
      </c>
      <c r="G187" s="4">
        <v>15000</v>
      </c>
      <c r="H187" s="4">
        <f t="shared" si="2"/>
        <v>4751.04</v>
      </c>
      <c r="I187" t="s">
        <v>15</v>
      </c>
    </row>
    <row r="188" spans="1:9" x14ac:dyDescent="0.3">
      <c r="A188" s="2">
        <v>44531</v>
      </c>
      <c r="B188" t="s">
        <v>59</v>
      </c>
      <c r="C188" t="s">
        <v>60</v>
      </c>
      <c r="D188" t="s">
        <v>61</v>
      </c>
      <c r="E188" t="s">
        <v>33</v>
      </c>
      <c r="F188" s="4">
        <v>7721.5999999999995</v>
      </c>
      <c r="G188" s="4">
        <v>15000</v>
      </c>
      <c r="H188" s="4">
        <f t="shared" si="2"/>
        <v>0</v>
      </c>
      <c r="I188" t="s">
        <v>11</v>
      </c>
    </row>
    <row r="189" spans="1:9" x14ac:dyDescent="0.3">
      <c r="A189" s="2">
        <v>44531</v>
      </c>
      <c r="B189" t="s">
        <v>40</v>
      </c>
      <c r="C189" t="s">
        <v>41</v>
      </c>
      <c r="D189" t="s">
        <v>42</v>
      </c>
      <c r="E189" t="s">
        <v>33</v>
      </c>
      <c r="F189" s="4">
        <v>8925.7000000000007</v>
      </c>
      <c r="G189" s="4">
        <v>15000</v>
      </c>
      <c r="H189" s="4">
        <f t="shared" si="2"/>
        <v>0</v>
      </c>
      <c r="I189" t="s">
        <v>11</v>
      </c>
    </row>
    <row r="190" spans="1:9" x14ac:dyDescent="0.3">
      <c r="A190" s="2">
        <v>44531</v>
      </c>
      <c r="B190" t="s">
        <v>40</v>
      </c>
      <c r="C190" t="s">
        <v>41</v>
      </c>
      <c r="D190" t="s">
        <v>42</v>
      </c>
      <c r="E190" t="s">
        <v>33</v>
      </c>
      <c r="F190" s="4">
        <v>15802.6</v>
      </c>
      <c r="G190" s="4">
        <v>15000</v>
      </c>
      <c r="H190" s="4">
        <f t="shared" si="2"/>
        <v>1580.2600000000002</v>
      </c>
      <c r="I190" t="s">
        <v>43</v>
      </c>
    </row>
    <row r="191" spans="1:9" x14ac:dyDescent="0.3">
      <c r="A191" s="2">
        <v>44531</v>
      </c>
      <c r="B191" t="s">
        <v>71</v>
      </c>
      <c r="C191" t="s">
        <v>72</v>
      </c>
      <c r="D191" t="s">
        <v>73</v>
      </c>
      <c r="E191" t="s">
        <v>33</v>
      </c>
      <c r="F191" s="4">
        <v>21103.3</v>
      </c>
      <c r="G191" s="4">
        <v>15000</v>
      </c>
      <c r="H191" s="4">
        <f t="shared" si="2"/>
        <v>2110.33</v>
      </c>
      <c r="I191" t="s">
        <v>43</v>
      </c>
    </row>
    <row r="192" spans="1:9" x14ac:dyDescent="0.3">
      <c r="A192" s="2">
        <v>44531</v>
      </c>
      <c r="B192" t="s">
        <v>71</v>
      </c>
      <c r="C192" t="s">
        <v>72</v>
      </c>
      <c r="D192" t="s">
        <v>73</v>
      </c>
      <c r="E192" t="s">
        <v>33</v>
      </c>
      <c r="F192" s="4">
        <v>22351.100000000002</v>
      </c>
      <c r="G192" s="4">
        <v>15000</v>
      </c>
      <c r="H192" s="4">
        <f t="shared" si="2"/>
        <v>2235.11</v>
      </c>
      <c r="I192" t="s">
        <v>43</v>
      </c>
    </row>
    <row r="193" spans="1:9" x14ac:dyDescent="0.3">
      <c r="A193" s="2">
        <v>44531</v>
      </c>
      <c r="B193" t="s">
        <v>40</v>
      </c>
      <c r="C193" t="s">
        <v>41</v>
      </c>
      <c r="D193" t="s">
        <v>42</v>
      </c>
      <c r="E193" t="s">
        <v>33</v>
      </c>
      <c r="F193" s="4">
        <v>43974</v>
      </c>
      <c r="G193" s="4">
        <v>15000</v>
      </c>
      <c r="H193" s="4">
        <f t="shared" si="2"/>
        <v>4397.4000000000005</v>
      </c>
      <c r="I193" t="s">
        <v>11</v>
      </c>
    </row>
    <row r="194" spans="1:9" x14ac:dyDescent="0.3">
      <c r="A194" s="2">
        <v>44197</v>
      </c>
      <c r="B194" t="s">
        <v>23</v>
      </c>
      <c r="C194" t="s">
        <v>24</v>
      </c>
      <c r="D194" t="s">
        <v>25</v>
      </c>
      <c r="E194" t="s">
        <v>26</v>
      </c>
      <c r="F194" s="4">
        <v>3008.3999999999996</v>
      </c>
      <c r="G194" s="4">
        <v>15000</v>
      </c>
      <c r="H194" s="4">
        <f t="shared" ref="H194:H257" si="3">IF(F194&gt;=G194,SUM(F194*$L$1),0)</f>
        <v>0</v>
      </c>
      <c r="I194" t="s">
        <v>15</v>
      </c>
    </row>
    <row r="195" spans="1:9" x14ac:dyDescent="0.3">
      <c r="A195" s="2">
        <v>44197</v>
      </c>
      <c r="B195" t="s">
        <v>50</v>
      </c>
      <c r="C195" t="s">
        <v>51</v>
      </c>
      <c r="D195" t="s">
        <v>52</v>
      </c>
      <c r="E195" t="s">
        <v>26</v>
      </c>
      <c r="F195" s="4">
        <v>7221.5999999999995</v>
      </c>
      <c r="G195" s="4">
        <v>15000</v>
      </c>
      <c r="H195" s="4">
        <f t="shared" si="3"/>
        <v>0</v>
      </c>
      <c r="I195" t="s">
        <v>43</v>
      </c>
    </row>
    <row r="196" spans="1:9" x14ac:dyDescent="0.3">
      <c r="A196" s="2">
        <v>44197</v>
      </c>
      <c r="B196" t="s">
        <v>23</v>
      </c>
      <c r="C196" t="s">
        <v>24</v>
      </c>
      <c r="D196" t="s">
        <v>25</v>
      </c>
      <c r="E196" t="s">
        <v>26</v>
      </c>
      <c r="F196" s="4">
        <v>10903.199999999999</v>
      </c>
      <c r="G196" s="4">
        <v>15000</v>
      </c>
      <c r="H196" s="4">
        <f t="shared" si="3"/>
        <v>0</v>
      </c>
      <c r="I196" t="s">
        <v>15</v>
      </c>
    </row>
    <row r="197" spans="1:9" x14ac:dyDescent="0.3">
      <c r="A197" s="2">
        <v>44197</v>
      </c>
      <c r="B197" t="s">
        <v>34</v>
      </c>
      <c r="C197" t="s">
        <v>35</v>
      </c>
      <c r="D197" t="s">
        <v>36</v>
      </c>
      <c r="E197" t="s">
        <v>26</v>
      </c>
      <c r="F197" s="4">
        <v>14616</v>
      </c>
      <c r="G197" s="4">
        <v>15000</v>
      </c>
      <c r="H197" s="4">
        <f t="shared" si="3"/>
        <v>0</v>
      </c>
      <c r="I197" t="s">
        <v>15</v>
      </c>
    </row>
    <row r="198" spans="1:9" x14ac:dyDescent="0.3">
      <c r="A198" s="2">
        <v>44197</v>
      </c>
      <c r="B198" t="s">
        <v>47</v>
      </c>
      <c r="C198" t="s">
        <v>48</v>
      </c>
      <c r="D198" t="s">
        <v>49</v>
      </c>
      <c r="E198" t="s">
        <v>26</v>
      </c>
      <c r="F198" s="4">
        <v>18885.900000000001</v>
      </c>
      <c r="G198" s="4">
        <v>15000</v>
      </c>
      <c r="H198" s="4">
        <f t="shared" si="3"/>
        <v>1888.5900000000001</v>
      </c>
      <c r="I198" t="s">
        <v>43</v>
      </c>
    </row>
    <row r="199" spans="1:9" x14ac:dyDescent="0.3">
      <c r="A199" s="2">
        <v>44197</v>
      </c>
      <c r="B199" t="s">
        <v>47</v>
      </c>
      <c r="C199" t="s">
        <v>48</v>
      </c>
      <c r="D199" t="s">
        <v>49</v>
      </c>
      <c r="E199" t="s">
        <v>26</v>
      </c>
      <c r="F199" s="4">
        <v>24236</v>
      </c>
      <c r="G199" s="4">
        <v>15000</v>
      </c>
      <c r="H199" s="4">
        <f t="shared" si="3"/>
        <v>2423.6</v>
      </c>
      <c r="I199" t="s">
        <v>11</v>
      </c>
    </row>
    <row r="200" spans="1:9" x14ac:dyDescent="0.3">
      <c r="A200" s="2">
        <v>44228</v>
      </c>
      <c r="B200" t="s">
        <v>34</v>
      </c>
      <c r="C200" t="s">
        <v>35</v>
      </c>
      <c r="D200" t="s">
        <v>36</v>
      </c>
      <c r="E200" t="s">
        <v>26</v>
      </c>
      <c r="F200" s="4">
        <v>3596</v>
      </c>
      <c r="G200" s="4">
        <v>15000</v>
      </c>
      <c r="H200" s="4">
        <f t="shared" si="3"/>
        <v>0</v>
      </c>
      <c r="I200" t="s">
        <v>15</v>
      </c>
    </row>
    <row r="201" spans="1:9" x14ac:dyDescent="0.3">
      <c r="A201" s="2">
        <v>44228</v>
      </c>
      <c r="B201" t="s">
        <v>56</v>
      </c>
      <c r="C201" t="s">
        <v>57</v>
      </c>
      <c r="D201" t="s">
        <v>58</v>
      </c>
      <c r="E201" t="s">
        <v>26</v>
      </c>
      <c r="F201" s="4">
        <v>6300</v>
      </c>
      <c r="G201" s="4">
        <v>15000</v>
      </c>
      <c r="H201" s="4">
        <f t="shared" si="3"/>
        <v>0</v>
      </c>
      <c r="I201" t="s">
        <v>43</v>
      </c>
    </row>
    <row r="202" spans="1:9" x14ac:dyDescent="0.3">
      <c r="A202" s="2">
        <v>44228</v>
      </c>
      <c r="B202" t="s">
        <v>34</v>
      </c>
      <c r="C202" t="s">
        <v>35</v>
      </c>
      <c r="D202" t="s">
        <v>36</v>
      </c>
      <c r="E202" t="s">
        <v>26</v>
      </c>
      <c r="F202" s="4">
        <v>6804</v>
      </c>
      <c r="G202" s="4">
        <v>15000</v>
      </c>
      <c r="H202" s="4">
        <f t="shared" si="3"/>
        <v>0</v>
      </c>
      <c r="I202" t="s">
        <v>11</v>
      </c>
    </row>
    <row r="203" spans="1:9" x14ac:dyDescent="0.3">
      <c r="A203" s="2">
        <v>44228</v>
      </c>
      <c r="B203" t="s">
        <v>50</v>
      </c>
      <c r="C203" t="s">
        <v>51</v>
      </c>
      <c r="D203" t="s">
        <v>52</v>
      </c>
      <c r="E203" t="s">
        <v>26</v>
      </c>
      <c r="F203" s="4">
        <v>8524.4000000000015</v>
      </c>
      <c r="G203" s="4">
        <v>15000</v>
      </c>
      <c r="H203" s="4">
        <f t="shared" si="3"/>
        <v>0</v>
      </c>
      <c r="I203" t="s">
        <v>43</v>
      </c>
    </row>
    <row r="204" spans="1:9" x14ac:dyDescent="0.3">
      <c r="A204" s="2">
        <v>44228</v>
      </c>
      <c r="B204" t="s">
        <v>34</v>
      </c>
      <c r="C204" t="s">
        <v>35</v>
      </c>
      <c r="D204" t="s">
        <v>36</v>
      </c>
      <c r="E204" t="s">
        <v>26</v>
      </c>
      <c r="F204" s="4">
        <v>8772</v>
      </c>
      <c r="G204" s="4">
        <v>15000</v>
      </c>
      <c r="H204" s="4">
        <f t="shared" si="3"/>
        <v>0</v>
      </c>
      <c r="I204" t="s">
        <v>43</v>
      </c>
    </row>
    <row r="205" spans="1:9" x14ac:dyDescent="0.3">
      <c r="A205" s="2">
        <v>44228</v>
      </c>
      <c r="B205" t="s">
        <v>34</v>
      </c>
      <c r="C205" t="s">
        <v>35</v>
      </c>
      <c r="D205" t="s">
        <v>36</v>
      </c>
      <c r="E205" t="s">
        <v>26</v>
      </c>
      <c r="F205" s="4">
        <v>17328.300000000003</v>
      </c>
      <c r="G205" s="4">
        <v>15000</v>
      </c>
      <c r="H205" s="4">
        <f t="shared" si="3"/>
        <v>1732.8300000000004</v>
      </c>
      <c r="I205" t="s">
        <v>43</v>
      </c>
    </row>
    <row r="206" spans="1:9" x14ac:dyDescent="0.3">
      <c r="A206" s="2">
        <v>44228</v>
      </c>
      <c r="B206" t="s">
        <v>56</v>
      </c>
      <c r="C206" t="s">
        <v>57</v>
      </c>
      <c r="D206" t="s">
        <v>58</v>
      </c>
      <c r="E206" t="s">
        <v>26</v>
      </c>
      <c r="F206" s="4">
        <v>21438.899999999998</v>
      </c>
      <c r="G206" s="4">
        <v>15000</v>
      </c>
      <c r="H206" s="4">
        <f t="shared" si="3"/>
        <v>2143.89</v>
      </c>
      <c r="I206" t="s">
        <v>11</v>
      </c>
    </row>
    <row r="207" spans="1:9" x14ac:dyDescent="0.3">
      <c r="A207" s="2">
        <v>44228</v>
      </c>
      <c r="B207" t="s">
        <v>50</v>
      </c>
      <c r="C207" t="s">
        <v>51</v>
      </c>
      <c r="D207" t="s">
        <v>52</v>
      </c>
      <c r="E207" t="s">
        <v>26</v>
      </c>
      <c r="F207" s="4">
        <v>26556.799999999999</v>
      </c>
      <c r="G207" s="4">
        <v>15000</v>
      </c>
      <c r="H207" s="4">
        <f t="shared" si="3"/>
        <v>2655.6800000000003</v>
      </c>
      <c r="I207" t="s">
        <v>15</v>
      </c>
    </row>
    <row r="208" spans="1:9" x14ac:dyDescent="0.3">
      <c r="A208" s="2">
        <v>44228</v>
      </c>
      <c r="B208" t="s">
        <v>50</v>
      </c>
      <c r="C208" t="s">
        <v>51</v>
      </c>
      <c r="D208" t="s">
        <v>52</v>
      </c>
      <c r="E208" t="s">
        <v>26</v>
      </c>
      <c r="F208" s="4">
        <v>33132.600000000006</v>
      </c>
      <c r="G208" s="4">
        <v>15000</v>
      </c>
      <c r="H208" s="4">
        <f t="shared" si="3"/>
        <v>3313.2600000000007</v>
      </c>
      <c r="I208" t="s">
        <v>43</v>
      </c>
    </row>
    <row r="209" spans="1:9" x14ac:dyDescent="0.3">
      <c r="A209" s="2">
        <v>44256</v>
      </c>
      <c r="B209" t="s">
        <v>34</v>
      </c>
      <c r="C209" t="s">
        <v>35</v>
      </c>
      <c r="D209" t="s">
        <v>36</v>
      </c>
      <c r="E209" t="s">
        <v>26</v>
      </c>
      <c r="F209" s="4">
        <v>6544.8</v>
      </c>
      <c r="G209" s="4">
        <v>15000</v>
      </c>
      <c r="H209" s="4">
        <f t="shared" si="3"/>
        <v>0</v>
      </c>
      <c r="I209" t="s">
        <v>11</v>
      </c>
    </row>
    <row r="210" spans="1:9" x14ac:dyDescent="0.3">
      <c r="A210" s="2">
        <v>44256</v>
      </c>
      <c r="B210" t="s">
        <v>50</v>
      </c>
      <c r="C210" t="s">
        <v>51</v>
      </c>
      <c r="D210" t="s">
        <v>52</v>
      </c>
      <c r="E210" t="s">
        <v>26</v>
      </c>
      <c r="F210" s="4">
        <v>11166.300000000001</v>
      </c>
      <c r="G210" s="4">
        <v>15000</v>
      </c>
      <c r="H210" s="4">
        <f t="shared" si="3"/>
        <v>0</v>
      </c>
      <c r="I210" t="s">
        <v>15</v>
      </c>
    </row>
    <row r="211" spans="1:9" x14ac:dyDescent="0.3">
      <c r="A211" s="2">
        <v>44256</v>
      </c>
      <c r="B211" t="s">
        <v>34</v>
      </c>
      <c r="C211" t="s">
        <v>35</v>
      </c>
      <c r="D211" t="s">
        <v>36</v>
      </c>
      <c r="E211" t="s">
        <v>26</v>
      </c>
      <c r="F211" s="4">
        <v>11403</v>
      </c>
      <c r="G211" s="4">
        <v>15000</v>
      </c>
      <c r="H211" s="4">
        <f t="shared" si="3"/>
        <v>0</v>
      </c>
      <c r="I211" t="s">
        <v>15</v>
      </c>
    </row>
    <row r="212" spans="1:9" x14ac:dyDescent="0.3">
      <c r="A212" s="2">
        <v>44256</v>
      </c>
      <c r="B212" t="s">
        <v>34</v>
      </c>
      <c r="C212" t="s">
        <v>35</v>
      </c>
      <c r="D212" t="s">
        <v>36</v>
      </c>
      <c r="E212" t="s">
        <v>26</v>
      </c>
      <c r="F212" s="4">
        <v>11554.400000000001</v>
      </c>
      <c r="G212" s="4">
        <v>15000</v>
      </c>
      <c r="H212" s="4">
        <f t="shared" si="3"/>
        <v>0</v>
      </c>
      <c r="I212" t="s">
        <v>15</v>
      </c>
    </row>
    <row r="213" spans="1:9" x14ac:dyDescent="0.3">
      <c r="A213" s="2">
        <v>44256</v>
      </c>
      <c r="B213" t="s">
        <v>23</v>
      </c>
      <c r="C213" t="s">
        <v>24</v>
      </c>
      <c r="D213" t="s">
        <v>25</v>
      </c>
      <c r="E213" t="s">
        <v>26</v>
      </c>
      <c r="F213" s="4">
        <v>12143.999999999998</v>
      </c>
      <c r="G213" s="4">
        <v>15000</v>
      </c>
      <c r="H213" s="4">
        <f t="shared" si="3"/>
        <v>0</v>
      </c>
      <c r="I213" t="s">
        <v>15</v>
      </c>
    </row>
    <row r="214" spans="1:9" x14ac:dyDescent="0.3">
      <c r="A214" s="2">
        <v>44256</v>
      </c>
      <c r="B214" t="s">
        <v>23</v>
      </c>
      <c r="C214" t="s">
        <v>24</v>
      </c>
      <c r="D214" t="s">
        <v>25</v>
      </c>
      <c r="E214" t="s">
        <v>26</v>
      </c>
      <c r="F214" s="4">
        <v>13244.7</v>
      </c>
      <c r="G214" s="4">
        <v>15000</v>
      </c>
      <c r="H214" s="4">
        <f t="shared" si="3"/>
        <v>0</v>
      </c>
      <c r="I214" t="s">
        <v>11</v>
      </c>
    </row>
    <row r="215" spans="1:9" x14ac:dyDescent="0.3">
      <c r="A215" s="2">
        <v>44256</v>
      </c>
      <c r="B215" t="s">
        <v>47</v>
      </c>
      <c r="C215" t="s">
        <v>48</v>
      </c>
      <c r="D215" t="s">
        <v>49</v>
      </c>
      <c r="E215" t="s">
        <v>26</v>
      </c>
      <c r="F215" s="4">
        <v>23014.400000000001</v>
      </c>
      <c r="G215" s="4">
        <v>15000</v>
      </c>
      <c r="H215" s="4">
        <f t="shared" si="3"/>
        <v>2301.44</v>
      </c>
      <c r="I215" t="s">
        <v>11</v>
      </c>
    </row>
    <row r="216" spans="1:9" x14ac:dyDescent="0.3">
      <c r="A216" s="2">
        <v>44256</v>
      </c>
      <c r="B216" t="s">
        <v>23</v>
      </c>
      <c r="C216" t="s">
        <v>24</v>
      </c>
      <c r="D216" t="s">
        <v>25</v>
      </c>
      <c r="E216" t="s">
        <v>26</v>
      </c>
      <c r="F216" s="4">
        <v>26200</v>
      </c>
      <c r="G216" s="4">
        <v>15000</v>
      </c>
      <c r="H216" s="4">
        <f t="shared" si="3"/>
        <v>2620</v>
      </c>
      <c r="I216" t="s">
        <v>15</v>
      </c>
    </row>
    <row r="217" spans="1:9" x14ac:dyDescent="0.3">
      <c r="A217" s="2">
        <v>44256</v>
      </c>
      <c r="B217" t="s">
        <v>50</v>
      </c>
      <c r="C217" t="s">
        <v>51</v>
      </c>
      <c r="D217" t="s">
        <v>52</v>
      </c>
      <c r="E217" t="s">
        <v>26</v>
      </c>
      <c r="F217" s="4">
        <v>28286.399999999998</v>
      </c>
      <c r="G217" s="4">
        <v>15000</v>
      </c>
      <c r="H217" s="4">
        <f t="shared" si="3"/>
        <v>2828.64</v>
      </c>
      <c r="I217" t="s">
        <v>11</v>
      </c>
    </row>
    <row r="218" spans="1:9" x14ac:dyDescent="0.3">
      <c r="A218" s="2">
        <v>44256</v>
      </c>
      <c r="B218" t="s">
        <v>23</v>
      </c>
      <c r="C218" t="s">
        <v>24</v>
      </c>
      <c r="D218" t="s">
        <v>25</v>
      </c>
      <c r="E218" t="s">
        <v>26</v>
      </c>
      <c r="F218" s="4">
        <v>35715.4</v>
      </c>
      <c r="G218" s="4">
        <v>15000</v>
      </c>
      <c r="H218" s="4">
        <f t="shared" si="3"/>
        <v>3571.5400000000004</v>
      </c>
      <c r="I218" t="s">
        <v>15</v>
      </c>
    </row>
    <row r="219" spans="1:9" x14ac:dyDescent="0.3">
      <c r="A219" s="2">
        <v>44287</v>
      </c>
      <c r="B219" t="s">
        <v>56</v>
      </c>
      <c r="C219" t="s">
        <v>57</v>
      </c>
      <c r="D219" t="s">
        <v>58</v>
      </c>
      <c r="E219" t="s">
        <v>26</v>
      </c>
      <c r="F219" s="4">
        <v>6960</v>
      </c>
      <c r="G219" s="4">
        <v>15000</v>
      </c>
      <c r="H219" s="4">
        <f t="shared" si="3"/>
        <v>0</v>
      </c>
      <c r="I219" t="s">
        <v>43</v>
      </c>
    </row>
    <row r="220" spans="1:9" x14ac:dyDescent="0.3">
      <c r="A220" s="2">
        <v>44287</v>
      </c>
      <c r="B220" t="s">
        <v>47</v>
      </c>
      <c r="C220" t="s">
        <v>48</v>
      </c>
      <c r="D220" t="s">
        <v>49</v>
      </c>
      <c r="E220" t="s">
        <v>26</v>
      </c>
      <c r="F220" s="4">
        <v>9627.8999999999978</v>
      </c>
      <c r="G220" s="4">
        <v>15000</v>
      </c>
      <c r="H220" s="4">
        <f t="shared" si="3"/>
        <v>0</v>
      </c>
      <c r="I220" t="s">
        <v>11</v>
      </c>
    </row>
    <row r="221" spans="1:9" x14ac:dyDescent="0.3">
      <c r="A221" s="2">
        <v>44287</v>
      </c>
      <c r="B221" t="s">
        <v>34</v>
      </c>
      <c r="C221" t="s">
        <v>35</v>
      </c>
      <c r="D221" t="s">
        <v>36</v>
      </c>
      <c r="E221" t="s">
        <v>26</v>
      </c>
      <c r="F221" s="4">
        <v>13725.600000000002</v>
      </c>
      <c r="G221" s="4">
        <v>15000</v>
      </c>
      <c r="H221" s="4">
        <f t="shared" si="3"/>
        <v>0</v>
      </c>
      <c r="I221" t="s">
        <v>43</v>
      </c>
    </row>
    <row r="222" spans="1:9" x14ac:dyDescent="0.3">
      <c r="A222" s="2">
        <v>44287</v>
      </c>
      <c r="B222" t="s">
        <v>47</v>
      </c>
      <c r="C222" t="s">
        <v>48</v>
      </c>
      <c r="D222" t="s">
        <v>49</v>
      </c>
      <c r="E222" t="s">
        <v>26</v>
      </c>
      <c r="F222" s="4">
        <v>15353.2</v>
      </c>
      <c r="G222" s="4">
        <v>15000</v>
      </c>
      <c r="H222" s="4">
        <f t="shared" si="3"/>
        <v>1535.3200000000002</v>
      </c>
      <c r="I222" t="s">
        <v>11</v>
      </c>
    </row>
    <row r="223" spans="1:9" x14ac:dyDescent="0.3">
      <c r="A223" s="2">
        <v>44287</v>
      </c>
      <c r="B223" t="s">
        <v>23</v>
      </c>
      <c r="C223" t="s">
        <v>24</v>
      </c>
      <c r="D223" t="s">
        <v>25</v>
      </c>
      <c r="E223" t="s">
        <v>26</v>
      </c>
      <c r="F223" s="4">
        <v>18994.5</v>
      </c>
      <c r="G223" s="4">
        <v>15000</v>
      </c>
      <c r="H223" s="4">
        <f t="shared" si="3"/>
        <v>1899.45</v>
      </c>
      <c r="I223" t="s">
        <v>15</v>
      </c>
    </row>
    <row r="224" spans="1:9" x14ac:dyDescent="0.3">
      <c r="A224" s="2">
        <v>44287</v>
      </c>
      <c r="B224" t="s">
        <v>23</v>
      </c>
      <c r="C224" t="s">
        <v>24</v>
      </c>
      <c r="D224" t="s">
        <v>25</v>
      </c>
      <c r="E224" t="s">
        <v>26</v>
      </c>
      <c r="F224" s="4">
        <v>28628.799999999996</v>
      </c>
      <c r="G224" s="4">
        <v>15000</v>
      </c>
      <c r="H224" s="4">
        <f t="shared" si="3"/>
        <v>2862.8799999999997</v>
      </c>
      <c r="I224" t="s">
        <v>43</v>
      </c>
    </row>
    <row r="225" spans="1:9" x14ac:dyDescent="0.3">
      <c r="A225" s="2">
        <v>44317</v>
      </c>
      <c r="B225" t="s">
        <v>56</v>
      </c>
      <c r="C225" t="s">
        <v>57</v>
      </c>
      <c r="D225" t="s">
        <v>58</v>
      </c>
      <c r="E225" t="s">
        <v>26</v>
      </c>
      <c r="F225" s="4">
        <v>10948</v>
      </c>
      <c r="G225" s="4">
        <v>15000</v>
      </c>
      <c r="H225" s="4">
        <f t="shared" si="3"/>
        <v>0</v>
      </c>
      <c r="I225" t="s">
        <v>11</v>
      </c>
    </row>
    <row r="226" spans="1:9" x14ac:dyDescent="0.3">
      <c r="A226" s="2">
        <v>44317</v>
      </c>
      <c r="B226" t="s">
        <v>50</v>
      </c>
      <c r="C226" t="s">
        <v>51</v>
      </c>
      <c r="D226" t="s">
        <v>52</v>
      </c>
      <c r="E226" t="s">
        <v>26</v>
      </c>
      <c r="F226" s="4">
        <v>13044.899999999998</v>
      </c>
      <c r="G226" s="4">
        <v>15000</v>
      </c>
      <c r="H226" s="4">
        <f t="shared" si="3"/>
        <v>0</v>
      </c>
      <c r="I226" t="s">
        <v>11</v>
      </c>
    </row>
    <row r="227" spans="1:9" x14ac:dyDescent="0.3">
      <c r="A227" s="2">
        <v>44317</v>
      </c>
      <c r="B227" t="s">
        <v>47</v>
      </c>
      <c r="C227" t="s">
        <v>48</v>
      </c>
      <c r="D227" t="s">
        <v>49</v>
      </c>
      <c r="E227" t="s">
        <v>26</v>
      </c>
      <c r="F227" s="4">
        <v>28616</v>
      </c>
      <c r="G227" s="4">
        <v>15000</v>
      </c>
      <c r="H227" s="4">
        <f t="shared" si="3"/>
        <v>2861.6000000000004</v>
      </c>
      <c r="I227" t="s">
        <v>43</v>
      </c>
    </row>
    <row r="228" spans="1:9" x14ac:dyDescent="0.3">
      <c r="A228" s="2">
        <v>44317</v>
      </c>
      <c r="B228" t="s">
        <v>34</v>
      </c>
      <c r="C228" t="s">
        <v>35</v>
      </c>
      <c r="D228" t="s">
        <v>36</v>
      </c>
      <c r="E228" t="s">
        <v>26</v>
      </c>
      <c r="F228" s="4">
        <v>30377.399999999998</v>
      </c>
      <c r="G228" s="4">
        <v>15000</v>
      </c>
      <c r="H228" s="4">
        <f t="shared" si="3"/>
        <v>3037.74</v>
      </c>
      <c r="I228" t="s">
        <v>43</v>
      </c>
    </row>
    <row r="229" spans="1:9" x14ac:dyDescent="0.3">
      <c r="A229" s="2">
        <v>44317</v>
      </c>
      <c r="B229" t="s">
        <v>47</v>
      </c>
      <c r="C229" t="s">
        <v>48</v>
      </c>
      <c r="D229" t="s">
        <v>49</v>
      </c>
      <c r="E229" t="s">
        <v>26</v>
      </c>
      <c r="F229" s="4">
        <v>35351</v>
      </c>
      <c r="G229" s="4">
        <v>15000</v>
      </c>
      <c r="H229" s="4">
        <f t="shared" si="3"/>
        <v>3535.1000000000004</v>
      </c>
      <c r="I229" t="s">
        <v>15</v>
      </c>
    </row>
    <row r="230" spans="1:9" x14ac:dyDescent="0.3">
      <c r="A230" s="2">
        <v>44348</v>
      </c>
      <c r="B230" t="s">
        <v>47</v>
      </c>
      <c r="C230" t="s">
        <v>48</v>
      </c>
      <c r="D230" t="s">
        <v>49</v>
      </c>
      <c r="E230" t="s">
        <v>26</v>
      </c>
      <c r="F230" s="4">
        <v>6872.7999999999993</v>
      </c>
      <c r="G230" s="4">
        <v>15000</v>
      </c>
      <c r="H230" s="4">
        <f t="shared" si="3"/>
        <v>0</v>
      </c>
      <c r="I230" t="s">
        <v>11</v>
      </c>
    </row>
    <row r="231" spans="1:9" x14ac:dyDescent="0.3">
      <c r="A231" s="2">
        <v>44348</v>
      </c>
      <c r="B231" t="s">
        <v>34</v>
      </c>
      <c r="C231" t="s">
        <v>35</v>
      </c>
      <c r="D231" t="s">
        <v>36</v>
      </c>
      <c r="E231" t="s">
        <v>26</v>
      </c>
      <c r="F231" s="4">
        <v>8827</v>
      </c>
      <c r="G231" s="4">
        <v>15000</v>
      </c>
      <c r="H231" s="4">
        <f t="shared" si="3"/>
        <v>0</v>
      </c>
      <c r="I231" t="s">
        <v>43</v>
      </c>
    </row>
    <row r="232" spans="1:9" x14ac:dyDescent="0.3">
      <c r="A232" s="2">
        <v>44348</v>
      </c>
      <c r="B232" t="s">
        <v>56</v>
      </c>
      <c r="C232" t="s">
        <v>57</v>
      </c>
      <c r="D232" t="s">
        <v>58</v>
      </c>
      <c r="E232" t="s">
        <v>26</v>
      </c>
      <c r="F232" s="4">
        <v>9836.8000000000011</v>
      </c>
      <c r="G232" s="4">
        <v>15000</v>
      </c>
      <c r="H232" s="4">
        <f t="shared" si="3"/>
        <v>0</v>
      </c>
      <c r="I232" t="s">
        <v>11</v>
      </c>
    </row>
    <row r="233" spans="1:9" x14ac:dyDescent="0.3">
      <c r="A233" s="2">
        <v>44348</v>
      </c>
      <c r="B233" t="s">
        <v>34</v>
      </c>
      <c r="C233" t="s">
        <v>35</v>
      </c>
      <c r="D233" t="s">
        <v>36</v>
      </c>
      <c r="E233" t="s">
        <v>26</v>
      </c>
      <c r="F233" s="4">
        <v>10032</v>
      </c>
      <c r="G233" s="4">
        <v>15000</v>
      </c>
      <c r="H233" s="4">
        <f t="shared" si="3"/>
        <v>0</v>
      </c>
      <c r="I233" t="s">
        <v>11</v>
      </c>
    </row>
    <row r="234" spans="1:9" x14ac:dyDescent="0.3">
      <c r="A234" s="2">
        <v>44348</v>
      </c>
      <c r="B234" t="s">
        <v>34</v>
      </c>
      <c r="C234" t="s">
        <v>35</v>
      </c>
      <c r="D234" t="s">
        <v>36</v>
      </c>
      <c r="E234" t="s">
        <v>26</v>
      </c>
      <c r="F234" s="4">
        <v>15953.599999999999</v>
      </c>
      <c r="G234" s="4">
        <v>15000</v>
      </c>
      <c r="H234" s="4">
        <f t="shared" si="3"/>
        <v>1595.36</v>
      </c>
      <c r="I234" t="s">
        <v>15</v>
      </c>
    </row>
    <row r="235" spans="1:9" x14ac:dyDescent="0.3">
      <c r="A235" s="2">
        <v>44348</v>
      </c>
      <c r="B235" t="s">
        <v>47</v>
      </c>
      <c r="C235" t="s">
        <v>48</v>
      </c>
      <c r="D235" t="s">
        <v>49</v>
      </c>
      <c r="E235" t="s">
        <v>26</v>
      </c>
      <c r="F235" s="4">
        <v>25560</v>
      </c>
      <c r="G235" s="4">
        <v>15000</v>
      </c>
      <c r="H235" s="4">
        <f t="shared" si="3"/>
        <v>2556</v>
      </c>
      <c r="I235" t="s">
        <v>11</v>
      </c>
    </row>
    <row r="236" spans="1:9" x14ac:dyDescent="0.3">
      <c r="A236" s="2">
        <v>44348</v>
      </c>
      <c r="B236" t="s">
        <v>34</v>
      </c>
      <c r="C236" t="s">
        <v>35</v>
      </c>
      <c r="D236" t="s">
        <v>36</v>
      </c>
      <c r="E236" t="s">
        <v>26</v>
      </c>
      <c r="F236" s="4">
        <v>35695</v>
      </c>
      <c r="G236" s="4">
        <v>15000</v>
      </c>
      <c r="H236" s="4">
        <f t="shared" si="3"/>
        <v>3569.5</v>
      </c>
      <c r="I236" t="s">
        <v>15</v>
      </c>
    </row>
    <row r="237" spans="1:9" x14ac:dyDescent="0.3">
      <c r="A237" s="2">
        <v>44378</v>
      </c>
      <c r="B237" t="s">
        <v>56</v>
      </c>
      <c r="C237" t="s">
        <v>57</v>
      </c>
      <c r="D237" t="s">
        <v>58</v>
      </c>
      <c r="E237" t="s">
        <v>26</v>
      </c>
      <c r="F237" s="4">
        <v>9405.2999999999993</v>
      </c>
      <c r="G237" s="4">
        <v>15000</v>
      </c>
      <c r="H237" s="4">
        <f t="shared" si="3"/>
        <v>0</v>
      </c>
      <c r="I237" t="s">
        <v>15</v>
      </c>
    </row>
    <row r="238" spans="1:9" x14ac:dyDescent="0.3">
      <c r="A238" s="2">
        <v>44378</v>
      </c>
      <c r="B238" t="s">
        <v>47</v>
      </c>
      <c r="C238" t="s">
        <v>48</v>
      </c>
      <c r="D238" t="s">
        <v>49</v>
      </c>
      <c r="E238" t="s">
        <v>26</v>
      </c>
      <c r="F238" s="4">
        <v>9704.1999999999989</v>
      </c>
      <c r="G238" s="4">
        <v>15000</v>
      </c>
      <c r="H238" s="4">
        <f t="shared" si="3"/>
        <v>0</v>
      </c>
      <c r="I238" t="s">
        <v>43</v>
      </c>
    </row>
    <row r="239" spans="1:9" x14ac:dyDescent="0.3">
      <c r="A239" s="2">
        <v>44378</v>
      </c>
      <c r="B239" t="s">
        <v>56</v>
      </c>
      <c r="C239" t="s">
        <v>57</v>
      </c>
      <c r="D239" t="s">
        <v>58</v>
      </c>
      <c r="E239" t="s">
        <v>26</v>
      </c>
      <c r="F239" s="4">
        <v>13674</v>
      </c>
      <c r="G239" s="4">
        <v>15000</v>
      </c>
      <c r="H239" s="4">
        <f t="shared" si="3"/>
        <v>0</v>
      </c>
      <c r="I239" t="s">
        <v>15</v>
      </c>
    </row>
    <row r="240" spans="1:9" x14ac:dyDescent="0.3">
      <c r="A240" s="2">
        <v>44378</v>
      </c>
      <c r="B240" t="s">
        <v>34</v>
      </c>
      <c r="C240" t="s">
        <v>35</v>
      </c>
      <c r="D240" t="s">
        <v>36</v>
      </c>
      <c r="E240" t="s">
        <v>26</v>
      </c>
      <c r="F240" s="4">
        <v>21120.400000000001</v>
      </c>
      <c r="G240" s="4">
        <v>15000</v>
      </c>
      <c r="H240" s="4">
        <f t="shared" si="3"/>
        <v>2112.0400000000004</v>
      </c>
      <c r="I240" t="s">
        <v>15</v>
      </c>
    </row>
    <row r="241" spans="1:9" x14ac:dyDescent="0.3">
      <c r="A241" s="2">
        <v>44378</v>
      </c>
      <c r="B241" t="s">
        <v>34</v>
      </c>
      <c r="C241" t="s">
        <v>35</v>
      </c>
      <c r="D241" t="s">
        <v>36</v>
      </c>
      <c r="E241" t="s">
        <v>26</v>
      </c>
      <c r="F241" s="4">
        <v>23997.600000000002</v>
      </c>
      <c r="G241" s="4">
        <v>15000</v>
      </c>
      <c r="H241" s="4">
        <f t="shared" si="3"/>
        <v>2399.7600000000002</v>
      </c>
      <c r="I241" t="s">
        <v>11</v>
      </c>
    </row>
    <row r="242" spans="1:9" x14ac:dyDescent="0.3">
      <c r="A242" s="2">
        <v>44378</v>
      </c>
      <c r="B242" t="s">
        <v>34</v>
      </c>
      <c r="C242" t="s">
        <v>35</v>
      </c>
      <c r="D242" t="s">
        <v>36</v>
      </c>
      <c r="E242" t="s">
        <v>26</v>
      </c>
      <c r="F242" s="4">
        <v>35715.4</v>
      </c>
      <c r="G242" s="4">
        <v>15000</v>
      </c>
      <c r="H242" s="4">
        <f t="shared" si="3"/>
        <v>3571.5400000000004</v>
      </c>
      <c r="I242" t="s">
        <v>43</v>
      </c>
    </row>
    <row r="243" spans="1:9" x14ac:dyDescent="0.3">
      <c r="A243" s="2">
        <v>44409</v>
      </c>
      <c r="B243" t="s">
        <v>34</v>
      </c>
      <c r="C243" t="s">
        <v>35</v>
      </c>
      <c r="D243" t="s">
        <v>36</v>
      </c>
      <c r="E243" t="s">
        <v>26</v>
      </c>
      <c r="F243" s="4">
        <v>3386.6000000000004</v>
      </c>
      <c r="G243" s="4">
        <v>15000</v>
      </c>
      <c r="H243" s="4">
        <f t="shared" si="3"/>
        <v>0</v>
      </c>
      <c r="I243" t="s">
        <v>15</v>
      </c>
    </row>
    <row r="244" spans="1:9" x14ac:dyDescent="0.3">
      <c r="A244" s="2">
        <v>44409</v>
      </c>
      <c r="B244" t="s">
        <v>47</v>
      </c>
      <c r="C244" t="s">
        <v>48</v>
      </c>
      <c r="D244" t="s">
        <v>49</v>
      </c>
      <c r="E244" t="s">
        <v>26</v>
      </c>
      <c r="F244" s="4">
        <v>4028</v>
      </c>
      <c r="G244" s="4">
        <v>15000</v>
      </c>
      <c r="H244" s="4">
        <f t="shared" si="3"/>
        <v>0</v>
      </c>
      <c r="I244" t="s">
        <v>11</v>
      </c>
    </row>
    <row r="245" spans="1:9" x14ac:dyDescent="0.3">
      <c r="A245" s="2">
        <v>44409</v>
      </c>
      <c r="B245" t="s">
        <v>23</v>
      </c>
      <c r="C245" t="s">
        <v>24</v>
      </c>
      <c r="D245" t="s">
        <v>25</v>
      </c>
      <c r="E245" t="s">
        <v>26</v>
      </c>
      <c r="F245" s="4">
        <v>5532.7999999999993</v>
      </c>
      <c r="G245" s="4">
        <v>15000</v>
      </c>
      <c r="H245" s="4">
        <f t="shared" si="3"/>
        <v>0</v>
      </c>
      <c r="I245" t="s">
        <v>15</v>
      </c>
    </row>
    <row r="246" spans="1:9" x14ac:dyDescent="0.3">
      <c r="A246" s="2">
        <v>44409</v>
      </c>
      <c r="B246" t="s">
        <v>34</v>
      </c>
      <c r="C246" t="s">
        <v>35</v>
      </c>
      <c r="D246" t="s">
        <v>36</v>
      </c>
      <c r="E246" t="s">
        <v>26</v>
      </c>
      <c r="F246" s="4">
        <v>10200</v>
      </c>
      <c r="G246" s="4">
        <v>15000</v>
      </c>
      <c r="H246" s="4">
        <f t="shared" si="3"/>
        <v>0</v>
      </c>
      <c r="I246" t="s">
        <v>43</v>
      </c>
    </row>
    <row r="247" spans="1:9" x14ac:dyDescent="0.3">
      <c r="A247" s="2">
        <v>44409</v>
      </c>
      <c r="B247" t="s">
        <v>23</v>
      </c>
      <c r="C247" t="s">
        <v>24</v>
      </c>
      <c r="D247" t="s">
        <v>25</v>
      </c>
      <c r="E247" t="s">
        <v>26</v>
      </c>
      <c r="F247" s="4">
        <v>13923</v>
      </c>
      <c r="G247" s="4">
        <v>15000</v>
      </c>
      <c r="H247" s="4">
        <f t="shared" si="3"/>
        <v>0</v>
      </c>
      <c r="I247" t="s">
        <v>43</v>
      </c>
    </row>
    <row r="248" spans="1:9" x14ac:dyDescent="0.3">
      <c r="A248" s="2">
        <v>44409</v>
      </c>
      <c r="B248" t="s">
        <v>47</v>
      </c>
      <c r="C248" t="s">
        <v>48</v>
      </c>
      <c r="D248" t="s">
        <v>49</v>
      </c>
      <c r="E248" t="s">
        <v>26</v>
      </c>
      <c r="F248" s="4">
        <v>17593.399999999998</v>
      </c>
      <c r="G248" s="4">
        <v>15000</v>
      </c>
      <c r="H248" s="4">
        <f t="shared" si="3"/>
        <v>1759.34</v>
      </c>
      <c r="I248" t="s">
        <v>15</v>
      </c>
    </row>
    <row r="249" spans="1:9" x14ac:dyDescent="0.3">
      <c r="A249" s="2">
        <v>44409</v>
      </c>
      <c r="B249" t="s">
        <v>56</v>
      </c>
      <c r="C249" t="s">
        <v>57</v>
      </c>
      <c r="D249" t="s">
        <v>58</v>
      </c>
      <c r="E249" t="s">
        <v>26</v>
      </c>
      <c r="F249" s="4">
        <v>17666</v>
      </c>
      <c r="G249" s="4">
        <v>15000</v>
      </c>
      <c r="H249" s="4">
        <f t="shared" si="3"/>
        <v>1766.6000000000001</v>
      </c>
      <c r="I249" t="s">
        <v>11</v>
      </c>
    </row>
    <row r="250" spans="1:9" x14ac:dyDescent="0.3">
      <c r="A250" s="2">
        <v>44409</v>
      </c>
      <c r="B250" t="s">
        <v>34</v>
      </c>
      <c r="C250" t="s">
        <v>35</v>
      </c>
      <c r="D250" t="s">
        <v>36</v>
      </c>
      <c r="E250" t="s">
        <v>26</v>
      </c>
      <c r="F250" s="4">
        <v>21420</v>
      </c>
      <c r="G250" s="4">
        <v>15000</v>
      </c>
      <c r="H250" s="4">
        <f t="shared" si="3"/>
        <v>2142</v>
      </c>
      <c r="I250" t="s">
        <v>43</v>
      </c>
    </row>
    <row r="251" spans="1:9" x14ac:dyDescent="0.3">
      <c r="A251" s="2">
        <v>44409</v>
      </c>
      <c r="B251" t="s">
        <v>23</v>
      </c>
      <c r="C251" t="s">
        <v>24</v>
      </c>
      <c r="D251" t="s">
        <v>25</v>
      </c>
      <c r="E251" t="s">
        <v>26</v>
      </c>
      <c r="F251" s="4">
        <v>24080</v>
      </c>
      <c r="G251" s="4">
        <v>15000</v>
      </c>
      <c r="H251" s="4">
        <f t="shared" si="3"/>
        <v>2408</v>
      </c>
      <c r="I251" t="s">
        <v>11</v>
      </c>
    </row>
    <row r="252" spans="1:9" x14ac:dyDescent="0.3">
      <c r="A252" s="2">
        <v>44409</v>
      </c>
      <c r="B252" t="s">
        <v>47</v>
      </c>
      <c r="C252" t="s">
        <v>48</v>
      </c>
      <c r="D252" t="s">
        <v>49</v>
      </c>
      <c r="E252" t="s">
        <v>26</v>
      </c>
      <c r="F252" s="4">
        <v>27531</v>
      </c>
      <c r="G252" s="4">
        <v>15000</v>
      </c>
      <c r="H252" s="4">
        <f t="shared" si="3"/>
        <v>2753.1000000000004</v>
      </c>
      <c r="I252" t="s">
        <v>43</v>
      </c>
    </row>
    <row r="253" spans="1:9" x14ac:dyDescent="0.3">
      <c r="A253" s="2">
        <v>44409</v>
      </c>
      <c r="B253" t="s">
        <v>56</v>
      </c>
      <c r="C253" t="s">
        <v>57</v>
      </c>
      <c r="D253" t="s">
        <v>58</v>
      </c>
      <c r="E253" t="s">
        <v>26</v>
      </c>
      <c r="F253" s="4">
        <v>32795.700000000004</v>
      </c>
      <c r="G253" s="4">
        <v>15000</v>
      </c>
      <c r="H253" s="4">
        <f t="shared" si="3"/>
        <v>3279.5700000000006</v>
      </c>
      <c r="I253" t="s">
        <v>15</v>
      </c>
    </row>
    <row r="254" spans="1:9" x14ac:dyDescent="0.3">
      <c r="A254" s="2">
        <v>44440</v>
      </c>
      <c r="B254" t="s">
        <v>47</v>
      </c>
      <c r="C254" t="s">
        <v>48</v>
      </c>
      <c r="D254" t="s">
        <v>49</v>
      </c>
      <c r="E254" t="s">
        <v>26</v>
      </c>
      <c r="F254" s="4">
        <v>7008</v>
      </c>
      <c r="G254" s="4">
        <v>15000</v>
      </c>
      <c r="H254" s="4">
        <f t="shared" si="3"/>
        <v>0</v>
      </c>
      <c r="I254" t="s">
        <v>43</v>
      </c>
    </row>
    <row r="255" spans="1:9" x14ac:dyDescent="0.3">
      <c r="A255" s="2">
        <v>44440</v>
      </c>
      <c r="B255" t="s">
        <v>23</v>
      </c>
      <c r="C255" t="s">
        <v>24</v>
      </c>
      <c r="D255" t="s">
        <v>25</v>
      </c>
      <c r="E255" t="s">
        <v>26</v>
      </c>
      <c r="F255" s="4">
        <v>8099.6999999999989</v>
      </c>
      <c r="G255" s="4">
        <v>15000</v>
      </c>
      <c r="H255" s="4">
        <f t="shared" si="3"/>
        <v>0</v>
      </c>
      <c r="I255" t="s">
        <v>11</v>
      </c>
    </row>
    <row r="256" spans="1:9" x14ac:dyDescent="0.3">
      <c r="A256" s="2">
        <v>44440</v>
      </c>
      <c r="B256" t="s">
        <v>34</v>
      </c>
      <c r="C256" t="s">
        <v>35</v>
      </c>
      <c r="D256" t="s">
        <v>36</v>
      </c>
      <c r="E256" t="s">
        <v>26</v>
      </c>
      <c r="F256" s="4">
        <v>9840</v>
      </c>
      <c r="G256" s="4">
        <v>15000</v>
      </c>
      <c r="H256" s="4">
        <f t="shared" si="3"/>
        <v>0</v>
      </c>
      <c r="I256" t="s">
        <v>15</v>
      </c>
    </row>
    <row r="257" spans="1:9" x14ac:dyDescent="0.3">
      <c r="A257" s="2">
        <v>44440</v>
      </c>
      <c r="B257" t="s">
        <v>50</v>
      </c>
      <c r="C257" t="s">
        <v>51</v>
      </c>
      <c r="D257" t="s">
        <v>52</v>
      </c>
      <c r="E257" t="s">
        <v>26</v>
      </c>
      <c r="F257" s="4">
        <v>10218</v>
      </c>
      <c r="G257" s="4">
        <v>15000</v>
      </c>
      <c r="H257" s="4">
        <f t="shared" si="3"/>
        <v>0</v>
      </c>
      <c r="I257" t="s">
        <v>15</v>
      </c>
    </row>
    <row r="258" spans="1:9" x14ac:dyDescent="0.3">
      <c r="A258" s="2">
        <v>44440</v>
      </c>
      <c r="B258" t="s">
        <v>34</v>
      </c>
      <c r="C258" t="s">
        <v>35</v>
      </c>
      <c r="D258" t="s">
        <v>36</v>
      </c>
      <c r="E258" t="s">
        <v>26</v>
      </c>
      <c r="F258" s="4">
        <v>14311.2</v>
      </c>
      <c r="G258" s="4">
        <v>15000</v>
      </c>
      <c r="H258" s="4">
        <f t="shared" ref="H258:H321" si="4">IF(F258&gt;=G258,SUM(F258*$L$1),0)</f>
        <v>0</v>
      </c>
      <c r="I258" t="s">
        <v>11</v>
      </c>
    </row>
    <row r="259" spans="1:9" x14ac:dyDescent="0.3">
      <c r="A259" s="2">
        <v>44440</v>
      </c>
      <c r="B259" t="s">
        <v>34</v>
      </c>
      <c r="C259" t="s">
        <v>35</v>
      </c>
      <c r="D259" t="s">
        <v>36</v>
      </c>
      <c r="E259" t="s">
        <v>26</v>
      </c>
      <c r="F259" s="4">
        <v>14715.2</v>
      </c>
      <c r="G259" s="4">
        <v>15000</v>
      </c>
      <c r="H259" s="4">
        <f t="shared" si="4"/>
        <v>0</v>
      </c>
      <c r="I259" t="s">
        <v>15</v>
      </c>
    </row>
    <row r="260" spans="1:9" x14ac:dyDescent="0.3">
      <c r="A260" s="2">
        <v>44440</v>
      </c>
      <c r="B260" t="s">
        <v>56</v>
      </c>
      <c r="C260" t="s">
        <v>57</v>
      </c>
      <c r="D260" t="s">
        <v>58</v>
      </c>
      <c r="E260" t="s">
        <v>26</v>
      </c>
      <c r="F260" s="4">
        <v>19147.8</v>
      </c>
      <c r="G260" s="4">
        <v>15000</v>
      </c>
      <c r="H260" s="4">
        <f t="shared" si="4"/>
        <v>1914.78</v>
      </c>
      <c r="I260" t="s">
        <v>15</v>
      </c>
    </row>
    <row r="261" spans="1:9" x14ac:dyDescent="0.3">
      <c r="A261" s="2">
        <v>44440</v>
      </c>
      <c r="B261" t="s">
        <v>34</v>
      </c>
      <c r="C261" t="s">
        <v>35</v>
      </c>
      <c r="D261" t="s">
        <v>36</v>
      </c>
      <c r="E261" t="s">
        <v>26</v>
      </c>
      <c r="F261" s="4">
        <v>20760.300000000003</v>
      </c>
      <c r="G261" s="4">
        <v>15000</v>
      </c>
      <c r="H261" s="4">
        <f t="shared" si="4"/>
        <v>2076.0300000000002</v>
      </c>
      <c r="I261" t="s">
        <v>15</v>
      </c>
    </row>
    <row r="262" spans="1:9" x14ac:dyDescent="0.3">
      <c r="A262" s="2">
        <v>44440</v>
      </c>
      <c r="B262" t="s">
        <v>56</v>
      </c>
      <c r="C262" t="s">
        <v>57</v>
      </c>
      <c r="D262" t="s">
        <v>58</v>
      </c>
      <c r="E262" t="s">
        <v>26</v>
      </c>
      <c r="F262" s="4">
        <v>24579.8</v>
      </c>
      <c r="G262" s="4">
        <v>15000</v>
      </c>
      <c r="H262" s="4">
        <f t="shared" si="4"/>
        <v>2457.98</v>
      </c>
      <c r="I262" t="s">
        <v>11</v>
      </c>
    </row>
    <row r="263" spans="1:9" x14ac:dyDescent="0.3">
      <c r="A263" s="2">
        <v>44440</v>
      </c>
      <c r="B263" t="s">
        <v>56</v>
      </c>
      <c r="C263" t="s">
        <v>57</v>
      </c>
      <c r="D263" t="s">
        <v>58</v>
      </c>
      <c r="E263" t="s">
        <v>26</v>
      </c>
      <c r="F263" s="4">
        <v>25946.300000000003</v>
      </c>
      <c r="G263" s="4">
        <v>15000</v>
      </c>
      <c r="H263" s="4">
        <f t="shared" si="4"/>
        <v>2594.6300000000006</v>
      </c>
      <c r="I263" t="s">
        <v>43</v>
      </c>
    </row>
    <row r="264" spans="1:9" x14ac:dyDescent="0.3">
      <c r="A264" s="2">
        <v>44440</v>
      </c>
      <c r="B264" t="s">
        <v>23</v>
      </c>
      <c r="C264" t="s">
        <v>24</v>
      </c>
      <c r="D264" t="s">
        <v>25</v>
      </c>
      <c r="E264" t="s">
        <v>26</v>
      </c>
      <c r="F264" s="4">
        <v>30367.999999999996</v>
      </c>
      <c r="G264" s="4">
        <v>15000</v>
      </c>
      <c r="H264" s="4">
        <f t="shared" si="4"/>
        <v>3036.7999999999997</v>
      </c>
      <c r="I264" t="s">
        <v>15</v>
      </c>
    </row>
    <row r="265" spans="1:9" x14ac:dyDescent="0.3">
      <c r="A265" s="2">
        <v>44440</v>
      </c>
      <c r="B265" t="s">
        <v>47</v>
      </c>
      <c r="C265" t="s">
        <v>48</v>
      </c>
      <c r="D265" t="s">
        <v>49</v>
      </c>
      <c r="E265" t="s">
        <v>26</v>
      </c>
      <c r="F265" s="4">
        <v>35640</v>
      </c>
      <c r="G265" s="4">
        <v>15000</v>
      </c>
      <c r="H265" s="4">
        <f t="shared" si="4"/>
        <v>3564</v>
      </c>
      <c r="I265" t="s">
        <v>11</v>
      </c>
    </row>
    <row r="266" spans="1:9" x14ac:dyDescent="0.3">
      <c r="A266" s="2">
        <v>44470</v>
      </c>
      <c r="B266" t="s">
        <v>50</v>
      </c>
      <c r="C266" t="s">
        <v>51</v>
      </c>
      <c r="D266" t="s">
        <v>52</v>
      </c>
      <c r="E266" t="s">
        <v>26</v>
      </c>
      <c r="F266" s="4">
        <v>4201.6000000000004</v>
      </c>
      <c r="G266" s="4">
        <v>15000</v>
      </c>
      <c r="H266" s="4">
        <f t="shared" si="4"/>
        <v>0</v>
      </c>
      <c r="I266" t="s">
        <v>15</v>
      </c>
    </row>
    <row r="267" spans="1:9" x14ac:dyDescent="0.3">
      <c r="A267" s="2">
        <v>44470</v>
      </c>
      <c r="B267" t="s">
        <v>23</v>
      </c>
      <c r="C267" t="s">
        <v>24</v>
      </c>
      <c r="D267" t="s">
        <v>25</v>
      </c>
      <c r="E267" t="s">
        <v>26</v>
      </c>
      <c r="F267" s="4">
        <v>15262.8</v>
      </c>
      <c r="G267" s="4">
        <v>15000</v>
      </c>
      <c r="H267" s="4">
        <f t="shared" si="4"/>
        <v>1526.28</v>
      </c>
      <c r="I267" t="s">
        <v>43</v>
      </c>
    </row>
    <row r="268" spans="1:9" x14ac:dyDescent="0.3">
      <c r="A268" s="2">
        <v>44470</v>
      </c>
      <c r="B268" t="s">
        <v>56</v>
      </c>
      <c r="C268" t="s">
        <v>57</v>
      </c>
      <c r="D268" t="s">
        <v>58</v>
      </c>
      <c r="E268" t="s">
        <v>26</v>
      </c>
      <c r="F268" s="4">
        <v>20790</v>
      </c>
      <c r="G268" s="4">
        <v>15000</v>
      </c>
      <c r="H268" s="4">
        <f t="shared" si="4"/>
        <v>2079</v>
      </c>
      <c r="I268" t="s">
        <v>15</v>
      </c>
    </row>
    <row r="269" spans="1:9" x14ac:dyDescent="0.3">
      <c r="A269" s="2">
        <v>44470</v>
      </c>
      <c r="B269" t="s">
        <v>50</v>
      </c>
      <c r="C269" t="s">
        <v>51</v>
      </c>
      <c r="D269" t="s">
        <v>52</v>
      </c>
      <c r="E269" t="s">
        <v>26</v>
      </c>
      <c r="F269" s="4">
        <v>21878.5</v>
      </c>
      <c r="G269" s="4">
        <v>15000</v>
      </c>
      <c r="H269" s="4">
        <f t="shared" si="4"/>
        <v>2187.85</v>
      </c>
      <c r="I269" t="s">
        <v>11</v>
      </c>
    </row>
    <row r="270" spans="1:9" x14ac:dyDescent="0.3">
      <c r="A270" s="2">
        <v>44470</v>
      </c>
      <c r="B270" t="s">
        <v>56</v>
      </c>
      <c r="C270" t="s">
        <v>57</v>
      </c>
      <c r="D270" t="s">
        <v>58</v>
      </c>
      <c r="E270" t="s">
        <v>26</v>
      </c>
      <c r="F270" s="4">
        <v>22136.800000000003</v>
      </c>
      <c r="G270" s="4">
        <v>15000</v>
      </c>
      <c r="H270" s="4">
        <f t="shared" si="4"/>
        <v>2213.6800000000003</v>
      </c>
      <c r="I270" t="s">
        <v>11</v>
      </c>
    </row>
    <row r="271" spans="1:9" x14ac:dyDescent="0.3">
      <c r="A271" s="2">
        <v>44470</v>
      </c>
      <c r="B271" t="s">
        <v>56</v>
      </c>
      <c r="C271" t="s">
        <v>57</v>
      </c>
      <c r="D271" t="s">
        <v>58</v>
      </c>
      <c r="E271" t="s">
        <v>26</v>
      </c>
      <c r="F271" s="4">
        <v>23240.400000000001</v>
      </c>
      <c r="G271" s="4">
        <v>15000</v>
      </c>
      <c r="H271" s="4">
        <f t="shared" si="4"/>
        <v>2324.0400000000004</v>
      </c>
      <c r="I271" t="s">
        <v>15</v>
      </c>
    </row>
    <row r="272" spans="1:9" x14ac:dyDescent="0.3">
      <c r="A272" s="2">
        <v>44470</v>
      </c>
      <c r="B272" t="s">
        <v>50</v>
      </c>
      <c r="C272" t="s">
        <v>51</v>
      </c>
      <c r="D272" t="s">
        <v>52</v>
      </c>
      <c r="E272" t="s">
        <v>26</v>
      </c>
      <c r="F272" s="4">
        <v>41989.599999999999</v>
      </c>
      <c r="G272" s="4">
        <v>15000</v>
      </c>
      <c r="H272" s="4">
        <f t="shared" si="4"/>
        <v>4198.96</v>
      </c>
      <c r="I272" t="s">
        <v>11</v>
      </c>
    </row>
    <row r="273" spans="1:9" x14ac:dyDescent="0.3">
      <c r="A273" s="2">
        <v>44501</v>
      </c>
      <c r="B273" t="s">
        <v>34</v>
      </c>
      <c r="C273" t="s">
        <v>35</v>
      </c>
      <c r="D273" t="s">
        <v>36</v>
      </c>
      <c r="E273" t="s">
        <v>26</v>
      </c>
      <c r="F273" s="4">
        <v>9006</v>
      </c>
      <c r="G273" s="4">
        <v>15000</v>
      </c>
      <c r="H273" s="4">
        <f t="shared" si="4"/>
        <v>0</v>
      </c>
      <c r="I273" t="s">
        <v>43</v>
      </c>
    </row>
    <row r="274" spans="1:9" x14ac:dyDescent="0.3">
      <c r="A274" s="2">
        <v>44501</v>
      </c>
      <c r="B274" t="s">
        <v>50</v>
      </c>
      <c r="C274" t="s">
        <v>51</v>
      </c>
      <c r="D274" t="s">
        <v>52</v>
      </c>
      <c r="E274" t="s">
        <v>26</v>
      </c>
      <c r="F274" s="4">
        <v>10573.5</v>
      </c>
      <c r="G274" s="4">
        <v>15000</v>
      </c>
      <c r="H274" s="4">
        <f t="shared" si="4"/>
        <v>0</v>
      </c>
      <c r="I274" t="s">
        <v>11</v>
      </c>
    </row>
    <row r="275" spans="1:9" x14ac:dyDescent="0.3">
      <c r="A275" s="2">
        <v>44501</v>
      </c>
      <c r="B275" t="s">
        <v>47</v>
      </c>
      <c r="C275" t="s">
        <v>48</v>
      </c>
      <c r="D275" t="s">
        <v>49</v>
      </c>
      <c r="E275" t="s">
        <v>26</v>
      </c>
      <c r="F275" s="4">
        <v>13230</v>
      </c>
      <c r="G275" s="4">
        <v>15000</v>
      </c>
      <c r="H275" s="4">
        <f t="shared" si="4"/>
        <v>0</v>
      </c>
      <c r="I275" t="s">
        <v>15</v>
      </c>
    </row>
    <row r="276" spans="1:9" x14ac:dyDescent="0.3">
      <c r="A276" s="2">
        <v>44501</v>
      </c>
      <c r="B276" t="s">
        <v>23</v>
      </c>
      <c r="C276" t="s">
        <v>24</v>
      </c>
      <c r="D276" t="s">
        <v>25</v>
      </c>
      <c r="E276" t="s">
        <v>26</v>
      </c>
      <c r="F276" s="4">
        <v>15403.600000000002</v>
      </c>
      <c r="G276" s="4">
        <v>15000</v>
      </c>
      <c r="H276" s="4">
        <f t="shared" si="4"/>
        <v>1540.3600000000004</v>
      </c>
      <c r="I276" t="s">
        <v>15</v>
      </c>
    </row>
    <row r="277" spans="1:9" x14ac:dyDescent="0.3">
      <c r="A277" s="2">
        <v>44501</v>
      </c>
      <c r="B277" t="s">
        <v>34</v>
      </c>
      <c r="C277" t="s">
        <v>35</v>
      </c>
      <c r="D277" t="s">
        <v>36</v>
      </c>
      <c r="E277" t="s">
        <v>26</v>
      </c>
      <c r="F277" s="4">
        <v>16394.399999999998</v>
      </c>
      <c r="G277" s="4">
        <v>15000</v>
      </c>
      <c r="H277" s="4">
        <f t="shared" si="4"/>
        <v>1639.4399999999998</v>
      </c>
      <c r="I277" t="s">
        <v>15</v>
      </c>
    </row>
    <row r="278" spans="1:9" x14ac:dyDescent="0.3">
      <c r="A278" s="2">
        <v>44501</v>
      </c>
      <c r="B278" t="s">
        <v>34</v>
      </c>
      <c r="C278" t="s">
        <v>35</v>
      </c>
      <c r="D278" t="s">
        <v>36</v>
      </c>
      <c r="E278" t="s">
        <v>26</v>
      </c>
      <c r="F278" s="4">
        <v>16606</v>
      </c>
      <c r="G278" s="4">
        <v>15000</v>
      </c>
      <c r="H278" s="4">
        <f t="shared" si="4"/>
        <v>1660.6000000000001</v>
      </c>
      <c r="I278" t="s">
        <v>43</v>
      </c>
    </row>
    <row r="279" spans="1:9" x14ac:dyDescent="0.3">
      <c r="A279" s="2">
        <v>44501</v>
      </c>
      <c r="B279" t="s">
        <v>23</v>
      </c>
      <c r="C279" t="s">
        <v>24</v>
      </c>
      <c r="D279" t="s">
        <v>25</v>
      </c>
      <c r="E279" t="s">
        <v>26</v>
      </c>
      <c r="F279" s="4">
        <v>18452.599999999999</v>
      </c>
      <c r="G279" s="4">
        <v>15000</v>
      </c>
      <c r="H279" s="4">
        <f t="shared" si="4"/>
        <v>1845.26</v>
      </c>
      <c r="I279" t="s">
        <v>43</v>
      </c>
    </row>
    <row r="280" spans="1:9" x14ac:dyDescent="0.3">
      <c r="A280" s="2">
        <v>44501</v>
      </c>
      <c r="B280" t="s">
        <v>50</v>
      </c>
      <c r="C280" t="s">
        <v>51</v>
      </c>
      <c r="D280" t="s">
        <v>52</v>
      </c>
      <c r="E280" t="s">
        <v>26</v>
      </c>
      <c r="F280" s="4">
        <v>20062.5</v>
      </c>
      <c r="G280" s="4">
        <v>15000</v>
      </c>
      <c r="H280" s="4">
        <f t="shared" si="4"/>
        <v>2006.25</v>
      </c>
      <c r="I280" t="s">
        <v>11</v>
      </c>
    </row>
    <row r="281" spans="1:9" x14ac:dyDescent="0.3">
      <c r="A281" s="2">
        <v>44501</v>
      </c>
      <c r="B281" t="s">
        <v>56</v>
      </c>
      <c r="C281" t="s">
        <v>57</v>
      </c>
      <c r="D281" t="s">
        <v>58</v>
      </c>
      <c r="E281" t="s">
        <v>26</v>
      </c>
      <c r="F281" s="4">
        <v>22900.499999999996</v>
      </c>
      <c r="G281" s="4">
        <v>15000</v>
      </c>
      <c r="H281" s="4">
        <f t="shared" si="4"/>
        <v>2290.0499999999997</v>
      </c>
      <c r="I281" t="s">
        <v>11</v>
      </c>
    </row>
    <row r="282" spans="1:9" x14ac:dyDescent="0.3">
      <c r="A282" s="2">
        <v>44501</v>
      </c>
      <c r="B282" t="s">
        <v>56</v>
      </c>
      <c r="C282" t="s">
        <v>57</v>
      </c>
      <c r="D282" t="s">
        <v>58</v>
      </c>
      <c r="E282" t="s">
        <v>26</v>
      </c>
      <c r="F282" s="4">
        <v>23057.999999999996</v>
      </c>
      <c r="G282" s="4">
        <v>15000</v>
      </c>
      <c r="H282" s="4">
        <f t="shared" si="4"/>
        <v>2305.7999999999997</v>
      </c>
      <c r="I282" t="s">
        <v>43</v>
      </c>
    </row>
    <row r="283" spans="1:9" x14ac:dyDescent="0.3">
      <c r="A283" s="2">
        <v>44501</v>
      </c>
      <c r="B283" t="s">
        <v>34</v>
      </c>
      <c r="C283" t="s">
        <v>35</v>
      </c>
      <c r="D283" t="s">
        <v>36</v>
      </c>
      <c r="E283" t="s">
        <v>26</v>
      </c>
      <c r="F283" s="4">
        <v>37560</v>
      </c>
      <c r="G283" s="4">
        <v>15000</v>
      </c>
      <c r="H283" s="4">
        <f t="shared" si="4"/>
        <v>3756</v>
      </c>
      <c r="I283" t="s">
        <v>43</v>
      </c>
    </row>
    <row r="284" spans="1:9" x14ac:dyDescent="0.3">
      <c r="A284" s="2">
        <v>44501</v>
      </c>
      <c r="B284" t="s">
        <v>50</v>
      </c>
      <c r="C284" t="s">
        <v>51</v>
      </c>
      <c r="D284" t="s">
        <v>52</v>
      </c>
      <c r="E284" t="s">
        <v>26</v>
      </c>
      <c r="F284" s="4">
        <v>38570</v>
      </c>
      <c r="G284" s="4">
        <v>15000</v>
      </c>
      <c r="H284" s="4">
        <f t="shared" si="4"/>
        <v>3857</v>
      </c>
      <c r="I284" t="s">
        <v>11</v>
      </c>
    </row>
    <row r="285" spans="1:9" x14ac:dyDescent="0.3">
      <c r="A285" s="2">
        <v>44501</v>
      </c>
      <c r="B285" t="s">
        <v>23</v>
      </c>
      <c r="C285" t="s">
        <v>24</v>
      </c>
      <c r="D285" t="s">
        <v>25</v>
      </c>
      <c r="E285" t="s">
        <v>26</v>
      </c>
      <c r="F285" s="4">
        <v>39199.599999999999</v>
      </c>
      <c r="G285" s="4">
        <v>15000</v>
      </c>
      <c r="H285" s="4">
        <f t="shared" si="4"/>
        <v>3919.96</v>
      </c>
      <c r="I285" t="s">
        <v>43</v>
      </c>
    </row>
    <row r="286" spans="1:9" x14ac:dyDescent="0.3">
      <c r="A286" s="2">
        <v>44531</v>
      </c>
      <c r="B286" t="s">
        <v>34</v>
      </c>
      <c r="C286" t="s">
        <v>35</v>
      </c>
      <c r="D286" t="s">
        <v>36</v>
      </c>
      <c r="E286" t="s">
        <v>26</v>
      </c>
      <c r="F286" s="4">
        <v>8082.7999999999993</v>
      </c>
      <c r="G286" s="4">
        <v>15000</v>
      </c>
      <c r="H286" s="4">
        <f t="shared" si="4"/>
        <v>0</v>
      </c>
      <c r="I286" t="s">
        <v>11</v>
      </c>
    </row>
    <row r="287" spans="1:9" x14ac:dyDescent="0.3">
      <c r="A287" s="2">
        <v>44531</v>
      </c>
      <c r="B287" t="s">
        <v>50</v>
      </c>
      <c r="C287" t="s">
        <v>51</v>
      </c>
      <c r="D287" t="s">
        <v>52</v>
      </c>
      <c r="E287" t="s">
        <v>26</v>
      </c>
      <c r="F287" s="4">
        <v>9826.4</v>
      </c>
      <c r="G287" s="4">
        <v>15000</v>
      </c>
      <c r="H287" s="4">
        <f t="shared" si="4"/>
        <v>0</v>
      </c>
      <c r="I287" t="s">
        <v>43</v>
      </c>
    </row>
    <row r="288" spans="1:9" x14ac:dyDescent="0.3">
      <c r="A288" s="2">
        <v>44531</v>
      </c>
      <c r="B288" t="s">
        <v>56</v>
      </c>
      <c r="C288" t="s">
        <v>57</v>
      </c>
      <c r="D288" t="s">
        <v>58</v>
      </c>
      <c r="E288" t="s">
        <v>26</v>
      </c>
      <c r="F288" s="4">
        <v>12328</v>
      </c>
      <c r="G288" s="4">
        <v>15000</v>
      </c>
      <c r="H288" s="4">
        <f t="shared" si="4"/>
        <v>0</v>
      </c>
      <c r="I288" t="s">
        <v>15</v>
      </c>
    </row>
    <row r="289" spans="1:9" x14ac:dyDescent="0.3">
      <c r="A289" s="2">
        <v>44531</v>
      </c>
      <c r="B289" t="s">
        <v>34</v>
      </c>
      <c r="C289" t="s">
        <v>35</v>
      </c>
      <c r="D289" t="s">
        <v>36</v>
      </c>
      <c r="E289" t="s">
        <v>26</v>
      </c>
      <c r="F289" s="4">
        <v>24544</v>
      </c>
      <c r="G289" s="4">
        <v>15000</v>
      </c>
      <c r="H289" s="4">
        <f t="shared" si="4"/>
        <v>2454.4</v>
      </c>
      <c r="I289" t="s">
        <v>15</v>
      </c>
    </row>
    <row r="290" spans="1:9" x14ac:dyDescent="0.3">
      <c r="A290" s="2">
        <v>44531</v>
      </c>
      <c r="B290" t="s">
        <v>23</v>
      </c>
      <c r="C290" t="s">
        <v>24</v>
      </c>
      <c r="D290" t="s">
        <v>25</v>
      </c>
      <c r="E290" t="s">
        <v>26</v>
      </c>
      <c r="F290" s="4">
        <v>27350.400000000001</v>
      </c>
      <c r="G290" s="4">
        <v>15000</v>
      </c>
      <c r="H290" s="4">
        <f t="shared" si="4"/>
        <v>2735.0400000000004</v>
      </c>
      <c r="I290" t="s">
        <v>43</v>
      </c>
    </row>
    <row r="291" spans="1:9" x14ac:dyDescent="0.3">
      <c r="A291" s="2">
        <v>44531</v>
      </c>
      <c r="B291" t="s">
        <v>47</v>
      </c>
      <c r="C291" t="s">
        <v>48</v>
      </c>
      <c r="D291" t="s">
        <v>49</v>
      </c>
      <c r="E291" t="s">
        <v>26</v>
      </c>
      <c r="F291" s="4">
        <v>28845</v>
      </c>
      <c r="G291" s="4">
        <v>15000</v>
      </c>
      <c r="H291" s="4">
        <f t="shared" si="4"/>
        <v>2884.5</v>
      </c>
      <c r="I291" t="s">
        <v>15</v>
      </c>
    </row>
    <row r="292" spans="1:9" x14ac:dyDescent="0.3">
      <c r="A292" s="2">
        <v>44531</v>
      </c>
      <c r="B292" t="s">
        <v>23</v>
      </c>
      <c r="C292" t="s">
        <v>24</v>
      </c>
      <c r="D292" t="s">
        <v>25</v>
      </c>
      <c r="E292" t="s">
        <v>26</v>
      </c>
      <c r="F292" s="4">
        <v>43593.599999999999</v>
      </c>
      <c r="G292" s="4">
        <v>15000</v>
      </c>
      <c r="H292" s="4">
        <f t="shared" si="4"/>
        <v>4359.3599999999997</v>
      </c>
      <c r="I292" t="s">
        <v>15</v>
      </c>
    </row>
    <row r="293" spans="1:9" x14ac:dyDescent="0.3">
      <c r="A293" s="2">
        <v>44197</v>
      </c>
      <c r="B293" t="s">
        <v>19</v>
      </c>
      <c r="C293" t="s">
        <v>20</v>
      </c>
      <c r="D293" t="s">
        <v>21</v>
      </c>
      <c r="E293" t="s">
        <v>22</v>
      </c>
      <c r="F293" s="4">
        <v>6945.4</v>
      </c>
      <c r="G293" s="4">
        <v>15000</v>
      </c>
      <c r="H293" s="4">
        <f t="shared" si="4"/>
        <v>0</v>
      </c>
      <c r="I293" t="s">
        <v>43</v>
      </c>
    </row>
    <row r="294" spans="1:9" x14ac:dyDescent="0.3">
      <c r="A294" s="2">
        <v>44197</v>
      </c>
      <c r="B294" t="s">
        <v>19</v>
      </c>
      <c r="C294" t="s">
        <v>20</v>
      </c>
      <c r="D294" t="s">
        <v>21</v>
      </c>
      <c r="E294" t="s">
        <v>22</v>
      </c>
      <c r="F294" s="4">
        <v>7658.2000000000007</v>
      </c>
      <c r="G294" s="4">
        <v>15000</v>
      </c>
      <c r="H294" s="4">
        <f t="shared" si="4"/>
        <v>0</v>
      </c>
      <c r="I294" t="s">
        <v>43</v>
      </c>
    </row>
    <row r="295" spans="1:9" x14ac:dyDescent="0.3">
      <c r="A295" s="2">
        <v>44197</v>
      </c>
      <c r="B295" t="s">
        <v>44</v>
      </c>
      <c r="C295" t="s">
        <v>45</v>
      </c>
      <c r="D295" t="s">
        <v>46</v>
      </c>
      <c r="E295" t="s">
        <v>22</v>
      </c>
      <c r="F295" s="4">
        <v>7658.5999999999985</v>
      </c>
      <c r="G295" s="4">
        <v>15000</v>
      </c>
      <c r="H295" s="4">
        <f t="shared" si="4"/>
        <v>0</v>
      </c>
      <c r="I295" t="s">
        <v>15</v>
      </c>
    </row>
    <row r="296" spans="1:9" x14ac:dyDescent="0.3">
      <c r="A296" s="2">
        <v>44197</v>
      </c>
      <c r="B296" t="s">
        <v>53</v>
      </c>
      <c r="C296" t="s">
        <v>54</v>
      </c>
      <c r="D296" t="s">
        <v>55</v>
      </c>
      <c r="E296" t="s">
        <v>22</v>
      </c>
      <c r="F296" s="4">
        <v>9098.6</v>
      </c>
      <c r="G296" s="4">
        <v>15000</v>
      </c>
      <c r="H296" s="4">
        <f t="shared" si="4"/>
        <v>0</v>
      </c>
      <c r="I296" t="s">
        <v>43</v>
      </c>
    </row>
    <row r="297" spans="1:9" x14ac:dyDescent="0.3">
      <c r="A297" s="2">
        <v>44197</v>
      </c>
      <c r="B297" t="s">
        <v>19</v>
      </c>
      <c r="C297" t="s">
        <v>20</v>
      </c>
      <c r="D297" t="s">
        <v>21</v>
      </c>
      <c r="E297" t="s">
        <v>22</v>
      </c>
      <c r="F297" s="4">
        <v>10019.199999999999</v>
      </c>
      <c r="G297" s="4">
        <v>15000</v>
      </c>
      <c r="H297" s="4">
        <f t="shared" si="4"/>
        <v>0</v>
      </c>
      <c r="I297" t="s">
        <v>43</v>
      </c>
    </row>
    <row r="298" spans="1:9" x14ac:dyDescent="0.3">
      <c r="A298" s="2">
        <v>44197</v>
      </c>
      <c r="B298" t="s">
        <v>44</v>
      </c>
      <c r="C298" t="s">
        <v>45</v>
      </c>
      <c r="D298" t="s">
        <v>46</v>
      </c>
      <c r="E298" t="s">
        <v>22</v>
      </c>
      <c r="F298" s="4">
        <v>10176</v>
      </c>
      <c r="G298" s="4">
        <v>15000</v>
      </c>
      <c r="H298" s="4">
        <f t="shared" si="4"/>
        <v>0</v>
      </c>
      <c r="I298" t="s">
        <v>15</v>
      </c>
    </row>
    <row r="299" spans="1:9" x14ac:dyDescent="0.3">
      <c r="A299" s="2">
        <v>44197</v>
      </c>
      <c r="B299" t="s">
        <v>53</v>
      </c>
      <c r="C299" t="s">
        <v>54</v>
      </c>
      <c r="D299" t="s">
        <v>55</v>
      </c>
      <c r="E299" t="s">
        <v>22</v>
      </c>
      <c r="F299" s="4">
        <v>16385.600000000002</v>
      </c>
      <c r="G299" s="4">
        <v>15000</v>
      </c>
      <c r="H299" s="4">
        <f t="shared" si="4"/>
        <v>1638.5600000000004</v>
      </c>
      <c r="I299" t="s">
        <v>11</v>
      </c>
    </row>
    <row r="300" spans="1:9" x14ac:dyDescent="0.3">
      <c r="A300" s="2">
        <v>44197</v>
      </c>
      <c r="B300" t="s">
        <v>44</v>
      </c>
      <c r="C300" t="s">
        <v>45</v>
      </c>
      <c r="D300" t="s">
        <v>46</v>
      </c>
      <c r="E300" t="s">
        <v>22</v>
      </c>
      <c r="F300" s="4">
        <v>19108</v>
      </c>
      <c r="G300" s="4">
        <v>15000</v>
      </c>
      <c r="H300" s="4">
        <f t="shared" si="4"/>
        <v>1910.8000000000002</v>
      </c>
      <c r="I300" t="s">
        <v>15</v>
      </c>
    </row>
    <row r="301" spans="1:9" x14ac:dyDescent="0.3">
      <c r="A301" s="2">
        <v>44197</v>
      </c>
      <c r="B301" t="s">
        <v>19</v>
      </c>
      <c r="C301" t="s">
        <v>20</v>
      </c>
      <c r="D301" t="s">
        <v>21</v>
      </c>
      <c r="E301" t="s">
        <v>22</v>
      </c>
      <c r="F301" s="4">
        <v>19456</v>
      </c>
      <c r="G301" s="4">
        <v>15000</v>
      </c>
      <c r="H301" s="4">
        <f t="shared" si="4"/>
        <v>1945.6000000000001</v>
      </c>
      <c r="I301" t="s">
        <v>11</v>
      </c>
    </row>
    <row r="302" spans="1:9" x14ac:dyDescent="0.3">
      <c r="A302" s="2">
        <v>44197</v>
      </c>
      <c r="B302" t="s">
        <v>65</v>
      </c>
      <c r="C302" t="s">
        <v>66</v>
      </c>
      <c r="D302" t="s">
        <v>67</v>
      </c>
      <c r="E302" t="s">
        <v>22</v>
      </c>
      <c r="F302" s="4">
        <v>31127.199999999997</v>
      </c>
      <c r="G302" s="4">
        <v>15000</v>
      </c>
      <c r="H302" s="4">
        <f t="shared" si="4"/>
        <v>3112.72</v>
      </c>
      <c r="I302" t="s">
        <v>43</v>
      </c>
    </row>
    <row r="303" spans="1:9" x14ac:dyDescent="0.3">
      <c r="A303" s="2">
        <v>44197</v>
      </c>
      <c r="B303" t="s">
        <v>65</v>
      </c>
      <c r="C303" t="s">
        <v>66</v>
      </c>
      <c r="D303" t="s">
        <v>67</v>
      </c>
      <c r="E303" t="s">
        <v>22</v>
      </c>
      <c r="F303" s="4">
        <v>36372.1</v>
      </c>
      <c r="G303" s="4">
        <v>15000</v>
      </c>
      <c r="H303" s="4">
        <f t="shared" si="4"/>
        <v>3637.21</v>
      </c>
      <c r="I303" t="s">
        <v>11</v>
      </c>
    </row>
    <row r="304" spans="1:9" x14ac:dyDescent="0.3">
      <c r="A304" s="2">
        <v>44197</v>
      </c>
      <c r="B304" t="s">
        <v>44</v>
      </c>
      <c r="C304" t="s">
        <v>45</v>
      </c>
      <c r="D304" t="s">
        <v>46</v>
      </c>
      <c r="E304" t="s">
        <v>22</v>
      </c>
      <c r="F304" s="4">
        <v>39186</v>
      </c>
      <c r="G304" s="4">
        <v>15000</v>
      </c>
      <c r="H304" s="4">
        <f t="shared" si="4"/>
        <v>3918.6000000000004</v>
      </c>
      <c r="I304" t="s">
        <v>15</v>
      </c>
    </row>
    <row r="305" spans="1:9" x14ac:dyDescent="0.3">
      <c r="A305" s="2">
        <v>44197</v>
      </c>
      <c r="B305" t="s">
        <v>65</v>
      </c>
      <c r="C305" t="s">
        <v>66</v>
      </c>
      <c r="D305" t="s">
        <v>67</v>
      </c>
      <c r="E305" t="s">
        <v>22</v>
      </c>
      <c r="F305" s="4">
        <v>46715.999999999993</v>
      </c>
      <c r="G305" s="4">
        <v>15000</v>
      </c>
      <c r="H305" s="4">
        <f t="shared" si="4"/>
        <v>4671.5999999999995</v>
      </c>
      <c r="I305" t="s">
        <v>11</v>
      </c>
    </row>
    <row r="306" spans="1:9" x14ac:dyDescent="0.3">
      <c r="A306" s="2">
        <v>44228</v>
      </c>
      <c r="B306" t="s">
        <v>19</v>
      </c>
      <c r="C306" t="s">
        <v>20</v>
      </c>
      <c r="D306" t="s">
        <v>21</v>
      </c>
      <c r="E306" t="s">
        <v>22</v>
      </c>
      <c r="F306" s="4">
        <v>4531</v>
      </c>
      <c r="G306" s="4">
        <v>15000</v>
      </c>
      <c r="H306" s="4">
        <f t="shared" si="4"/>
        <v>0</v>
      </c>
      <c r="I306" t="s">
        <v>43</v>
      </c>
    </row>
    <row r="307" spans="1:9" x14ac:dyDescent="0.3">
      <c r="A307" s="2">
        <v>44228</v>
      </c>
      <c r="B307" t="s">
        <v>37</v>
      </c>
      <c r="C307" t="s">
        <v>38</v>
      </c>
      <c r="D307" t="s">
        <v>39</v>
      </c>
      <c r="E307" t="s">
        <v>22</v>
      </c>
      <c r="F307" s="4">
        <v>6751.7999999999993</v>
      </c>
      <c r="G307" s="4">
        <v>15000</v>
      </c>
      <c r="H307" s="4">
        <f t="shared" si="4"/>
        <v>0</v>
      </c>
      <c r="I307" t="s">
        <v>15</v>
      </c>
    </row>
    <row r="308" spans="1:9" x14ac:dyDescent="0.3">
      <c r="A308" s="2">
        <v>44228</v>
      </c>
      <c r="B308" t="s">
        <v>19</v>
      </c>
      <c r="C308" t="s">
        <v>20</v>
      </c>
      <c r="D308" t="s">
        <v>21</v>
      </c>
      <c r="E308" t="s">
        <v>22</v>
      </c>
      <c r="F308" s="4">
        <v>7343.2000000000007</v>
      </c>
      <c r="G308" s="4">
        <v>15000</v>
      </c>
      <c r="H308" s="4">
        <f t="shared" si="4"/>
        <v>0</v>
      </c>
      <c r="I308" t="s">
        <v>15</v>
      </c>
    </row>
    <row r="309" spans="1:9" x14ac:dyDescent="0.3">
      <c r="A309" s="2">
        <v>44228</v>
      </c>
      <c r="B309" t="s">
        <v>19</v>
      </c>
      <c r="C309" t="s">
        <v>20</v>
      </c>
      <c r="D309" t="s">
        <v>21</v>
      </c>
      <c r="E309" t="s">
        <v>22</v>
      </c>
      <c r="F309" s="4">
        <v>7356.5999999999995</v>
      </c>
      <c r="G309" s="4">
        <v>15000</v>
      </c>
      <c r="H309" s="4">
        <f t="shared" si="4"/>
        <v>0</v>
      </c>
      <c r="I309" t="s">
        <v>11</v>
      </c>
    </row>
    <row r="310" spans="1:9" x14ac:dyDescent="0.3">
      <c r="A310" s="2">
        <v>44228</v>
      </c>
      <c r="B310" t="s">
        <v>37</v>
      </c>
      <c r="C310" t="s">
        <v>38</v>
      </c>
      <c r="D310" t="s">
        <v>39</v>
      </c>
      <c r="E310" t="s">
        <v>22</v>
      </c>
      <c r="F310" s="4">
        <v>17748</v>
      </c>
      <c r="G310" s="4">
        <v>15000</v>
      </c>
      <c r="H310" s="4">
        <f t="shared" si="4"/>
        <v>1774.8000000000002</v>
      </c>
      <c r="I310" t="s">
        <v>11</v>
      </c>
    </row>
    <row r="311" spans="1:9" x14ac:dyDescent="0.3">
      <c r="A311" s="2">
        <v>44228</v>
      </c>
      <c r="B311" t="s">
        <v>19</v>
      </c>
      <c r="C311" t="s">
        <v>20</v>
      </c>
      <c r="D311" t="s">
        <v>21</v>
      </c>
      <c r="E311" t="s">
        <v>22</v>
      </c>
      <c r="F311" s="4">
        <v>28395.5</v>
      </c>
      <c r="G311" s="4">
        <v>15000</v>
      </c>
      <c r="H311" s="4">
        <f t="shared" si="4"/>
        <v>2839.55</v>
      </c>
      <c r="I311" t="s">
        <v>43</v>
      </c>
    </row>
    <row r="312" spans="1:9" x14ac:dyDescent="0.3">
      <c r="A312" s="2">
        <v>44228</v>
      </c>
      <c r="B312" t="s">
        <v>44</v>
      </c>
      <c r="C312" t="s">
        <v>45</v>
      </c>
      <c r="D312" t="s">
        <v>46</v>
      </c>
      <c r="E312" t="s">
        <v>22</v>
      </c>
      <c r="F312" s="4">
        <v>41429.5</v>
      </c>
      <c r="G312" s="4">
        <v>15000</v>
      </c>
      <c r="H312" s="4">
        <f t="shared" si="4"/>
        <v>4142.95</v>
      </c>
      <c r="I312" t="s">
        <v>15</v>
      </c>
    </row>
    <row r="313" spans="1:9" x14ac:dyDescent="0.3">
      <c r="A313" s="2">
        <v>44256</v>
      </c>
      <c r="B313" t="s">
        <v>65</v>
      </c>
      <c r="C313" t="s">
        <v>66</v>
      </c>
      <c r="D313" t="s">
        <v>67</v>
      </c>
      <c r="E313" t="s">
        <v>22</v>
      </c>
      <c r="F313" s="4">
        <v>6708.9</v>
      </c>
      <c r="G313" s="4">
        <v>15000</v>
      </c>
      <c r="H313" s="4">
        <f t="shared" si="4"/>
        <v>0</v>
      </c>
      <c r="I313" t="s">
        <v>43</v>
      </c>
    </row>
    <row r="314" spans="1:9" x14ac:dyDescent="0.3">
      <c r="A314" s="2">
        <v>44256</v>
      </c>
      <c r="B314" t="s">
        <v>53</v>
      </c>
      <c r="C314" t="s">
        <v>54</v>
      </c>
      <c r="D314" t="s">
        <v>55</v>
      </c>
      <c r="E314" t="s">
        <v>22</v>
      </c>
      <c r="F314" s="4">
        <v>7982.7</v>
      </c>
      <c r="G314" s="4">
        <v>15000</v>
      </c>
      <c r="H314" s="4">
        <f t="shared" si="4"/>
        <v>0</v>
      </c>
      <c r="I314" t="s">
        <v>43</v>
      </c>
    </row>
    <row r="315" spans="1:9" x14ac:dyDescent="0.3">
      <c r="A315" s="2">
        <v>44256</v>
      </c>
      <c r="B315" t="s">
        <v>44</v>
      </c>
      <c r="C315" t="s">
        <v>45</v>
      </c>
      <c r="D315" t="s">
        <v>46</v>
      </c>
      <c r="E315" t="s">
        <v>22</v>
      </c>
      <c r="F315" s="4">
        <v>8694</v>
      </c>
      <c r="G315" s="4">
        <v>15000</v>
      </c>
      <c r="H315" s="4">
        <f t="shared" si="4"/>
        <v>0</v>
      </c>
      <c r="I315" t="s">
        <v>11</v>
      </c>
    </row>
    <row r="316" spans="1:9" x14ac:dyDescent="0.3">
      <c r="A316" s="2">
        <v>44256</v>
      </c>
      <c r="B316" t="s">
        <v>44</v>
      </c>
      <c r="C316" t="s">
        <v>45</v>
      </c>
      <c r="D316" t="s">
        <v>46</v>
      </c>
      <c r="E316" t="s">
        <v>22</v>
      </c>
      <c r="F316" s="4">
        <v>9116</v>
      </c>
      <c r="G316" s="4">
        <v>15000</v>
      </c>
      <c r="H316" s="4">
        <f t="shared" si="4"/>
        <v>0</v>
      </c>
      <c r="I316" t="s">
        <v>11</v>
      </c>
    </row>
    <row r="317" spans="1:9" x14ac:dyDescent="0.3">
      <c r="A317" s="2">
        <v>44256</v>
      </c>
      <c r="B317" t="s">
        <v>53</v>
      </c>
      <c r="C317" t="s">
        <v>54</v>
      </c>
      <c r="D317" t="s">
        <v>55</v>
      </c>
      <c r="E317" t="s">
        <v>22</v>
      </c>
      <c r="F317" s="4">
        <v>10110.299999999999</v>
      </c>
      <c r="G317" s="4">
        <v>15000</v>
      </c>
      <c r="H317" s="4">
        <f t="shared" si="4"/>
        <v>0</v>
      </c>
      <c r="I317" t="s">
        <v>11</v>
      </c>
    </row>
    <row r="318" spans="1:9" x14ac:dyDescent="0.3">
      <c r="A318" s="2">
        <v>44256</v>
      </c>
      <c r="B318" t="s">
        <v>19</v>
      </c>
      <c r="C318" t="s">
        <v>20</v>
      </c>
      <c r="D318" t="s">
        <v>21</v>
      </c>
      <c r="E318" t="s">
        <v>22</v>
      </c>
      <c r="F318" s="4">
        <v>10451.199999999999</v>
      </c>
      <c r="G318" s="4">
        <v>15000</v>
      </c>
      <c r="H318" s="4">
        <f t="shared" si="4"/>
        <v>0</v>
      </c>
      <c r="I318" t="s">
        <v>11</v>
      </c>
    </row>
    <row r="319" spans="1:9" x14ac:dyDescent="0.3">
      <c r="A319" s="2">
        <v>44256</v>
      </c>
      <c r="B319" t="s">
        <v>19</v>
      </c>
      <c r="C319" t="s">
        <v>20</v>
      </c>
      <c r="D319" t="s">
        <v>21</v>
      </c>
      <c r="E319" t="s">
        <v>22</v>
      </c>
      <c r="F319" s="4">
        <v>11580.4</v>
      </c>
      <c r="G319" s="4">
        <v>15000</v>
      </c>
      <c r="H319" s="4">
        <f t="shared" si="4"/>
        <v>0</v>
      </c>
      <c r="I319" t="s">
        <v>15</v>
      </c>
    </row>
    <row r="320" spans="1:9" x14ac:dyDescent="0.3">
      <c r="A320" s="2">
        <v>44256</v>
      </c>
      <c r="B320" t="s">
        <v>44</v>
      </c>
      <c r="C320" t="s">
        <v>45</v>
      </c>
      <c r="D320" t="s">
        <v>46</v>
      </c>
      <c r="E320" t="s">
        <v>22</v>
      </c>
      <c r="F320" s="4">
        <v>14329.5</v>
      </c>
      <c r="G320" s="4">
        <v>15000</v>
      </c>
      <c r="H320" s="4">
        <f t="shared" si="4"/>
        <v>0</v>
      </c>
      <c r="I320" t="s">
        <v>11</v>
      </c>
    </row>
    <row r="321" spans="1:9" x14ac:dyDescent="0.3">
      <c r="A321" s="2">
        <v>44256</v>
      </c>
      <c r="B321" t="s">
        <v>44</v>
      </c>
      <c r="C321" t="s">
        <v>45</v>
      </c>
      <c r="D321" t="s">
        <v>46</v>
      </c>
      <c r="E321" t="s">
        <v>22</v>
      </c>
      <c r="F321" s="4">
        <v>20128</v>
      </c>
      <c r="G321" s="4">
        <v>15000</v>
      </c>
      <c r="H321" s="4">
        <f t="shared" si="4"/>
        <v>2012.8000000000002</v>
      </c>
      <c r="I321" t="s">
        <v>43</v>
      </c>
    </row>
    <row r="322" spans="1:9" x14ac:dyDescent="0.3">
      <c r="A322" s="2">
        <v>44256</v>
      </c>
      <c r="B322" t="s">
        <v>65</v>
      </c>
      <c r="C322" t="s">
        <v>66</v>
      </c>
      <c r="D322" t="s">
        <v>67</v>
      </c>
      <c r="E322" t="s">
        <v>22</v>
      </c>
      <c r="F322" s="4">
        <v>21167.999999999996</v>
      </c>
      <c r="G322" s="4">
        <v>15000</v>
      </c>
      <c r="H322" s="4">
        <f t="shared" ref="H322:H385" si="5">IF(F322&gt;=G322,SUM(F322*$L$1),0)</f>
        <v>2116.7999999999997</v>
      </c>
      <c r="I322" t="s">
        <v>11</v>
      </c>
    </row>
    <row r="323" spans="1:9" x14ac:dyDescent="0.3">
      <c r="A323" s="2">
        <v>44256</v>
      </c>
      <c r="B323" t="s">
        <v>37</v>
      </c>
      <c r="C323" t="s">
        <v>38</v>
      </c>
      <c r="D323" t="s">
        <v>39</v>
      </c>
      <c r="E323" t="s">
        <v>22</v>
      </c>
      <c r="F323" s="4">
        <v>25102.399999999998</v>
      </c>
      <c r="G323" s="4">
        <v>15000</v>
      </c>
      <c r="H323" s="4">
        <f t="shared" si="5"/>
        <v>2510.2399999999998</v>
      </c>
      <c r="I323" t="s">
        <v>15</v>
      </c>
    </row>
    <row r="324" spans="1:9" x14ac:dyDescent="0.3">
      <c r="A324" s="2">
        <v>44256</v>
      </c>
      <c r="B324" t="s">
        <v>37</v>
      </c>
      <c r="C324" t="s">
        <v>38</v>
      </c>
      <c r="D324" t="s">
        <v>39</v>
      </c>
      <c r="E324" t="s">
        <v>22</v>
      </c>
      <c r="F324" s="4">
        <v>27670.9</v>
      </c>
      <c r="G324" s="4">
        <v>15000</v>
      </c>
      <c r="H324" s="4">
        <f t="shared" si="5"/>
        <v>2767.09</v>
      </c>
      <c r="I324" t="s">
        <v>43</v>
      </c>
    </row>
    <row r="325" spans="1:9" x14ac:dyDescent="0.3">
      <c r="A325" s="2">
        <v>44256</v>
      </c>
      <c r="B325" t="s">
        <v>37</v>
      </c>
      <c r="C325" t="s">
        <v>38</v>
      </c>
      <c r="D325" t="s">
        <v>39</v>
      </c>
      <c r="E325" t="s">
        <v>22</v>
      </c>
      <c r="F325" s="4">
        <v>27956.799999999999</v>
      </c>
      <c r="G325" s="4">
        <v>15000</v>
      </c>
      <c r="H325" s="4">
        <f t="shared" si="5"/>
        <v>2795.6800000000003</v>
      </c>
      <c r="I325" t="s">
        <v>15</v>
      </c>
    </row>
    <row r="326" spans="1:9" x14ac:dyDescent="0.3">
      <c r="A326" s="2">
        <v>44256</v>
      </c>
      <c r="B326" t="s">
        <v>44</v>
      </c>
      <c r="C326" t="s">
        <v>45</v>
      </c>
      <c r="D326" t="s">
        <v>46</v>
      </c>
      <c r="E326" t="s">
        <v>22</v>
      </c>
      <c r="F326" s="4">
        <v>31407</v>
      </c>
      <c r="G326" s="4">
        <v>15000</v>
      </c>
      <c r="H326" s="4">
        <f t="shared" si="5"/>
        <v>3140.7000000000003</v>
      </c>
      <c r="I326" t="s">
        <v>15</v>
      </c>
    </row>
    <row r="327" spans="1:9" x14ac:dyDescent="0.3">
      <c r="A327" s="2">
        <v>44256</v>
      </c>
      <c r="B327" t="s">
        <v>53</v>
      </c>
      <c r="C327" t="s">
        <v>54</v>
      </c>
      <c r="D327" t="s">
        <v>55</v>
      </c>
      <c r="E327" t="s">
        <v>22</v>
      </c>
      <c r="F327" s="4">
        <v>35647.5</v>
      </c>
      <c r="G327" s="4">
        <v>15000</v>
      </c>
      <c r="H327" s="4">
        <f t="shared" si="5"/>
        <v>3564.75</v>
      </c>
      <c r="I327" t="s">
        <v>43</v>
      </c>
    </row>
    <row r="328" spans="1:9" x14ac:dyDescent="0.3">
      <c r="A328" s="2">
        <v>44256</v>
      </c>
      <c r="B328" t="s">
        <v>53</v>
      </c>
      <c r="C328" t="s">
        <v>54</v>
      </c>
      <c r="D328" t="s">
        <v>55</v>
      </c>
      <c r="E328" t="s">
        <v>22</v>
      </c>
      <c r="F328" s="4">
        <v>36907.200000000004</v>
      </c>
      <c r="G328" s="4">
        <v>15000</v>
      </c>
      <c r="H328" s="4">
        <f t="shared" si="5"/>
        <v>3690.7200000000007</v>
      </c>
      <c r="I328" t="s">
        <v>15</v>
      </c>
    </row>
    <row r="329" spans="1:9" x14ac:dyDescent="0.3">
      <c r="A329" s="2">
        <v>44287</v>
      </c>
      <c r="B329" t="s">
        <v>53</v>
      </c>
      <c r="C329" t="s">
        <v>54</v>
      </c>
      <c r="D329" t="s">
        <v>55</v>
      </c>
      <c r="E329" t="s">
        <v>22</v>
      </c>
      <c r="F329" s="4">
        <v>5696.4</v>
      </c>
      <c r="G329" s="4">
        <v>15000</v>
      </c>
      <c r="H329" s="4">
        <f t="shared" si="5"/>
        <v>0</v>
      </c>
      <c r="I329" t="s">
        <v>11</v>
      </c>
    </row>
    <row r="330" spans="1:9" x14ac:dyDescent="0.3">
      <c r="A330" s="2">
        <v>44287</v>
      </c>
      <c r="B330" t="s">
        <v>19</v>
      </c>
      <c r="C330" t="s">
        <v>20</v>
      </c>
      <c r="D330" t="s">
        <v>21</v>
      </c>
      <c r="E330" t="s">
        <v>22</v>
      </c>
      <c r="F330" s="4">
        <v>11716.5</v>
      </c>
      <c r="G330" s="4">
        <v>15000</v>
      </c>
      <c r="H330" s="4">
        <f t="shared" si="5"/>
        <v>0</v>
      </c>
      <c r="I330" t="s">
        <v>11</v>
      </c>
    </row>
    <row r="331" spans="1:9" x14ac:dyDescent="0.3">
      <c r="A331" s="2">
        <v>44287</v>
      </c>
      <c r="B331" t="s">
        <v>65</v>
      </c>
      <c r="C331" t="s">
        <v>66</v>
      </c>
      <c r="D331" t="s">
        <v>67</v>
      </c>
      <c r="E331" t="s">
        <v>22</v>
      </c>
      <c r="F331" s="4">
        <v>14416</v>
      </c>
      <c r="G331" s="4">
        <v>15000</v>
      </c>
      <c r="H331" s="4">
        <f t="shared" si="5"/>
        <v>0</v>
      </c>
      <c r="I331" t="s">
        <v>43</v>
      </c>
    </row>
    <row r="332" spans="1:9" x14ac:dyDescent="0.3">
      <c r="A332" s="2">
        <v>44287</v>
      </c>
      <c r="B332" t="s">
        <v>19</v>
      </c>
      <c r="C332" t="s">
        <v>20</v>
      </c>
      <c r="D332" t="s">
        <v>21</v>
      </c>
      <c r="E332" t="s">
        <v>22</v>
      </c>
      <c r="F332" s="4">
        <v>16499.400000000001</v>
      </c>
      <c r="G332" s="4">
        <v>15000</v>
      </c>
      <c r="H332" s="4">
        <f t="shared" si="5"/>
        <v>1649.9400000000003</v>
      </c>
      <c r="I332" t="s">
        <v>15</v>
      </c>
    </row>
    <row r="333" spans="1:9" x14ac:dyDescent="0.3">
      <c r="A333" s="2">
        <v>44287</v>
      </c>
      <c r="B333" t="s">
        <v>53</v>
      </c>
      <c r="C333" t="s">
        <v>54</v>
      </c>
      <c r="D333" t="s">
        <v>55</v>
      </c>
      <c r="E333" t="s">
        <v>22</v>
      </c>
      <c r="F333" s="4">
        <v>16968</v>
      </c>
      <c r="G333" s="4">
        <v>15000</v>
      </c>
      <c r="H333" s="4">
        <f t="shared" si="5"/>
        <v>1696.8000000000002</v>
      </c>
      <c r="I333" t="s">
        <v>43</v>
      </c>
    </row>
    <row r="334" spans="1:9" x14ac:dyDescent="0.3">
      <c r="A334" s="2">
        <v>44287</v>
      </c>
      <c r="B334" t="s">
        <v>44</v>
      </c>
      <c r="C334" t="s">
        <v>45</v>
      </c>
      <c r="D334" t="s">
        <v>46</v>
      </c>
      <c r="E334" t="s">
        <v>22</v>
      </c>
      <c r="F334" s="4">
        <v>17993.5</v>
      </c>
      <c r="G334" s="4">
        <v>15000</v>
      </c>
      <c r="H334" s="4">
        <f t="shared" si="5"/>
        <v>1799.3500000000001</v>
      </c>
      <c r="I334" t="s">
        <v>11</v>
      </c>
    </row>
    <row r="335" spans="1:9" x14ac:dyDescent="0.3">
      <c r="A335" s="2">
        <v>44287</v>
      </c>
      <c r="B335" t="s">
        <v>53</v>
      </c>
      <c r="C335" t="s">
        <v>54</v>
      </c>
      <c r="D335" t="s">
        <v>55</v>
      </c>
      <c r="E335" t="s">
        <v>22</v>
      </c>
      <c r="F335" s="4">
        <v>18188.399999999998</v>
      </c>
      <c r="G335" s="4">
        <v>15000</v>
      </c>
      <c r="H335" s="4">
        <f t="shared" si="5"/>
        <v>1818.84</v>
      </c>
      <c r="I335" t="s">
        <v>15</v>
      </c>
    </row>
    <row r="336" spans="1:9" x14ac:dyDescent="0.3">
      <c r="A336" s="2">
        <v>44317</v>
      </c>
      <c r="B336" t="s">
        <v>65</v>
      </c>
      <c r="C336" t="s">
        <v>66</v>
      </c>
      <c r="D336" t="s">
        <v>67</v>
      </c>
      <c r="E336" t="s">
        <v>22</v>
      </c>
      <c r="F336" s="4">
        <v>9004.7999999999993</v>
      </c>
      <c r="G336" s="4">
        <v>15000</v>
      </c>
      <c r="H336" s="4">
        <f t="shared" si="5"/>
        <v>0</v>
      </c>
      <c r="I336" t="s">
        <v>11</v>
      </c>
    </row>
    <row r="337" spans="1:9" x14ac:dyDescent="0.3">
      <c r="A337" s="2">
        <v>44317</v>
      </c>
      <c r="B337" t="s">
        <v>53</v>
      </c>
      <c r="C337" t="s">
        <v>54</v>
      </c>
      <c r="D337" t="s">
        <v>55</v>
      </c>
      <c r="E337" t="s">
        <v>22</v>
      </c>
      <c r="F337" s="4">
        <v>18826.400000000001</v>
      </c>
      <c r="G337" s="4">
        <v>15000</v>
      </c>
      <c r="H337" s="4">
        <f t="shared" si="5"/>
        <v>1882.6400000000003</v>
      </c>
      <c r="I337" t="s">
        <v>43</v>
      </c>
    </row>
    <row r="338" spans="1:9" x14ac:dyDescent="0.3">
      <c r="A338" s="2">
        <v>44317</v>
      </c>
      <c r="B338" t="s">
        <v>53</v>
      </c>
      <c r="C338" t="s">
        <v>54</v>
      </c>
      <c r="D338" t="s">
        <v>55</v>
      </c>
      <c r="E338" t="s">
        <v>22</v>
      </c>
      <c r="F338" s="4">
        <v>19617.5</v>
      </c>
      <c r="G338" s="4">
        <v>15000</v>
      </c>
      <c r="H338" s="4">
        <f t="shared" si="5"/>
        <v>1961.75</v>
      </c>
      <c r="I338" t="s">
        <v>43</v>
      </c>
    </row>
    <row r="339" spans="1:9" x14ac:dyDescent="0.3">
      <c r="A339" s="2">
        <v>44317</v>
      </c>
      <c r="B339" t="s">
        <v>53</v>
      </c>
      <c r="C339" t="s">
        <v>54</v>
      </c>
      <c r="D339" t="s">
        <v>55</v>
      </c>
      <c r="E339" t="s">
        <v>22</v>
      </c>
      <c r="F339" s="4">
        <v>19836.400000000001</v>
      </c>
      <c r="G339" s="4">
        <v>15000</v>
      </c>
      <c r="H339" s="4">
        <f t="shared" si="5"/>
        <v>1983.6400000000003</v>
      </c>
      <c r="I339" t="s">
        <v>11</v>
      </c>
    </row>
    <row r="340" spans="1:9" x14ac:dyDescent="0.3">
      <c r="A340" s="2">
        <v>44317</v>
      </c>
      <c r="B340" t="s">
        <v>44</v>
      </c>
      <c r="C340" t="s">
        <v>45</v>
      </c>
      <c r="D340" t="s">
        <v>46</v>
      </c>
      <c r="E340" t="s">
        <v>22</v>
      </c>
      <c r="F340" s="4">
        <v>20717.599999999999</v>
      </c>
      <c r="G340" s="4">
        <v>15000</v>
      </c>
      <c r="H340" s="4">
        <f t="shared" si="5"/>
        <v>2071.7599999999998</v>
      </c>
      <c r="I340" t="s">
        <v>15</v>
      </c>
    </row>
    <row r="341" spans="1:9" x14ac:dyDescent="0.3">
      <c r="A341" s="2">
        <v>44317</v>
      </c>
      <c r="B341" t="s">
        <v>37</v>
      </c>
      <c r="C341" t="s">
        <v>38</v>
      </c>
      <c r="D341" t="s">
        <v>39</v>
      </c>
      <c r="E341" t="s">
        <v>22</v>
      </c>
      <c r="F341" s="4">
        <v>23364</v>
      </c>
      <c r="G341" s="4">
        <v>15000</v>
      </c>
      <c r="H341" s="4">
        <f t="shared" si="5"/>
        <v>2336.4</v>
      </c>
      <c r="I341" t="s">
        <v>15</v>
      </c>
    </row>
    <row r="342" spans="1:9" x14ac:dyDescent="0.3">
      <c r="A342" s="2">
        <v>44317</v>
      </c>
      <c r="B342" t="s">
        <v>53</v>
      </c>
      <c r="C342" t="s">
        <v>54</v>
      </c>
      <c r="D342" t="s">
        <v>55</v>
      </c>
      <c r="E342" t="s">
        <v>22</v>
      </c>
      <c r="F342" s="4">
        <v>23997.600000000002</v>
      </c>
      <c r="G342" s="4">
        <v>15000</v>
      </c>
      <c r="H342" s="4">
        <f t="shared" si="5"/>
        <v>2399.7600000000002</v>
      </c>
      <c r="I342" t="s">
        <v>11</v>
      </c>
    </row>
    <row r="343" spans="1:9" x14ac:dyDescent="0.3">
      <c r="A343" s="2">
        <v>44317</v>
      </c>
      <c r="B343" t="s">
        <v>65</v>
      </c>
      <c r="C343" t="s">
        <v>66</v>
      </c>
      <c r="D343" t="s">
        <v>67</v>
      </c>
      <c r="E343" t="s">
        <v>22</v>
      </c>
      <c r="F343" s="4">
        <v>27916.399999999998</v>
      </c>
      <c r="G343" s="4">
        <v>15000</v>
      </c>
      <c r="H343" s="4">
        <f t="shared" si="5"/>
        <v>2791.64</v>
      </c>
      <c r="I343" t="s">
        <v>43</v>
      </c>
    </row>
    <row r="344" spans="1:9" x14ac:dyDescent="0.3">
      <c r="A344" s="2">
        <v>44317</v>
      </c>
      <c r="B344" t="s">
        <v>65</v>
      </c>
      <c r="C344" t="s">
        <v>66</v>
      </c>
      <c r="D344" t="s">
        <v>67</v>
      </c>
      <c r="E344" t="s">
        <v>22</v>
      </c>
      <c r="F344" s="4">
        <v>42249.1</v>
      </c>
      <c r="G344" s="4">
        <v>15000</v>
      </c>
      <c r="H344" s="4">
        <f t="shared" si="5"/>
        <v>4224.91</v>
      </c>
      <c r="I344" t="s">
        <v>15</v>
      </c>
    </row>
    <row r="345" spans="1:9" x14ac:dyDescent="0.3">
      <c r="A345" s="2">
        <v>44348</v>
      </c>
      <c r="B345" t="s">
        <v>44</v>
      </c>
      <c r="C345" t="s">
        <v>45</v>
      </c>
      <c r="D345" t="s">
        <v>46</v>
      </c>
      <c r="E345" t="s">
        <v>22</v>
      </c>
      <c r="F345" s="4">
        <v>9574.7999999999993</v>
      </c>
      <c r="G345" s="4">
        <v>15000</v>
      </c>
      <c r="H345" s="4">
        <f t="shared" si="5"/>
        <v>0</v>
      </c>
      <c r="I345" t="s">
        <v>15</v>
      </c>
    </row>
    <row r="346" spans="1:9" x14ac:dyDescent="0.3">
      <c r="A346" s="2">
        <v>44348</v>
      </c>
      <c r="B346" t="s">
        <v>44</v>
      </c>
      <c r="C346" t="s">
        <v>45</v>
      </c>
      <c r="D346" t="s">
        <v>46</v>
      </c>
      <c r="E346" t="s">
        <v>22</v>
      </c>
      <c r="F346" s="4">
        <v>14301.6</v>
      </c>
      <c r="G346" s="4">
        <v>15000</v>
      </c>
      <c r="H346" s="4">
        <f t="shared" si="5"/>
        <v>0</v>
      </c>
      <c r="I346" t="s">
        <v>15</v>
      </c>
    </row>
    <row r="347" spans="1:9" x14ac:dyDescent="0.3">
      <c r="A347" s="2">
        <v>44348</v>
      </c>
      <c r="B347" t="s">
        <v>37</v>
      </c>
      <c r="C347" t="s">
        <v>38</v>
      </c>
      <c r="D347" t="s">
        <v>39</v>
      </c>
      <c r="E347" t="s">
        <v>22</v>
      </c>
      <c r="F347" s="4">
        <v>15061.2</v>
      </c>
      <c r="G347" s="4">
        <v>15000</v>
      </c>
      <c r="H347" s="4">
        <f t="shared" si="5"/>
        <v>1506.1200000000001</v>
      </c>
      <c r="I347" t="s">
        <v>15</v>
      </c>
    </row>
    <row r="348" spans="1:9" x14ac:dyDescent="0.3">
      <c r="A348" s="2">
        <v>44348</v>
      </c>
      <c r="B348" t="s">
        <v>53</v>
      </c>
      <c r="C348" t="s">
        <v>54</v>
      </c>
      <c r="D348" t="s">
        <v>55</v>
      </c>
      <c r="E348" t="s">
        <v>22</v>
      </c>
      <c r="F348" s="4">
        <v>17262</v>
      </c>
      <c r="G348" s="4">
        <v>15000</v>
      </c>
      <c r="H348" s="4">
        <f t="shared" si="5"/>
        <v>1726.2</v>
      </c>
      <c r="I348" t="s">
        <v>15</v>
      </c>
    </row>
    <row r="349" spans="1:9" x14ac:dyDescent="0.3">
      <c r="A349" s="2">
        <v>44348</v>
      </c>
      <c r="B349" t="s">
        <v>65</v>
      </c>
      <c r="C349" t="s">
        <v>66</v>
      </c>
      <c r="D349" t="s">
        <v>67</v>
      </c>
      <c r="E349" t="s">
        <v>22</v>
      </c>
      <c r="F349" s="4">
        <v>37192.5</v>
      </c>
      <c r="G349" s="4">
        <v>15000</v>
      </c>
      <c r="H349" s="4">
        <f t="shared" si="5"/>
        <v>3719.25</v>
      </c>
      <c r="I349" t="s">
        <v>43</v>
      </c>
    </row>
    <row r="350" spans="1:9" x14ac:dyDescent="0.3">
      <c r="A350" s="2">
        <v>44348</v>
      </c>
      <c r="B350" t="s">
        <v>37</v>
      </c>
      <c r="C350" t="s">
        <v>38</v>
      </c>
      <c r="D350" t="s">
        <v>39</v>
      </c>
      <c r="E350" t="s">
        <v>22</v>
      </c>
      <c r="F350" s="4">
        <v>39653.9</v>
      </c>
      <c r="G350" s="4">
        <v>15000</v>
      </c>
      <c r="H350" s="4">
        <f t="shared" si="5"/>
        <v>3965.3900000000003</v>
      </c>
      <c r="I350" t="s">
        <v>43</v>
      </c>
    </row>
    <row r="351" spans="1:9" x14ac:dyDescent="0.3">
      <c r="A351" s="2">
        <v>44378</v>
      </c>
      <c r="B351" t="s">
        <v>37</v>
      </c>
      <c r="C351" t="s">
        <v>38</v>
      </c>
      <c r="D351" t="s">
        <v>39</v>
      </c>
      <c r="E351" t="s">
        <v>22</v>
      </c>
      <c r="F351" s="4">
        <v>3465</v>
      </c>
      <c r="G351" s="4">
        <v>15000</v>
      </c>
      <c r="H351" s="4">
        <f t="shared" si="5"/>
        <v>0</v>
      </c>
      <c r="I351" t="s">
        <v>15</v>
      </c>
    </row>
    <row r="352" spans="1:9" x14ac:dyDescent="0.3">
      <c r="A352" s="2">
        <v>44378</v>
      </c>
      <c r="B352" t="s">
        <v>53</v>
      </c>
      <c r="C352" t="s">
        <v>54</v>
      </c>
      <c r="D352" t="s">
        <v>55</v>
      </c>
      <c r="E352" t="s">
        <v>22</v>
      </c>
      <c r="F352" s="4">
        <v>5332.7999999999993</v>
      </c>
      <c r="G352" s="4">
        <v>15000</v>
      </c>
      <c r="H352" s="4">
        <f t="shared" si="5"/>
        <v>0</v>
      </c>
      <c r="I352" t="s">
        <v>15</v>
      </c>
    </row>
    <row r="353" spans="1:9" x14ac:dyDescent="0.3">
      <c r="A353" s="2">
        <v>44378</v>
      </c>
      <c r="B353" t="s">
        <v>44</v>
      </c>
      <c r="C353" t="s">
        <v>45</v>
      </c>
      <c r="D353" t="s">
        <v>46</v>
      </c>
      <c r="E353" t="s">
        <v>22</v>
      </c>
      <c r="F353" s="4">
        <v>8065.5999999999995</v>
      </c>
      <c r="G353" s="4">
        <v>15000</v>
      </c>
      <c r="H353" s="4">
        <f t="shared" si="5"/>
        <v>0</v>
      </c>
      <c r="I353" t="s">
        <v>43</v>
      </c>
    </row>
    <row r="354" spans="1:9" x14ac:dyDescent="0.3">
      <c r="A354" s="2">
        <v>44378</v>
      </c>
      <c r="B354" t="s">
        <v>44</v>
      </c>
      <c r="C354" t="s">
        <v>45</v>
      </c>
      <c r="D354" t="s">
        <v>46</v>
      </c>
      <c r="E354" t="s">
        <v>22</v>
      </c>
      <c r="F354" s="4">
        <v>10067.200000000001</v>
      </c>
      <c r="G354" s="4">
        <v>15000</v>
      </c>
      <c r="H354" s="4">
        <f t="shared" si="5"/>
        <v>0</v>
      </c>
      <c r="I354" t="s">
        <v>43</v>
      </c>
    </row>
    <row r="355" spans="1:9" x14ac:dyDescent="0.3">
      <c r="A355" s="2">
        <v>44378</v>
      </c>
      <c r="B355" t="s">
        <v>44</v>
      </c>
      <c r="C355" t="s">
        <v>45</v>
      </c>
      <c r="D355" t="s">
        <v>46</v>
      </c>
      <c r="E355" t="s">
        <v>22</v>
      </c>
      <c r="F355" s="4">
        <v>10648.999999999998</v>
      </c>
      <c r="G355" s="4">
        <v>15000</v>
      </c>
      <c r="H355" s="4">
        <f t="shared" si="5"/>
        <v>0</v>
      </c>
      <c r="I355" t="s">
        <v>43</v>
      </c>
    </row>
    <row r="356" spans="1:9" x14ac:dyDescent="0.3">
      <c r="A356" s="2">
        <v>44378</v>
      </c>
      <c r="B356" t="s">
        <v>53</v>
      </c>
      <c r="C356" t="s">
        <v>54</v>
      </c>
      <c r="D356" t="s">
        <v>55</v>
      </c>
      <c r="E356" t="s">
        <v>22</v>
      </c>
      <c r="F356" s="4">
        <v>10679.400000000001</v>
      </c>
      <c r="G356" s="4">
        <v>15000</v>
      </c>
      <c r="H356" s="4">
        <f t="shared" si="5"/>
        <v>0</v>
      </c>
      <c r="I356" t="s">
        <v>43</v>
      </c>
    </row>
    <row r="357" spans="1:9" x14ac:dyDescent="0.3">
      <c r="A357" s="2">
        <v>44378</v>
      </c>
      <c r="B357" t="s">
        <v>65</v>
      </c>
      <c r="C357" t="s">
        <v>66</v>
      </c>
      <c r="D357" t="s">
        <v>67</v>
      </c>
      <c r="E357" t="s">
        <v>22</v>
      </c>
      <c r="F357" s="4">
        <v>11155.5</v>
      </c>
      <c r="G357" s="4">
        <v>15000</v>
      </c>
      <c r="H357" s="4">
        <f t="shared" si="5"/>
        <v>0</v>
      </c>
      <c r="I357" t="s">
        <v>11</v>
      </c>
    </row>
    <row r="358" spans="1:9" x14ac:dyDescent="0.3">
      <c r="A358" s="2">
        <v>44378</v>
      </c>
      <c r="B358" t="s">
        <v>44</v>
      </c>
      <c r="C358" t="s">
        <v>45</v>
      </c>
      <c r="D358" t="s">
        <v>46</v>
      </c>
      <c r="E358" t="s">
        <v>22</v>
      </c>
      <c r="F358" s="4">
        <v>11543</v>
      </c>
      <c r="G358" s="4">
        <v>15000</v>
      </c>
      <c r="H358" s="4">
        <f t="shared" si="5"/>
        <v>0</v>
      </c>
      <c r="I358" t="s">
        <v>11</v>
      </c>
    </row>
    <row r="359" spans="1:9" x14ac:dyDescent="0.3">
      <c r="A359" s="2">
        <v>44378</v>
      </c>
      <c r="B359" t="s">
        <v>44</v>
      </c>
      <c r="C359" t="s">
        <v>45</v>
      </c>
      <c r="D359" t="s">
        <v>46</v>
      </c>
      <c r="E359" t="s">
        <v>22</v>
      </c>
      <c r="F359" s="4">
        <v>15633.199999999999</v>
      </c>
      <c r="G359" s="4">
        <v>15000</v>
      </c>
      <c r="H359" s="4">
        <f t="shared" si="5"/>
        <v>1563.32</v>
      </c>
      <c r="I359" t="s">
        <v>15</v>
      </c>
    </row>
    <row r="360" spans="1:9" x14ac:dyDescent="0.3">
      <c r="A360" s="2">
        <v>44378</v>
      </c>
      <c r="B360" t="s">
        <v>44</v>
      </c>
      <c r="C360" t="s">
        <v>45</v>
      </c>
      <c r="D360" t="s">
        <v>46</v>
      </c>
      <c r="E360" t="s">
        <v>22</v>
      </c>
      <c r="F360" s="4">
        <v>20868.399999999998</v>
      </c>
      <c r="G360" s="4">
        <v>15000</v>
      </c>
      <c r="H360" s="4">
        <f t="shared" si="5"/>
        <v>2086.8399999999997</v>
      </c>
      <c r="I360" t="s">
        <v>15</v>
      </c>
    </row>
    <row r="361" spans="1:9" x14ac:dyDescent="0.3">
      <c r="A361" s="2">
        <v>44378</v>
      </c>
      <c r="B361" t="s">
        <v>44</v>
      </c>
      <c r="C361" t="s">
        <v>45</v>
      </c>
      <c r="D361" t="s">
        <v>46</v>
      </c>
      <c r="E361" t="s">
        <v>22</v>
      </c>
      <c r="F361" s="4">
        <v>24395.100000000002</v>
      </c>
      <c r="G361" s="4">
        <v>15000</v>
      </c>
      <c r="H361" s="4">
        <f t="shared" si="5"/>
        <v>2439.5100000000002</v>
      </c>
      <c r="I361" t="s">
        <v>11</v>
      </c>
    </row>
    <row r="362" spans="1:9" x14ac:dyDescent="0.3">
      <c r="A362" s="2">
        <v>44409</v>
      </c>
      <c r="B362" t="s">
        <v>44</v>
      </c>
      <c r="C362" t="s">
        <v>45</v>
      </c>
      <c r="D362" t="s">
        <v>46</v>
      </c>
      <c r="E362" t="s">
        <v>22</v>
      </c>
      <c r="F362" s="4">
        <v>3760.5</v>
      </c>
      <c r="G362" s="4">
        <v>15000</v>
      </c>
      <c r="H362" s="4">
        <f t="shared" si="5"/>
        <v>0</v>
      </c>
      <c r="I362" t="s">
        <v>11</v>
      </c>
    </row>
    <row r="363" spans="1:9" x14ac:dyDescent="0.3">
      <c r="A363" s="2">
        <v>44409</v>
      </c>
      <c r="B363" t="s">
        <v>44</v>
      </c>
      <c r="C363" t="s">
        <v>45</v>
      </c>
      <c r="D363" t="s">
        <v>46</v>
      </c>
      <c r="E363" t="s">
        <v>22</v>
      </c>
      <c r="F363" s="4">
        <v>4322.8</v>
      </c>
      <c r="G363" s="4">
        <v>15000</v>
      </c>
      <c r="H363" s="4">
        <f t="shared" si="5"/>
        <v>0</v>
      </c>
      <c r="I363" t="s">
        <v>43</v>
      </c>
    </row>
    <row r="364" spans="1:9" x14ac:dyDescent="0.3">
      <c r="A364" s="2">
        <v>44409</v>
      </c>
      <c r="B364" t="s">
        <v>44</v>
      </c>
      <c r="C364" t="s">
        <v>45</v>
      </c>
      <c r="D364" t="s">
        <v>46</v>
      </c>
      <c r="E364" t="s">
        <v>22</v>
      </c>
      <c r="F364" s="4">
        <v>9697.6</v>
      </c>
      <c r="G364" s="4">
        <v>15000</v>
      </c>
      <c r="H364" s="4">
        <f t="shared" si="5"/>
        <v>0</v>
      </c>
      <c r="I364" t="s">
        <v>15</v>
      </c>
    </row>
    <row r="365" spans="1:9" x14ac:dyDescent="0.3">
      <c r="A365" s="2">
        <v>44409</v>
      </c>
      <c r="B365" t="s">
        <v>44</v>
      </c>
      <c r="C365" t="s">
        <v>45</v>
      </c>
      <c r="D365" t="s">
        <v>46</v>
      </c>
      <c r="E365" t="s">
        <v>22</v>
      </c>
      <c r="F365" s="4">
        <v>10391.699999999999</v>
      </c>
      <c r="G365" s="4">
        <v>15000</v>
      </c>
      <c r="H365" s="4">
        <f t="shared" si="5"/>
        <v>0</v>
      </c>
      <c r="I365" t="s">
        <v>43</v>
      </c>
    </row>
    <row r="366" spans="1:9" x14ac:dyDescent="0.3">
      <c r="A366" s="2">
        <v>44409</v>
      </c>
      <c r="B366" t="s">
        <v>65</v>
      </c>
      <c r="C366" t="s">
        <v>66</v>
      </c>
      <c r="D366" t="s">
        <v>67</v>
      </c>
      <c r="E366" t="s">
        <v>22</v>
      </c>
      <c r="F366" s="4">
        <v>15670.2</v>
      </c>
      <c r="G366" s="4">
        <v>15000</v>
      </c>
      <c r="H366" s="4">
        <f t="shared" si="5"/>
        <v>1567.0200000000002</v>
      </c>
      <c r="I366" t="s">
        <v>43</v>
      </c>
    </row>
    <row r="367" spans="1:9" x14ac:dyDescent="0.3">
      <c r="A367" s="2">
        <v>44409</v>
      </c>
      <c r="B367" t="s">
        <v>53</v>
      </c>
      <c r="C367" t="s">
        <v>54</v>
      </c>
      <c r="D367" t="s">
        <v>55</v>
      </c>
      <c r="E367" t="s">
        <v>22</v>
      </c>
      <c r="F367" s="4">
        <v>22477.9</v>
      </c>
      <c r="G367" s="4">
        <v>15000</v>
      </c>
      <c r="H367" s="4">
        <f t="shared" si="5"/>
        <v>2247.7900000000004</v>
      </c>
      <c r="I367" t="s">
        <v>15</v>
      </c>
    </row>
    <row r="368" spans="1:9" x14ac:dyDescent="0.3">
      <c r="A368" s="2">
        <v>44409</v>
      </c>
      <c r="B368" t="s">
        <v>53</v>
      </c>
      <c r="C368" t="s">
        <v>54</v>
      </c>
      <c r="D368" t="s">
        <v>55</v>
      </c>
      <c r="E368" t="s">
        <v>22</v>
      </c>
      <c r="F368" s="4">
        <v>36088.1</v>
      </c>
      <c r="G368" s="4">
        <v>15000</v>
      </c>
      <c r="H368" s="4">
        <f t="shared" si="5"/>
        <v>3608.81</v>
      </c>
      <c r="I368" t="s">
        <v>43</v>
      </c>
    </row>
    <row r="369" spans="1:9" x14ac:dyDescent="0.3">
      <c r="A369" s="2">
        <v>44409</v>
      </c>
      <c r="B369" t="s">
        <v>19</v>
      </c>
      <c r="C369" t="s">
        <v>20</v>
      </c>
      <c r="D369" t="s">
        <v>21</v>
      </c>
      <c r="E369" t="s">
        <v>22</v>
      </c>
      <c r="F369" s="4">
        <v>43388.100000000006</v>
      </c>
      <c r="G369" s="4">
        <v>15000</v>
      </c>
      <c r="H369" s="4">
        <f t="shared" si="5"/>
        <v>4338.8100000000004</v>
      </c>
      <c r="I369" t="s">
        <v>15</v>
      </c>
    </row>
    <row r="370" spans="1:9" x14ac:dyDescent="0.3">
      <c r="A370" s="2">
        <v>44440</v>
      </c>
      <c r="B370" t="s">
        <v>37</v>
      </c>
      <c r="C370" t="s">
        <v>38</v>
      </c>
      <c r="D370" t="s">
        <v>39</v>
      </c>
      <c r="E370" t="s">
        <v>22</v>
      </c>
      <c r="F370" s="4">
        <v>7714</v>
      </c>
      <c r="G370" s="4">
        <v>15000</v>
      </c>
      <c r="H370" s="4">
        <f t="shared" si="5"/>
        <v>0</v>
      </c>
      <c r="I370" t="s">
        <v>11</v>
      </c>
    </row>
    <row r="371" spans="1:9" x14ac:dyDescent="0.3">
      <c r="A371" s="2">
        <v>44440</v>
      </c>
      <c r="B371" t="s">
        <v>19</v>
      </c>
      <c r="C371" t="s">
        <v>20</v>
      </c>
      <c r="D371" t="s">
        <v>21</v>
      </c>
      <c r="E371" t="s">
        <v>22</v>
      </c>
      <c r="F371" s="4">
        <v>15152.399999999998</v>
      </c>
      <c r="G371" s="4">
        <v>15000</v>
      </c>
      <c r="H371" s="4">
        <f t="shared" si="5"/>
        <v>1515.2399999999998</v>
      </c>
      <c r="I371" t="s">
        <v>43</v>
      </c>
    </row>
    <row r="372" spans="1:9" x14ac:dyDescent="0.3">
      <c r="A372" s="2">
        <v>44440</v>
      </c>
      <c r="B372" t="s">
        <v>44</v>
      </c>
      <c r="C372" t="s">
        <v>45</v>
      </c>
      <c r="D372" t="s">
        <v>46</v>
      </c>
      <c r="E372" t="s">
        <v>22</v>
      </c>
      <c r="F372" s="4">
        <v>16363.900000000001</v>
      </c>
      <c r="G372" s="4">
        <v>15000</v>
      </c>
      <c r="H372" s="4">
        <f t="shared" si="5"/>
        <v>1636.3900000000003</v>
      </c>
      <c r="I372" t="s">
        <v>11</v>
      </c>
    </row>
    <row r="373" spans="1:9" x14ac:dyDescent="0.3">
      <c r="A373" s="2">
        <v>44470</v>
      </c>
      <c r="B373" t="s">
        <v>19</v>
      </c>
      <c r="C373" t="s">
        <v>20</v>
      </c>
      <c r="D373" t="s">
        <v>21</v>
      </c>
      <c r="E373" t="s">
        <v>22</v>
      </c>
      <c r="F373" s="4">
        <v>2997.2</v>
      </c>
      <c r="G373" s="4">
        <v>15000</v>
      </c>
      <c r="H373" s="4">
        <f t="shared" si="5"/>
        <v>0</v>
      </c>
      <c r="I373" t="s">
        <v>11</v>
      </c>
    </row>
    <row r="374" spans="1:9" x14ac:dyDescent="0.3">
      <c r="A374" s="2">
        <v>44470</v>
      </c>
      <c r="B374" t="s">
        <v>37</v>
      </c>
      <c r="C374" t="s">
        <v>38</v>
      </c>
      <c r="D374" t="s">
        <v>39</v>
      </c>
      <c r="E374" t="s">
        <v>22</v>
      </c>
      <c r="F374" s="4">
        <v>7195.9999999999991</v>
      </c>
      <c r="G374" s="4">
        <v>15000</v>
      </c>
      <c r="H374" s="4">
        <f t="shared" si="5"/>
        <v>0</v>
      </c>
      <c r="I374" t="s">
        <v>15</v>
      </c>
    </row>
    <row r="375" spans="1:9" x14ac:dyDescent="0.3">
      <c r="A375" s="2">
        <v>44470</v>
      </c>
      <c r="B375" t="s">
        <v>53</v>
      </c>
      <c r="C375" t="s">
        <v>54</v>
      </c>
      <c r="D375" t="s">
        <v>55</v>
      </c>
      <c r="E375" t="s">
        <v>22</v>
      </c>
      <c r="F375" s="4">
        <v>10595.2</v>
      </c>
      <c r="G375" s="4">
        <v>15000</v>
      </c>
      <c r="H375" s="4">
        <f t="shared" si="5"/>
        <v>0</v>
      </c>
      <c r="I375" t="s">
        <v>43</v>
      </c>
    </row>
    <row r="376" spans="1:9" x14ac:dyDescent="0.3">
      <c r="A376" s="2">
        <v>44470</v>
      </c>
      <c r="B376" t="s">
        <v>37</v>
      </c>
      <c r="C376" t="s">
        <v>38</v>
      </c>
      <c r="D376" t="s">
        <v>39</v>
      </c>
      <c r="E376" t="s">
        <v>22</v>
      </c>
      <c r="F376" s="4">
        <v>10694.7</v>
      </c>
      <c r="G376" s="4">
        <v>15000</v>
      </c>
      <c r="H376" s="4">
        <f t="shared" si="5"/>
        <v>0</v>
      </c>
      <c r="I376" t="s">
        <v>43</v>
      </c>
    </row>
    <row r="377" spans="1:9" x14ac:dyDescent="0.3">
      <c r="A377" s="2">
        <v>44470</v>
      </c>
      <c r="B377" t="s">
        <v>53</v>
      </c>
      <c r="C377" t="s">
        <v>54</v>
      </c>
      <c r="D377" t="s">
        <v>55</v>
      </c>
      <c r="E377" t="s">
        <v>22</v>
      </c>
      <c r="F377" s="4">
        <v>14235.4</v>
      </c>
      <c r="G377" s="4">
        <v>15000</v>
      </c>
      <c r="H377" s="4">
        <f t="shared" si="5"/>
        <v>0</v>
      </c>
      <c r="I377" t="s">
        <v>43</v>
      </c>
    </row>
    <row r="378" spans="1:9" x14ac:dyDescent="0.3">
      <c r="A378" s="2">
        <v>44470</v>
      </c>
      <c r="B378" t="s">
        <v>53</v>
      </c>
      <c r="C378" t="s">
        <v>54</v>
      </c>
      <c r="D378" t="s">
        <v>55</v>
      </c>
      <c r="E378" t="s">
        <v>22</v>
      </c>
      <c r="F378" s="4">
        <v>36530.199999999997</v>
      </c>
      <c r="G378" s="4">
        <v>15000</v>
      </c>
      <c r="H378" s="4">
        <f t="shared" si="5"/>
        <v>3653.02</v>
      </c>
      <c r="I378" t="s">
        <v>15</v>
      </c>
    </row>
    <row r="379" spans="1:9" x14ac:dyDescent="0.3">
      <c r="A379" s="2">
        <v>44470</v>
      </c>
      <c r="B379" t="s">
        <v>65</v>
      </c>
      <c r="C379" t="s">
        <v>66</v>
      </c>
      <c r="D379" t="s">
        <v>67</v>
      </c>
      <c r="E379" t="s">
        <v>22</v>
      </c>
      <c r="F379" s="4">
        <v>36896.199999999997</v>
      </c>
      <c r="G379" s="4">
        <v>15000</v>
      </c>
      <c r="H379" s="4">
        <f t="shared" si="5"/>
        <v>3689.62</v>
      </c>
      <c r="I379" t="s">
        <v>43</v>
      </c>
    </row>
    <row r="380" spans="1:9" x14ac:dyDescent="0.3">
      <c r="A380" s="2">
        <v>44470</v>
      </c>
      <c r="B380" t="s">
        <v>19</v>
      </c>
      <c r="C380" t="s">
        <v>20</v>
      </c>
      <c r="D380" t="s">
        <v>21</v>
      </c>
      <c r="E380" t="s">
        <v>22</v>
      </c>
      <c r="F380" s="4">
        <v>41420.699999999997</v>
      </c>
      <c r="G380" s="4">
        <v>15000</v>
      </c>
      <c r="H380" s="4">
        <f t="shared" si="5"/>
        <v>4142.07</v>
      </c>
      <c r="I380" t="s">
        <v>11</v>
      </c>
    </row>
    <row r="381" spans="1:9" x14ac:dyDescent="0.3">
      <c r="A381" s="2">
        <v>44501</v>
      </c>
      <c r="B381" t="s">
        <v>53</v>
      </c>
      <c r="C381" t="s">
        <v>54</v>
      </c>
      <c r="D381" t="s">
        <v>55</v>
      </c>
      <c r="E381" t="s">
        <v>22</v>
      </c>
      <c r="F381" s="4">
        <v>6900</v>
      </c>
      <c r="G381" s="4">
        <v>15000</v>
      </c>
      <c r="H381" s="4">
        <f t="shared" si="5"/>
        <v>0</v>
      </c>
      <c r="I381" t="s">
        <v>15</v>
      </c>
    </row>
    <row r="382" spans="1:9" x14ac:dyDescent="0.3">
      <c r="A382" s="2">
        <v>44501</v>
      </c>
      <c r="B382" t="s">
        <v>65</v>
      </c>
      <c r="C382" t="s">
        <v>66</v>
      </c>
      <c r="D382" t="s">
        <v>67</v>
      </c>
      <c r="E382" t="s">
        <v>22</v>
      </c>
      <c r="F382" s="4">
        <v>9683</v>
      </c>
      <c r="G382" s="4">
        <v>15000</v>
      </c>
      <c r="H382" s="4">
        <f t="shared" si="5"/>
        <v>0</v>
      </c>
      <c r="I382" t="s">
        <v>43</v>
      </c>
    </row>
    <row r="383" spans="1:9" x14ac:dyDescent="0.3">
      <c r="A383" s="2">
        <v>44501</v>
      </c>
      <c r="B383" t="s">
        <v>44</v>
      </c>
      <c r="C383" t="s">
        <v>45</v>
      </c>
      <c r="D383" t="s">
        <v>46</v>
      </c>
      <c r="E383" t="s">
        <v>22</v>
      </c>
      <c r="F383" s="4">
        <v>14302.9</v>
      </c>
      <c r="G383" s="4">
        <v>15000</v>
      </c>
      <c r="H383" s="4">
        <f t="shared" si="5"/>
        <v>0</v>
      </c>
      <c r="I383" t="s">
        <v>11</v>
      </c>
    </row>
    <row r="384" spans="1:9" x14ac:dyDescent="0.3">
      <c r="A384" s="2">
        <v>44501</v>
      </c>
      <c r="B384" t="s">
        <v>19</v>
      </c>
      <c r="C384" t="s">
        <v>20</v>
      </c>
      <c r="D384" t="s">
        <v>21</v>
      </c>
      <c r="E384" t="s">
        <v>22</v>
      </c>
      <c r="F384" s="4">
        <v>16806.400000000001</v>
      </c>
      <c r="G384" s="4">
        <v>15000</v>
      </c>
      <c r="H384" s="4">
        <f t="shared" si="5"/>
        <v>1680.6400000000003</v>
      </c>
      <c r="I384" t="s">
        <v>11</v>
      </c>
    </row>
    <row r="385" spans="1:9" x14ac:dyDescent="0.3">
      <c r="A385" s="2">
        <v>44501</v>
      </c>
      <c r="B385" t="s">
        <v>37</v>
      </c>
      <c r="C385" t="s">
        <v>38</v>
      </c>
      <c r="D385" t="s">
        <v>39</v>
      </c>
      <c r="E385" t="s">
        <v>22</v>
      </c>
      <c r="F385" s="4">
        <v>20797.200000000004</v>
      </c>
      <c r="G385" s="4">
        <v>15000</v>
      </c>
      <c r="H385" s="4">
        <f t="shared" si="5"/>
        <v>2079.7200000000007</v>
      </c>
      <c r="I385" t="s">
        <v>15</v>
      </c>
    </row>
    <row r="386" spans="1:9" x14ac:dyDescent="0.3">
      <c r="A386" s="2">
        <v>44501</v>
      </c>
      <c r="B386" t="s">
        <v>65</v>
      </c>
      <c r="C386" t="s">
        <v>66</v>
      </c>
      <c r="D386" t="s">
        <v>67</v>
      </c>
      <c r="E386" t="s">
        <v>22</v>
      </c>
      <c r="F386" s="4">
        <v>26866</v>
      </c>
      <c r="G386" s="4">
        <v>15000</v>
      </c>
      <c r="H386" s="4">
        <f t="shared" ref="H386:H390" si="6">IF(F386&gt;=G386,SUM(F386*$L$1),0)</f>
        <v>2686.6000000000004</v>
      </c>
      <c r="I386" t="s">
        <v>43</v>
      </c>
    </row>
    <row r="387" spans="1:9" x14ac:dyDescent="0.3">
      <c r="A387" s="2">
        <v>44531</v>
      </c>
      <c r="B387" t="s">
        <v>65</v>
      </c>
      <c r="C387" t="s">
        <v>66</v>
      </c>
      <c r="D387" t="s">
        <v>67</v>
      </c>
      <c r="E387" t="s">
        <v>22</v>
      </c>
      <c r="F387" s="4">
        <v>7009.2000000000007</v>
      </c>
      <c r="G387" s="4">
        <v>15000</v>
      </c>
      <c r="H387" s="4">
        <f t="shared" si="6"/>
        <v>0</v>
      </c>
      <c r="I387" t="s">
        <v>15</v>
      </c>
    </row>
    <row r="388" spans="1:9" x14ac:dyDescent="0.3">
      <c r="A388" s="2">
        <v>44531</v>
      </c>
      <c r="B388" t="s">
        <v>53</v>
      </c>
      <c r="C388" t="s">
        <v>54</v>
      </c>
      <c r="D388" t="s">
        <v>55</v>
      </c>
      <c r="E388" t="s">
        <v>22</v>
      </c>
      <c r="F388" s="4">
        <v>7088.9</v>
      </c>
      <c r="G388" s="4">
        <v>15000</v>
      </c>
      <c r="H388" s="4">
        <f t="shared" si="6"/>
        <v>0</v>
      </c>
      <c r="I388" t="s">
        <v>11</v>
      </c>
    </row>
    <row r="389" spans="1:9" x14ac:dyDescent="0.3">
      <c r="A389" s="2">
        <v>44531</v>
      </c>
      <c r="B389" t="s">
        <v>65</v>
      </c>
      <c r="C389" t="s">
        <v>66</v>
      </c>
      <c r="D389" t="s">
        <v>67</v>
      </c>
      <c r="E389" t="s">
        <v>22</v>
      </c>
      <c r="F389" s="4">
        <v>8095.5</v>
      </c>
      <c r="G389" s="4">
        <v>15000</v>
      </c>
      <c r="H389" s="4">
        <f t="shared" si="6"/>
        <v>0</v>
      </c>
      <c r="I389" t="s">
        <v>11</v>
      </c>
    </row>
    <row r="390" spans="1:9" x14ac:dyDescent="0.3">
      <c r="A390" s="2">
        <v>44531</v>
      </c>
      <c r="B390" t="s">
        <v>19</v>
      </c>
      <c r="C390" t="s">
        <v>20</v>
      </c>
      <c r="D390" t="s">
        <v>21</v>
      </c>
      <c r="E390" t="s">
        <v>22</v>
      </c>
      <c r="F390" s="4">
        <v>8914.5</v>
      </c>
      <c r="G390" s="4">
        <v>15000</v>
      </c>
      <c r="H390" s="4">
        <f t="shared" si="6"/>
        <v>0</v>
      </c>
      <c r="I390" t="s">
        <v>11</v>
      </c>
    </row>
    <row r="391" spans="1:9" x14ac:dyDescent="0.3">
      <c r="A391" s="1"/>
      <c r="H391" s="3"/>
    </row>
    <row r="392" spans="1:9" x14ac:dyDescent="0.3">
      <c r="A392" s="1"/>
      <c r="H392" s="3"/>
    </row>
    <row r="393" spans="1:9" x14ac:dyDescent="0.3">
      <c r="A393" s="1"/>
      <c r="H393" s="3"/>
    </row>
    <row r="394" spans="1:9" x14ac:dyDescent="0.3">
      <c r="A394" s="1"/>
      <c r="H394" s="3"/>
    </row>
    <row r="395" spans="1:9" x14ac:dyDescent="0.3">
      <c r="A395" s="1"/>
      <c r="H395" s="3"/>
    </row>
    <row r="396" spans="1:9" x14ac:dyDescent="0.3">
      <c r="A396" s="1"/>
      <c r="H396" s="3"/>
    </row>
    <row r="397" spans="1:9" x14ac:dyDescent="0.3">
      <c r="A397" s="1"/>
      <c r="H397" s="3"/>
    </row>
    <row r="398" spans="1:9" x14ac:dyDescent="0.3">
      <c r="A398" s="1"/>
      <c r="H398" s="3"/>
    </row>
    <row r="399" spans="1:9" x14ac:dyDescent="0.3">
      <c r="A399" s="1"/>
      <c r="H399" s="3"/>
    </row>
    <row r="400" spans="1:9" x14ac:dyDescent="0.3">
      <c r="A400" s="1"/>
      <c r="H400" s="3"/>
    </row>
    <row r="401" spans="1:8" x14ac:dyDescent="0.3">
      <c r="A401" s="1"/>
      <c r="H401" s="3"/>
    </row>
    <row r="402" spans="1:8" x14ac:dyDescent="0.3">
      <c r="A402" s="1"/>
      <c r="H402" s="3"/>
    </row>
    <row r="403" spans="1:8" x14ac:dyDescent="0.3">
      <c r="A403" s="1"/>
      <c r="H403" s="3"/>
    </row>
    <row r="404" spans="1:8" x14ac:dyDescent="0.3">
      <c r="A404" s="1"/>
      <c r="H404" s="3"/>
    </row>
    <row r="405" spans="1:8" x14ac:dyDescent="0.3">
      <c r="A405" s="1"/>
      <c r="H405" s="3"/>
    </row>
    <row r="406" spans="1:8" x14ac:dyDescent="0.3">
      <c r="A406" s="1"/>
      <c r="H406" s="3"/>
    </row>
    <row r="407" spans="1:8" x14ac:dyDescent="0.3">
      <c r="A407" s="1"/>
      <c r="H407" s="3"/>
    </row>
    <row r="408" spans="1:8" x14ac:dyDescent="0.3">
      <c r="A408" s="1"/>
      <c r="H408" s="3"/>
    </row>
    <row r="409" spans="1:8" x14ac:dyDescent="0.3">
      <c r="A409" s="1"/>
      <c r="H409" s="3"/>
    </row>
    <row r="410" spans="1:8" x14ac:dyDescent="0.3">
      <c r="A410" s="1"/>
      <c r="H410" s="3"/>
    </row>
    <row r="411" spans="1:8" x14ac:dyDescent="0.3">
      <c r="A411" s="1"/>
      <c r="H411" s="3"/>
    </row>
    <row r="412" spans="1:8" x14ac:dyDescent="0.3">
      <c r="A412" s="1"/>
      <c r="H412" s="3"/>
    </row>
    <row r="413" spans="1:8" x14ac:dyDescent="0.3">
      <c r="A413" s="1"/>
      <c r="H413" s="3"/>
    </row>
    <row r="414" spans="1:8" x14ac:dyDescent="0.3">
      <c r="A414" s="1"/>
      <c r="H414" s="3"/>
    </row>
    <row r="415" spans="1:8" x14ac:dyDescent="0.3">
      <c r="A415" s="1"/>
      <c r="H415" s="3"/>
    </row>
    <row r="416" spans="1:8" x14ac:dyDescent="0.3">
      <c r="A416" s="1"/>
      <c r="H416" s="3"/>
    </row>
    <row r="417" spans="1:8" x14ac:dyDescent="0.3">
      <c r="A417" s="1"/>
      <c r="H417" s="3"/>
    </row>
    <row r="418" spans="1:8" x14ac:dyDescent="0.3">
      <c r="A418" s="1"/>
      <c r="H418" s="3"/>
    </row>
    <row r="419" spans="1:8" x14ac:dyDescent="0.3">
      <c r="A419" s="1"/>
      <c r="H419" s="3"/>
    </row>
    <row r="420" spans="1:8" x14ac:dyDescent="0.3">
      <c r="A420" s="1"/>
      <c r="H420" s="3"/>
    </row>
    <row r="421" spans="1:8" x14ac:dyDescent="0.3">
      <c r="A421" s="1"/>
      <c r="H421" s="3"/>
    </row>
    <row r="422" spans="1:8" x14ac:dyDescent="0.3">
      <c r="A422" s="1"/>
      <c r="H422" s="3"/>
    </row>
    <row r="423" spans="1:8" x14ac:dyDescent="0.3">
      <c r="A423" s="1"/>
      <c r="H423" s="3"/>
    </row>
    <row r="424" spans="1:8" x14ac:dyDescent="0.3">
      <c r="A424" s="1"/>
      <c r="H424" s="3"/>
    </row>
    <row r="425" spans="1:8" x14ac:dyDescent="0.3">
      <c r="A425" s="1"/>
      <c r="H425" s="3"/>
    </row>
    <row r="426" spans="1:8" x14ac:dyDescent="0.3">
      <c r="A426" s="1"/>
      <c r="H426" s="3"/>
    </row>
    <row r="427" spans="1:8" x14ac:dyDescent="0.3">
      <c r="A427" s="1"/>
      <c r="H427" s="3"/>
    </row>
    <row r="428" spans="1:8" x14ac:dyDescent="0.3">
      <c r="A428" s="1"/>
      <c r="H428" s="3"/>
    </row>
    <row r="429" spans="1:8" x14ac:dyDescent="0.3">
      <c r="A429" s="1"/>
      <c r="H429" s="3"/>
    </row>
    <row r="430" spans="1:8" x14ac:dyDescent="0.3">
      <c r="A430" s="1"/>
      <c r="H430" s="3"/>
    </row>
    <row r="431" spans="1:8" x14ac:dyDescent="0.3">
      <c r="A431" s="1"/>
      <c r="H431" s="3"/>
    </row>
    <row r="432" spans="1:8" x14ac:dyDescent="0.3">
      <c r="A432" s="1"/>
      <c r="H432" s="3"/>
    </row>
    <row r="433" spans="1:8" x14ac:dyDescent="0.3">
      <c r="A433" s="1"/>
      <c r="H433" s="3"/>
    </row>
    <row r="434" spans="1:8" x14ac:dyDescent="0.3">
      <c r="A434" s="1"/>
      <c r="H434" s="3"/>
    </row>
    <row r="435" spans="1:8" x14ac:dyDescent="0.3">
      <c r="A435" s="1"/>
      <c r="H435" s="3"/>
    </row>
    <row r="436" spans="1:8" x14ac:dyDescent="0.3">
      <c r="A436" s="1"/>
      <c r="H436" s="3"/>
    </row>
    <row r="437" spans="1:8" x14ac:dyDescent="0.3">
      <c r="A437" s="1"/>
      <c r="H437" s="3"/>
    </row>
    <row r="438" spans="1:8" x14ac:dyDescent="0.3">
      <c r="A438" s="1"/>
      <c r="H438" s="3"/>
    </row>
    <row r="439" spans="1:8" x14ac:dyDescent="0.3">
      <c r="A439" s="1"/>
      <c r="H439" s="3"/>
    </row>
    <row r="440" spans="1:8" x14ac:dyDescent="0.3">
      <c r="A440" s="1"/>
      <c r="H440" s="3"/>
    </row>
    <row r="441" spans="1:8" x14ac:dyDescent="0.3">
      <c r="A441" s="1"/>
      <c r="H441" s="3"/>
    </row>
    <row r="442" spans="1:8" x14ac:dyDescent="0.3">
      <c r="A442" s="1"/>
      <c r="H442" s="3"/>
    </row>
    <row r="443" spans="1:8" x14ac:dyDescent="0.3">
      <c r="A443" s="1"/>
      <c r="H443" s="3"/>
    </row>
    <row r="444" spans="1:8" x14ac:dyDescent="0.3">
      <c r="A444" s="1"/>
      <c r="H444" s="3"/>
    </row>
    <row r="445" spans="1:8" x14ac:dyDescent="0.3">
      <c r="A445" s="1"/>
      <c r="H445" s="3"/>
    </row>
    <row r="446" spans="1:8" x14ac:dyDescent="0.3">
      <c r="A446" s="1"/>
      <c r="H446" s="3"/>
    </row>
    <row r="447" spans="1:8" x14ac:dyDescent="0.3">
      <c r="A447" s="1"/>
      <c r="H447" s="3"/>
    </row>
    <row r="448" spans="1:8" x14ac:dyDescent="0.3">
      <c r="A448" s="1"/>
      <c r="H448" s="3"/>
    </row>
    <row r="449" spans="1:8" x14ac:dyDescent="0.3">
      <c r="A449" s="1"/>
      <c r="H449" s="3"/>
    </row>
    <row r="450" spans="1:8" x14ac:dyDescent="0.3">
      <c r="A450" s="1"/>
      <c r="H450" s="3"/>
    </row>
    <row r="451" spans="1:8" x14ac:dyDescent="0.3">
      <c r="A451" s="1"/>
      <c r="H451" s="3"/>
    </row>
    <row r="452" spans="1:8" x14ac:dyDescent="0.3">
      <c r="A452" s="1"/>
      <c r="H452" s="3"/>
    </row>
    <row r="453" spans="1:8" x14ac:dyDescent="0.3">
      <c r="A453" s="1"/>
      <c r="H453" s="3"/>
    </row>
    <row r="454" spans="1:8" x14ac:dyDescent="0.3">
      <c r="A454" s="1"/>
      <c r="H454" s="3"/>
    </row>
    <row r="455" spans="1:8" x14ac:dyDescent="0.3">
      <c r="A455" s="1"/>
      <c r="H455" s="3"/>
    </row>
    <row r="456" spans="1:8" x14ac:dyDescent="0.3">
      <c r="A456" s="1"/>
      <c r="H456" s="3"/>
    </row>
    <row r="457" spans="1:8" x14ac:dyDescent="0.3">
      <c r="A457" s="1"/>
      <c r="H457" s="3"/>
    </row>
    <row r="458" spans="1:8" x14ac:dyDescent="0.3">
      <c r="A458" s="1"/>
      <c r="H458" s="3"/>
    </row>
    <row r="459" spans="1:8" x14ac:dyDescent="0.3">
      <c r="A459" s="1"/>
      <c r="H459" s="3"/>
    </row>
    <row r="460" spans="1:8" x14ac:dyDescent="0.3">
      <c r="A460" s="1"/>
      <c r="H460" s="3"/>
    </row>
    <row r="461" spans="1:8" x14ac:dyDescent="0.3">
      <c r="A461" s="1"/>
      <c r="H461" s="3"/>
    </row>
    <row r="462" spans="1:8" x14ac:dyDescent="0.3">
      <c r="A462" s="1"/>
      <c r="H462" s="3"/>
    </row>
    <row r="463" spans="1:8" x14ac:dyDescent="0.3">
      <c r="A463" s="1"/>
      <c r="H463" s="3"/>
    </row>
    <row r="464" spans="1:8" x14ac:dyDescent="0.3">
      <c r="A464" s="1"/>
      <c r="H464" s="3"/>
    </row>
    <row r="465" spans="1:8" x14ac:dyDescent="0.3">
      <c r="A465" s="1"/>
      <c r="H465" s="3"/>
    </row>
    <row r="466" spans="1:8" x14ac:dyDescent="0.3">
      <c r="A466" s="1"/>
      <c r="H466" s="3"/>
    </row>
    <row r="467" spans="1:8" x14ac:dyDescent="0.3">
      <c r="A467" s="1"/>
      <c r="H467" s="3"/>
    </row>
    <row r="468" spans="1:8" x14ac:dyDescent="0.3">
      <c r="A468" s="1"/>
      <c r="H468" s="3"/>
    </row>
    <row r="469" spans="1:8" x14ac:dyDescent="0.3">
      <c r="A469" s="1"/>
      <c r="H469" s="3"/>
    </row>
    <row r="470" spans="1:8" x14ac:dyDescent="0.3">
      <c r="A470" s="1"/>
      <c r="H470" s="3"/>
    </row>
    <row r="471" spans="1:8" x14ac:dyDescent="0.3">
      <c r="A471" s="1"/>
      <c r="H471" s="3"/>
    </row>
    <row r="472" spans="1:8" x14ac:dyDescent="0.3">
      <c r="A472" s="1"/>
      <c r="H472" s="3"/>
    </row>
    <row r="473" spans="1:8" x14ac:dyDescent="0.3">
      <c r="A473" s="1"/>
      <c r="H473" s="3"/>
    </row>
    <row r="474" spans="1:8" x14ac:dyDescent="0.3">
      <c r="A474" s="1"/>
      <c r="H474" s="3"/>
    </row>
    <row r="475" spans="1:8" x14ac:dyDescent="0.3">
      <c r="A475" s="1"/>
      <c r="H475" s="3"/>
    </row>
    <row r="476" spans="1:8" x14ac:dyDescent="0.3">
      <c r="A476" s="1"/>
      <c r="H476" s="3"/>
    </row>
    <row r="477" spans="1:8" x14ac:dyDescent="0.3">
      <c r="A477" s="1"/>
      <c r="H477" s="3"/>
    </row>
    <row r="478" spans="1:8" x14ac:dyDescent="0.3">
      <c r="A478" s="1"/>
      <c r="H478" s="3"/>
    </row>
    <row r="479" spans="1:8" x14ac:dyDescent="0.3">
      <c r="A479" s="1"/>
      <c r="H479" s="3"/>
    </row>
    <row r="480" spans="1:8" x14ac:dyDescent="0.3">
      <c r="A480" s="1"/>
      <c r="H480" s="3"/>
    </row>
    <row r="481" spans="1:8" x14ac:dyDescent="0.3">
      <c r="A481" s="1"/>
      <c r="H481" s="3"/>
    </row>
    <row r="482" spans="1:8" x14ac:dyDescent="0.3">
      <c r="A482" s="1"/>
      <c r="H482" s="3"/>
    </row>
    <row r="483" spans="1:8" x14ac:dyDescent="0.3">
      <c r="A483" s="1"/>
      <c r="H483" s="3"/>
    </row>
    <row r="484" spans="1:8" x14ac:dyDescent="0.3">
      <c r="A484" s="1"/>
      <c r="H484" s="3"/>
    </row>
    <row r="485" spans="1:8" x14ac:dyDescent="0.3">
      <c r="A485" s="1"/>
      <c r="H485" s="3"/>
    </row>
    <row r="486" spans="1:8" x14ac:dyDescent="0.3">
      <c r="A486" s="1"/>
      <c r="H486" s="3"/>
    </row>
    <row r="487" spans="1:8" x14ac:dyDescent="0.3">
      <c r="A487" s="1"/>
      <c r="H487" s="3"/>
    </row>
    <row r="488" spans="1:8" x14ac:dyDescent="0.3">
      <c r="A488" s="1"/>
      <c r="H488" s="3"/>
    </row>
  </sheetData>
  <sortState xmlns:xlrd2="http://schemas.microsoft.com/office/spreadsheetml/2017/richdata2" ref="A2:F751">
    <sortCondition ref="E1:E751"/>
  </sortState>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C8B7-4970-442C-AA33-8D60A227C614}">
  <dimension ref="A1:R100"/>
  <sheetViews>
    <sheetView zoomScale="85" zoomScaleNormal="85" workbookViewId="0">
      <selection activeCell="N7" sqref="N7"/>
    </sheetView>
  </sheetViews>
  <sheetFormatPr defaultRowHeight="14.4" x14ac:dyDescent="0.3"/>
  <cols>
    <col min="1" max="1" width="11.21875" bestFit="1" customWidth="1"/>
    <col min="2" max="2" width="16.5546875" bestFit="1" customWidth="1"/>
    <col min="3" max="3" width="15.5546875" bestFit="1" customWidth="1"/>
    <col min="4" max="4" width="15.109375" bestFit="1" customWidth="1"/>
    <col min="5" max="5" width="15" bestFit="1" customWidth="1"/>
    <col min="6" max="6" width="20.5546875" style="4" bestFit="1" customWidth="1"/>
    <col min="7" max="7" width="14" style="4" bestFit="1" customWidth="1"/>
    <col min="8" max="8" width="17.21875" bestFit="1" customWidth="1"/>
    <col min="9" max="9" width="19.44140625" bestFit="1" customWidth="1"/>
    <col min="10" max="10" width="16.88671875" customWidth="1"/>
    <col min="11" max="15" width="12.6640625" bestFit="1" customWidth="1"/>
  </cols>
  <sheetData>
    <row r="1" spans="1:18" ht="31.8" thickBot="1" x14ac:dyDescent="0.65">
      <c r="A1" s="36" t="s">
        <v>77</v>
      </c>
      <c r="B1" s="36"/>
      <c r="C1" s="36"/>
      <c r="D1" s="36"/>
      <c r="E1" s="36"/>
      <c r="F1" s="36"/>
      <c r="G1" s="36"/>
      <c r="H1" s="36"/>
      <c r="I1" s="36"/>
    </row>
    <row r="2" spans="1:18" ht="18.600000000000001" thickBot="1" x14ac:dyDescent="0.4">
      <c r="K2" s="22" t="s">
        <v>31</v>
      </c>
      <c r="L2" s="22" t="s">
        <v>60</v>
      </c>
      <c r="M2" s="22" t="s">
        <v>60</v>
      </c>
      <c r="N2" s="22" t="s">
        <v>63</v>
      </c>
      <c r="O2" s="22" t="s">
        <v>41</v>
      </c>
    </row>
    <row r="3" spans="1:18" ht="18" x14ac:dyDescent="0.35">
      <c r="A3" s="19" t="s">
        <v>0</v>
      </c>
      <c r="B3" s="19" t="s">
        <v>1</v>
      </c>
      <c r="C3" s="19" t="s">
        <v>2</v>
      </c>
      <c r="D3" s="19" t="s">
        <v>3</v>
      </c>
      <c r="E3" s="19" t="s">
        <v>4</v>
      </c>
      <c r="F3" s="20" t="s">
        <v>5</v>
      </c>
      <c r="G3" s="20" t="s">
        <v>75</v>
      </c>
      <c r="H3" s="19" t="s">
        <v>76</v>
      </c>
      <c r="I3" s="19" t="s">
        <v>6</v>
      </c>
      <c r="K3" s="4">
        <f>SUMIF(C4:$C$99,K2,$F$4:$F$99)</f>
        <v>517004.59999999992</v>
      </c>
      <c r="L3" s="4">
        <f ca="1">SUMIF($C4:D$99,L2,$F$4:$F$99)</f>
        <v>311756.79999999999</v>
      </c>
      <c r="M3" s="4">
        <f ca="1">SUMIF($C4:E$99,M2,$F$4:$F$99)</f>
        <v>311756.79999999999</v>
      </c>
      <c r="N3" s="4">
        <f ca="1">SUMIF($C4:F$99,N2,$F$4:$F$99)</f>
        <v>335128.89999999997</v>
      </c>
      <c r="O3" s="4">
        <f ca="1">SUMIF($C4:G$99,O2,$F$4:$F$99)</f>
        <v>439469.89999999997</v>
      </c>
    </row>
    <row r="4" spans="1:18" x14ac:dyDescent="0.3">
      <c r="A4" s="2">
        <v>44197</v>
      </c>
      <c r="B4" t="s">
        <v>30</v>
      </c>
      <c r="C4" t="s">
        <v>31</v>
      </c>
      <c r="D4" t="s">
        <v>32</v>
      </c>
      <c r="E4" t="s">
        <v>33</v>
      </c>
      <c r="F4" s="4">
        <v>13310.4</v>
      </c>
      <c r="G4" s="4">
        <v>15000</v>
      </c>
      <c r="H4" s="4">
        <f>IF(F4&gt;=G4,SUM(F4*'All Sales'!$L$1),0)</f>
        <v>0</v>
      </c>
      <c r="I4" t="s">
        <v>11</v>
      </c>
      <c r="R4" s="3"/>
    </row>
    <row r="5" spans="1:18" x14ac:dyDescent="0.3">
      <c r="A5" s="2">
        <v>44197</v>
      </c>
      <c r="B5" t="s">
        <v>59</v>
      </c>
      <c r="C5" t="s">
        <v>60</v>
      </c>
      <c r="D5" t="s">
        <v>61</v>
      </c>
      <c r="E5" t="s">
        <v>33</v>
      </c>
      <c r="F5" s="4">
        <v>20366.100000000002</v>
      </c>
      <c r="G5" s="4">
        <v>15000</v>
      </c>
      <c r="H5" s="4">
        <f>IF(F5&gt;=G5,SUM(F5*'All Sales'!$L$1),0)</f>
        <v>2036.6100000000004</v>
      </c>
      <c r="I5" t="s">
        <v>43</v>
      </c>
      <c r="R5" s="3"/>
    </row>
    <row r="6" spans="1:18" x14ac:dyDescent="0.3">
      <c r="A6" s="2">
        <v>44197</v>
      </c>
      <c r="B6" t="s">
        <v>59</v>
      </c>
      <c r="C6" t="s">
        <v>60</v>
      </c>
      <c r="D6" t="s">
        <v>61</v>
      </c>
      <c r="E6" t="s">
        <v>33</v>
      </c>
      <c r="F6" s="4">
        <v>20880</v>
      </c>
      <c r="G6" s="4">
        <v>15000</v>
      </c>
      <c r="H6" s="4">
        <f>IF(F6&gt;=G6,SUM(F6*'All Sales'!$L$1),0)</f>
        <v>2088</v>
      </c>
      <c r="I6" t="s">
        <v>11</v>
      </c>
      <c r="J6" s="2"/>
      <c r="R6" s="3"/>
    </row>
    <row r="7" spans="1:18" x14ac:dyDescent="0.3">
      <c r="A7" s="2">
        <v>44197</v>
      </c>
      <c r="B7" t="s">
        <v>30</v>
      </c>
      <c r="C7" t="s">
        <v>31</v>
      </c>
      <c r="D7" t="s">
        <v>32</v>
      </c>
      <c r="E7" t="s">
        <v>33</v>
      </c>
      <c r="F7" s="4">
        <v>23076.199999999997</v>
      </c>
      <c r="G7" s="4">
        <v>15000</v>
      </c>
      <c r="H7" s="4">
        <f>IF(F7&gt;=G7,SUM(F7*'All Sales'!$L$1),0)</f>
        <v>2307.62</v>
      </c>
      <c r="I7" t="s">
        <v>11</v>
      </c>
      <c r="J7" s="2"/>
      <c r="R7" s="3"/>
    </row>
    <row r="8" spans="1:18" x14ac:dyDescent="0.3">
      <c r="A8" s="2">
        <v>44197</v>
      </c>
      <c r="B8" t="s">
        <v>30</v>
      </c>
      <c r="C8" t="s">
        <v>31</v>
      </c>
      <c r="D8" t="s">
        <v>32</v>
      </c>
      <c r="E8" t="s">
        <v>33</v>
      </c>
      <c r="F8" s="4">
        <v>25560</v>
      </c>
      <c r="G8" s="4">
        <v>15000</v>
      </c>
      <c r="H8" s="4">
        <f>IF(F8&gt;=G8,SUM(F8*'All Sales'!$L$1),0)</f>
        <v>2556</v>
      </c>
      <c r="I8" t="s">
        <v>11</v>
      </c>
      <c r="J8" s="2"/>
      <c r="R8" s="3"/>
    </row>
    <row r="9" spans="1:18" x14ac:dyDescent="0.3">
      <c r="A9" s="2">
        <v>44228</v>
      </c>
      <c r="B9" t="s">
        <v>59</v>
      </c>
      <c r="C9" t="s">
        <v>60</v>
      </c>
      <c r="D9" t="s">
        <v>61</v>
      </c>
      <c r="E9" t="s">
        <v>33</v>
      </c>
      <c r="F9" s="4">
        <v>13479.400000000001</v>
      </c>
      <c r="G9" s="4">
        <v>15000</v>
      </c>
      <c r="H9" s="4">
        <f>IF(F9&gt;=G9,SUM(F9*'All Sales'!$L$1),0)</f>
        <v>0</v>
      </c>
      <c r="I9" t="s">
        <v>43</v>
      </c>
      <c r="J9" s="2"/>
      <c r="R9" s="3"/>
    </row>
    <row r="10" spans="1:18" x14ac:dyDescent="0.3">
      <c r="A10" s="2">
        <v>44228</v>
      </c>
      <c r="B10" t="s">
        <v>30</v>
      </c>
      <c r="C10" t="s">
        <v>31</v>
      </c>
      <c r="D10" t="s">
        <v>32</v>
      </c>
      <c r="E10" t="s">
        <v>33</v>
      </c>
      <c r="F10" s="4">
        <v>16604.400000000001</v>
      </c>
      <c r="G10" s="4">
        <v>15000</v>
      </c>
      <c r="H10" s="4">
        <f>IF(F10&gt;=G10,SUM(F10*'All Sales'!$L$1),0)</f>
        <v>1660.4400000000003</v>
      </c>
      <c r="I10" t="s">
        <v>15</v>
      </c>
      <c r="J10" s="2"/>
      <c r="R10" s="3"/>
    </row>
    <row r="11" spans="1:18" x14ac:dyDescent="0.3">
      <c r="A11" s="2">
        <v>44228</v>
      </c>
      <c r="B11" t="s">
        <v>71</v>
      </c>
      <c r="C11" t="s">
        <v>60</v>
      </c>
      <c r="D11" t="s">
        <v>73</v>
      </c>
      <c r="E11" t="s">
        <v>33</v>
      </c>
      <c r="F11" s="4">
        <v>22176</v>
      </c>
      <c r="G11" s="4">
        <v>15000</v>
      </c>
      <c r="H11" s="4">
        <f>IF(F11&gt;=G11,SUM(F11*'All Sales'!$L$1),0)</f>
        <v>2217.6</v>
      </c>
      <c r="I11" t="s">
        <v>15</v>
      </c>
      <c r="J11" s="2"/>
      <c r="R11" s="3"/>
    </row>
    <row r="12" spans="1:18" x14ac:dyDescent="0.3">
      <c r="A12" s="2">
        <v>44228</v>
      </c>
      <c r="B12" t="s">
        <v>59</v>
      </c>
      <c r="C12" t="s">
        <v>60</v>
      </c>
      <c r="D12" t="s">
        <v>61</v>
      </c>
      <c r="E12" t="s">
        <v>33</v>
      </c>
      <c r="F12" s="4">
        <v>24131.000000000004</v>
      </c>
      <c r="G12" s="4">
        <v>15000</v>
      </c>
      <c r="H12" s="4">
        <f>IF(F12&gt;=G12,SUM(F12*'All Sales'!$L$1),0)</f>
        <v>2413.1000000000004</v>
      </c>
      <c r="I12" t="s">
        <v>15</v>
      </c>
      <c r="J12" s="2"/>
      <c r="R12" s="3"/>
    </row>
    <row r="13" spans="1:18" x14ac:dyDescent="0.3">
      <c r="A13" s="2">
        <v>44228</v>
      </c>
      <c r="B13" t="s">
        <v>30</v>
      </c>
      <c r="C13" t="s">
        <v>31</v>
      </c>
      <c r="D13" t="s">
        <v>32</v>
      </c>
      <c r="E13" t="s">
        <v>33</v>
      </c>
      <c r="F13" s="4">
        <v>34353.5</v>
      </c>
      <c r="G13" s="4">
        <v>15000</v>
      </c>
      <c r="H13" s="4">
        <f>IF(F13&gt;=G13,SUM(F13*'All Sales'!$L$1),0)</f>
        <v>3435.3500000000004</v>
      </c>
      <c r="I13" t="s">
        <v>15</v>
      </c>
      <c r="J13" s="2"/>
      <c r="R13" s="3"/>
    </row>
    <row r="14" spans="1:18" x14ac:dyDescent="0.3">
      <c r="A14" s="2">
        <v>44256</v>
      </c>
      <c r="B14" t="s">
        <v>62</v>
      </c>
      <c r="C14" t="s">
        <v>63</v>
      </c>
      <c r="D14" t="s">
        <v>64</v>
      </c>
      <c r="E14" t="s">
        <v>33</v>
      </c>
      <c r="F14" s="4">
        <v>7416.9</v>
      </c>
      <c r="G14" s="4">
        <v>15000</v>
      </c>
      <c r="H14" s="4">
        <f>IF(F14&gt;=G14,SUM(F14*'All Sales'!$L$1),0)</f>
        <v>0</v>
      </c>
      <c r="I14" t="s">
        <v>43</v>
      </c>
      <c r="J14" s="2"/>
      <c r="R14" s="3"/>
    </row>
    <row r="15" spans="1:18" x14ac:dyDescent="0.3">
      <c r="A15" s="2">
        <v>44256</v>
      </c>
      <c r="B15" t="s">
        <v>40</v>
      </c>
      <c r="C15" t="s">
        <v>41</v>
      </c>
      <c r="D15" t="s">
        <v>42</v>
      </c>
      <c r="E15" t="s">
        <v>33</v>
      </c>
      <c r="F15" s="4">
        <v>8284.5</v>
      </c>
      <c r="G15" s="4">
        <v>15000</v>
      </c>
      <c r="H15" s="4">
        <f>IF(F15&gt;=G15,SUM(F15*'All Sales'!$L$1),0)</f>
        <v>0</v>
      </c>
      <c r="I15" t="s">
        <v>15</v>
      </c>
      <c r="J15" s="2"/>
      <c r="R15" s="3"/>
    </row>
    <row r="16" spans="1:18" x14ac:dyDescent="0.3">
      <c r="A16" s="2">
        <v>44256</v>
      </c>
      <c r="B16" t="s">
        <v>30</v>
      </c>
      <c r="C16" t="s">
        <v>31</v>
      </c>
      <c r="D16" t="s">
        <v>32</v>
      </c>
      <c r="E16" t="s">
        <v>33</v>
      </c>
      <c r="F16" s="4">
        <v>10758.7</v>
      </c>
      <c r="G16" s="4">
        <v>15000</v>
      </c>
      <c r="H16" s="4">
        <f>IF(F16&gt;=G16,SUM(F16*'All Sales'!$L$1),0)</f>
        <v>0</v>
      </c>
      <c r="I16" t="s">
        <v>15</v>
      </c>
      <c r="J16" s="2"/>
      <c r="R16" s="3"/>
    </row>
    <row r="17" spans="1:18" x14ac:dyDescent="0.3">
      <c r="A17" s="2">
        <v>44256</v>
      </c>
      <c r="B17" t="s">
        <v>59</v>
      </c>
      <c r="C17" t="s">
        <v>60</v>
      </c>
      <c r="D17" t="s">
        <v>61</v>
      </c>
      <c r="E17" t="s">
        <v>33</v>
      </c>
      <c r="F17" s="4">
        <v>12124.2</v>
      </c>
      <c r="G17" s="4">
        <v>15000</v>
      </c>
      <c r="H17" s="4">
        <f>IF(F17&gt;=G17,SUM(F17*'All Sales'!$L$1),0)</f>
        <v>0</v>
      </c>
      <c r="I17" t="s">
        <v>43</v>
      </c>
      <c r="J17" s="2"/>
      <c r="R17" s="3"/>
    </row>
    <row r="18" spans="1:18" x14ac:dyDescent="0.3">
      <c r="A18" s="2">
        <v>44256</v>
      </c>
      <c r="B18" t="s">
        <v>62</v>
      </c>
      <c r="C18" t="s">
        <v>63</v>
      </c>
      <c r="D18" t="s">
        <v>64</v>
      </c>
      <c r="E18" t="s">
        <v>33</v>
      </c>
      <c r="F18" s="4">
        <v>14391.999999999998</v>
      </c>
      <c r="G18" s="4">
        <v>15000</v>
      </c>
      <c r="H18" s="4">
        <f>IF(F18&gt;=G18,SUM(F18*'All Sales'!$L$1),0)</f>
        <v>0</v>
      </c>
      <c r="I18" t="s">
        <v>11</v>
      </c>
      <c r="J18" s="2"/>
      <c r="R18" s="3"/>
    </row>
    <row r="19" spans="1:18" x14ac:dyDescent="0.3">
      <c r="A19" s="2">
        <v>44256</v>
      </c>
      <c r="B19" t="s">
        <v>40</v>
      </c>
      <c r="C19" t="s">
        <v>41</v>
      </c>
      <c r="D19" t="s">
        <v>42</v>
      </c>
      <c r="E19" t="s">
        <v>33</v>
      </c>
      <c r="F19" s="4">
        <v>15246</v>
      </c>
      <c r="G19" s="4">
        <v>15000</v>
      </c>
      <c r="H19" s="4">
        <f>IF(F19&gt;=G19,SUM(F19*'All Sales'!$L$1),0)</f>
        <v>1524.6000000000001</v>
      </c>
      <c r="I19" t="s">
        <v>11</v>
      </c>
      <c r="J19" s="2"/>
      <c r="R19" s="3"/>
    </row>
    <row r="20" spans="1:18" x14ac:dyDescent="0.3">
      <c r="A20" s="2">
        <v>44256</v>
      </c>
      <c r="B20" t="s">
        <v>62</v>
      </c>
      <c r="C20" t="s">
        <v>63</v>
      </c>
      <c r="D20" t="s">
        <v>64</v>
      </c>
      <c r="E20" t="s">
        <v>33</v>
      </c>
      <c r="F20" s="4">
        <v>17335.2</v>
      </c>
      <c r="G20" s="4">
        <v>15000</v>
      </c>
      <c r="H20" s="4">
        <f>IF(F20&gt;=G20,SUM(F20*'All Sales'!$L$1),0)</f>
        <v>1733.5200000000002</v>
      </c>
      <c r="I20" t="s">
        <v>43</v>
      </c>
      <c r="J20" s="2"/>
      <c r="R20" s="3"/>
    </row>
    <row r="21" spans="1:18" x14ac:dyDescent="0.3">
      <c r="A21" s="2">
        <v>44256</v>
      </c>
      <c r="B21" t="s">
        <v>40</v>
      </c>
      <c r="C21" t="s">
        <v>41</v>
      </c>
      <c r="D21" t="s">
        <v>42</v>
      </c>
      <c r="E21" t="s">
        <v>33</v>
      </c>
      <c r="F21" s="4">
        <v>40831</v>
      </c>
      <c r="G21" s="4">
        <v>15000</v>
      </c>
      <c r="H21" s="4">
        <f>IF(F21&gt;=G21,SUM(F21*'All Sales'!$L$1),0)</f>
        <v>4083.1000000000004</v>
      </c>
      <c r="I21" t="s">
        <v>11</v>
      </c>
      <c r="J21" s="2"/>
      <c r="R21" s="3"/>
    </row>
    <row r="22" spans="1:18" x14ac:dyDescent="0.3">
      <c r="A22" s="2">
        <v>44287</v>
      </c>
      <c r="B22" t="s">
        <v>30</v>
      </c>
      <c r="C22" t="s">
        <v>31</v>
      </c>
      <c r="D22" t="s">
        <v>32</v>
      </c>
      <c r="E22" t="s">
        <v>33</v>
      </c>
      <c r="F22" s="4">
        <v>8520</v>
      </c>
      <c r="G22" s="4">
        <v>15000</v>
      </c>
      <c r="H22" s="4">
        <f>IF(F22&gt;=G22,SUM(F22*'All Sales'!$L$1),0)</f>
        <v>0</v>
      </c>
      <c r="I22" t="s">
        <v>43</v>
      </c>
      <c r="J22" s="2"/>
      <c r="R22" s="3"/>
    </row>
    <row r="23" spans="1:18" x14ac:dyDescent="0.3">
      <c r="A23" s="2">
        <v>44287</v>
      </c>
      <c r="B23" t="s">
        <v>62</v>
      </c>
      <c r="C23" t="s">
        <v>63</v>
      </c>
      <c r="D23" t="s">
        <v>64</v>
      </c>
      <c r="E23" t="s">
        <v>33</v>
      </c>
      <c r="F23" s="4">
        <v>14301.599999999999</v>
      </c>
      <c r="G23" s="4">
        <v>15000</v>
      </c>
      <c r="H23" s="4">
        <f>IF(F23&gt;=G23,SUM(F23*'All Sales'!$L$1),0)</f>
        <v>0</v>
      </c>
      <c r="I23" t="s">
        <v>43</v>
      </c>
      <c r="J23" s="2"/>
      <c r="R23" s="3"/>
    </row>
    <row r="24" spans="1:18" x14ac:dyDescent="0.3">
      <c r="A24" s="2">
        <v>44287</v>
      </c>
      <c r="B24" t="s">
        <v>62</v>
      </c>
      <c r="C24" t="s">
        <v>63</v>
      </c>
      <c r="D24" t="s">
        <v>64</v>
      </c>
      <c r="E24" t="s">
        <v>33</v>
      </c>
      <c r="F24" s="4">
        <v>17204.399999999998</v>
      </c>
      <c r="G24" s="4">
        <v>15000</v>
      </c>
      <c r="H24" s="4">
        <f>IF(F24&gt;=G24,SUM(F24*'All Sales'!$L$1),0)</f>
        <v>1720.4399999999998</v>
      </c>
      <c r="I24" t="s">
        <v>11</v>
      </c>
      <c r="J24" s="2"/>
      <c r="R24" s="3"/>
    </row>
    <row r="25" spans="1:18" x14ac:dyDescent="0.3">
      <c r="A25" s="2">
        <v>44287</v>
      </c>
      <c r="B25" t="s">
        <v>40</v>
      </c>
      <c r="C25" t="s">
        <v>41</v>
      </c>
      <c r="D25" t="s">
        <v>42</v>
      </c>
      <c r="E25" t="s">
        <v>33</v>
      </c>
      <c r="F25" s="4">
        <v>19080</v>
      </c>
      <c r="G25" s="4">
        <v>15000</v>
      </c>
      <c r="H25" s="4">
        <f>IF(F25&gt;=G25,SUM(F25*'All Sales'!$L$1),0)</f>
        <v>1908</v>
      </c>
      <c r="I25" t="s">
        <v>15</v>
      </c>
      <c r="J25" s="2"/>
      <c r="R25" s="3"/>
    </row>
    <row r="26" spans="1:18" x14ac:dyDescent="0.3">
      <c r="A26" s="2">
        <v>44287</v>
      </c>
      <c r="B26" t="s">
        <v>30</v>
      </c>
      <c r="C26" t="s">
        <v>31</v>
      </c>
      <c r="D26" t="s">
        <v>32</v>
      </c>
      <c r="E26" t="s">
        <v>33</v>
      </c>
      <c r="F26" s="4">
        <v>19210.400000000001</v>
      </c>
      <c r="G26" s="4">
        <v>15000</v>
      </c>
      <c r="H26" s="4">
        <f>IF(F26&gt;=G26,SUM(F26*'All Sales'!$L$1),0)</f>
        <v>1921.0400000000002</v>
      </c>
      <c r="I26" t="s">
        <v>11</v>
      </c>
      <c r="J26" s="2"/>
      <c r="R26" s="3"/>
    </row>
    <row r="27" spans="1:18" x14ac:dyDescent="0.3">
      <c r="A27" s="2">
        <v>44287</v>
      </c>
      <c r="B27" t="s">
        <v>30</v>
      </c>
      <c r="C27" t="s">
        <v>31</v>
      </c>
      <c r="D27" t="s">
        <v>32</v>
      </c>
      <c r="E27" t="s">
        <v>33</v>
      </c>
      <c r="F27" s="4">
        <v>32282.799999999996</v>
      </c>
      <c r="G27" s="4">
        <v>15000</v>
      </c>
      <c r="H27" s="4">
        <f>IF(F27&gt;=G27,SUM(F27*'All Sales'!$L$1),0)</f>
        <v>3228.2799999999997</v>
      </c>
      <c r="I27" t="s">
        <v>15</v>
      </c>
      <c r="J27" s="2"/>
      <c r="R27" s="3"/>
    </row>
    <row r="28" spans="1:18" x14ac:dyDescent="0.3">
      <c r="A28" s="2">
        <v>44287</v>
      </c>
      <c r="B28" t="s">
        <v>71</v>
      </c>
      <c r="C28" t="s">
        <v>72</v>
      </c>
      <c r="D28" t="s">
        <v>73</v>
      </c>
      <c r="E28" t="s">
        <v>33</v>
      </c>
      <c r="F28" s="4">
        <v>32524.1</v>
      </c>
      <c r="G28" s="4">
        <v>15000</v>
      </c>
      <c r="H28" s="4">
        <f>IF(F28&gt;=G28,SUM(F28*'All Sales'!$L$1),0)</f>
        <v>3252.41</v>
      </c>
      <c r="I28" t="s">
        <v>11</v>
      </c>
      <c r="J28" s="2"/>
      <c r="R28" s="3"/>
    </row>
    <row r="29" spans="1:18" x14ac:dyDescent="0.3">
      <c r="A29" s="2">
        <v>44287</v>
      </c>
      <c r="B29" t="s">
        <v>30</v>
      </c>
      <c r="C29" t="s">
        <v>31</v>
      </c>
      <c r="D29" t="s">
        <v>32</v>
      </c>
      <c r="E29" t="s">
        <v>33</v>
      </c>
      <c r="F29" s="4">
        <v>35153.799999999996</v>
      </c>
      <c r="G29" s="4">
        <v>15000</v>
      </c>
      <c r="H29" s="4">
        <f>IF(F29&gt;=G29,SUM(F29*'All Sales'!$L$1),0)</f>
        <v>3515.3799999999997</v>
      </c>
      <c r="I29" t="s">
        <v>11</v>
      </c>
      <c r="J29" s="2"/>
      <c r="R29" s="3"/>
    </row>
    <row r="30" spans="1:18" x14ac:dyDescent="0.3">
      <c r="A30" s="2">
        <v>44287</v>
      </c>
      <c r="B30" t="s">
        <v>30</v>
      </c>
      <c r="C30" t="s">
        <v>31</v>
      </c>
      <c r="D30" t="s">
        <v>32</v>
      </c>
      <c r="E30" t="s">
        <v>33</v>
      </c>
      <c r="F30" s="4">
        <v>35820</v>
      </c>
      <c r="G30" s="4">
        <v>15000</v>
      </c>
      <c r="H30" s="4">
        <f>IF(F30&gt;=G30,SUM(F30*'All Sales'!$L$1),0)</f>
        <v>3582</v>
      </c>
      <c r="I30" t="s">
        <v>43</v>
      </c>
      <c r="J30" s="2"/>
      <c r="R30" s="3"/>
    </row>
    <row r="31" spans="1:18" x14ac:dyDescent="0.3">
      <c r="A31" s="2">
        <v>44287</v>
      </c>
      <c r="B31" t="s">
        <v>59</v>
      </c>
      <c r="C31" t="s">
        <v>60</v>
      </c>
      <c r="D31" t="s">
        <v>61</v>
      </c>
      <c r="E31" t="s">
        <v>33</v>
      </c>
      <c r="F31" s="4">
        <v>42690.400000000001</v>
      </c>
      <c r="G31" s="4">
        <v>15000</v>
      </c>
      <c r="H31" s="4">
        <f>IF(F31&gt;=G31,SUM(F31*'All Sales'!$L$1),0)</f>
        <v>4269.04</v>
      </c>
      <c r="I31" t="s">
        <v>43</v>
      </c>
      <c r="J31" s="2"/>
      <c r="R31" s="3"/>
    </row>
    <row r="32" spans="1:18" x14ac:dyDescent="0.3">
      <c r="A32" s="2">
        <v>44317</v>
      </c>
      <c r="B32" t="s">
        <v>59</v>
      </c>
      <c r="C32" t="s">
        <v>60</v>
      </c>
      <c r="D32" t="s">
        <v>61</v>
      </c>
      <c r="E32" t="s">
        <v>33</v>
      </c>
      <c r="F32" s="4">
        <v>9270.1</v>
      </c>
      <c r="G32" s="4">
        <v>15000</v>
      </c>
      <c r="H32" s="4">
        <f>IF(F32&gt;=G32,SUM(F32*'All Sales'!$L$1),0)</f>
        <v>0</v>
      </c>
      <c r="I32" t="s">
        <v>11</v>
      </c>
      <c r="J32" s="2"/>
      <c r="R32" s="3"/>
    </row>
    <row r="33" spans="1:18" x14ac:dyDescent="0.3">
      <c r="A33" s="2">
        <v>44317</v>
      </c>
      <c r="B33" t="s">
        <v>59</v>
      </c>
      <c r="C33" t="s">
        <v>60</v>
      </c>
      <c r="D33" t="s">
        <v>61</v>
      </c>
      <c r="E33" t="s">
        <v>33</v>
      </c>
      <c r="F33" s="4">
        <v>11235</v>
      </c>
      <c r="G33" s="4">
        <v>15000</v>
      </c>
      <c r="H33" s="4">
        <f>IF(F33&gt;=G33,SUM(F33*'All Sales'!$L$1),0)</f>
        <v>0</v>
      </c>
      <c r="I33" t="s">
        <v>43</v>
      </c>
      <c r="J33" s="2"/>
      <c r="R33" s="3"/>
    </row>
    <row r="34" spans="1:18" x14ac:dyDescent="0.3">
      <c r="A34" s="2">
        <v>44317</v>
      </c>
      <c r="B34" t="s">
        <v>71</v>
      </c>
      <c r="C34" t="s">
        <v>72</v>
      </c>
      <c r="D34" t="s">
        <v>73</v>
      </c>
      <c r="E34" t="s">
        <v>33</v>
      </c>
      <c r="F34" s="4">
        <v>12019.799999999997</v>
      </c>
      <c r="G34" s="4">
        <v>15000</v>
      </c>
      <c r="H34" s="4">
        <f>IF(F34&gt;=G34,SUM(F34*'All Sales'!$L$1),0)</f>
        <v>0</v>
      </c>
      <c r="I34" t="s">
        <v>11</v>
      </c>
      <c r="J34" s="2"/>
      <c r="R34" s="3"/>
    </row>
    <row r="35" spans="1:18" x14ac:dyDescent="0.3">
      <c r="A35" s="2">
        <v>44317</v>
      </c>
      <c r="B35" t="s">
        <v>30</v>
      </c>
      <c r="C35" t="s">
        <v>31</v>
      </c>
      <c r="D35" t="s">
        <v>32</v>
      </c>
      <c r="E35" t="s">
        <v>33</v>
      </c>
      <c r="F35" s="4">
        <v>27930</v>
      </c>
      <c r="G35" s="4">
        <v>15000</v>
      </c>
      <c r="H35" s="4">
        <f>IF(F35&gt;=G35,SUM(F35*'All Sales'!$L$1),0)</f>
        <v>2793</v>
      </c>
      <c r="I35" t="s">
        <v>15</v>
      </c>
      <c r="J35" s="2"/>
      <c r="R35" s="3"/>
    </row>
    <row r="36" spans="1:18" x14ac:dyDescent="0.3">
      <c r="A36" s="2">
        <v>44348</v>
      </c>
      <c r="B36" t="s">
        <v>40</v>
      </c>
      <c r="C36" t="s">
        <v>41</v>
      </c>
      <c r="D36" t="s">
        <v>42</v>
      </c>
      <c r="E36" t="s">
        <v>33</v>
      </c>
      <c r="F36" s="4">
        <v>7581.9999999999991</v>
      </c>
      <c r="G36" s="4">
        <v>15000</v>
      </c>
      <c r="H36" s="4">
        <f>IF(F36&gt;=G36,SUM(F36*'All Sales'!$L$1),0)</f>
        <v>0</v>
      </c>
      <c r="I36" t="s">
        <v>11</v>
      </c>
      <c r="J36" s="2"/>
      <c r="R36" s="3"/>
    </row>
    <row r="37" spans="1:18" x14ac:dyDescent="0.3">
      <c r="A37" s="2">
        <v>44348</v>
      </c>
      <c r="B37" t="s">
        <v>30</v>
      </c>
      <c r="C37" t="s">
        <v>31</v>
      </c>
      <c r="D37" t="s">
        <v>32</v>
      </c>
      <c r="E37" t="s">
        <v>33</v>
      </c>
      <c r="F37" s="4">
        <v>8721.6</v>
      </c>
      <c r="G37" s="4">
        <v>15000</v>
      </c>
      <c r="H37" s="4">
        <f>IF(F37&gt;=G37,SUM(F37*'All Sales'!$L$1),0)</f>
        <v>0</v>
      </c>
      <c r="I37" t="s">
        <v>43</v>
      </c>
      <c r="J37" s="2"/>
      <c r="R37" s="3"/>
    </row>
    <row r="38" spans="1:18" x14ac:dyDescent="0.3">
      <c r="A38" s="2">
        <v>44348</v>
      </c>
      <c r="B38" t="s">
        <v>40</v>
      </c>
      <c r="C38" t="s">
        <v>41</v>
      </c>
      <c r="D38" t="s">
        <v>42</v>
      </c>
      <c r="E38" t="s">
        <v>33</v>
      </c>
      <c r="F38" s="4">
        <v>10500</v>
      </c>
      <c r="G38" s="4">
        <v>15000</v>
      </c>
      <c r="H38" s="4">
        <f>IF(F38&gt;=G38,SUM(F38*'All Sales'!$L$1),0)</f>
        <v>0</v>
      </c>
      <c r="I38" t="s">
        <v>15</v>
      </c>
      <c r="J38" s="2"/>
      <c r="R38" s="3"/>
    </row>
    <row r="39" spans="1:18" x14ac:dyDescent="0.3">
      <c r="A39" s="2">
        <v>44348</v>
      </c>
      <c r="B39" t="s">
        <v>59</v>
      </c>
      <c r="C39" t="s">
        <v>60</v>
      </c>
      <c r="D39" t="s">
        <v>61</v>
      </c>
      <c r="E39" t="s">
        <v>33</v>
      </c>
      <c r="F39" s="4">
        <v>13466.999999999998</v>
      </c>
      <c r="G39" s="4">
        <v>15000</v>
      </c>
      <c r="H39" s="4">
        <f>IF(F39&gt;=G39,SUM(F39*'All Sales'!$L$1),0)</f>
        <v>0</v>
      </c>
      <c r="I39" t="s">
        <v>43</v>
      </c>
      <c r="J39" s="2"/>
      <c r="R39" s="3"/>
    </row>
    <row r="40" spans="1:18" x14ac:dyDescent="0.3">
      <c r="A40" s="2">
        <v>44348</v>
      </c>
      <c r="B40" t="s">
        <v>40</v>
      </c>
      <c r="C40" t="s">
        <v>41</v>
      </c>
      <c r="D40" t="s">
        <v>42</v>
      </c>
      <c r="E40" t="s">
        <v>33</v>
      </c>
      <c r="F40" s="4">
        <v>16036.8</v>
      </c>
      <c r="G40" s="4">
        <v>15000</v>
      </c>
      <c r="H40" s="4">
        <f>IF(F40&gt;=G40,SUM(F40*'All Sales'!$L$1),0)</f>
        <v>1603.68</v>
      </c>
      <c r="I40" t="s">
        <v>15</v>
      </c>
      <c r="J40" s="2"/>
      <c r="R40" s="3"/>
    </row>
    <row r="41" spans="1:18" x14ac:dyDescent="0.3">
      <c r="A41" s="2">
        <v>44348</v>
      </c>
      <c r="B41" t="s">
        <v>62</v>
      </c>
      <c r="C41" t="s">
        <v>63</v>
      </c>
      <c r="D41" t="s">
        <v>64</v>
      </c>
      <c r="E41" t="s">
        <v>33</v>
      </c>
      <c r="F41" s="4">
        <v>16846.8</v>
      </c>
      <c r="G41" s="4">
        <v>15000</v>
      </c>
      <c r="H41" s="4">
        <f>IF(F41&gt;=G41,SUM(F41*'All Sales'!$L$1),0)</f>
        <v>1684.68</v>
      </c>
      <c r="I41" t="s">
        <v>15</v>
      </c>
      <c r="J41" s="2"/>
      <c r="R41" s="3"/>
    </row>
    <row r="42" spans="1:18" x14ac:dyDescent="0.3">
      <c r="A42" s="2">
        <v>44378</v>
      </c>
      <c r="B42" t="s">
        <v>59</v>
      </c>
      <c r="C42" t="s">
        <v>60</v>
      </c>
      <c r="D42" t="s">
        <v>61</v>
      </c>
      <c r="E42" t="s">
        <v>33</v>
      </c>
      <c r="F42" s="4">
        <v>15957.2</v>
      </c>
      <c r="G42" s="4">
        <v>15000</v>
      </c>
      <c r="H42" s="4">
        <f>IF(F42&gt;=G42,SUM(F42*'All Sales'!$L$1),0)</f>
        <v>1595.7200000000003</v>
      </c>
      <c r="I42" t="s">
        <v>43</v>
      </c>
      <c r="J42" s="2"/>
      <c r="R42" s="3"/>
    </row>
    <row r="43" spans="1:18" x14ac:dyDescent="0.3">
      <c r="A43" s="2">
        <v>44378</v>
      </c>
      <c r="B43" t="s">
        <v>71</v>
      </c>
      <c r="C43" t="s">
        <v>72</v>
      </c>
      <c r="D43" t="s">
        <v>73</v>
      </c>
      <c r="E43" t="s">
        <v>33</v>
      </c>
      <c r="F43" s="4">
        <v>16492</v>
      </c>
      <c r="G43" s="4">
        <v>15000</v>
      </c>
      <c r="H43" s="4">
        <f>IF(F43&gt;=G43,SUM(F43*'All Sales'!$L$1),0)</f>
        <v>1649.2</v>
      </c>
      <c r="I43" t="s">
        <v>11</v>
      </c>
      <c r="J43" s="2"/>
      <c r="R43" s="3"/>
    </row>
    <row r="44" spans="1:18" x14ac:dyDescent="0.3">
      <c r="A44" s="2">
        <v>44378</v>
      </c>
      <c r="B44" t="s">
        <v>62</v>
      </c>
      <c r="C44" t="s">
        <v>63</v>
      </c>
      <c r="D44" t="s">
        <v>64</v>
      </c>
      <c r="E44" t="s">
        <v>33</v>
      </c>
      <c r="F44" s="4">
        <v>21295.4</v>
      </c>
      <c r="G44" s="4">
        <v>15000</v>
      </c>
      <c r="H44" s="4">
        <f>IF(F44&gt;=G44,SUM(F44*'All Sales'!$L$1),0)</f>
        <v>2129.5400000000004</v>
      </c>
      <c r="I44" t="s">
        <v>11</v>
      </c>
      <c r="J44" s="2"/>
      <c r="R44" s="3"/>
    </row>
    <row r="45" spans="1:18" x14ac:dyDescent="0.3">
      <c r="A45" s="2">
        <v>44378</v>
      </c>
      <c r="B45" t="s">
        <v>30</v>
      </c>
      <c r="C45" t="s">
        <v>31</v>
      </c>
      <c r="D45" t="s">
        <v>32</v>
      </c>
      <c r="E45" t="s">
        <v>33</v>
      </c>
      <c r="F45" s="4">
        <v>25518.800000000003</v>
      </c>
      <c r="G45" s="4">
        <v>15000</v>
      </c>
      <c r="H45" s="4">
        <f>IF(F45&gt;=G45,SUM(F45*'All Sales'!$L$1),0)</f>
        <v>2551.8800000000006</v>
      </c>
      <c r="I45" t="s">
        <v>11</v>
      </c>
      <c r="J45" s="2"/>
      <c r="R45" s="3"/>
    </row>
    <row r="46" spans="1:18" x14ac:dyDescent="0.3">
      <c r="A46" s="2">
        <v>44378</v>
      </c>
      <c r="B46" t="s">
        <v>30</v>
      </c>
      <c r="C46" t="s">
        <v>31</v>
      </c>
      <c r="D46" t="s">
        <v>32</v>
      </c>
      <c r="E46" t="s">
        <v>33</v>
      </c>
      <c r="F46" s="4">
        <v>27676.6</v>
      </c>
      <c r="G46" s="4">
        <v>15000</v>
      </c>
      <c r="H46" s="4">
        <f>IF(F46&gt;=G46,SUM(F46*'All Sales'!$L$1),0)</f>
        <v>2767.66</v>
      </c>
      <c r="I46" t="s">
        <v>15</v>
      </c>
      <c r="J46" s="2"/>
      <c r="R46" s="3"/>
    </row>
    <row r="47" spans="1:18" x14ac:dyDescent="0.3">
      <c r="A47" s="2">
        <v>44378</v>
      </c>
      <c r="B47" t="s">
        <v>62</v>
      </c>
      <c r="C47" t="s">
        <v>63</v>
      </c>
      <c r="D47" t="s">
        <v>64</v>
      </c>
      <c r="E47" t="s">
        <v>33</v>
      </c>
      <c r="F47" s="4">
        <v>28395</v>
      </c>
      <c r="G47" s="4">
        <v>15000</v>
      </c>
      <c r="H47" s="4">
        <f>IF(F47&gt;=G47,SUM(F47*'All Sales'!$L$1),0)</f>
        <v>2839.5</v>
      </c>
      <c r="I47" t="s">
        <v>43</v>
      </c>
      <c r="J47" s="2"/>
      <c r="R47" s="3"/>
    </row>
    <row r="48" spans="1:18" x14ac:dyDescent="0.3">
      <c r="A48" s="2">
        <v>44378</v>
      </c>
      <c r="B48" t="s">
        <v>71</v>
      </c>
      <c r="C48" t="s">
        <v>72</v>
      </c>
      <c r="D48" t="s">
        <v>73</v>
      </c>
      <c r="E48" t="s">
        <v>33</v>
      </c>
      <c r="F48" s="4">
        <v>41826.400000000001</v>
      </c>
      <c r="G48" s="4">
        <v>15000</v>
      </c>
      <c r="H48" s="4">
        <f>IF(F48&gt;=G48,SUM(F48*'All Sales'!$L$1),0)</f>
        <v>4182.6400000000003</v>
      </c>
      <c r="I48" t="s">
        <v>43</v>
      </c>
      <c r="J48" s="2"/>
      <c r="R48" s="3"/>
    </row>
    <row r="49" spans="1:18" x14ac:dyDescent="0.3">
      <c r="A49" s="2">
        <v>44378</v>
      </c>
      <c r="B49" t="s">
        <v>71</v>
      </c>
      <c r="C49" t="s">
        <v>72</v>
      </c>
      <c r="D49" t="s">
        <v>73</v>
      </c>
      <c r="E49" t="s">
        <v>33</v>
      </c>
      <c r="F49" s="4">
        <v>49055.999999999993</v>
      </c>
      <c r="G49" s="4">
        <v>15000</v>
      </c>
      <c r="H49" s="4">
        <f>IF(F49&gt;=G49,SUM(F49*'All Sales'!$L$1),0)</f>
        <v>4905.5999999999995</v>
      </c>
      <c r="I49" t="s">
        <v>11</v>
      </c>
      <c r="J49" s="2"/>
      <c r="R49" s="3"/>
    </row>
    <row r="50" spans="1:18" x14ac:dyDescent="0.3">
      <c r="A50" s="2">
        <v>44409</v>
      </c>
      <c r="B50" t="s">
        <v>30</v>
      </c>
      <c r="C50" t="s">
        <v>31</v>
      </c>
      <c r="D50" t="s">
        <v>32</v>
      </c>
      <c r="E50" t="s">
        <v>33</v>
      </c>
      <c r="F50" s="4">
        <v>6201</v>
      </c>
      <c r="G50" s="4">
        <v>15000</v>
      </c>
      <c r="H50" s="4">
        <f>IF(F50&gt;=G50,SUM(F50*'All Sales'!$L$1),0)</f>
        <v>0</v>
      </c>
      <c r="I50" t="s">
        <v>43</v>
      </c>
      <c r="J50" s="2"/>
      <c r="R50" s="3"/>
    </row>
    <row r="51" spans="1:18" x14ac:dyDescent="0.3">
      <c r="A51" s="2">
        <v>44409</v>
      </c>
      <c r="B51" t="s">
        <v>59</v>
      </c>
      <c r="C51" t="s">
        <v>60</v>
      </c>
      <c r="D51" t="s">
        <v>61</v>
      </c>
      <c r="E51" t="s">
        <v>33</v>
      </c>
      <c r="F51" s="4">
        <v>6311.4</v>
      </c>
      <c r="G51" s="4">
        <v>15000</v>
      </c>
      <c r="H51" s="4">
        <f>IF(F51&gt;=G51,SUM(F51*'All Sales'!$L$1),0)</f>
        <v>0</v>
      </c>
      <c r="I51" t="s">
        <v>43</v>
      </c>
      <c r="J51" s="2"/>
      <c r="R51" s="3"/>
    </row>
    <row r="52" spans="1:18" x14ac:dyDescent="0.3">
      <c r="A52" s="2">
        <v>44409</v>
      </c>
      <c r="B52" t="s">
        <v>40</v>
      </c>
      <c r="C52" t="s">
        <v>41</v>
      </c>
      <c r="D52" t="s">
        <v>42</v>
      </c>
      <c r="E52" t="s">
        <v>33</v>
      </c>
      <c r="F52" s="4">
        <v>7289.6</v>
      </c>
      <c r="G52" s="4">
        <v>15000</v>
      </c>
      <c r="H52" s="4">
        <f>IF(F52&gt;=G52,SUM(F52*'All Sales'!$L$1),0)</f>
        <v>0</v>
      </c>
      <c r="I52" t="s">
        <v>11</v>
      </c>
      <c r="J52" s="2"/>
      <c r="R52" s="3"/>
    </row>
    <row r="53" spans="1:18" x14ac:dyDescent="0.3">
      <c r="A53" s="2">
        <v>44409</v>
      </c>
      <c r="B53" t="s">
        <v>40</v>
      </c>
      <c r="C53" t="s">
        <v>41</v>
      </c>
      <c r="D53" t="s">
        <v>42</v>
      </c>
      <c r="E53" t="s">
        <v>33</v>
      </c>
      <c r="F53" s="4">
        <v>8322.4</v>
      </c>
      <c r="G53" s="4">
        <v>15000</v>
      </c>
      <c r="H53" s="4">
        <f>IF(F53&gt;=G53,SUM(F53*'All Sales'!$L$1),0)</f>
        <v>0</v>
      </c>
      <c r="I53" t="s">
        <v>11</v>
      </c>
      <c r="J53" s="2"/>
      <c r="R53" s="3"/>
    </row>
    <row r="54" spans="1:18" x14ac:dyDescent="0.3">
      <c r="A54" s="2">
        <v>44409</v>
      </c>
      <c r="B54" t="s">
        <v>62</v>
      </c>
      <c r="C54" t="s">
        <v>63</v>
      </c>
      <c r="D54" t="s">
        <v>64</v>
      </c>
      <c r="E54" t="s">
        <v>33</v>
      </c>
      <c r="F54" s="4">
        <v>8501.9000000000015</v>
      </c>
      <c r="G54" s="4">
        <v>15000</v>
      </c>
      <c r="H54" s="4">
        <f>IF(F54&gt;=G54,SUM(F54*'All Sales'!$L$1),0)</f>
        <v>0</v>
      </c>
      <c r="I54" t="s">
        <v>15</v>
      </c>
      <c r="J54" s="2"/>
      <c r="R54" s="3"/>
    </row>
    <row r="55" spans="1:18" x14ac:dyDescent="0.3">
      <c r="A55" s="2">
        <v>44409</v>
      </c>
      <c r="B55" t="s">
        <v>30</v>
      </c>
      <c r="C55" t="s">
        <v>31</v>
      </c>
      <c r="D55" t="s">
        <v>32</v>
      </c>
      <c r="E55" t="s">
        <v>33</v>
      </c>
      <c r="F55" s="4">
        <v>9708.2999999999993</v>
      </c>
      <c r="G55" s="4">
        <v>15000</v>
      </c>
      <c r="H55" s="4">
        <f>IF(F55&gt;=G55,SUM(F55*'All Sales'!$L$1),0)</f>
        <v>0</v>
      </c>
      <c r="I55" t="s">
        <v>15</v>
      </c>
      <c r="J55" s="2"/>
      <c r="R55" s="3"/>
    </row>
    <row r="56" spans="1:18" x14ac:dyDescent="0.3">
      <c r="A56" s="2">
        <v>44409</v>
      </c>
      <c r="B56" t="s">
        <v>40</v>
      </c>
      <c r="C56" t="s">
        <v>41</v>
      </c>
      <c r="D56" t="s">
        <v>42</v>
      </c>
      <c r="E56" t="s">
        <v>33</v>
      </c>
      <c r="F56" s="4">
        <v>12944.399999999998</v>
      </c>
      <c r="G56" s="4">
        <v>15000</v>
      </c>
      <c r="H56" s="4">
        <f>IF(F56&gt;=G56,SUM(F56*'All Sales'!$L$1),0)</f>
        <v>0</v>
      </c>
      <c r="I56" t="s">
        <v>15</v>
      </c>
      <c r="J56" s="2"/>
      <c r="R56" s="3"/>
    </row>
    <row r="57" spans="1:18" x14ac:dyDescent="0.3">
      <c r="A57" s="2">
        <v>44409</v>
      </c>
      <c r="B57" t="s">
        <v>30</v>
      </c>
      <c r="C57" t="s">
        <v>31</v>
      </c>
      <c r="D57" t="s">
        <v>32</v>
      </c>
      <c r="E57" t="s">
        <v>33</v>
      </c>
      <c r="F57" s="4">
        <v>14248</v>
      </c>
      <c r="G57" s="4">
        <v>15000</v>
      </c>
      <c r="H57" s="4">
        <f>IF(F57&gt;=G57,SUM(F57*'All Sales'!$L$1),0)</f>
        <v>0</v>
      </c>
      <c r="I57" t="s">
        <v>15</v>
      </c>
      <c r="J57" s="2"/>
      <c r="R57" s="3"/>
    </row>
    <row r="58" spans="1:18" x14ac:dyDescent="0.3">
      <c r="A58" s="2">
        <v>44409</v>
      </c>
      <c r="B58" t="s">
        <v>40</v>
      </c>
      <c r="C58" t="s">
        <v>41</v>
      </c>
      <c r="D58" t="s">
        <v>42</v>
      </c>
      <c r="E58" t="s">
        <v>33</v>
      </c>
      <c r="F58" s="4">
        <v>18298.399999999998</v>
      </c>
      <c r="G58" s="4">
        <v>15000</v>
      </c>
      <c r="H58" s="4">
        <f>IF(F58&gt;=G58,SUM(F58*'All Sales'!$L$1),0)</f>
        <v>1829.84</v>
      </c>
      <c r="I58" t="s">
        <v>43</v>
      </c>
      <c r="J58" s="2"/>
      <c r="R58" s="3"/>
    </row>
    <row r="59" spans="1:18" x14ac:dyDescent="0.3">
      <c r="A59" s="2">
        <v>44409</v>
      </c>
      <c r="B59" t="s">
        <v>40</v>
      </c>
      <c r="C59" t="s">
        <v>41</v>
      </c>
      <c r="D59" t="s">
        <v>42</v>
      </c>
      <c r="E59" t="s">
        <v>33</v>
      </c>
      <c r="F59" s="4">
        <v>18838.399999999998</v>
      </c>
      <c r="G59" s="4">
        <v>15000</v>
      </c>
      <c r="H59" s="4">
        <f>IF(F59&gt;=G59,SUM(F59*'All Sales'!$L$1),0)</f>
        <v>1883.84</v>
      </c>
      <c r="I59" t="s">
        <v>43</v>
      </c>
      <c r="J59" s="2"/>
      <c r="R59" s="3"/>
    </row>
    <row r="60" spans="1:18" x14ac:dyDescent="0.3">
      <c r="A60" s="2">
        <v>44409</v>
      </c>
      <c r="B60" t="s">
        <v>71</v>
      </c>
      <c r="C60" t="s">
        <v>72</v>
      </c>
      <c r="D60" t="s">
        <v>73</v>
      </c>
      <c r="E60" t="s">
        <v>33</v>
      </c>
      <c r="F60" s="4">
        <v>24469.599999999999</v>
      </c>
      <c r="G60" s="4">
        <v>15000</v>
      </c>
      <c r="H60" s="4">
        <f>IF(F60&gt;=G60,SUM(F60*'All Sales'!$L$1),0)</f>
        <v>2446.96</v>
      </c>
      <c r="I60" t="s">
        <v>15</v>
      </c>
      <c r="J60" s="2"/>
      <c r="R60" s="3"/>
    </row>
    <row r="61" spans="1:18" x14ac:dyDescent="0.3">
      <c r="A61" s="2">
        <v>44409</v>
      </c>
      <c r="B61" t="s">
        <v>71</v>
      </c>
      <c r="C61" t="s">
        <v>72</v>
      </c>
      <c r="D61" t="s">
        <v>73</v>
      </c>
      <c r="E61" t="s">
        <v>33</v>
      </c>
      <c r="F61" s="4">
        <v>31053.4</v>
      </c>
      <c r="G61" s="4">
        <v>15000</v>
      </c>
      <c r="H61" s="4">
        <f>IF(F61&gt;=G61,SUM(F61*'All Sales'!$L$1),0)</f>
        <v>3105.34</v>
      </c>
      <c r="I61" t="s">
        <v>11</v>
      </c>
      <c r="J61" s="2"/>
      <c r="R61" s="3"/>
    </row>
    <row r="62" spans="1:18" x14ac:dyDescent="0.3">
      <c r="A62" s="2">
        <v>44440</v>
      </c>
      <c r="B62" t="s">
        <v>40</v>
      </c>
      <c r="C62" t="s">
        <v>41</v>
      </c>
      <c r="D62" t="s">
        <v>42</v>
      </c>
      <c r="E62" t="s">
        <v>33</v>
      </c>
      <c r="F62" s="4">
        <v>3710</v>
      </c>
      <c r="G62" s="4">
        <v>15000</v>
      </c>
      <c r="H62" s="4">
        <f>IF(F62&gt;=G62,SUM(F62*'All Sales'!$L$1),0)</f>
        <v>0</v>
      </c>
      <c r="I62" t="s">
        <v>43</v>
      </c>
      <c r="J62" s="2"/>
      <c r="R62" s="3"/>
    </row>
    <row r="63" spans="1:18" x14ac:dyDescent="0.3">
      <c r="A63" s="2">
        <v>44440</v>
      </c>
      <c r="B63" t="s">
        <v>62</v>
      </c>
      <c r="C63" t="s">
        <v>63</v>
      </c>
      <c r="D63" t="s">
        <v>64</v>
      </c>
      <c r="E63" t="s">
        <v>33</v>
      </c>
      <c r="F63" s="4">
        <v>6600</v>
      </c>
      <c r="G63" s="4">
        <v>15000</v>
      </c>
      <c r="H63" s="4">
        <f>IF(F63&gt;=G63,SUM(F63*'All Sales'!$L$1),0)</f>
        <v>0</v>
      </c>
      <c r="I63" t="s">
        <v>11</v>
      </c>
      <c r="J63" s="2"/>
      <c r="R63" s="3"/>
    </row>
    <row r="64" spans="1:18" x14ac:dyDescent="0.3">
      <c r="A64" s="2">
        <v>44440</v>
      </c>
      <c r="B64" t="s">
        <v>71</v>
      </c>
      <c r="C64" t="s">
        <v>72</v>
      </c>
      <c r="D64" t="s">
        <v>73</v>
      </c>
      <c r="E64" t="s">
        <v>33</v>
      </c>
      <c r="F64" s="4">
        <v>8001</v>
      </c>
      <c r="G64" s="4">
        <v>15000</v>
      </c>
      <c r="H64" s="4">
        <f>IF(F64&gt;=G64,SUM(F64*'All Sales'!$L$1),0)</f>
        <v>0</v>
      </c>
      <c r="I64" t="s">
        <v>11</v>
      </c>
      <c r="J64" s="2"/>
      <c r="R64" s="3"/>
    </row>
    <row r="65" spans="1:18" x14ac:dyDescent="0.3">
      <c r="A65" s="2">
        <v>44440</v>
      </c>
      <c r="B65" t="s">
        <v>40</v>
      </c>
      <c r="C65" t="s">
        <v>41</v>
      </c>
      <c r="D65" t="s">
        <v>42</v>
      </c>
      <c r="E65" t="s">
        <v>33</v>
      </c>
      <c r="F65" s="4">
        <v>8772</v>
      </c>
      <c r="G65" s="4">
        <v>15000</v>
      </c>
      <c r="H65" s="4">
        <f>IF(F65&gt;=G65,SUM(F65*'All Sales'!$L$1),0)</f>
        <v>0</v>
      </c>
      <c r="I65" t="s">
        <v>15</v>
      </c>
      <c r="J65" s="2"/>
      <c r="R65" s="3"/>
    </row>
    <row r="66" spans="1:18" x14ac:dyDescent="0.3">
      <c r="A66" s="2">
        <v>44440</v>
      </c>
      <c r="B66" t="s">
        <v>40</v>
      </c>
      <c r="C66" t="s">
        <v>41</v>
      </c>
      <c r="D66" t="s">
        <v>42</v>
      </c>
      <c r="E66" t="s">
        <v>33</v>
      </c>
      <c r="F66" s="4">
        <v>14089.199999999999</v>
      </c>
      <c r="G66" s="4">
        <v>15000</v>
      </c>
      <c r="H66" s="4">
        <f>IF(F66&gt;=G66,SUM(F66*'All Sales'!$L$1),0)</f>
        <v>0</v>
      </c>
      <c r="I66" t="s">
        <v>15</v>
      </c>
      <c r="J66" s="2"/>
      <c r="R66" s="3"/>
    </row>
    <row r="67" spans="1:18" x14ac:dyDescent="0.3">
      <c r="A67" s="2">
        <v>44440</v>
      </c>
      <c r="B67" t="s">
        <v>30</v>
      </c>
      <c r="C67" t="s">
        <v>31</v>
      </c>
      <c r="D67" t="s">
        <v>32</v>
      </c>
      <c r="E67" t="s">
        <v>33</v>
      </c>
      <c r="F67" s="4">
        <v>16702.400000000001</v>
      </c>
      <c r="G67" s="4">
        <v>15000</v>
      </c>
      <c r="H67" s="4">
        <f>IF(F67&gt;=G67,SUM(F67*'All Sales'!$L$1),0)</f>
        <v>1670.2400000000002</v>
      </c>
      <c r="I67" t="s">
        <v>15</v>
      </c>
      <c r="J67" s="2"/>
      <c r="R67" s="3"/>
    </row>
    <row r="68" spans="1:18" x14ac:dyDescent="0.3">
      <c r="A68" s="2">
        <v>44440</v>
      </c>
      <c r="B68" t="s">
        <v>30</v>
      </c>
      <c r="C68" t="s">
        <v>31</v>
      </c>
      <c r="D68" t="s">
        <v>32</v>
      </c>
      <c r="E68" t="s">
        <v>33</v>
      </c>
      <c r="F68" s="4">
        <v>21216</v>
      </c>
      <c r="G68" s="4">
        <v>15000</v>
      </c>
      <c r="H68" s="4">
        <f>IF(F68&gt;=G68,SUM(F68*'All Sales'!$L$1),0)</f>
        <v>2121.6</v>
      </c>
      <c r="I68" t="s">
        <v>15</v>
      </c>
      <c r="J68" s="2"/>
      <c r="R68" s="3"/>
    </row>
    <row r="69" spans="1:18" x14ac:dyDescent="0.3">
      <c r="A69" s="2">
        <v>44440</v>
      </c>
      <c r="B69" t="s">
        <v>62</v>
      </c>
      <c r="C69" t="s">
        <v>63</v>
      </c>
      <c r="D69" t="s">
        <v>64</v>
      </c>
      <c r="E69" t="s">
        <v>33</v>
      </c>
      <c r="F69" s="4">
        <v>21546</v>
      </c>
      <c r="G69" s="4">
        <v>15000</v>
      </c>
      <c r="H69" s="4">
        <f>IF(F69&gt;=G69,SUM(F69*'All Sales'!$L$1),0)</f>
        <v>2154.6</v>
      </c>
      <c r="I69" t="s">
        <v>11</v>
      </c>
      <c r="J69" s="2"/>
      <c r="R69" s="3"/>
    </row>
    <row r="70" spans="1:18" x14ac:dyDescent="0.3">
      <c r="A70" s="2">
        <v>44440</v>
      </c>
      <c r="B70" t="s">
        <v>62</v>
      </c>
      <c r="C70" t="s">
        <v>63</v>
      </c>
      <c r="D70" t="s">
        <v>64</v>
      </c>
      <c r="E70" t="s">
        <v>33</v>
      </c>
      <c r="F70" s="4">
        <v>31186.6</v>
      </c>
      <c r="G70" s="4">
        <v>15000</v>
      </c>
      <c r="H70" s="4">
        <f>IF(F70&gt;=G70,SUM(F70*'All Sales'!$L$1),0)</f>
        <v>3118.66</v>
      </c>
      <c r="I70" t="s">
        <v>11</v>
      </c>
      <c r="J70" s="2"/>
      <c r="R70" s="3"/>
    </row>
    <row r="71" spans="1:18" x14ac:dyDescent="0.3">
      <c r="A71" s="2">
        <v>44440</v>
      </c>
      <c r="B71" t="s">
        <v>30</v>
      </c>
      <c r="C71" t="s">
        <v>31</v>
      </c>
      <c r="D71" t="s">
        <v>32</v>
      </c>
      <c r="E71" t="s">
        <v>33</v>
      </c>
      <c r="F71" s="4">
        <v>31999.200000000001</v>
      </c>
      <c r="G71" s="4">
        <v>15000</v>
      </c>
      <c r="H71" s="4">
        <f>IF(F71&gt;=G71,SUM(F71*'All Sales'!$L$1),0)</f>
        <v>3199.92</v>
      </c>
      <c r="I71" t="s">
        <v>15</v>
      </c>
      <c r="J71" s="2"/>
      <c r="R71" s="3"/>
    </row>
    <row r="72" spans="1:18" x14ac:dyDescent="0.3">
      <c r="A72" s="2">
        <v>44440</v>
      </c>
      <c r="B72" t="s">
        <v>62</v>
      </c>
      <c r="C72" t="s">
        <v>63</v>
      </c>
      <c r="D72" t="s">
        <v>64</v>
      </c>
      <c r="E72" t="s">
        <v>33</v>
      </c>
      <c r="F72" s="4">
        <v>37520</v>
      </c>
      <c r="G72" s="4">
        <v>15000</v>
      </c>
      <c r="H72" s="4">
        <f>IF(F72&gt;=G72,SUM(F72*'All Sales'!$L$1),0)</f>
        <v>3752</v>
      </c>
      <c r="I72" t="s">
        <v>15</v>
      </c>
      <c r="J72" s="2"/>
      <c r="R72" s="3"/>
    </row>
    <row r="73" spans="1:18" x14ac:dyDescent="0.3">
      <c r="A73" s="2">
        <v>44440</v>
      </c>
      <c r="B73" t="s">
        <v>62</v>
      </c>
      <c r="C73" t="s">
        <v>63</v>
      </c>
      <c r="D73" t="s">
        <v>64</v>
      </c>
      <c r="E73" t="s">
        <v>33</v>
      </c>
      <c r="F73" s="4">
        <v>41215.299999999996</v>
      </c>
      <c r="G73" s="4">
        <v>15000</v>
      </c>
      <c r="H73" s="4">
        <f>IF(F73&gt;=G73,SUM(F73*'All Sales'!$L$1),0)</f>
        <v>4121.53</v>
      </c>
      <c r="I73" t="s">
        <v>43</v>
      </c>
      <c r="J73" s="2"/>
      <c r="R73" s="3"/>
    </row>
    <row r="74" spans="1:18" x14ac:dyDescent="0.3">
      <c r="A74" s="2">
        <v>44470</v>
      </c>
      <c r="B74" t="s">
        <v>30</v>
      </c>
      <c r="C74" t="s">
        <v>31</v>
      </c>
      <c r="D74" t="s">
        <v>32</v>
      </c>
      <c r="E74" t="s">
        <v>33</v>
      </c>
      <c r="F74" s="4">
        <v>3035.1</v>
      </c>
      <c r="G74" s="4">
        <v>15000</v>
      </c>
      <c r="H74" s="4">
        <f>IF(F74&gt;=G74,SUM(F74*'All Sales'!$L$1),0)</f>
        <v>0</v>
      </c>
      <c r="I74" t="s">
        <v>15</v>
      </c>
      <c r="J74" s="2"/>
      <c r="R74" s="3"/>
    </row>
    <row r="75" spans="1:18" x14ac:dyDescent="0.3">
      <c r="A75" s="2">
        <v>44470</v>
      </c>
      <c r="B75" t="s">
        <v>62</v>
      </c>
      <c r="C75" t="s">
        <v>63</v>
      </c>
      <c r="D75" t="s">
        <v>64</v>
      </c>
      <c r="E75" t="s">
        <v>33</v>
      </c>
      <c r="F75" s="4">
        <v>6688</v>
      </c>
      <c r="G75" s="4">
        <v>15000</v>
      </c>
      <c r="H75" s="4">
        <f>IF(F75&gt;=G75,SUM(F75*'All Sales'!$L$1),0)</f>
        <v>0</v>
      </c>
      <c r="I75" t="s">
        <v>15</v>
      </c>
      <c r="J75" s="2"/>
      <c r="R75" s="3"/>
    </row>
    <row r="76" spans="1:18" x14ac:dyDescent="0.3">
      <c r="A76" s="2">
        <v>44470</v>
      </c>
      <c r="B76" t="s">
        <v>30</v>
      </c>
      <c r="C76" t="s">
        <v>31</v>
      </c>
      <c r="D76" t="s">
        <v>32</v>
      </c>
      <c r="E76" t="s">
        <v>33</v>
      </c>
      <c r="F76" s="4">
        <v>7024.2</v>
      </c>
      <c r="G76" s="4">
        <v>15000</v>
      </c>
      <c r="H76" s="4">
        <f>IF(F76&gt;=G76,SUM(F76*'All Sales'!$L$1),0)</f>
        <v>0</v>
      </c>
      <c r="I76" t="s">
        <v>43</v>
      </c>
      <c r="J76" s="2"/>
      <c r="R76" s="3"/>
    </row>
    <row r="77" spans="1:18" x14ac:dyDescent="0.3">
      <c r="A77" s="2">
        <v>44470</v>
      </c>
      <c r="B77" t="s">
        <v>62</v>
      </c>
      <c r="C77" t="s">
        <v>63</v>
      </c>
      <c r="D77" t="s">
        <v>64</v>
      </c>
      <c r="E77" t="s">
        <v>33</v>
      </c>
      <c r="F77" s="4">
        <v>7139.0000000000009</v>
      </c>
      <c r="G77" s="4">
        <v>15000</v>
      </c>
      <c r="H77" s="4">
        <f>IF(F77&gt;=G77,SUM(F77*'All Sales'!$L$1),0)</f>
        <v>0</v>
      </c>
      <c r="I77" t="s">
        <v>11</v>
      </c>
      <c r="J77" s="2"/>
      <c r="R77" s="3"/>
    </row>
    <row r="78" spans="1:18" x14ac:dyDescent="0.3">
      <c r="A78" s="2">
        <v>44470</v>
      </c>
      <c r="B78" t="s">
        <v>40</v>
      </c>
      <c r="C78" t="s">
        <v>41</v>
      </c>
      <c r="D78" t="s">
        <v>42</v>
      </c>
      <c r="E78" t="s">
        <v>33</v>
      </c>
      <c r="F78" s="4">
        <v>10948</v>
      </c>
      <c r="G78" s="4">
        <v>15000</v>
      </c>
      <c r="H78" s="4">
        <f>IF(F78&gt;=G78,SUM(F78*'All Sales'!$L$1),0)</f>
        <v>0</v>
      </c>
      <c r="I78" t="s">
        <v>15</v>
      </c>
      <c r="J78" s="2"/>
      <c r="R78" s="3"/>
    </row>
    <row r="79" spans="1:18" x14ac:dyDescent="0.3">
      <c r="A79" s="2">
        <v>44470</v>
      </c>
      <c r="B79" t="s">
        <v>40</v>
      </c>
      <c r="C79" t="s">
        <v>41</v>
      </c>
      <c r="D79" t="s">
        <v>42</v>
      </c>
      <c r="E79" t="s">
        <v>33</v>
      </c>
      <c r="F79" s="4">
        <v>10988.800000000001</v>
      </c>
      <c r="G79" s="4">
        <v>15000</v>
      </c>
      <c r="H79" s="4">
        <f>IF(F79&gt;=G79,SUM(F79*'All Sales'!$L$1),0)</f>
        <v>0</v>
      </c>
      <c r="I79" t="s">
        <v>11</v>
      </c>
      <c r="J79" s="2"/>
      <c r="R79" s="3"/>
    </row>
    <row r="80" spans="1:18" x14ac:dyDescent="0.3">
      <c r="A80" s="2">
        <v>44470</v>
      </c>
      <c r="B80" t="s">
        <v>40</v>
      </c>
      <c r="C80" t="s">
        <v>41</v>
      </c>
      <c r="D80" t="s">
        <v>42</v>
      </c>
      <c r="E80" t="s">
        <v>33</v>
      </c>
      <c r="F80" s="4">
        <v>12306.6</v>
      </c>
      <c r="G80" s="4">
        <v>15000</v>
      </c>
      <c r="H80" s="4">
        <f>IF(F80&gt;=G80,SUM(F80*'All Sales'!$L$1),0)</f>
        <v>0</v>
      </c>
      <c r="I80" t="s">
        <v>15</v>
      </c>
      <c r="J80" s="2"/>
      <c r="R80" s="3"/>
    </row>
    <row r="81" spans="1:18" x14ac:dyDescent="0.3">
      <c r="A81" s="2">
        <v>44470</v>
      </c>
      <c r="B81" t="s">
        <v>40</v>
      </c>
      <c r="C81" t="s">
        <v>41</v>
      </c>
      <c r="D81" t="s">
        <v>42</v>
      </c>
      <c r="E81" t="s">
        <v>33</v>
      </c>
      <c r="F81" s="4">
        <v>16077</v>
      </c>
      <c r="G81" s="4">
        <v>15000</v>
      </c>
      <c r="H81" s="4">
        <f>IF(F81&gt;=G81,SUM(F81*'All Sales'!$L$1),0)</f>
        <v>1607.7</v>
      </c>
      <c r="I81" t="s">
        <v>15</v>
      </c>
      <c r="J81" s="2"/>
      <c r="R81" s="3"/>
    </row>
    <row r="82" spans="1:18" x14ac:dyDescent="0.3">
      <c r="A82" s="2">
        <v>44470</v>
      </c>
      <c r="B82" t="s">
        <v>59</v>
      </c>
      <c r="C82" t="s">
        <v>60</v>
      </c>
      <c r="D82" t="s">
        <v>61</v>
      </c>
      <c r="E82" t="s">
        <v>33</v>
      </c>
      <c r="F82" s="4">
        <v>19594</v>
      </c>
      <c r="G82" s="4">
        <v>15000</v>
      </c>
      <c r="H82" s="4">
        <f>IF(F82&gt;=G82,SUM(F82*'All Sales'!$L$1),0)</f>
        <v>1959.4</v>
      </c>
      <c r="I82" t="s">
        <v>15</v>
      </c>
      <c r="J82" s="2"/>
      <c r="R82" s="3"/>
    </row>
    <row r="83" spans="1:18" x14ac:dyDescent="0.3">
      <c r="A83" s="2">
        <v>44470</v>
      </c>
      <c r="B83" t="s">
        <v>30</v>
      </c>
      <c r="C83" t="s">
        <v>31</v>
      </c>
      <c r="D83" t="s">
        <v>32</v>
      </c>
      <c r="E83" t="s">
        <v>33</v>
      </c>
      <c r="F83" s="4">
        <v>19946.199999999997</v>
      </c>
      <c r="G83" s="4">
        <v>15000</v>
      </c>
      <c r="H83" s="4">
        <f>IF(F83&gt;=G83,SUM(F83*'All Sales'!$L$1),0)</f>
        <v>1994.62</v>
      </c>
      <c r="I83" t="s">
        <v>43</v>
      </c>
      <c r="J83" s="2"/>
      <c r="R83" s="3"/>
    </row>
    <row r="84" spans="1:18" x14ac:dyDescent="0.3">
      <c r="A84" s="2">
        <v>44470</v>
      </c>
      <c r="B84" t="s">
        <v>71</v>
      </c>
      <c r="C84" t="s">
        <v>72</v>
      </c>
      <c r="D84" t="s">
        <v>73</v>
      </c>
      <c r="E84" t="s">
        <v>33</v>
      </c>
      <c r="F84" s="4">
        <v>26773.4</v>
      </c>
      <c r="G84" s="4">
        <v>15000</v>
      </c>
      <c r="H84" s="4">
        <f>IF(F84&gt;=G84,SUM(F84*'All Sales'!$L$1),0)</f>
        <v>2677.34</v>
      </c>
      <c r="I84" t="s">
        <v>43</v>
      </c>
      <c r="J84" s="2"/>
      <c r="R84" s="3"/>
    </row>
    <row r="85" spans="1:18" x14ac:dyDescent="0.3">
      <c r="A85" s="2">
        <v>44470</v>
      </c>
      <c r="B85" t="s">
        <v>40</v>
      </c>
      <c r="C85" t="s">
        <v>41</v>
      </c>
      <c r="D85" t="s">
        <v>42</v>
      </c>
      <c r="E85" t="s">
        <v>33</v>
      </c>
      <c r="F85" s="4">
        <v>28464.9</v>
      </c>
      <c r="G85" s="4">
        <v>15000</v>
      </c>
      <c r="H85" s="4">
        <f>IF(F85&gt;=G85,SUM(F85*'All Sales'!$L$1),0)</f>
        <v>2846.4900000000002</v>
      </c>
      <c r="I85" t="s">
        <v>43</v>
      </c>
      <c r="J85" s="2"/>
      <c r="R85" s="3"/>
    </row>
    <row r="86" spans="1:18" x14ac:dyDescent="0.3">
      <c r="A86" s="2">
        <v>44470</v>
      </c>
      <c r="B86" t="s">
        <v>62</v>
      </c>
      <c r="C86" t="s">
        <v>63</v>
      </c>
      <c r="D86" t="s">
        <v>64</v>
      </c>
      <c r="E86" t="s">
        <v>33</v>
      </c>
      <c r="F86" s="4">
        <v>37544.800000000003</v>
      </c>
      <c r="G86" s="4">
        <v>15000</v>
      </c>
      <c r="H86" s="4">
        <f>IF(F86&gt;=G86,SUM(F86*'All Sales'!$L$1),0)</f>
        <v>3754.4800000000005</v>
      </c>
      <c r="I86" t="s">
        <v>11</v>
      </c>
      <c r="J86" s="2"/>
      <c r="R86" s="3"/>
    </row>
    <row r="87" spans="1:18" x14ac:dyDescent="0.3">
      <c r="A87" s="2">
        <v>44470</v>
      </c>
      <c r="B87" t="s">
        <v>40</v>
      </c>
      <c r="C87" t="s">
        <v>41</v>
      </c>
      <c r="D87" t="s">
        <v>42</v>
      </c>
      <c r="E87" t="s">
        <v>33</v>
      </c>
      <c r="F87" s="4">
        <v>40224.800000000003</v>
      </c>
      <c r="G87" s="4">
        <v>15000</v>
      </c>
      <c r="H87" s="4">
        <f>IF(F87&gt;=G87,SUM(F87*'All Sales'!$L$1),0)</f>
        <v>4022.4800000000005</v>
      </c>
      <c r="I87" t="s">
        <v>11</v>
      </c>
      <c r="J87" s="2"/>
      <c r="R87" s="3"/>
    </row>
    <row r="88" spans="1:18" x14ac:dyDescent="0.3">
      <c r="A88" s="2">
        <v>44470</v>
      </c>
      <c r="B88" t="s">
        <v>59</v>
      </c>
      <c r="C88" t="s">
        <v>60</v>
      </c>
      <c r="D88" t="s">
        <v>61</v>
      </c>
      <c r="E88" t="s">
        <v>33</v>
      </c>
      <c r="F88" s="4">
        <v>43591.8</v>
      </c>
      <c r="G88" s="4">
        <v>15000</v>
      </c>
      <c r="H88" s="4">
        <f>IF(F88&gt;=G88,SUM(F88*'All Sales'!$L$1),0)</f>
        <v>4359.18</v>
      </c>
      <c r="I88" t="s">
        <v>11</v>
      </c>
      <c r="J88" s="2"/>
      <c r="R88" s="3"/>
    </row>
    <row r="89" spans="1:18" x14ac:dyDescent="0.3">
      <c r="A89" s="2">
        <v>44501</v>
      </c>
      <c r="B89" t="s">
        <v>71</v>
      </c>
      <c r="C89" t="s">
        <v>72</v>
      </c>
      <c r="D89" t="s">
        <v>73</v>
      </c>
      <c r="E89" t="s">
        <v>33</v>
      </c>
      <c r="F89" s="4">
        <v>9292.5</v>
      </c>
      <c r="G89" s="4">
        <v>15000</v>
      </c>
      <c r="H89" s="4">
        <f>IF(F89&gt;=G89,SUM(F89*'All Sales'!$L$1),0)</f>
        <v>0</v>
      </c>
      <c r="I89" t="s">
        <v>15</v>
      </c>
      <c r="J89" s="2"/>
      <c r="R89" s="3"/>
    </row>
    <row r="90" spans="1:18" x14ac:dyDescent="0.3">
      <c r="A90" s="2">
        <v>44501</v>
      </c>
      <c r="B90" t="s">
        <v>59</v>
      </c>
      <c r="C90" t="s">
        <v>60</v>
      </c>
      <c r="D90" t="s">
        <v>61</v>
      </c>
      <c r="E90" t="s">
        <v>33</v>
      </c>
      <c r="F90" s="4">
        <v>28761.599999999999</v>
      </c>
      <c r="G90" s="4">
        <v>15000</v>
      </c>
      <c r="H90" s="4">
        <f>IF(F90&gt;=G90,SUM(F90*'All Sales'!$L$1),0)</f>
        <v>2876.16</v>
      </c>
      <c r="I90" t="s">
        <v>43</v>
      </c>
      <c r="J90" s="2"/>
      <c r="R90" s="3"/>
    </row>
    <row r="91" spans="1:18" x14ac:dyDescent="0.3">
      <c r="A91" s="2">
        <v>44501</v>
      </c>
      <c r="B91" t="s">
        <v>40</v>
      </c>
      <c r="C91" t="s">
        <v>41</v>
      </c>
      <c r="D91" t="s">
        <v>42</v>
      </c>
      <c r="E91" t="s">
        <v>33</v>
      </c>
      <c r="F91" s="4">
        <v>41932.799999999996</v>
      </c>
      <c r="G91" s="4">
        <v>15000</v>
      </c>
      <c r="H91" s="4">
        <f>IF(F91&gt;=G91,SUM(F91*'All Sales'!$L$1),0)</f>
        <v>4193.28</v>
      </c>
      <c r="I91" t="s">
        <v>11</v>
      </c>
      <c r="J91" s="2"/>
      <c r="R91" s="3"/>
    </row>
    <row r="92" spans="1:18" x14ac:dyDescent="0.3">
      <c r="A92" s="2">
        <v>44501</v>
      </c>
      <c r="B92" t="s">
        <v>30</v>
      </c>
      <c r="C92" t="s">
        <v>31</v>
      </c>
      <c r="D92" t="s">
        <v>32</v>
      </c>
      <c r="E92" t="s">
        <v>33</v>
      </c>
      <c r="F92" s="4">
        <v>42427</v>
      </c>
      <c r="G92" s="4">
        <v>15000</v>
      </c>
      <c r="H92" s="4">
        <f>IF(F92&gt;=G92,SUM(F92*'All Sales'!$L$1),0)</f>
        <v>4242.7</v>
      </c>
      <c r="I92" t="s">
        <v>15</v>
      </c>
      <c r="J92" s="2"/>
      <c r="R92" s="3"/>
    </row>
    <row r="93" spans="1:18" x14ac:dyDescent="0.3">
      <c r="A93" s="2">
        <v>44501</v>
      </c>
      <c r="B93" t="s">
        <v>71</v>
      </c>
      <c r="C93" t="s">
        <v>72</v>
      </c>
      <c r="D93" t="s">
        <v>73</v>
      </c>
      <c r="E93" t="s">
        <v>33</v>
      </c>
      <c r="F93" s="4">
        <v>47510.400000000001</v>
      </c>
      <c r="G93" s="4">
        <v>15000</v>
      </c>
      <c r="H93" s="4">
        <f>IF(F93&gt;=G93,SUM(F93*'All Sales'!$L$1),0)</f>
        <v>4751.04</v>
      </c>
      <c r="I93" t="s">
        <v>15</v>
      </c>
      <c r="J93" s="2"/>
      <c r="R93" s="3"/>
    </row>
    <row r="94" spans="1:18" x14ac:dyDescent="0.3">
      <c r="A94" s="2">
        <v>44531</v>
      </c>
      <c r="B94" t="s">
        <v>59</v>
      </c>
      <c r="C94" t="s">
        <v>60</v>
      </c>
      <c r="D94" t="s">
        <v>61</v>
      </c>
      <c r="E94" t="s">
        <v>33</v>
      </c>
      <c r="F94" s="4">
        <v>7721.5999999999995</v>
      </c>
      <c r="G94" s="4">
        <v>15000</v>
      </c>
      <c r="H94" s="4">
        <f>IF(F94&gt;=G94,SUM(F94*'All Sales'!$L$1),0)</f>
        <v>0</v>
      </c>
      <c r="I94" t="s">
        <v>11</v>
      </c>
      <c r="J94" s="2"/>
      <c r="R94" s="3"/>
    </row>
    <row r="95" spans="1:18" x14ac:dyDescent="0.3">
      <c r="A95" s="2">
        <v>44531</v>
      </c>
      <c r="B95" t="s">
        <v>40</v>
      </c>
      <c r="C95" t="s">
        <v>41</v>
      </c>
      <c r="D95" t="s">
        <v>42</v>
      </c>
      <c r="E95" t="s">
        <v>33</v>
      </c>
      <c r="F95" s="4">
        <v>8925.7000000000007</v>
      </c>
      <c r="G95" s="4">
        <v>15000</v>
      </c>
      <c r="H95" s="4">
        <f>IF(F95&gt;=G95,SUM(F95*'All Sales'!$L$1),0)</f>
        <v>0</v>
      </c>
      <c r="I95" t="s">
        <v>11</v>
      </c>
      <c r="J95" s="2"/>
      <c r="R95" s="3"/>
    </row>
    <row r="96" spans="1:18" x14ac:dyDescent="0.3">
      <c r="A96" s="2">
        <v>44531</v>
      </c>
      <c r="B96" t="s">
        <v>40</v>
      </c>
      <c r="C96" t="s">
        <v>41</v>
      </c>
      <c r="D96" t="s">
        <v>42</v>
      </c>
      <c r="E96" t="s">
        <v>33</v>
      </c>
      <c r="F96" s="4">
        <v>15802.6</v>
      </c>
      <c r="G96" s="4">
        <v>15000</v>
      </c>
      <c r="H96" s="4">
        <f>IF(F96&gt;=G96,SUM(F96*'All Sales'!$L$1),0)</f>
        <v>1580.2600000000002</v>
      </c>
      <c r="I96" t="s">
        <v>43</v>
      </c>
      <c r="J96" s="2"/>
      <c r="R96" s="3"/>
    </row>
    <row r="97" spans="1:18" x14ac:dyDescent="0.3">
      <c r="A97" s="2">
        <v>44531</v>
      </c>
      <c r="B97" t="s">
        <v>71</v>
      </c>
      <c r="C97" t="s">
        <v>72</v>
      </c>
      <c r="D97" t="s">
        <v>73</v>
      </c>
      <c r="E97" t="s">
        <v>33</v>
      </c>
      <c r="F97" s="4">
        <v>21103.3</v>
      </c>
      <c r="G97" s="4">
        <v>15000</v>
      </c>
      <c r="H97" s="4">
        <f>IF(F97&gt;=G97,SUM(F97*'All Sales'!$L$1),0)</f>
        <v>2110.33</v>
      </c>
      <c r="I97" t="s">
        <v>43</v>
      </c>
      <c r="J97" s="2"/>
      <c r="R97" s="3"/>
    </row>
    <row r="98" spans="1:18" x14ac:dyDescent="0.3">
      <c r="A98" s="2">
        <v>44531</v>
      </c>
      <c r="B98" t="s">
        <v>71</v>
      </c>
      <c r="C98" t="s">
        <v>72</v>
      </c>
      <c r="D98" t="s">
        <v>73</v>
      </c>
      <c r="E98" t="s">
        <v>33</v>
      </c>
      <c r="F98" s="4">
        <v>22351.100000000002</v>
      </c>
      <c r="G98" s="4">
        <v>15000</v>
      </c>
      <c r="H98" s="4">
        <f>IF(F98&gt;=G98,SUM(F98*'All Sales'!$L$1),0)</f>
        <v>2235.11</v>
      </c>
      <c r="I98" t="s">
        <v>43</v>
      </c>
      <c r="J98" s="2"/>
      <c r="R98" s="3"/>
    </row>
    <row r="99" spans="1:18" x14ac:dyDescent="0.3">
      <c r="A99" s="2">
        <v>44531</v>
      </c>
      <c r="B99" t="s">
        <v>40</v>
      </c>
      <c r="C99" t="s">
        <v>41</v>
      </c>
      <c r="D99" t="s">
        <v>42</v>
      </c>
      <c r="E99" t="s">
        <v>33</v>
      </c>
      <c r="F99" s="4">
        <v>43974</v>
      </c>
      <c r="G99" s="4">
        <v>15000</v>
      </c>
      <c r="H99" s="4">
        <f>IF(F99&gt;=G99,SUM(F99*'All Sales'!$L$1),0)</f>
        <v>4397.4000000000005</v>
      </c>
      <c r="I99" t="s">
        <v>11</v>
      </c>
      <c r="J99" s="2"/>
      <c r="R99" s="3"/>
    </row>
    <row r="100" spans="1:18" x14ac:dyDescent="0.3">
      <c r="A100" t="s">
        <v>81</v>
      </c>
      <c r="F100" s="9">
        <f>SUBTOTAL(109,Table9[Sales Amount])</f>
        <v>1945833.2000000004</v>
      </c>
      <c r="G100" s="14"/>
      <c r="H100" s="9">
        <f>SUBTOTAL(109,Table9[Commission])</f>
        <v>157168.13</v>
      </c>
    </row>
  </sheetData>
  <mergeCells count="1">
    <mergeCell ref="A1:I1"/>
  </mergeCells>
  <conditionalFormatting sqref="F3:F99 F101:F1048576">
    <cfRule type="top10" dxfId="74" priority="1" rank="5"/>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7EF-7F7B-4BA1-8F64-D98F9F5B5154}">
  <dimension ref="A1:O103"/>
  <sheetViews>
    <sheetView zoomScale="85" zoomScaleNormal="85" workbookViewId="0">
      <selection activeCell="L10" sqref="L10"/>
    </sheetView>
  </sheetViews>
  <sheetFormatPr defaultRowHeight="14.4" x14ac:dyDescent="0.3"/>
  <cols>
    <col min="1" max="1" width="10.33203125" bestFit="1" customWidth="1"/>
    <col min="2" max="2" width="14.33203125" bestFit="1" customWidth="1"/>
    <col min="3" max="3" width="14.77734375" bestFit="1" customWidth="1"/>
    <col min="4" max="4" width="14.33203125" bestFit="1" customWidth="1"/>
    <col min="5" max="5" width="14.21875" bestFit="1" customWidth="1"/>
    <col min="6" max="6" width="19.5546875" bestFit="1" customWidth="1"/>
    <col min="7" max="7" width="13.109375" bestFit="1" customWidth="1"/>
    <col min="8" max="8" width="16.21875" bestFit="1" customWidth="1"/>
    <col min="9" max="9" width="18.44140625" style="4" bestFit="1" customWidth="1"/>
    <col min="10" max="10" width="11.109375" style="4" bestFit="1" customWidth="1"/>
    <col min="11" max="11" width="12.77734375" customWidth="1"/>
    <col min="12" max="12" width="14.33203125" customWidth="1"/>
    <col min="13" max="15" width="12.6640625" bestFit="1" customWidth="1"/>
    <col min="16" max="18" width="12.109375" bestFit="1" customWidth="1"/>
  </cols>
  <sheetData>
    <row r="1" spans="1:15" ht="39" customHeight="1" thickBot="1" x14ac:dyDescent="0.65">
      <c r="A1" s="36" t="s">
        <v>78</v>
      </c>
      <c r="B1" s="36"/>
      <c r="C1" s="36"/>
      <c r="D1" s="36"/>
      <c r="E1" s="36"/>
      <c r="F1" s="36"/>
      <c r="G1" s="36"/>
      <c r="H1" s="36"/>
      <c r="I1" s="36"/>
    </row>
    <row r="2" spans="1:15" ht="18.600000000000001" thickBot="1" x14ac:dyDescent="0.4">
      <c r="K2" s="22" t="s">
        <v>24</v>
      </c>
      <c r="L2" s="22" t="s">
        <v>51</v>
      </c>
      <c r="M2" s="22" t="s">
        <v>35</v>
      </c>
      <c r="N2" s="22" t="s">
        <v>48</v>
      </c>
      <c r="O2" s="22" t="s">
        <v>57</v>
      </c>
    </row>
    <row r="3" spans="1:15" ht="18" x14ac:dyDescent="0.35">
      <c r="A3" s="19" t="s">
        <v>0</v>
      </c>
      <c r="B3" s="19" t="s">
        <v>1</v>
      </c>
      <c r="C3" s="19" t="s">
        <v>2</v>
      </c>
      <c r="D3" s="19" t="s">
        <v>3</v>
      </c>
      <c r="E3" s="19" t="s">
        <v>4</v>
      </c>
      <c r="F3" s="20" t="s">
        <v>5</v>
      </c>
      <c r="G3" s="20" t="s">
        <v>75</v>
      </c>
      <c r="H3" s="19" t="s">
        <v>76</v>
      </c>
      <c r="I3" s="19" t="s">
        <v>6</v>
      </c>
      <c r="K3" s="4">
        <f>SUMIF($C$4:$C$102,K2,$F$4:$F$102)</f>
        <v>390105.1</v>
      </c>
      <c r="L3" s="4">
        <f>SUMIF($C$4:$C$102,L2,$F$4:$F$102)</f>
        <v>285253.10000000003</v>
      </c>
      <c r="M3" s="4">
        <f>SUMIF($C$4:$C$102,M2,$F$4:$F$102)</f>
        <v>482889</v>
      </c>
      <c r="N3" s="4">
        <f>SUMIF($C$4:$C$102,N2,$F$4:$F$102)</f>
        <v>331096.8</v>
      </c>
      <c r="O3" s="4">
        <f>SUMIF($C$4:$C$102,O2,$F$4:$F$102)</f>
        <v>323152.3</v>
      </c>
    </row>
    <row r="4" spans="1:15" x14ac:dyDescent="0.3">
      <c r="A4" s="2">
        <v>44197</v>
      </c>
      <c r="B4" t="s">
        <v>23</v>
      </c>
      <c r="C4" t="s">
        <v>24</v>
      </c>
      <c r="D4" t="s">
        <v>25</v>
      </c>
      <c r="E4" t="s">
        <v>26</v>
      </c>
      <c r="F4" s="4">
        <v>3008.3999999999996</v>
      </c>
      <c r="G4" s="4">
        <v>15000</v>
      </c>
      <c r="H4" s="4">
        <f>IF(F4&gt;=G4,SUM(F4*'All Sales'!$L$1),0)</f>
        <v>0</v>
      </c>
      <c r="I4" t="s">
        <v>15</v>
      </c>
    </row>
    <row r="5" spans="1:15" x14ac:dyDescent="0.3">
      <c r="A5" s="2">
        <v>44197</v>
      </c>
      <c r="B5" t="s">
        <v>50</v>
      </c>
      <c r="C5" t="s">
        <v>51</v>
      </c>
      <c r="D5" t="s">
        <v>52</v>
      </c>
      <c r="E5" t="s">
        <v>26</v>
      </c>
      <c r="F5" s="4">
        <v>7221.5999999999995</v>
      </c>
      <c r="G5" s="4">
        <v>15000</v>
      </c>
      <c r="H5" s="4">
        <f>IF(F5&gt;=G5,SUM(F5*'All Sales'!$L$1),0)</f>
        <v>0</v>
      </c>
      <c r="I5" t="s">
        <v>43</v>
      </c>
    </row>
    <row r="6" spans="1:15" x14ac:dyDescent="0.3">
      <c r="A6" s="2">
        <v>44197</v>
      </c>
      <c r="B6" t="s">
        <v>23</v>
      </c>
      <c r="C6" t="s">
        <v>24</v>
      </c>
      <c r="D6" t="s">
        <v>25</v>
      </c>
      <c r="E6" t="s">
        <v>26</v>
      </c>
      <c r="F6" s="4">
        <v>10903.199999999999</v>
      </c>
      <c r="G6" s="4">
        <v>15000</v>
      </c>
      <c r="H6" s="4">
        <f>IF(F6&gt;=G6,SUM(F6*'All Sales'!$L$1),0)</f>
        <v>0</v>
      </c>
      <c r="I6" t="s">
        <v>15</v>
      </c>
    </row>
    <row r="7" spans="1:15" x14ac:dyDescent="0.3">
      <c r="A7" s="2">
        <v>44197</v>
      </c>
      <c r="B7" t="s">
        <v>34</v>
      </c>
      <c r="C7" t="s">
        <v>35</v>
      </c>
      <c r="D7" t="s">
        <v>36</v>
      </c>
      <c r="E7" t="s">
        <v>26</v>
      </c>
      <c r="F7" s="4">
        <v>14616</v>
      </c>
      <c r="G7" s="4">
        <v>15000</v>
      </c>
      <c r="H7" s="4">
        <f>IF(F7&gt;=G7,SUM(F7*'All Sales'!$L$1),0)</f>
        <v>0</v>
      </c>
      <c r="I7" t="s">
        <v>15</v>
      </c>
    </row>
    <row r="8" spans="1:15" x14ac:dyDescent="0.3">
      <c r="A8" s="2">
        <v>44197</v>
      </c>
      <c r="B8" t="s">
        <v>47</v>
      </c>
      <c r="C8" t="s">
        <v>48</v>
      </c>
      <c r="D8" t="s">
        <v>49</v>
      </c>
      <c r="E8" t="s">
        <v>26</v>
      </c>
      <c r="F8" s="4">
        <v>18885.900000000001</v>
      </c>
      <c r="G8" s="4">
        <v>15000</v>
      </c>
      <c r="H8" s="4">
        <f>IF(F8&gt;=G8,SUM(F8*'All Sales'!$L$1),0)</f>
        <v>1888.5900000000001</v>
      </c>
      <c r="I8" t="s">
        <v>43</v>
      </c>
    </row>
    <row r="9" spans="1:15" x14ac:dyDescent="0.3">
      <c r="A9" s="2">
        <v>44197</v>
      </c>
      <c r="B9" t="s">
        <v>47</v>
      </c>
      <c r="C9" t="s">
        <v>48</v>
      </c>
      <c r="D9" t="s">
        <v>49</v>
      </c>
      <c r="E9" t="s">
        <v>26</v>
      </c>
      <c r="F9" s="4">
        <v>24236</v>
      </c>
      <c r="G9" s="4">
        <v>15000</v>
      </c>
      <c r="H9" s="4">
        <f>IF(F9&gt;=G9,SUM(F9*'All Sales'!$L$1),0)</f>
        <v>2423.6</v>
      </c>
      <c r="I9" t="s">
        <v>11</v>
      </c>
    </row>
    <row r="10" spans="1:15" x14ac:dyDescent="0.3">
      <c r="A10" s="2">
        <v>44228</v>
      </c>
      <c r="B10" t="s">
        <v>34</v>
      </c>
      <c r="C10" t="s">
        <v>35</v>
      </c>
      <c r="D10" t="s">
        <v>36</v>
      </c>
      <c r="E10" t="s">
        <v>26</v>
      </c>
      <c r="F10" s="4">
        <v>3596</v>
      </c>
      <c r="G10" s="4">
        <v>15000</v>
      </c>
      <c r="H10" s="4">
        <f>IF(F10&gt;=G10,SUM(F10*'All Sales'!$L$1),0)</f>
        <v>0</v>
      </c>
      <c r="I10" t="s">
        <v>15</v>
      </c>
    </row>
    <row r="11" spans="1:15" x14ac:dyDescent="0.3">
      <c r="A11" s="2">
        <v>44228</v>
      </c>
      <c r="B11" t="s">
        <v>56</v>
      </c>
      <c r="C11" t="s">
        <v>57</v>
      </c>
      <c r="D11" t="s">
        <v>58</v>
      </c>
      <c r="E11" t="s">
        <v>26</v>
      </c>
      <c r="F11" s="4">
        <v>6300</v>
      </c>
      <c r="G11" s="4">
        <v>15000</v>
      </c>
      <c r="H11" s="4">
        <f>IF(F11&gt;=G11,SUM(F11*'All Sales'!$L$1),0)</f>
        <v>0</v>
      </c>
      <c r="I11" t="s">
        <v>43</v>
      </c>
    </row>
    <row r="12" spans="1:15" x14ac:dyDescent="0.3">
      <c r="A12" s="2">
        <v>44228</v>
      </c>
      <c r="B12" t="s">
        <v>34</v>
      </c>
      <c r="C12" t="s">
        <v>35</v>
      </c>
      <c r="D12" t="s">
        <v>36</v>
      </c>
      <c r="E12" t="s">
        <v>26</v>
      </c>
      <c r="F12" s="4">
        <v>6804</v>
      </c>
      <c r="G12" s="4">
        <v>15000</v>
      </c>
      <c r="H12" s="4">
        <f>IF(F12&gt;=G12,SUM(F12*'All Sales'!$L$1),0)</f>
        <v>0</v>
      </c>
      <c r="I12" t="s">
        <v>11</v>
      </c>
    </row>
    <row r="13" spans="1:15" x14ac:dyDescent="0.3">
      <c r="A13" s="2">
        <v>44228</v>
      </c>
      <c r="B13" t="s">
        <v>50</v>
      </c>
      <c r="C13" t="s">
        <v>51</v>
      </c>
      <c r="D13" t="s">
        <v>52</v>
      </c>
      <c r="E13" t="s">
        <v>26</v>
      </c>
      <c r="F13" s="4">
        <v>8524.4000000000015</v>
      </c>
      <c r="G13" s="4">
        <v>15000</v>
      </c>
      <c r="H13" s="4">
        <f>IF(F13&gt;=G13,SUM(F13*'All Sales'!$L$1),0)</f>
        <v>0</v>
      </c>
      <c r="I13" t="s">
        <v>43</v>
      </c>
    </row>
    <row r="14" spans="1:15" x14ac:dyDescent="0.3">
      <c r="A14" s="2">
        <v>44228</v>
      </c>
      <c r="B14" t="s">
        <v>34</v>
      </c>
      <c r="C14" t="s">
        <v>35</v>
      </c>
      <c r="D14" t="s">
        <v>36</v>
      </c>
      <c r="E14" t="s">
        <v>26</v>
      </c>
      <c r="F14" s="4">
        <v>8772</v>
      </c>
      <c r="G14" s="4">
        <v>15000</v>
      </c>
      <c r="H14" s="4">
        <f>IF(F14&gt;=G14,SUM(F14*'All Sales'!$L$1),0)</f>
        <v>0</v>
      </c>
      <c r="I14" t="s">
        <v>43</v>
      </c>
    </row>
    <row r="15" spans="1:15" x14ac:dyDescent="0.3">
      <c r="A15" s="2">
        <v>44228</v>
      </c>
      <c r="B15" t="s">
        <v>34</v>
      </c>
      <c r="C15" t="s">
        <v>35</v>
      </c>
      <c r="D15" t="s">
        <v>36</v>
      </c>
      <c r="E15" t="s">
        <v>26</v>
      </c>
      <c r="F15" s="4">
        <v>17328.300000000003</v>
      </c>
      <c r="G15" s="4">
        <v>15000</v>
      </c>
      <c r="H15" s="4">
        <f>IF(F15&gt;=G15,SUM(F15*'All Sales'!$L$1),0)</f>
        <v>1732.8300000000004</v>
      </c>
      <c r="I15" t="s">
        <v>43</v>
      </c>
    </row>
    <row r="16" spans="1:15" x14ac:dyDescent="0.3">
      <c r="A16" s="2">
        <v>44228</v>
      </c>
      <c r="B16" t="s">
        <v>56</v>
      </c>
      <c r="C16" t="s">
        <v>57</v>
      </c>
      <c r="D16" t="s">
        <v>58</v>
      </c>
      <c r="E16" t="s">
        <v>26</v>
      </c>
      <c r="F16" s="4">
        <v>21438.899999999998</v>
      </c>
      <c r="G16" s="4">
        <v>15000</v>
      </c>
      <c r="H16" s="4">
        <f>IF(F16&gt;=G16,SUM(F16*'All Sales'!$L$1),0)</f>
        <v>2143.89</v>
      </c>
      <c r="I16" t="s">
        <v>11</v>
      </c>
    </row>
    <row r="17" spans="1:9" x14ac:dyDescent="0.3">
      <c r="A17" s="2">
        <v>44228</v>
      </c>
      <c r="B17" t="s">
        <v>50</v>
      </c>
      <c r="C17" t="s">
        <v>51</v>
      </c>
      <c r="D17" t="s">
        <v>52</v>
      </c>
      <c r="E17" t="s">
        <v>26</v>
      </c>
      <c r="F17" s="4">
        <v>26556.799999999999</v>
      </c>
      <c r="G17" s="4">
        <v>15000</v>
      </c>
      <c r="H17" s="4">
        <f>IF(F17&gt;=G17,SUM(F17*'All Sales'!$L$1),0)</f>
        <v>2655.6800000000003</v>
      </c>
      <c r="I17" t="s">
        <v>15</v>
      </c>
    </row>
    <row r="18" spans="1:9" x14ac:dyDescent="0.3">
      <c r="A18" s="2">
        <v>44228</v>
      </c>
      <c r="B18" t="s">
        <v>50</v>
      </c>
      <c r="C18" t="s">
        <v>51</v>
      </c>
      <c r="D18" t="s">
        <v>52</v>
      </c>
      <c r="E18" t="s">
        <v>26</v>
      </c>
      <c r="F18" s="4">
        <v>33132.600000000006</v>
      </c>
      <c r="G18" s="4">
        <v>15000</v>
      </c>
      <c r="H18" s="4">
        <f>IF(F18&gt;=G18,SUM(F18*'All Sales'!$L$1),0)</f>
        <v>3313.2600000000007</v>
      </c>
      <c r="I18" t="s">
        <v>43</v>
      </c>
    </row>
    <row r="19" spans="1:9" x14ac:dyDescent="0.3">
      <c r="A19" s="2">
        <v>44256</v>
      </c>
      <c r="B19" t="s">
        <v>34</v>
      </c>
      <c r="C19" t="s">
        <v>35</v>
      </c>
      <c r="D19" t="s">
        <v>36</v>
      </c>
      <c r="E19" t="s">
        <v>26</v>
      </c>
      <c r="F19" s="4">
        <v>6544.8</v>
      </c>
      <c r="G19" s="4">
        <v>15000</v>
      </c>
      <c r="H19" s="4">
        <f>IF(F19&gt;=G19,SUM(F19*'All Sales'!$L$1),0)</f>
        <v>0</v>
      </c>
      <c r="I19" t="s">
        <v>11</v>
      </c>
    </row>
    <row r="20" spans="1:9" x14ac:dyDescent="0.3">
      <c r="A20" s="2">
        <v>44256</v>
      </c>
      <c r="B20" t="s">
        <v>50</v>
      </c>
      <c r="C20" t="s">
        <v>51</v>
      </c>
      <c r="D20" t="s">
        <v>52</v>
      </c>
      <c r="E20" t="s">
        <v>26</v>
      </c>
      <c r="F20" s="4">
        <v>11166.300000000001</v>
      </c>
      <c r="G20" s="4">
        <v>15000</v>
      </c>
      <c r="H20" s="4">
        <f>IF(F20&gt;=G20,SUM(F20*'All Sales'!$L$1),0)</f>
        <v>0</v>
      </c>
      <c r="I20" t="s">
        <v>15</v>
      </c>
    </row>
    <row r="21" spans="1:9" x14ac:dyDescent="0.3">
      <c r="A21" s="2">
        <v>44256</v>
      </c>
      <c r="B21" t="s">
        <v>34</v>
      </c>
      <c r="C21" t="s">
        <v>35</v>
      </c>
      <c r="D21" t="s">
        <v>36</v>
      </c>
      <c r="E21" t="s">
        <v>26</v>
      </c>
      <c r="F21" s="4">
        <v>11403</v>
      </c>
      <c r="G21" s="4">
        <v>15000</v>
      </c>
      <c r="H21" s="4">
        <f>IF(F21&gt;=G21,SUM(F21*'All Sales'!$L$1),0)</f>
        <v>0</v>
      </c>
      <c r="I21" t="s">
        <v>15</v>
      </c>
    </row>
    <row r="22" spans="1:9" x14ac:dyDescent="0.3">
      <c r="A22" s="2">
        <v>44256</v>
      </c>
      <c r="B22" t="s">
        <v>34</v>
      </c>
      <c r="C22" t="s">
        <v>35</v>
      </c>
      <c r="D22" t="s">
        <v>36</v>
      </c>
      <c r="E22" t="s">
        <v>26</v>
      </c>
      <c r="F22" s="4">
        <v>11554.400000000001</v>
      </c>
      <c r="G22" s="4">
        <v>15000</v>
      </c>
      <c r="H22" s="4">
        <f>IF(F22&gt;=G22,SUM(F22*'All Sales'!$L$1),0)</f>
        <v>0</v>
      </c>
      <c r="I22" t="s">
        <v>15</v>
      </c>
    </row>
    <row r="23" spans="1:9" x14ac:dyDescent="0.3">
      <c r="A23" s="2">
        <v>44256</v>
      </c>
      <c r="B23" t="s">
        <v>23</v>
      </c>
      <c r="C23" t="s">
        <v>24</v>
      </c>
      <c r="D23" t="s">
        <v>25</v>
      </c>
      <c r="E23" t="s">
        <v>26</v>
      </c>
      <c r="F23" s="4">
        <v>12143.999999999998</v>
      </c>
      <c r="G23" s="4">
        <v>15000</v>
      </c>
      <c r="H23" s="4">
        <f>IF(F23&gt;=G23,SUM(F23*'All Sales'!$L$1),0)</f>
        <v>0</v>
      </c>
      <c r="I23" t="s">
        <v>15</v>
      </c>
    </row>
    <row r="24" spans="1:9" x14ac:dyDescent="0.3">
      <c r="A24" s="2">
        <v>44256</v>
      </c>
      <c r="B24" t="s">
        <v>23</v>
      </c>
      <c r="C24" t="s">
        <v>24</v>
      </c>
      <c r="D24" t="s">
        <v>25</v>
      </c>
      <c r="E24" t="s">
        <v>26</v>
      </c>
      <c r="F24" s="4">
        <v>13244.7</v>
      </c>
      <c r="G24" s="4">
        <v>15000</v>
      </c>
      <c r="H24" s="4">
        <f>IF(F24&gt;=G24,SUM(F24*'All Sales'!$L$1),0)</f>
        <v>0</v>
      </c>
      <c r="I24" t="s">
        <v>11</v>
      </c>
    </row>
    <row r="25" spans="1:9" x14ac:dyDescent="0.3">
      <c r="A25" s="2">
        <v>44256</v>
      </c>
      <c r="B25" t="s">
        <v>47</v>
      </c>
      <c r="C25" t="s">
        <v>48</v>
      </c>
      <c r="D25" t="s">
        <v>49</v>
      </c>
      <c r="E25" t="s">
        <v>26</v>
      </c>
      <c r="F25" s="4">
        <v>23014.400000000001</v>
      </c>
      <c r="G25" s="4">
        <v>15000</v>
      </c>
      <c r="H25" s="4">
        <f>IF(F25&gt;=G25,SUM(F25*'All Sales'!$L$1),0)</f>
        <v>2301.44</v>
      </c>
      <c r="I25" t="s">
        <v>11</v>
      </c>
    </row>
    <row r="26" spans="1:9" x14ac:dyDescent="0.3">
      <c r="A26" s="2">
        <v>44256</v>
      </c>
      <c r="B26" t="s">
        <v>23</v>
      </c>
      <c r="C26" t="s">
        <v>24</v>
      </c>
      <c r="D26" t="s">
        <v>25</v>
      </c>
      <c r="E26" t="s">
        <v>26</v>
      </c>
      <c r="F26" s="4">
        <v>26200</v>
      </c>
      <c r="G26" s="4">
        <v>15000</v>
      </c>
      <c r="H26" s="4">
        <f>IF(F26&gt;=G26,SUM(F26*'All Sales'!$L$1),0)</f>
        <v>2620</v>
      </c>
      <c r="I26" t="s">
        <v>15</v>
      </c>
    </row>
    <row r="27" spans="1:9" x14ac:dyDescent="0.3">
      <c r="A27" s="2">
        <v>44256</v>
      </c>
      <c r="B27" t="s">
        <v>50</v>
      </c>
      <c r="C27" t="s">
        <v>51</v>
      </c>
      <c r="D27" t="s">
        <v>52</v>
      </c>
      <c r="E27" t="s">
        <v>26</v>
      </c>
      <c r="F27" s="4">
        <v>28286.399999999998</v>
      </c>
      <c r="G27" s="4">
        <v>15000</v>
      </c>
      <c r="H27" s="4">
        <f>IF(F27&gt;=G27,SUM(F27*'All Sales'!$L$1),0)</f>
        <v>2828.64</v>
      </c>
      <c r="I27" t="s">
        <v>11</v>
      </c>
    </row>
    <row r="28" spans="1:9" x14ac:dyDescent="0.3">
      <c r="A28" s="2">
        <v>44256</v>
      </c>
      <c r="B28" t="s">
        <v>23</v>
      </c>
      <c r="C28" t="s">
        <v>24</v>
      </c>
      <c r="D28" t="s">
        <v>25</v>
      </c>
      <c r="E28" t="s">
        <v>26</v>
      </c>
      <c r="F28" s="4">
        <v>35715.4</v>
      </c>
      <c r="G28" s="4">
        <v>15000</v>
      </c>
      <c r="H28" s="4">
        <f>IF(F28&gt;=G28,SUM(F28*'All Sales'!$L$1),0)</f>
        <v>3571.5400000000004</v>
      </c>
      <c r="I28" t="s">
        <v>15</v>
      </c>
    </row>
    <row r="29" spans="1:9" x14ac:dyDescent="0.3">
      <c r="A29" s="2">
        <v>44287</v>
      </c>
      <c r="B29" t="s">
        <v>56</v>
      </c>
      <c r="C29" t="s">
        <v>57</v>
      </c>
      <c r="D29" t="s">
        <v>58</v>
      </c>
      <c r="E29" t="s">
        <v>26</v>
      </c>
      <c r="F29" s="4">
        <v>6960</v>
      </c>
      <c r="G29" s="4">
        <v>15000</v>
      </c>
      <c r="H29" s="4">
        <f>IF(F29&gt;=G29,SUM(F29*'All Sales'!$L$1),0)</f>
        <v>0</v>
      </c>
      <c r="I29" t="s">
        <v>43</v>
      </c>
    </row>
    <row r="30" spans="1:9" x14ac:dyDescent="0.3">
      <c r="A30" s="2">
        <v>44287</v>
      </c>
      <c r="B30" t="s">
        <v>47</v>
      </c>
      <c r="C30" t="s">
        <v>48</v>
      </c>
      <c r="D30" t="s">
        <v>49</v>
      </c>
      <c r="E30" t="s">
        <v>26</v>
      </c>
      <c r="F30" s="4">
        <v>9627.8999999999978</v>
      </c>
      <c r="G30" s="4">
        <v>15000</v>
      </c>
      <c r="H30" s="4">
        <f>IF(F30&gt;=G30,SUM(F30*'All Sales'!$L$1),0)</f>
        <v>0</v>
      </c>
      <c r="I30" t="s">
        <v>11</v>
      </c>
    </row>
    <row r="31" spans="1:9" x14ac:dyDescent="0.3">
      <c r="A31" s="2">
        <v>44287</v>
      </c>
      <c r="B31" t="s">
        <v>34</v>
      </c>
      <c r="C31" t="s">
        <v>35</v>
      </c>
      <c r="D31" t="s">
        <v>36</v>
      </c>
      <c r="E31" t="s">
        <v>26</v>
      </c>
      <c r="F31" s="4">
        <v>13725.600000000002</v>
      </c>
      <c r="G31" s="4">
        <v>15000</v>
      </c>
      <c r="H31" s="4">
        <f>IF(F31&gt;=G31,SUM(F31*'All Sales'!$L$1),0)</f>
        <v>0</v>
      </c>
      <c r="I31" t="s">
        <v>43</v>
      </c>
    </row>
    <row r="32" spans="1:9" x14ac:dyDescent="0.3">
      <c r="A32" s="2">
        <v>44287</v>
      </c>
      <c r="B32" t="s">
        <v>47</v>
      </c>
      <c r="C32" t="s">
        <v>48</v>
      </c>
      <c r="D32" t="s">
        <v>49</v>
      </c>
      <c r="E32" t="s">
        <v>26</v>
      </c>
      <c r="F32" s="4">
        <v>15353.2</v>
      </c>
      <c r="G32" s="4">
        <v>15000</v>
      </c>
      <c r="H32" s="4">
        <f>IF(F32&gt;=G32,SUM(F32*'All Sales'!$L$1),0)</f>
        <v>1535.3200000000002</v>
      </c>
      <c r="I32" t="s">
        <v>11</v>
      </c>
    </row>
    <row r="33" spans="1:9" x14ac:dyDescent="0.3">
      <c r="A33" s="2">
        <v>44287</v>
      </c>
      <c r="B33" t="s">
        <v>23</v>
      </c>
      <c r="C33" t="s">
        <v>24</v>
      </c>
      <c r="D33" t="s">
        <v>25</v>
      </c>
      <c r="E33" t="s">
        <v>26</v>
      </c>
      <c r="F33" s="4">
        <v>18994.5</v>
      </c>
      <c r="G33" s="4">
        <v>15000</v>
      </c>
      <c r="H33" s="4">
        <f>IF(F33&gt;=G33,SUM(F33*'All Sales'!$L$1),0)</f>
        <v>1899.45</v>
      </c>
      <c r="I33" t="s">
        <v>15</v>
      </c>
    </row>
    <row r="34" spans="1:9" x14ac:dyDescent="0.3">
      <c r="A34" s="2">
        <v>44287</v>
      </c>
      <c r="B34" t="s">
        <v>23</v>
      </c>
      <c r="C34" t="s">
        <v>24</v>
      </c>
      <c r="D34" t="s">
        <v>25</v>
      </c>
      <c r="E34" t="s">
        <v>26</v>
      </c>
      <c r="F34" s="4">
        <v>28628.799999999996</v>
      </c>
      <c r="G34" s="4">
        <v>15000</v>
      </c>
      <c r="H34" s="4">
        <f>IF(F34&gt;=G34,SUM(F34*'All Sales'!$L$1),0)</f>
        <v>2862.8799999999997</v>
      </c>
      <c r="I34" t="s">
        <v>43</v>
      </c>
    </row>
    <row r="35" spans="1:9" x14ac:dyDescent="0.3">
      <c r="A35" s="2">
        <v>44317</v>
      </c>
      <c r="B35" t="s">
        <v>56</v>
      </c>
      <c r="C35" t="s">
        <v>57</v>
      </c>
      <c r="D35" t="s">
        <v>58</v>
      </c>
      <c r="E35" t="s">
        <v>26</v>
      </c>
      <c r="F35" s="4">
        <v>10948</v>
      </c>
      <c r="G35" s="4">
        <v>15000</v>
      </c>
      <c r="H35" s="4">
        <f>IF(F35&gt;=G35,SUM(F35*'All Sales'!$L$1),0)</f>
        <v>0</v>
      </c>
      <c r="I35" t="s">
        <v>11</v>
      </c>
    </row>
    <row r="36" spans="1:9" x14ac:dyDescent="0.3">
      <c r="A36" s="2">
        <v>44317</v>
      </c>
      <c r="B36" t="s">
        <v>50</v>
      </c>
      <c r="C36" t="s">
        <v>51</v>
      </c>
      <c r="D36" t="s">
        <v>52</v>
      </c>
      <c r="E36" t="s">
        <v>26</v>
      </c>
      <c r="F36" s="4">
        <v>13044.899999999998</v>
      </c>
      <c r="G36" s="4">
        <v>15000</v>
      </c>
      <c r="H36" s="4">
        <f>IF(F36&gt;=G36,SUM(F36*'All Sales'!$L$1),0)</f>
        <v>0</v>
      </c>
      <c r="I36" t="s">
        <v>11</v>
      </c>
    </row>
    <row r="37" spans="1:9" x14ac:dyDescent="0.3">
      <c r="A37" s="2">
        <v>44317</v>
      </c>
      <c r="B37" t="s">
        <v>47</v>
      </c>
      <c r="C37" t="s">
        <v>48</v>
      </c>
      <c r="D37" t="s">
        <v>49</v>
      </c>
      <c r="E37" t="s">
        <v>26</v>
      </c>
      <c r="F37" s="4">
        <v>28616</v>
      </c>
      <c r="G37" s="4">
        <v>15000</v>
      </c>
      <c r="H37" s="4">
        <f>IF(F37&gt;=G37,SUM(F37*'All Sales'!$L$1),0)</f>
        <v>2861.6000000000004</v>
      </c>
      <c r="I37" t="s">
        <v>43</v>
      </c>
    </row>
    <row r="38" spans="1:9" x14ac:dyDescent="0.3">
      <c r="A38" s="2">
        <v>44317</v>
      </c>
      <c r="B38" t="s">
        <v>34</v>
      </c>
      <c r="C38" t="s">
        <v>35</v>
      </c>
      <c r="D38" t="s">
        <v>36</v>
      </c>
      <c r="E38" t="s">
        <v>26</v>
      </c>
      <c r="F38" s="4">
        <v>30377.399999999998</v>
      </c>
      <c r="G38" s="4">
        <v>15000</v>
      </c>
      <c r="H38" s="4">
        <f>IF(F38&gt;=G38,SUM(F38*'All Sales'!$L$1),0)</f>
        <v>3037.74</v>
      </c>
      <c r="I38" t="s">
        <v>43</v>
      </c>
    </row>
    <row r="39" spans="1:9" x14ac:dyDescent="0.3">
      <c r="A39" s="2">
        <v>44317</v>
      </c>
      <c r="B39" t="s">
        <v>47</v>
      </c>
      <c r="C39" t="s">
        <v>48</v>
      </c>
      <c r="D39" t="s">
        <v>49</v>
      </c>
      <c r="E39" t="s">
        <v>26</v>
      </c>
      <c r="F39" s="4">
        <v>35351</v>
      </c>
      <c r="G39" s="4">
        <v>15000</v>
      </c>
      <c r="H39" s="4">
        <f>IF(F39&gt;=G39,SUM(F39*'All Sales'!$L$1),0)</f>
        <v>3535.1000000000004</v>
      </c>
      <c r="I39" t="s">
        <v>15</v>
      </c>
    </row>
    <row r="40" spans="1:9" x14ac:dyDescent="0.3">
      <c r="A40" s="2">
        <v>44348</v>
      </c>
      <c r="B40" t="s">
        <v>47</v>
      </c>
      <c r="C40" t="s">
        <v>48</v>
      </c>
      <c r="D40" t="s">
        <v>49</v>
      </c>
      <c r="E40" t="s">
        <v>26</v>
      </c>
      <c r="F40" s="4">
        <v>6872.7999999999993</v>
      </c>
      <c r="G40" s="4">
        <v>15000</v>
      </c>
      <c r="H40" s="4">
        <f>IF(F40&gt;=G40,SUM(F40*'All Sales'!$L$1),0)</f>
        <v>0</v>
      </c>
      <c r="I40" t="s">
        <v>11</v>
      </c>
    </row>
    <row r="41" spans="1:9" x14ac:dyDescent="0.3">
      <c r="A41" s="2">
        <v>44348</v>
      </c>
      <c r="B41" t="s">
        <v>34</v>
      </c>
      <c r="C41" t="s">
        <v>35</v>
      </c>
      <c r="D41" t="s">
        <v>36</v>
      </c>
      <c r="E41" t="s">
        <v>26</v>
      </c>
      <c r="F41" s="4">
        <v>8827</v>
      </c>
      <c r="G41" s="4">
        <v>15000</v>
      </c>
      <c r="H41" s="4">
        <f>IF(F41&gt;=G41,SUM(F41*'All Sales'!$L$1),0)</f>
        <v>0</v>
      </c>
      <c r="I41" t="s">
        <v>43</v>
      </c>
    </row>
    <row r="42" spans="1:9" x14ac:dyDescent="0.3">
      <c r="A42" s="2">
        <v>44348</v>
      </c>
      <c r="B42" t="s">
        <v>56</v>
      </c>
      <c r="C42" t="s">
        <v>57</v>
      </c>
      <c r="D42" t="s">
        <v>58</v>
      </c>
      <c r="E42" t="s">
        <v>26</v>
      </c>
      <c r="F42" s="4">
        <v>9836.8000000000011</v>
      </c>
      <c r="G42" s="4">
        <v>15000</v>
      </c>
      <c r="H42" s="4">
        <f>IF(F42&gt;=G42,SUM(F42*'All Sales'!$L$1),0)</f>
        <v>0</v>
      </c>
      <c r="I42" t="s">
        <v>11</v>
      </c>
    </row>
    <row r="43" spans="1:9" x14ac:dyDescent="0.3">
      <c r="A43" s="2">
        <v>44348</v>
      </c>
      <c r="B43" t="s">
        <v>34</v>
      </c>
      <c r="C43" t="s">
        <v>35</v>
      </c>
      <c r="D43" t="s">
        <v>36</v>
      </c>
      <c r="E43" t="s">
        <v>26</v>
      </c>
      <c r="F43" s="4">
        <v>10032</v>
      </c>
      <c r="G43" s="4">
        <v>15000</v>
      </c>
      <c r="H43" s="4">
        <f>IF(F43&gt;=G43,SUM(F43*'All Sales'!$L$1),0)</f>
        <v>0</v>
      </c>
      <c r="I43" t="s">
        <v>11</v>
      </c>
    </row>
    <row r="44" spans="1:9" x14ac:dyDescent="0.3">
      <c r="A44" s="2">
        <v>44348</v>
      </c>
      <c r="B44" t="s">
        <v>34</v>
      </c>
      <c r="C44" t="s">
        <v>35</v>
      </c>
      <c r="D44" t="s">
        <v>36</v>
      </c>
      <c r="E44" t="s">
        <v>26</v>
      </c>
      <c r="F44" s="4">
        <v>15953.599999999999</v>
      </c>
      <c r="G44" s="4">
        <v>15000</v>
      </c>
      <c r="H44" s="4">
        <f>IF(F44&gt;=G44,SUM(F44*'All Sales'!$L$1),0)</f>
        <v>1595.36</v>
      </c>
      <c r="I44" t="s">
        <v>15</v>
      </c>
    </row>
    <row r="45" spans="1:9" x14ac:dyDescent="0.3">
      <c r="A45" s="2">
        <v>44348</v>
      </c>
      <c r="B45" t="s">
        <v>47</v>
      </c>
      <c r="C45" t="s">
        <v>48</v>
      </c>
      <c r="D45" t="s">
        <v>49</v>
      </c>
      <c r="E45" t="s">
        <v>26</v>
      </c>
      <c r="F45" s="4">
        <v>25560</v>
      </c>
      <c r="G45" s="4">
        <v>15000</v>
      </c>
      <c r="H45" s="4">
        <f>IF(F45&gt;=G45,SUM(F45*'All Sales'!$L$1),0)</f>
        <v>2556</v>
      </c>
      <c r="I45" t="s">
        <v>11</v>
      </c>
    </row>
    <row r="46" spans="1:9" x14ac:dyDescent="0.3">
      <c r="A46" s="2">
        <v>44348</v>
      </c>
      <c r="B46" t="s">
        <v>34</v>
      </c>
      <c r="C46" t="s">
        <v>35</v>
      </c>
      <c r="D46" t="s">
        <v>36</v>
      </c>
      <c r="E46" t="s">
        <v>26</v>
      </c>
      <c r="F46" s="4">
        <v>35695</v>
      </c>
      <c r="G46" s="4">
        <v>15000</v>
      </c>
      <c r="H46" s="4">
        <f>IF(F46&gt;=G46,SUM(F46*'All Sales'!$L$1),0)</f>
        <v>3569.5</v>
      </c>
      <c r="I46" t="s">
        <v>15</v>
      </c>
    </row>
    <row r="47" spans="1:9" x14ac:dyDescent="0.3">
      <c r="A47" s="2">
        <v>44378</v>
      </c>
      <c r="B47" t="s">
        <v>56</v>
      </c>
      <c r="C47" t="s">
        <v>57</v>
      </c>
      <c r="D47" t="s">
        <v>58</v>
      </c>
      <c r="E47" t="s">
        <v>26</v>
      </c>
      <c r="F47" s="4">
        <v>9405.2999999999993</v>
      </c>
      <c r="G47" s="4">
        <v>15000</v>
      </c>
      <c r="H47" s="4">
        <f>IF(F47&gt;=G47,SUM(F47*'All Sales'!$L$1),0)</f>
        <v>0</v>
      </c>
      <c r="I47" t="s">
        <v>15</v>
      </c>
    </row>
    <row r="48" spans="1:9" x14ac:dyDescent="0.3">
      <c r="A48" s="2">
        <v>44378</v>
      </c>
      <c r="B48" t="s">
        <v>47</v>
      </c>
      <c r="C48" t="s">
        <v>48</v>
      </c>
      <c r="D48" t="s">
        <v>49</v>
      </c>
      <c r="E48" t="s">
        <v>26</v>
      </c>
      <c r="F48" s="4">
        <v>9704.1999999999989</v>
      </c>
      <c r="G48" s="4">
        <v>15000</v>
      </c>
      <c r="H48" s="4">
        <f>IF(F48&gt;=G48,SUM(F48*'All Sales'!$L$1),0)</f>
        <v>0</v>
      </c>
      <c r="I48" t="s">
        <v>43</v>
      </c>
    </row>
    <row r="49" spans="1:9" x14ac:dyDescent="0.3">
      <c r="A49" s="2">
        <v>44378</v>
      </c>
      <c r="B49" t="s">
        <v>56</v>
      </c>
      <c r="C49" t="s">
        <v>57</v>
      </c>
      <c r="D49" t="s">
        <v>58</v>
      </c>
      <c r="E49" t="s">
        <v>26</v>
      </c>
      <c r="F49" s="4">
        <v>13674</v>
      </c>
      <c r="G49" s="4">
        <v>15000</v>
      </c>
      <c r="H49" s="4">
        <f>IF(F49&gt;=G49,SUM(F49*'All Sales'!$L$1),0)</f>
        <v>0</v>
      </c>
      <c r="I49" t="s">
        <v>15</v>
      </c>
    </row>
    <row r="50" spans="1:9" x14ac:dyDescent="0.3">
      <c r="A50" s="2">
        <v>44378</v>
      </c>
      <c r="B50" t="s">
        <v>34</v>
      </c>
      <c r="C50" t="s">
        <v>35</v>
      </c>
      <c r="D50" t="s">
        <v>36</v>
      </c>
      <c r="E50" t="s">
        <v>26</v>
      </c>
      <c r="F50" s="4">
        <v>21120.400000000001</v>
      </c>
      <c r="G50" s="4">
        <v>15000</v>
      </c>
      <c r="H50" s="4">
        <f>IF(F50&gt;=G50,SUM(F50*'All Sales'!$L$1),0)</f>
        <v>2112.0400000000004</v>
      </c>
      <c r="I50" t="s">
        <v>15</v>
      </c>
    </row>
    <row r="51" spans="1:9" x14ac:dyDescent="0.3">
      <c r="A51" s="2">
        <v>44378</v>
      </c>
      <c r="B51" t="s">
        <v>34</v>
      </c>
      <c r="C51" t="s">
        <v>35</v>
      </c>
      <c r="D51" t="s">
        <v>36</v>
      </c>
      <c r="E51" t="s">
        <v>26</v>
      </c>
      <c r="F51" s="4">
        <v>23997.600000000002</v>
      </c>
      <c r="G51" s="4">
        <v>15000</v>
      </c>
      <c r="H51" s="4">
        <f>IF(F51&gt;=G51,SUM(F51*'All Sales'!$L$1),0)</f>
        <v>2399.7600000000002</v>
      </c>
      <c r="I51" t="s">
        <v>11</v>
      </c>
    </row>
    <row r="52" spans="1:9" x14ac:dyDescent="0.3">
      <c r="A52" s="2">
        <v>44378</v>
      </c>
      <c r="B52" t="s">
        <v>34</v>
      </c>
      <c r="C52" t="s">
        <v>35</v>
      </c>
      <c r="D52" t="s">
        <v>36</v>
      </c>
      <c r="E52" t="s">
        <v>26</v>
      </c>
      <c r="F52" s="4">
        <v>35715.4</v>
      </c>
      <c r="G52" s="4">
        <v>15000</v>
      </c>
      <c r="H52" s="4">
        <f>IF(F52&gt;=G52,SUM(F52*'All Sales'!$L$1),0)</f>
        <v>3571.5400000000004</v>
      </c>
      <c r="I52" t="s">
        <v>43</v>
      </c>
    </row>
    <row r="53" spans="1:9" x14ac:dyDescent="0.3">
      <c r="A53" s="2">
        <v>44409</v>
      </c>
      <c r="B53" t="s">
        <v>34</v>
      </c>
      <c r="C53" t="s">
        <v>35</v>
      </c>
      <c r="D53" t="s">
        <v>36</v>
      </c>
      <c r="E53" t="s">
        <v>26</v>
      </c>
      <c r="F53" s="4">
        <v>3386.6000000000004</v>
      </c>
      <c r="G53" s="4">
        <v>15000</v>
      </c>
      <c r="H53" s="4">
        <f>IF(F53&gt;=G53,SUM(F53*'All Sales'!$L$1),0)</f>
        <v>0</v>
      </c>
      <c r="I53" t="s">
        <v>15</v>
      </c>
    </row>
    <row r="54" spans="1:9" x14ac:dyDescent="0.3">
      <c r="A54" s="2">
        <v>44409</v>
      </c>
      <c r="B54" t="s">
        <v>47</v>
      </c>
      <c r="C54" t="s">
        <v>48</v>
      </c>
      <c r="D54" t="s">
        <v>49</v>
      </c>
      <c r="E54" t="s">
        <v>26</v>
      </c>
      <c r="F54" s="4">
        <v>4028</v>
      </c>
      <c r="G54" s="4">
        <v>15000</v>
      </c>
      <c r="H54" s="4">
        <f>IF(F54&gt;=G54,SUM(F54*'All Sales'!$L$1),0)</f>
        <v>0</v>
      </c>
      <c r="I54" t="s">
        <v>11</v>
      </c>
    </row>
    <row r="55" spans="1:9" x14ac:dyDescent="0.3">
      <c r="A55" s="2">
        <v>44409</v>
      </c>
      <c r="B55" t="s">
        <v>23</v>
      </c>
      <c r="C55" t="s">
        <v>24</v>
      </c>
      <c r="D55" t="s">
        <v>25</v>
      </c>
      <c r="E55" t="s">
        <v>26</v>
      </c>
      <c r="F55" s="4">
        <v>5532.7999999999993</v>
      </c>
      <c r="G55" s="4">
        <v>15000</v>
      </c>
      <c r="H55" s="4">
        <f>IF(F55&gt;=G55,SUM(F55*'All Sales'!$L$1),0)</f>
        <v>0</v>
      </c>
      <c r="I55" t="s">
        <v>15</v>
      </c>
    </row>
    <row r="56" spans="1:9" x14ac:dyDescent="0.3">
      <c r="A56" s="2">
        <v>44409</v>
      </c>
      <c r="B56" t="s">
        <v>34</v>
      </c>
      <c r="C56" t="s">
        <v>35</v>
      </c>
      <c r="D56" t="s">
        <v>36</v>
      </c>
      <c r="E56" t="s">
        <v>26</v>
      </c>
      <c r="F56" s="4">
        <v>10200</v>
      </c>
      <c r="G56" s="4">
        <v>15000</v>
      </c>
      <c r="H56" s="4">
        <f>IF(F56&gt;=G56,SUM(F56*'All Sales'!$L$1),0)</f>
        <v>0</v>
      </c>
      <c r="I56" t="s">
        <v>43</v>
      </c>
    </row>
    <row r="57" spans="1:9" x14ac:dyDescent="0.3">
      <c r="A57" s="2">
        <v>44409</v>
      </c>
      <c r="B57" t="s">
        <v>23</v>
      </c>
      <c r="C57" t="s">
        <v>24</v>
      </c>
      <c r="D57" t="s">
        <v>25</v>
      </c>
      <c r="E57" t="s">
        <v>26</v>
      </c>
      <c r="F57" s="4">
        <v>13923</v>
      </c>
      <c r="G57" s="4">
        <v>15000</v>
      </c>
      <c r="H57" s="4">
        <f>IF(F57&gt;=G57,SUM(F57*'All Sales'!$L$1),0)</f>
        <v>0</v>
      </c>
      <c r="I57" t="s">
        <v>43</v>
      </c>
    </row>
    <row r="58" spans="1:9" x14ac:dyDescent="0.3">
      <c r="A58" s="2">
        <v>44409</v>
      </c>
      <c r="B58" t="s">
        <v>47</v>
      </c>
      <c r="C58" t="s">
        <v>48</v>
      </c>
      <c r="D58" t="s">
        <v>49</v>
      </c>
      <c r="E58" t="s">
        <v>26</v>
      </c>
      <c r="F58" s="4">
        <v>17593.399999999998</v>
      </c>
      <c r="G58" s="4">
        <v>15000</v>
      </c>
      <c r="H58" s="4">
        <f>IF(F58&gt;=G58,SUM(F58*'All Sales'!$L$1),0)</f>
        <v>1759.34</v>
      </c>
      <c r="I58" t="s">
        <v>15</v>
      </c>
    </row>
    <row r="59" spans="1:9" x14ac:dyDescent="0.3">
      <c r="A59" s="2">
        <v>44409</v>
      </c>
      <c r="B59" t="s">
        <v>56</v>
      </c>
      <c r="C59" t="s">
        <v>57</v>
      </c>
      <c r="D59" t="s">
        <v>58</v>
      </c>
      <c r="E59" t="s">
        <v>26</v>
      </c>
      <c r="F59" s="4">
        <v>17666</v>
      </c>
      <c r="G59" s="4">
        <v>15000</v>
      </c>
      <c r="H59" s="4">
        <f>IF(F59&gt;=G59,SUM(F59*'All Sales'!$L$1),0)</f>
        <v>1766.6000000000001</v>
      </c>
      <c r="I59" t="s">
        <v>11</v>
      </c>
    </row>
    <row r="60" spans="1:9" x14ac:dyDescent="0.3">
      <c r="A60" s="2">
        <v>44409</v>
      </c>
      <c r="B60" t="s">
        <v>34</v>
      </c>
      <c r="C60" t="s">
        <v>35</v>
      </c>
      <c r="D60" t="s">
        <v>36</v>
      </c>
      <c r="E60" t="s">
        <v>26</v>
      </c>
      <c r="F60" s="4">
        <v>21420</v>
      </c>
      <c r="G60" s="4">
        <v>15000</v>
      </c>
      <c r="H60" s="4">
        <f>IF(F60&gt;=G60,SUM(F60*'All Sales'!$L$1),0)</f>
        <v>2142</v>
      </c>
      <c r="I60" t="s">
        <v>43</v>
      </c>
    </row>
    <row r="61" spans="1:9" x14ac:dyDescent="0.3">
      <c r="A61" s="2">
        <v>44409</v>
      </c>
      <c r="B61" t="s">
        <v>23</v>
      </c>
      <c r="C61" t="s">
        <v>24</v>
      </c>
      <c r="D61" t="s">
        <v>25</v>
      </c>
      <c r="E61" t="s">
        <v>26</v>
      </c>
      <c r="F61" s="4">
        <v>24080</v>
      </c>
      <c r="G61" s="4">
        <v>15000</v>
      </c>
      <c r="H61" s="4">
        <f>IF(F61&gt;=G61,SUM(F61*'All Sales'!$L$1),0)</f>
        <v>2408</v>
      </c>
      <c r="I61" t="s">
        <v>11</v>
      </c>
    </row>
    <row r="62" spans="1:9" x14ac:dyDescent="0.3">
      <c r="A62" s="2">
        <v>44409</v>
      </c>
      <c r="B62" t="s">
        <v>47</v>
      </c>
      <c r="C62" t="s">
        <v>48</v>
      </c>
      <c r="D62" t="s">
        <v>49</v>
      </c>
      <c r="E62" t="s">
        <v>26</v>
      </c>
      <c r="F62" s="4">
        <v>27531</v>
      </c>
      <c r="G62" s="4">
        <v>15000</v>
      </c>
      <c r="H62" s="4">
        <f>IF(F62&gt;=G62,SUM(F62*'All Sales'!$L$1),0)</f>
        <v>2753.1000000000004</v>
      </c>
      <c r="I62" t="s">
        <v>43</v>
      </c>
    </row>
    <row r="63" spans="1:9" x14ac:dyDescent="0.3">
      <c r="A63" s="2">
        <v>44409</v>
      </c>
      <c r="B63" t="s">
        <v>56</v>
      </c>
      <c r="C63" t="s">
        <v>57</v>
      </c>
      <c r="D63" t="s">
        <v>58</v>
      </c>
      <c r="E63" t="s">
        <v>26</v>
      </c>
      <c r="F63" s="4">
        <v>32795.700000000004</v>
      </c>
      <c r="G63" s="4">
        <v>15000</v>
      </c>
      <c r="H63" s="4">
        <f>IF(F63&gt;=G63,SUM(F63*'All Sales'!$L$1),0)</f>
        <v>3279.5700000000006</v>
      </c>
      <c r="I63" t="s">
        <v>15</v>
      </c>
    </row>
    <row r="64" spans="1:9" x14ac:dyDescent="0.3">
      <c r="A64" s="2">
        <v>44440</v>
      </c>
      <c r="B64" t="s">
        <v>47</v>
      </c>
      <c r="C64" t="s">
        <v>48</v>
      </c>
      <c r="D64" t="s">
        <v>49</v>
      </c>
      <c r="E64" t="s">
        <v>26</v>
      </c>
      <c r="F64" s="4">
        <v>7008</v>
      </c>
      <c r="G64" s="4">
        <v>15000</v>
      </c>
      <c r="H64" s="4">
        <f>IF(F64&gt;=G64,SUM(F64*'All Sales'!$L$1),0)</f>
        <v>0</v>
      </c>
      <c r="I64" t="s">
        <v>43</v>
      </c>
    </row>
    <row r="65" spans="1:9" x14ac:dyDescent="0.3">
      <c r="A65" s="2">
        <v>44440</v>
      </c>
      <c r="B65" t="s">
        <v>23</v>
      </c>
      <c r="C65" t="s">
        <v>24</v>
      </c>
      <c r="D65" t="s">
        <v>25</v>
      </c>
      <c r="E65" t="s">
        <v>26</v>
      </c>
      <c r="F65" s="4">
        <v>8099.6999999999989</v>
      </c>
      <c r="G65" s="4">
        <v>15000</v>
      </c>
      <c r="H65" s="4">
        <f>IF(F65&gt;=G65,SUM(F65*'All Sales'!$L$1),0)</f>
        <v>0</v>
      </c>
      <c r="I65" t="s">
        <v>11</v>
      </c>
    </row>
    <row r="66" spans="1:9" x14ac:dyDescent="0.3">
      <c r="A66" s="2">
        <v>44440</v>
      </c>
      <c r="B66" t="s">
        <v>34</v>
      </c>
      <c r="C66" t="s">
        <v>35</v>
      </c>
      <c r="D66" t="s">
        <v>36</v>
      </c>
      <c r="E66" t="s">
        <v>26</v>
      </c>
      <c r="F66" s="4">
        <v>9840</v>
      </c>
      <c r="G66" s="4">
        <v>15000</v>
      </c>
      <c r="H66" s="4">
        <f>IF(F66&gt;=G66,SUM(F66*'All Sales'!$L$1),0)</f>
        <v>0</v>
      </c>
      <c r="I66" t="s">
        <v>15</v>
      </c>
    </row>
    <row r="67" spans="1:9" x14ac:dyDescent="0.3">
      <c r="A67" s="2">
        <v>44440</v>
      </c>
      <c r="B67" t="s">
        <v>50</v>
      </c>
      <c r="C67" t="s">
        <v>51</v>
      </c>
      <c r="D67" t="s">
        <v>52</v>
      </c>
      <c r="E67" t="s">
        <v>26</v>
      </c>
      <c r="F67" s="4">
        <v>10218</v>
      </c>
      <c r="G67" s="4">
        <v>15000</v>
      </c>
      <c r="H67" s="4">
        <f>IF(F67&gt;=G67,SUM(F67*'All Sales'!$L$1),0)</f>
        <v>0</v>
      </c>
      <c r="I67" t="s">
        <v>15</v>
      </c>
    </row>
    <row r="68" spans="1:9" x14ac:dyDescent="0.3">
      <c r="A68" s="2">
        <v>44440</v>
      </c>
      <c r="B68" t="s">
        <v>34</v>
      </c>
      <c r="C68" t="s">
        <v>35</v>
      </c>
      <c r="D68" t="s">
        <v>36</v>
      </c>
      <c r="E68" t="s">
        <v>26</v>
      </c>
      <c r="F68" s="4">
        <v>14311.2</v>
      </c>
      <c r="G68" s="4">
        <v>15000</v>
      </c>
      <c r="H68" s="4">
        <f>IF(F68&gt;=G68,SUM(F68*'All Sales'!$L$1),0)</f>
        <v>0</v>
      </c>
      <c r="I68" t="s">
        <v>11</v>
      </c>
    </row>
    <row r="69" spans="1:9" x14ac:dyDescent="0.3">
      <c r="A69" s="2">
        <v>44440</v>
      </c>
      <c r="B69" t="s">
        <v>34</v>
      </c>
      <c r="C69" t="s">
        <v>35</v>
      </c>
      <c r="D69" t="s">
        <v>36</v>
      </c>
      <c r="E69" t="s">
        <v>26</v>
      </c>
      <c r="F69" s="4">
        <v>14715.2</v>
      </c>
      <c r="G69" s="4">
        <v>15000</v>
      </c>
      <c r="H69" s="4">
        <f>IF(F69&gt;=G69,SUM(F69*'All Sales'!$L$1),0)</f>
        <v>0</v>
      </c>
      <c r="I69" t="s">
        <v>15</v>
      </c>
    </row>
    <row r="70" spans="1:9" x14ac:dyDescent="0.3">
      <c r="A70" s="2">
        <v>44440</v>
      </c>
      <c r="B70" t="s">
        <v>56</v>
      </c>
      <c r="C70" t="s">
        <v>57</v>
      </c>
      <c r="D70" t="s">
        <v>58</v>
      </c>
      <c r="E70" t="s">
        <v>26</v>
      </c>
      <c r="F70" s="4">
        <v>19147.8</v>
      </c>
      <c r="G70" s="4">
        <v>15000</v>
      </c>
      <c r="H70" s="4">
        <f>IF(F70&gt;=G70,SUM(F70*'All Sales'!$L$1),0)</f>
        <v>1914.78</v>
      </c>
      <c r="I70" t="s">
        <v>15</v>
      </c>
    </row>
    <row r="71" spans="1:9" x14ac:dyDescent="0.3">
      <c r="A71" s="2">
        <v>44440</v>
      </c>
      <c r="B71" t="s">
        <v>34</v>
      </c>
      <c r="C71" t="s">
        <v>35</v>
      </c>
      <c r="D71" t="s">
        <v>36</v>
      </c>
      <c r="E71" t="s">
        <v>26</v>
      </c>
      <c r="F71" s="4">
        <v>20760.300000000003</v>
      </c>
      <c r="G71" s="4">
        <v>15000</v>
      </c>
      <c r="H71" s="4">
        <f>IF(F71&gt;=G71,SUM(F71*'All Sales'!$L$1),0)</f>
        <v>2076.0300000000002</v>
      </c>
      <c r="I71" t="s">
        <v>15</v>
      </c>
    </row>
    <row r="72" spans="1:9" x14ac:dyDescent="0.3">
      <c r="A72" s="2">
        <v>44440</v>
      </c>
      <c r="B72" t="s">
        <v>56</v>
      </c>
      <c r="C72" t="s">
        <v>57</v>
      </c>
      <c r="D72" t="s">
        <v>58</v>
      </c>
      <c r="E72" t="s">
        <v>26</v>
      </c>
      <c r="F72" s="4">
        <v>24579.8</v>
      </c>
      <c r="G72" s="4">
        <v>15000</v>
      </c>
      <c r="H72" s="4">
        <f>IF(F72&gt;=G72,SUM(F72*'All Sales'!$L$1),0)</f>
        <v>2457.98</v>
      </c>
      <c r="I72" t="s">
        <v>11</v>
      </c>
    </row>
    <row r="73" spans="1:9" x14ac:dyDescent="0.3">
      <c r="A73" s="2">
        <v>44440</v>
      </c>
      <c r="B73" t="s">
        <v>56</v>
      </c>
      <c r="C73" t="s">
        <v>57</v>
      </c>
      <c r="D73" t="s">
        <v>58</v>
      </c>
      <c r="E73" t="s">
        <v>26</v>
      </c>
      <c r="F73" s="4">
        <v>25946.300000000003</v>
      </c>
      <c r="G73" s="4">
        <v>15000</v>
      </c>
      <c r="H73" s="4">
        <f>IF(F73&gt;=G73,SUM(F73*'All Sales'!$L$1),0)</f>
        <v>2594.6300000000006</v>
      </c>
      <c r="I73" t="s">
        <v>43</v>
      </c>
    </row>
    <row r="74" spans="1:9" x14ac:dyDescent="0.3">
      <c r="A74" s="2">
        <v>44440</v>
      </c>
      <c r="B74" t="s">
        <v>23</v>
      </c>
      <c r="C74" t="s">
        <v>24</v>
      </c>
      <c r="D74" t="s">
        <v>25</v>
      </c>
      <c r="E74" t="s">
        <v>26</v>
      </c>
      <c r="F74" s="4">
        <v>30367.999999999996</v>
      </c>
      <c r="G74" s="4">
        <v>15000</v>
      </c>
      <c r="H74" s="4">
        <f>IF(F74&gt;=G74,SUM(F74*'All Sales'!$L$1),0)</f>
        <v>3036.7999999999997</v>
      </c>
      <c r="I74" t="s">
        <v>15</v>
      </c>
    </row>
    <row r="75" spans="1:9" x14ac:dyDescent="0.3">
      <c r="A75" s="2">
        <v>44440</v>
      </c>
      <c r="B75" t="s">
        <v>47</v>
      </c>
      <c r="C75" t="s">
        <v>48</v>
      </c>
      <c r="D75" t="s">
        <v>49</v>
      </c>
      <c r="E75" t="s">
        <v>26</v>
      </c>
      <c r="F75" s="4">
        <v>35640</v>
      </c>
      <c r="G75" s="4">
        <v>15000</v>
      </c>
      <c r="H75" s="4">
        <f>IF(F75&gt;=G75,SUM(F75*'All Sales'!$L$1),0)</f>
        <v>3564</v>
      </c>
      <c r="I75" t="s">
        <v>11</v>
      </c>
    </row>
    <row r="76" spans="1:9" x14ac:dyDescent="0.3">
      <c r="A76" s="2">
        <v>44470</v>
      </c>
      <c r="B76" t="s">
        <v>50</v>
      </c>
      <c r="C76" t="s">
        <v>51</v>
      </c>
      <c r="D76" t="s">
        <v>52</v>
      </c>
      <c r="E76" t="s">
        <v>26</v>
      </c>
      <c r="F76" s="4">
        <v>4201.6000000000004</v>
      </c>
      <c r="G76" s="4">
        <v>15000</v>
      </c>
      <c r="H76" s="4">
        <f>IF(F76&gt;=G76,SUM(F76*'All Sales'!$L$1),0)</f>
        <v>0</v>
      </c>
      <c r="I76" t="s">
        <v>15</v>
      </c>
    </row>
    <row r="77" spans="1:9" x14ac:dyDescent="0.3">
      <c r="A77" s="2">
        <v>44470</v>
      </c>
      <c r="B77" t="s">
        <v>23</v>
      </c>
      <c r="C77" t="s">
        <v>24</v>
      </c>
      <c r="D77" t="s">
        <v>25</v>
      </c>
      <c r="E77" t="s">
        <v>26</v>
      </c>
      <c r="F77" s="4">
        <v>15262.8</v>
      </c>
      <c r="G77" s="4">
        <v>15000</v>
      </c>
      <c r="H77" s="4">
        <f>IF(F77&gt;=G77,SUM(F77*'All Sales'!$L$1),0)</f>
        <v>1526.28</v>
      </c>
      <c r="I77" t="s">
        <v>43</v>
      </c>
    </row>
    <row r="78" spans="1:9" x14ac:dyDescent="0.3">
      <c r="A78" s="2">
        <v>44470</v>
      </c>
      <c r="B78" t="s">
        <v>56</v>
      </c>
      <c r="C78" t="s">
        <v>57</v>
      </c>
      <c r="D78" t="s">
        <v>58</v>
      </c>
      <c r="E78" t="s">
        <v>26</v>
      </c>
      <c r="F78" s="4">
        <v>20790</v>
      </c>
      <c r="G78" s="4">
        <v>15000</v>
      </c>
      <c r="H78" s="4">
        <f>IF(F78&gt;=G78,SUM(F78*'All Sales'!$L$1),0)</f>
        <v>2079</v>
      </c>
      <c r="I78" t="s">
        <v>15</v>
      </c>
    </row>
    <row r="79" spans="1:9" x14ac:dyDescent="0.3">
      <c r="A79" s="2">
        <v>44470</v>
      </c>
      <c r="B79" t="s">
        <v>50</v>
      </c>
      <c r="C79" t="s">
        <v>51</v>
      </c>
      <c r="D79" t="s">
        <v>52</v>
      </c>
      <c r="E79" t="s">
        <v>26</v>
      </c>
      <c r="F79" s="4">
        <v>21878.5</v>
      </c>
      <c r="G79" s="4">
        <v>15000</v>
      </c>
      <c r="H79" s="4">
        <f>IF(F79&gt;=G79,SUM(F79*'All Sales'!$L$1),0)</f>
        <v>2187.85</v>
      </c>
      <c r="I79" t="s">
        <v>11</v>
      </c>
    </row>
    <row r="80" spans="1:9" x14ac:dyDescent="0.3">
      <c r="A80" s="2">
        <v>44470</v>
      </c>
      <c r="B80" t="s">
        <v>56</v>
      </c>
      <c r="C80" t="s">
        <v>57</v>
      </c>
      <c r="D80" t="s">
        <v>58</v>
      </c>
      <c r="E80" t="s">
        <v>26</v>
      </c>
      <c r="F80" s="4">
        <v>22136.800000000003</v>
      </c>
      <c r="G80" s="4">
        <v>15000</v>
      </c>
      <c r="H80" s="4">
        <f>IF(F80&gt;=G80,SUM(F80*'All Sales'!$L$1),0)</f>
        <v>2213.6800000000003</v>
      </c>
      <c r="I80" t="s">
        <v>11</v>
      </c>
    </row>
    <row r="81" spans="1:9" x14ac:dyDescent="0.3">
      <c r="A81" s="2">
        <v>44470</v>
      </c>
      <c r="B81" t="s">
        <v>56</v>
      </c>
      <c r="C81" t="s">
        <v>57</v>
      </c>
      <c r="D81" t="s">
        <v>58</v>
      </c>
      <c r="E81" t="s">
        <v>26</v>
      </c>
      <c r="F81" s="4">
        <v>23240.400000000001</v>
      </c>
      <c r="G81" s="4">
        <v>15000</v>
      </c>
      <c r="H81" s="4">
        <f>IF(F81&gt;=G81,SUM(F81*'All Sales'!$L$1),0)</f>
        <v>2324.0400000000004</v>
      </c>
      <c r="I81" t="s">
        <v>15</v>
      </c>
    </row>
    <row r="82" spans="1:9" x14ac:dyDescent="0.3">
      <c r="A82" s="2">
        <v>44470</v>
      </c>
      <c r="B82" t="s">
        <v>50</v>
      </c>
      <c r="C82" t="s">
        <v>51</v>
      </c>
      <c r="D82" t="s">
        <v>52</v>
      </c>
      <c r="E82" t="s">
        <v>26</v>
      </c>
      <c r="F82" s="4">
        <v>41989.599999999999</v>
      </c>
      <c r="G82" s="4">
        <v>15000</v>
      </c>
      <c r="H82" s="4">
        <f>IF(F82&gt;=G82,SUM(F82*'All Sales'!$L$1),0)</f>
        <v>4198.96</v>
      </c>
      <c r="I82" t="s">
        <v>11</v>
      </c>
    </row>
    <row r="83" spans="1:9" x14ac:dyDescent="0.3">
      <c r="A83" s="2">
        <v>44501</v>
      </c>
      <c r="B83" t="s">
        <v>34</v>
      </c>
      <c r="C83" t="s">
        <v>35</v>
      </c>
      <c r="D83" t="s">
        <v>36</v>
      </c>
      <c r="E83" t="s">
        <v>26</v>
      </c>
      <c r="F83" s="4">
        <v>9006</v>
      </c>
      <c r="G83" s="4">
        <v>15000</v>
      </c>
      <c r="H83" s="4">
        <f>IF(F83&gt;=G83,SUM(F83*'All Sales'!$L$1),0)</f>
        <v>0</v>
      </c>
      <c r="I83" t="s">
        <v>43</v>
      </c>
    </row>
    <row r="84" spans="1:9" x14ac:dyDescent="0.3">
      <c r="A84" s="2">
        <v>44501</v>
      </c>
      <c r="B84" t="s">
        <v>50</v>
      </c>
      <c r="C84" t="s">
        <v>51</v>
      </c>
      <c r="D84" t="s">
        <v>52</v>
      </c>
      <c r="E84" t="s">
        <v>26</v>
      </c>
      <c r="F84" s="4">
        <v>10573.5</v>
      </c>
      <c r="G84" s="4">
        <v>15000</v>
      </c>
      <c r="H84" s="4">
        <f>IF(F84&gt;=G84,SUM(F84*'All Sales'!$L$1),0)</f>
        <v>0</v>
      </c>
      <c r="I84" t="s">
        <v>11</v>
      </c>
    </row>
    <row r="85" spans="1:9" x14ac:dyDescent="0.3">
      <c r="A85" s="2">
        <v>44501</v>
      </c>
      <c r="B85" t="s">
        <v>47</v>
      </c>
      <c r="C85" t="s">
        <v>48</v>
      </c>
      <c r="D85" t="s">
        <v>49</v>
      </c>
      <c r="E85" t="s">
        <v>26</v>
      </c>
      <c r="F85" s="4">
        <v>13230</v>
      </c>
      <c r="G85" s="4">
        <v>15000</v>
      </c>
      <c r="H85" s="4">
        <f>IF(F85&gt;=G85,SUM(F85*'All Sales'!$L$1),0)</f>
        <v>0</v>
      </c>
      <c r="I85" t="s">
        <v>15</v>
      </c>
    </row>
    <row r="86" spans="1:9" x14ac:dyDescent="0.3">
      <c r="A86" s="2">
        <v>44501</v>
      </c>
      <c r="B86" t="s">
        <v>23</v>
      </c>
      <c r="C86" t="s">
        <v>24</v>
      </c>
      <c r="D86" t="s">
        <v>25</v>
      </c>
      <c r="E86" t="s">
        <v>26</v>
      </c>
      <c r="F86" s="4">
        <v>15403.600000000002</v>
      </c>
      <c r="G86" s="4">
        <v>15000</v>
      </c>
      <c r="H86" s="4">
        <f>IF(F86&gt;=G86,SUM(F86*'All Sales'!$L$1),0)</f>
        <v>1540.3600000000004</v>
      </c>
      <c r="I86" t="s">
        <v>15</v>
      </c>
    </row>
    <row r="87" spans="1:9" x14ac:dyDescent="0.3">
      <c r="A87" s="2">
        <v>44501</v>
      </c>
      <c r="B87" t="s">
        <v>34</v>
      </c>
      <c r="C87" t="s">
        <v>35</v>
      </c>
      <c r="D87" t="s">
        <v>36</v>
      </c>
      <c r="E87" t="s">
        <v>26</v>
      </c>
      <c r="F87" s="4">
        <v>16394.399999999998</v>
      </c>
      <c r="G87" s="4">
        <v>15000</v>
      </c>
      <c r="H87" s="4">
        <f>IF(F87&gt;=G87,SUM(F87*'All Sales'!$L$1),0)</f>
        <v>1639.4399999999998</v>
      </c>
      <c r="I87" t="s">
        <v>15</v>
      </c>
    </row>
    <row r="88" spans="1:9" x14ac:dyDescent="0.3">
      <c r="A88" s="2">
        <v>44501</v>
      </c>
      <c r="B88" t="s">
        <v>34</v>
      </c>
      <c r="C88" t="s">
        <v>35</v>
      </c>
      <c r="D88" t="s">
        <v>36</v>
      </c>
      <c r="E88" t="s">
        <v>26</v>
      </c>
      <c r="F88" s="4">
        <v>16606</v>
      </c>
      <c r="G88" s="4">
        <v>15000</v>
      </c>
      <c r="H88" s="4">
        <f>IF(F88&gt;=G88,SUM(F88*'All Sales'!$L$1),0)</f>
        <v>1660.6000000000001</v>
      </c>
      <c r="I88" t="s">
        <v>43</v>
      </c>
    </row>
    <row r="89" spans="1:9" x14ac:dyDescent="0.3">
      <c r="A89" s="2">
        <v>44501</v>
      </c>
      <c r="B89" t="s">
        <v>23</v>
      </c>
      <c r="C89" t="s">
        <v>24</v>
      </c>
      <c r="D89" t="s">
        <v>25</v>
      </c>
      <c r="E89" t="s">
        <v>26</v>
      </c>
      <c r="F89" s="4">
        <v>18452.599999999999</v>
      </c>
      <c r="G89" s="4">
        <v>15000</v>
      </c>
      <c r="H89" s="4">
        <f>IF(F89&gt;=G89,SUM(F89*'All Sales'!$L$1),0)</f>
        <v>1845.26</v>
      </c>
      <c r="I89" t="s">
        <v>43</v>
      </c>
    </row>
    <row r="90" spans="1:9" x14ac:dyDescent="0.3">
      <c r="A90" s="2">
        <v>44501</v>
      </c>
      <c r="B90" t="s">
        <v>50</v>
      </c>
      <c r="C90" t="s">
        <v>51</v>
      </c>
      <c r="D90" t="s">
        <v>52</v>
      </c>
      <c r="E90" t="s">
        <v>26</v>
      </c>
      <c r="F90" s="4">
        <v>20062.5</v>
      </c>
      <c r="G90" s="4">
        <v>15000</v>
      </c>
      <c r="H90" s="4">
        <f>IF(F90&gt;=G90,SUM(F90*'All Sales'!$L$1),0)</f>
        <v>2006.25</v>
      </c>
      <c r="I90" t="s">
        <v>11</v>
      </c>
    </row>
    <row r="91" spans="1:9" x14ac:dyDescent="0.3">
      <c r="A91" s="2">
        <v>44501</v>
      </c>
      <c r="B91" t="s">
        <v>56</v>
      </c>
      <c r="C91" t="s">
        <v>57</v>
      </c>
      <c r="D91" t="s">
        <v>58</v>
      </c>
      <c r="E91" t="s">
        <v>26</v>
      </c>
      <c r="F91" s="4">
        <v>22900.499999999996</v>
      </c>
      <c r="G91" s="4">
        <v>15000</v>
      </c>
      <c r="H91" s="4">
        <f>IF(F91&gt;=G91,SUM(F91*'All Sales'!$L$1),0)</f>
        <v>2290.0499999999997</v>
      </c>
      <c r="I91" t="s">
        <v>11</v>
      </c>
    </row>
    <row r="92" spans="1:9" x14ac:dyDescent="0.3">
      <c r="A92" s="2">
        <v>44501</v>
      </c>
      <c r="B92" t="s">
        <v>56</v>
      </c>
      <c r="C92" t="s">
        <v>57</v>
      </c>
      <c r="D92" t="s">
        <v>58</v>
      </c>
      <c r="E92" t="s">
        <v>26</v>
      </c>
      <c r="F92" s="4">
        <v>23057.999999999996</v>
      </c>
      <c r="G92" s="4">
        <v>15000</v>
      </c>
      <c r="H92" s="4">
        <f>IF(F92&gt;=G92,SUM(F92*'All Sales'!$L$1),0)</f>
        <v>2305.7999999999997</v>
      </c>
      <c r="I92" t="s">
        <v>43</v>
      </c>
    </row>
    <row r="93" spans="1:9" x14ac:dyDescent="0.3">
      <c r="A93" s="2">
        <v>44501</v>
      </c>
      <c r="B93" t="s">
        <v>34</v>
      </c>
      <c r="C93" t="s">
        <v>35</v>
      </c>
      <c r="D93" t="s">
        <v>36</v>
      </c>
      <c r="E93" t="s">
        <v>26</v>
      </c>
      <c r="F93" s="4">
        <v>37560</v>
      </c>
      <c r="G93" s="4">
        <v>15000</v>
      </c>
      <c r="H93" s="4">
        <f>IF(F93&gt;=G93,SUM(F93*'All Sales'!$L$1),0)</f>
        <v>3756</v>
      </c>
      <c r="I93" t="s">
        <v>43</v>
      </c>
    </row>
    <row r="94" spans="1:9" x14ac:dyDescent="0.3">
      <c r="A94" s="2">
        <v>44501</v>
      </c>
      <c r="B94" t="s">
        <v>50</v>
      </c>
      <c r="C94" t="s">
        <v>51</v>
      </c>
      <c r="D94" t="s">
        <v>52</v>
      </c>
      <c r="E94" t="s">
        <v>26</v>
      </c>
      <c r="F94" s="4">
        <v>38570</v>
      </c>
      <c r="G94" s="4">
        <v>15000</v>
      </c>
      <c r="H94" s="4">
        <f>IF(F94&gt;=G94,SUM(F94*'All Sales'!$L$1),0)</f>
        <v>3857</v>
      </c>
      <c r="I94" t="s">
        <v>11</v>
      </c>
    </row>
    <row r="95" spans="1:9" x14ac:dyDescent="0.3">
      <c r="A95" s="2">
        <v>44501</v>
      </c>
      <c r="B95" t="s">
        <v>23</v>
      </c>
      <c r="C95" t="s">
        <v>24</v>
      </c>
      <c r="D95" t="s">
        <v>25</v>
      </c>
      <c r="E95" t="s">
        <v>26</v>
      </c>
      <c r="F95" s="4">
        <v>39199.599999999999</v>
      </c>
      <c r="G95" s="4">
        <v>15000</v>
      </c>
      <c r="H95" s="4">
        <f>IF(F95&gt;=G95,SUM(F95*'All Sales'!$L$1),0)</f>
        <v>3919.96</v>
      </c>
      <c r="I95" t="s">
        <v>43</v>
      </c>
    </row>
    <row r="96" spans="1:9" x14ac:dyDescent="0.3">
      <c r="A96" s="2">
        <v>44531</v>
      </c>
      <c r="B96" t="s">
        <v>34</v>
      </c>
      <c r="C96" t="s">
        <v>35</v>
      </c>
      <c r="D96" t="s">
        <v>36</v>
      </c>
      <c r="E96" t="s">
        <v>26</v>
      </c>
      <c r="F96" s="4">
        <v>8082.7999999999993</v>
      </c>
      <c r="G96" s="4">
        <v>15000</v>
      </c>
      <c r="H96" s="4">
        <f>IF(F96&gt;=G96,SUM(F96*'All Sales'!$L$1),0)</f>
        <v>0</v>
      </c>
      <c r="I96" t="s">
        <v>11</v>
      </c>
    </row>
    <row r="97" spans="1:9" x14ac:dyDescent="0.3">
      <c r="A97" s="2">
        <v>44531</v>
      </c>
      <c r="B97" t="s">
        <v>50</v>
      </c>
      <c r="C97" t="s">
        <v>51</v>
      </c>
      <c r="D97" t="s">
        <v>52</v>
      </c>
      <c r="E97" t="s">
        <v>26</v>
      </c>
      <c r="F97" s="4">
        <v>9826.4</v>
      </c>
      <c r="G97" s="4">
        <v>15000</v>
      </c>
      <c r="H97" s="4">
        <f>IF(F97&gt;=G97,SUM(F97*'All Sales'!$L$1),0)</f>
        <v>0</v>
      </c>
      <c r="I97" t="s">
        <v>43</v>
      </c>
    </row>
    <row r="98" spans="1:9" x14ac:dyDescent="0.3">
      <c r="A98" s="2">
        <v>44531</v>
      </c>
      <c r="B98" t="s">
        <v>56</v>
      </c>
      <c r="C98" t="s">
        <v>57</v>
      </c>
      <c r="D98" t="s">
        <v>58</v>
      </c>
      <c r="E98" t="s">
        <v>26</v>
      </c>
      <c r="F98" s="4">
        <v>12328</v>
      </c>
      <c r="G98" s="4">
        <v>15000</v>
      </c>
      <c r="H98" s="4">
        <f>IF(F98&gt;=G98,SUM(F98*'All Sales'!$L$1),0)</f>
        <v>0</v>
      </c>
      <c r="I98" t="s">
        <v>15</v>
      </c>
    </row>
    <row r="99" spans="1:9" x14ac:dyDescent="0.3">
      <c r="A99" s="2">
        <v>44531</v>
      </c>
      <c r="B99" t="s">
        <v>34</v>
      </c>
      <c r="C99" t="s">
        <v>35</v>
      </c>
      <c r="D99" t="s">
        <v>36</v>
      </c>
      <c r="E99" t="s">
        <v>26</v>
      </c>
      <c r="F99" s="4">
        <v>24544</v>
      </c>
      <c r="G99" s="4">
        <v>15000</v>
      </c>
      <c r="H99" s="4">
        <f>IF(F99&gt;=G99,SUM(F99*'All Sales'!$L$1),0)</f>
        <v>2454.4</v>
      </c>
      <c r="I99" t="s">
        <v>15</v>
      </c>
    </row>
    <row r="100" spans="1:9" x14ac:dyDescent="0.3">
      <c r="A100" s="2">
        <v>44531</v>
      </c>
      <c r="B100" t="s">
        <v>23</v>
      </c>
      <c r="C100" t="s">
        <v>24</v>
      </c>
      <c r="D100" t="s">
        <v>25</v>
      </c>
      <c r="E100" t="s">
        <v>26</v>
      </c>
      <c r="F100" s="4">
        <v>27350.400000000001</v>
      </c>
      <c r="G100" s="4">
        <v>15000</v>
      </c>
      <c r="H100" s="4">
        <f>IF(F100&gt;=G100,SUM(F100*'All Sales'!$L$1),0)</f>
        <v>2735.0400000000004</v>
      </c>
      <c r="I100" t="s">
        <v>43</v>
      </c>
    </row>
    <row r="101" spans="1:9" x14ac:dyDescent="0.3">
      <c r="A101" s="2">
        <v>44531</v>
      </c>
      <c r="B101" t="s">
        <v>47</v>
      </c>
      <c r="C101" t="s">
        <v>48</v>
      </c>
      <c r="D101" t="s">
        <v>49</v>
      </c>
      <c r="E101" t="s">
        <v>26</v>
      </c>
      <c r="F101" s="4">
        <v>28845</v>
      </c>
      <c r="G101" s="4">
        <v>15000</v>
      </c>
      <c r="H101" s="4">
        <f>IF(F101&gt;=G101,SUM(F101*'All Sales'!$L$1),0)</f>
        <v>2884.5</v>
      </c>
      <c r="I101" t="s">
        <v>15</v>
      </c>
    </row>
    <row r="102" spans="1:9" x14ac:dyDescent="0.3">
      <c r="A102" s="2">
        <v>44531</v>
      </c>
      <c r="B102" t="s">
        <v>23</v>
      </c>
      <c r="C102" t="s">
        <v>24</v>
      </c>
      <c r="D102" t="s">
        <v>25</v>
      </c>
      <c r="E102" t="s">
        <v>26</v>
      </c>
      <c r="F102" s="4">
        <v>43593.599999999999</v>
      </c>
      <c r="G102" s="4">
        <v>15000</v>
      </c>
      <c r="H102" s="4">
        <f>IF(F102&gt;=G102,SUM(F102*'All Sales'!$L$1),0)</f>
        <v>4359.3599999999997</v>
      </c>
      <c r="I102" t="s">
        <v>15</v>
      </c>
    </row>
    <row r="103" spans="1:9" x14ac:dyDescent="0.3">
      <c r="A103" t="s">
        <v>81</v>
      </c>
      <c r="F103" s="9">
        <f>SUBTOTAL(109,Table10[Sales Amount])</f>
        <v>1812496.3000000007</v>
      </c>
      <c r="G103" s="14"/>
      <c r="H103" s="9">
        <f>SUBTOTAL(109,Table10[Commission])</f>
        <v>138552.42000000001</v>
      </c>
      <c r="I103"/>
    </row>
  </sheetData>
  <mergeCells count="1">
    <mergeCell ref="A1:I1"/>
  </mergeCells>
  <conditionalFormatting sqref="F104:F1048576 C4:C102">
    <cfRule type="top10" dxfId="64" priority="5" rank="5"/>
  </conditionalFormatting>
  <conditionalFormatting sqref="I104:I1048576 F4:F102">
    <cfRule type="top10" dxfId="63" priority="4" rank="5"/>
  </conditionalFormatting>
  <conditionalFormatting sqref="F3">
    <cfRule type="top10" dxfId="62" priority="1" rank="5"/>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5E02-15A2-4153-A816-CE548BB5803E}">
  <dimension ref="A1:O100"/>
  <sheetViews>
    <sheetView zoomScale="85" zoomScaleNormal="85" workbookViewId="0">
      <selection activeCell="M2" sqref="M2"/>
    </sheetView>
  </sheetViews>
  <sheetFormatPr defaultRowHeight="14.4" x14ac:dyDescent="0.3"/>
  <cols>
    <col min="1" max="1" width="11.21875" bestFit="1" customWidth="1"/>
    <col min="2" max="2" width="15.88671875" bestFit="1" customWidth="1"/>
    <col min="3" max="3" width="15.5546875" bestFit="1" customWidth="1"/>
    <col min="4" max="4" width="15.109375" bestFit="1" customWidth="1"/>
    <col min="5" max="5" width="15" bestFit="1" customWidth="1"/>
    <col min="6" max="6" width="20.5546875" style="4" bestFit="1" customWidth="1"/>
    <col min="7" max="7" width="14" style="4" bestFit="1" customWidth="1"/>
    <col min="8" max="8" width="17.21875" bestFit="1" customWidth="1"/>
    <col min="9" max="9" width="19.44140625" bestFit="1" customWidth="1"/>
    <col min="10" max="10" width="4.44140625" bestFit="1" customWidth="1"/>
    <col min="11" max="11" width="15.6640625" bestFit="1" customWidth="1"/>
    <col min="12" max="12" width="12.77734375" bestFit="1" customWidth="1"/>
    <col min="13" max="15" width="12.6640625" bestFit="1" customWidth="1"/>
  </cols>
  <sheetData>
    <row r="1" spans="1:15" ht="31.8" thickBot="1" x14ac:dyDescent="0.65">
      <c r="A1" s="36" t="s">
        <v>79</v>
      </c>
      <c r="B1" s="36"/>
      <c r="C1" s="36"/>
      <c r="D1" s="36"/>
      <c r="E1" s="36"/>
      <c r="F1" s="36"/>
      <c r="G1" s="36"/>
      <c r="H1" s="36"/>
      <c r="I1" s="36"/>
    </row>
    <row r="2" spans="1:15" ht="18.600000000000001" thickBot="1" x14ac:dyDescent="0.4">
      <c r="J2" s="3"/>
      <c r="K2" s="21" t="s">
        <v>17</v>
      </c>
      <c r="L2" s="21" t="s">
        <v>69</v>
      </c>
      <c r="M2" s="21" t="s">
        <v>8</v>
      </c>
      <c r="N2" s="21" t="s">
        <v>13</v>
      </c>
      <c r="O2" s="21" t="s">
        <v>28</v>
      </c>
    </row>
    <row r="3" spans="1:15" ht="18" x14ac:dyDescent="0.35">
      <c r="A3" s="19" t="s">
        <v>0</v>
      </c>
      <c r="B3" s="19" t="s">
        <v>1</v>
      </c>
      <c r="C3" s="19" t="s">
        <v>2</v>
      </c>
      <c r="D3" s="19" t="s">
        <v>3</v>
      </c>
      <c r="E3" s="19" t="s">
        <v>4</v>
      </c>
      <c r="F3" s="20" t="s">
        <v>5</v>
      </c>
      <c r="G3" s="20" t="s">
        <v>75</v>
      </c>
      <c r="H3" s="19" t="s">
        <v>76</v>
      </c>
      <c r="I3" s="19" t="s">
        <v>6</v>
      </c>
      <c r="K3" s="4">
        <f>SUMIF($C$4:$C$99,K2,$F$4:$F$99)</f>
        <v>526806.6</v>
      </c>
      <c r="L3" s="4">
        <f>SUMIF($C$4:$C$99,L2,$F$4:$F$99)</f>
        <v>227895.80000000002</v>
      </c>
      <c r="M3" s="4">
        <f>SUMIF($C$4:$C$99,M2,$F$4:$F$99)</f>
        <v>368364.79999999999</v>
      </c>
      <c r="N3" s="4">
        <f>SUMIF($C$4:$C$99,N2,$F$4:$F$99)</f>
        <v>371911.9</v>
      </c>
      <c r="O3" s="4">
        <f>SUMIF($C$4:$C$99,O2,$F$4:$F$99)</f>
        <v>310854.5</v>
      </c>
    </row>
    <row r="4" spans="1:15" x14ac:dyDescent="0.3">
      <c r="A4" s="2">
        <v>44197</v>
      </c>
      <c r="B4" t="s">
        <v>16</v>
      </c>
      <c r="C4" t="s">
        <v>17</v>
      </c>
      <c r="D4" t="s">
        <v>18</v>
      </c>
      <c r="E4" t="s">
        <v>10</v>
      </c>
      <c r="F4" s="4">
        <v>2954.7</v>
      </c>
      <c r="G4" s="4">
        <v>15000</v>
      </c>
      <c r="H4" s="4">
        <f>IF(F4&gt;=G4,SUM(F4*'All Sales'!$L$1),0)</f>
        <v>0</v>
      </c>
      <c r="I4" t="s">
        <v>15</v>
      </c>
      <c r="L4" s="4"/>
    </row>
    <row r="5" spans="1:15" x14ac:dyDescent="0.3">
      <c r="A5" s="2">
        <v>44197</v>
      </c>
      <c r="B5" t="s">
        <v>68</v>
      </c>
      <c r="C5" t="s">
        <v>69</v>
      </c>
      <c r="D5" t="s">
        <v>70</v>
      </c>
      <c r="E5" t="s">
        <v>10</v>
      </c>
      <c r="F5" s="4">
        <v>6796.7999999999993</v>
      </c>
      <c r="G5" s="4">
        <v>15000</v>
      </c>
      <c r="H5" s="4">
        <f>IF(F5&gt;=G5,SUM(F5*'All Sales'!$L$1),0)</f>
        <v>0</v>
      </c>
      <c r="I5" t="s">
        <v>11</v>
      </c>
      <c r="L5" s="4"/>
    </row>
    <row r="6" spans="1:15" x14ac:dyDescent="0.3">
      <c r="A6" s="2">
        <v>44197</v>
      </c>
      <c r="B6" t="s">
        <v>68</v>
      </c>
      <c r="C6" t="s">
        <v>69</v>
      </c>
      <c r="D6" t="s">
        <v>70</v>
      </c>
      <c r="E6" t="s">
        <v>10</v>
      </c>
      <c r="F6" s="4">
        <v>8188</v>
      </c>
      <c r="G6" s="4">
        <v>15000</v>
      </c>
      <c r="H6" s="4">
        <f>IF(F6&gt;=G6,SUM(F6*'All Sales'!$L$1),0)</f>
        <v>0</v>
      </c>
      <c r="I6" t="s">
        <v>43</v>
      </c>
      <c r="L6" s="4"/>
    </row>
    <row r="7" spans="1:15" x14ac:dyDescent="0.3">
      <c r="A7" s="2">
        <v>44197</v>
      </c>
      <c r="B7" t="s">
        <v>16</v>
      </c>
      <c r="C7" t="s">
        <v>17</v>
      </c>
      <c r="D7" t="s">
        <v>18</v>
      </c>
      <c r="E7" t="s">
        <v>10</v>
      </c>
      <c r="F7" s="4">
        <v>9058.4</v>
      </c>
      <c r="G7" s="4">
        <v>15000</v>
      </c>
      <c r="H7" s="4">
        <f>IF(F7&gt;=G7,SUM(F7*'All Sales'!$L$1),0)</f>
        <v>0</v>
      </c>
      <c r="I7" t="s">
        <v>11</v>
      </c>
    </row>
    <row r="8" spans="1:15" x14ac:dyDescent="0.3">
      <c r="A8" s="2">
        <v>44197</v>
      </c>
      <c r="B8" t="s">
        <v>68</v>
      </c>
      <c r="C8" t="s">
        <v>69</v>
      </c>
      <c r="D8" t="s">
        <v>70</v>
      </c>
      <c r="E8" t="s">
        <v>10</v>
      </c>
      <c r="F8" s="4">
        <v>12096</v>
      </c>
      <c r="G8" s="4">
        <v>15000</v>
      </c>
      <c r="H8" s="4">
        <f>IF(F8&gt;=G8,SUM(F8*'All Sales'!$L$1),0)</f>
        <v>0</v>
      </c>
      <c r="I8" t="s">
        <v>43</v>
      </c>
    </row>
    <row r="9" spans="1:15" x14ac:dyDescent="0.3">
      <c r="A9" s="2">
        <v>44197</v>
      </c>
      <c r="B9" t="s">
        <v>7</v>
      </c>
      <c r="C9" t="s">
        <v>8</v>
      </c>
      <c r="D9" t="s">
        <v>9</v>
      </c>
      <c r="E9" t="s">
        <v>10</v>
      </c>
      <c r="F9" s="4">
        <v>15029</v>
      </c>
      <c r="G9" s="4">
        <v>15000</v>
      </c>
      <c r="H9" s="4">
        <f>IF(F9&gt;=G9,SUM(F9*'All Sales'!$L$1),0)</f>
        <v>1502.9</v>
      </c>
      <c r="I9" t="s">
        <v>15</v>
      </c>
    </row>
    <row r="10" spans="1:15" x14ac:dyDescent="0.3">
      <c r="A10" s="2">
        <v>44197</v>
      </c>
      <c r="B10" t="s">
        <v>7</v>
      </c>
      <c r="C10" t="s">
        <v>8</v>
      </c>
      <c r="D10" t="s">
        <v>9</v>
      </c>
      <c r="E10" t="s">
        <v>10</v>
      </c>
      <c r="F10" s="4">
        <v>15264</v>
      </c>
      <c r="G10" s="4">
        <v>15000</v>
      </c>
      <c r="H10" s="4">
        <f>IF(F10&gt;=G10,SUM(F10*'All Sales'!$L$1),0)</f>
        <v>1526.4</v>
      </c>
      <c r="I10" t="s">
        <v>15</v>
      </c>
    </row>
    <row r="11" spans="1:15" x14ac:dyDescent="0.3">
      <c r="A11" s="2">
        <v>44197</v>
      </c>
      <c r="B11" t="s">
        <v>7</v>
      </c>
      <c r="C11" t="s">
        <v>8</v>
      </c>
      <c r="D11" t="s">
        <v>9</v>
      </c>
      <c r="E11" t="s">
        <v>10</v>
      </c>
      <c r="F11" s="4">
        <v>17353.599999999999</v>
      </c>
      <c r="G11" s="4">
        <v>15000</v>
      </c>
      <c r="H11" s="4">
        <f>IF(F11&gt;=G11,SUM(F11*'All Sales'!$L$1),0)</f>
        <v>1735.36</v>
      </c>
      <c r="I11" t="s">
        <v>11</v>
      </c>
    </row>
    <row r="12" spans="1:15" x14ac:dyDescent="0.3">
      <c r="A12" s="2">
        <v>44197</v>
      </c>
      <c r="B12" t="s">
        <v>12</v>
      </c>
      <c r="C12" t="s">
        <v>13</v>
      </c>
      <c r="D12" t="s">
        <v>14</v>
      </c>
      <c r="E12" t="s">
        <v>10</v>
      </c>
      <c r="F12" s="4">
        <v>20140</v>
      </c>
      <c r="G12" s="4">
        <v>15000</v>
      </c>
      <c r="H12" s="4">
        <f>IF(F12&gt;=G12,SUM(F12*'All Sales'!$L$1),0)</f>
        <v>2014</v>
      </c>
      <c r="I12" t="s">
        <v>43</v>
      </c>
    </row>
    <row r="13" spans="1:15" x14ac:dyDescent="0.3">
      <c r="A13" s="2">
        <v>44197</v>
      </c>
      <c r="B13" t="s">
        <v>12</v>
      </c>
      <c r="C13" t="s">
        <v>13</v>
      </c>
      <c r="D13" t="s">
        <v>14</v>
      </c>
      <c r="E13" t="s">
        <v>10</v>
      </c>
      <c r="F13" s="4">
        <v>35649</v>
      </c>
      <c r="G13" s="4">
        <v>15000</v>
      </c>
      <c r="H13" s="4">
        <f>IF(F13&gt;=G13,SUM(F13*'All Sales'!$L$1),0)</f>
        <v>3564.9</v>
      </c>
      <c r="I13" t="s">
        <v>11</v>
      </c>
    </row>
    <row r="14" spans="1:15" x14ac:dyDescent="0.3">
      <c r="A14" s="2">
        <v>44228</v>
      </c>
      <c r="B14" t="s">
        <v>27</v>
      </c>
      <c r="C14" t="s">
        <v>28</v>
      </c>
      <c r="D14" t="s">
        <v>29</v>
      </c>
      <c r="E14" t="s">
        <v>10</v>
      </c>
      <c r="F14" s="4">
        <v>7717.5</v>
      </c>
      <c r="G14" s="4">
        <v>15000</v>
      </c>
      <c r="H14" s="4">
        <f>IF(F14&gt;=G14,SUM(F14*'All Sales'!$L$1),0)</f>
        <v>0</v>
      </c>
      <c r="I14" t="s">
        <v>43</v>
      </c>
    </row>
    <row r="15" spans="1:15" x14ac:dyDescent="0.3">
      <c r="A15" s="2">
        <v>44228</v>
      </c>
      <c r="B15" t="s">
        <v>27</v>
      </c>
      <c r="C15" t="s">
        <v>28</v>
      </c>
      <c r="D15" t="s">
        <v>29</v>
      </c>
      <c r="E15" t="s">
        <v>10</v>
      </c>
      <c r="F15" s="4">
        <v>11617.6</v>
      </c>
      <c r="G15" s="4">
        <v>15000</v>
      </c>
      <c r="H15" s="4">
        <f>IF(F15&gt;=G15,SUM(F15*'All Sales'!$L$1),0)</f>
        <v>0</v>
      </c>
      <c r="I15" t="s">
        <v>15</v>
      </c>
    </row>
    <row r="16" spans="1:15" x14ac:dyDescent="0.3">
      <c r="A16" s="2">
        <v>44228</v>
      </c>
      <c r="B16" t="s">
        <v>12</v>
      </c>
      <c r="C16" t="s">
        <v>13</v>
      </c>
      <c r="D16" t="s">
        <v>14</v>
      </c>
      <c r="E16" t="s">
        <v>10</v>
      </c>
      <c r="F16" s="4">
        <v>19431</v>
      </c>
      <c r="G16" s="4">
        <v>15000</v>
      </c>
      <c r="H16" s="4">
        <f>IF(F16&gt;=G16,SUM(F16*'All Sales'!$L$1),0)</f>
        <v>1943.1000000000001</v>
      </c>
      <c r="I16" t="s">
        <v>15</v>
      </c>
    </row>
    <row r="17" spans="1:9" x14ac:dyDescent="0.3">
      <c r="A17" s="2">
        <v>44228</v>
      </c>
      <c r="B17" t="s">
        <v>7</v>
      </c>
      <c r="C17" t="s">
        <v>8</v>
      </c>
      <c r="D17" t="s">
        <v>9</v>
      </c>
      <c r="E17" t="s">
        <v>10</v>
      </c>
      <c r="F17" s="4">
        <v>21169.599999999999</v>
      </c>
      <c r="G17" s="4">
        <v>15000</v>
      </c>
      <c r="H17" s="4">
        <f>IF(F17&gt;=G17,SUM(F17*'All Sales'!$L$1),0)</f>
        <v>2116.96</v>
      </c>
      <c r="I17" t="s">
        <v>15</v>
      </c>
    </row>
    <row r="18" spans="1:9" x14ac:dyDescent="0.3">
      <c r="A18" s="2">
        <v>44228</v>
      </c>
      <c r="B18" t="s">
        <v>16</v>
      </c>
      <c r="C18" t="s">
        <v>17</v>
      </c>
      <c r="D18" t="s">
        <v>18</v>
      </c>
      <c r="E18" t="s">
        <v>10</v>
      </c>
      <c r="F18" s="4">
        <v>29158.400000000001</v>
      </c>
      <c r="G18" s="4">
        <v>15000</v>
      </c>
      <c r="H18" s="4">
        <f>IF(F18&gt;=G18,SUM(F18*'All Sales'!$L$1),0)</f>
        <v>2915.84</v>
      </c>
      <c r="I18" t="s">
        <v>15</v>
      </c>
    </row>
    <row r="19" spans="1:9" x14ac:dyDescent="0.3">
      <c r="A19" s="2">
        <v>44228</v>
      </c>
      <c r="B19" t="s">
        <v>12</v>
      </c>
      <c r="C19" t="s">
        <v>13</v>
      </c>
      <c r="D19" t="s">
        <v>14</v>
      </c>
      <c r="E19" t="s">
        <v>10</v>
      </c>
      <c r="F19" s="4">
        <v>30305</v>
      </c>
      <c r="G19" s="4">
        <v>15000</v>
      </c>
      <c r="H19" s="4">
        <f>IF(F19&gt;=G19,SUM(F19*'All Sales'!$L$1),0)</f>
        <v>3030.5</v>
      </c>
      <c r="I19" t="s">
        <v>11</v>
      </c>
    </row>
    <row r="20" spans="1:9" x14ac:dyDescent="0.3">
      <c r="A20" s="2">
        <v>44228</v>
      </c>
      <c r="B20" t="s">
        <v>27</v>
      </c>
      <c r="C20" t="s">
        <v>28</v>
      </c>
      <c r="D20" t="s">
        <v>29</v>
      </c>
      <c r="E20" t="s">
        <v>10</v>
      </c>
      <c r="F20" s="4">
        <v>43184.399999999994</v>
      </c>
      <c r="G20" s="4">
        <v>15000</v>
      </c>
      <c r="H20" s="4">
        <f>IF(F20&gt;=G20,SUM(F20*'All Sales'!$L$1),0)</f>
        <v>4318.4399999999996</v>
      </c>
      <c r="I20" t="s">
        <v>43</v>
      </c>
    </row>
    <row r="21" spans="1:9" x14ac:dyDescent="0.3">
      <c r="A21" s="2">
        <v>44256</v>
      </c>
      <c r="B21" t="s">
        <v>12</v>
      </c>
      <c r="C21" t="s">
        <v>13</v>
      </c>
      <c r="D21" t="s">
        <v>14</v>
      </c>
      <c r="E21" t="s">
        <v>10</v>
      </c>
      <c r="F21" s="4">
        <v>2311.5</v>
      </c>
      <c r="G21" s="4">
        <v>15000</v>
      </c>
      <c r="H21" s="4">
        <f>IF(F21&gt;=G21,SUM(F21*'All Sales'!$L$1),0)</f>
        <v>0</v>
      </c>
      <c r="I21" t="s">
        <v>15</v>
      </c>
    </row>
    <row r="22" spans="1:9" x14ac:dyDescent="0.3">
      <c r="A22" s="2">
        <v>44256</v>
      </c>
      <c r="B22" t="s">
        <v>27</v>
      </c>
      <c r="C22" t="s">
        <v>28</v>
      </c>
      <c r="D22" t="s">
        <v>29</v>
      </c>
      <c r="E22" t="s">
        <v>10</v>
      </c>
      <c r="F22" s="4">
        <v>3013.5</v>
      </c>
      <c r="G22" s="4">
        <v>15000</v>
      </c>
      <c r="H22" s="4">
        <f>IF(F22&gt;=G22,SUM(F22*'All Sales'!$L$1),0)</f>
        <v>0</v>
      </c>
      <c r="I22" t="s">
        <v>15</v>
      </c>
    </row>
    <row r="23" spans="1:9" x14ac:dyDescent="0.3">
      <c r="A23" s="2">
        <v>44256</v>
      </c>
      <c r="B23" t="s">
        <v>27</v>
      </c>
      <c r="C23" t="s">
        <v>28</v>
      </c>
      <c r="D23" t="s">
        <v>29</v>
      </c>
      <c r="E23" t="s">
        <v>10</v>
      </c>
      <c r="F23" s="4">
        <v>5287.5</v>
      </c>
      <c r="G23" s="4">
        <v>15000</v>
      </c>
      <c r="H23" s="4">
        <f>IF(F23&gt;=G23,SUM(F23*'All Sales'!$L$1),0)</f>
        <v>0</v>
      </c>
      <c r="I23" t="s">
        <v>15</v>
      </c>
    </row>
    <row r="24" spans="1:9" x14ac:dyDescent="0.3">
      <c r="A24" s="2">
        <v>44256</v>
      </c>
      <c r="B24" t="s">
        <v>16</v>
      </c>
      <c r="C24" t="s">
        <v>17</v>
      </c>
      <c r="D24" t="s">
        <v>18</v>
      </c>
      <c r="E24" t="s">
        <v>10</v>
      </c>
      <c r="F24" s="4">
        <v>13797</v>
      </c>
      <c r="G24" s="4">
        <v>15000</v>
      </c>
      <c r="H24" s="4">
        <f>IF(F24&gt;=G24,SUM(F24*'All Sales'!$L$1),0)</f>
        <v>0</v>
      </c>
      <c r="I24" t="s">
        <v>11</v>
      </c>
    </row>
    <row r="25" spans="1:9" x14ac:dyDescent="0.3">
      <c r="A25" s="2">
        <v>44256</v>
      </c>
      <c r="B25" t="s">
        <v>68</v>
      </c>
      <c r="C25" t="s">
        <v>69</v>
      </c>
      <c r="D25" t="s">
        <v>70</v>
      </c>
      <c r="E25" t="s">
        <v>10</v>
      </c>
      <c r="F25" s="4">
        <v>14063</v>
      </c>
      <c r="G25" s="4">
        <v>15000</v>
      </c>
      <c r="H25" s="4">
        <f>IF(F25&gt;=G25,SUM(F25*'All Sales'!$L$1),0)</f>
        <v>0</v>
      </c>
      <c r="I25" t="s">
        <v>15</v>
      </c>
    </row>
    <row r="26" spans="1:9" x14ac:dyDescent="0.3">
      <c r="A26" s="2">
        <v>44256</v>
      </c>
      <c r="B26" t="s">
        <v>16</v>
      </c>
      <c r="C26" t="s">
        <v>17</v>
      </c>
      <c r="D26" t="s">
        <v>18</v>
      </c>
      <c r="E26" t="s">
        <v>10</v>
      </c>
      <c r="F26" s="4">
        <v>14608.300000000001</v>
      </c>
      <c r="G26" s="4">
        <v>15000</v>
      </c>
      <c r="H26" s="4">
        <f>IF(F26&gt;=G26,SUM(F26*'All Sales'!$L$1),0)</f>
        <v>0</v>
      </c>
      <c r="I26" t="s">
        <v>11</v>
      </c>
    </row>
    <row r="27" spans="1:9" x14ac:dyDescent="0.3">
      <c r="A27" s="2">
        <v>44256</v>
      </c>
      <c r="B27" t="s">
        <v>27</v>
      </c>
      <c r="C27" t="s">
        <v>28</v>
      </c>
      <c r="D27" t="s">
        <v>29</v>
      </c>
      <c r="E27" t="s">
        <v>10</v>
      </c>
      <c r="F27" s="4">
        <v>16063.199999999999</v>
      </c>
      <c r="G27" s="4">
        <v>15000</v>
      </c>
      <c r="H27" s="4">
        <f>IF(F27&gt;=G27,SUM(F27*'All Sales'!$L$1),0)</f>
        <v>1606.32</v>
      </c>
      <c r="I27" t="s">
        <v>15</v>
      </c>
    </row>
    <row r="28" spans="1:9" x14ac:dyDescent="0.3">
      <c r="A28" s="2">
        <v>44256</v>
      </c>
      <c r="B28" t="s">
        <v>12</v>
      </c>
      <c r="C28" t="s">
        <v>13</v>
      </c>
      <c r="D28" t="s">
        <v>14</v>
      </c>
      <c r="E28" t="s">
        <v>10</v>
      </c>
      <c r="F28" s="4">
        <v>16836</v>
      </c>
      <c r="G28" s="4">
        <v>15000</v>
      </c>
      <c r="H28" s="4">
        <f>IF(F28&gt;=G28,SUM(F28*'All Sales'!$L$1),0)</f>
        <v>1683.6000000000001</v>
      </c>
      <c r="I28" t="s">
        <v>11</v>
      </c>
    </row>
    <row r="29" spans="1:9" x14ac:dyDescent="0.3">
      <c r="A29" s="2">
        <v>44256</v>
      </c>
      <c r="B29" t="s">
        <v>27</v>
      </c>
      <c r="C29" t="s">
        <v>28</v>
      </c>
      <c r="D29" t="s">
        <v>29</v>
      </c>
      <c r="E29" t="s">
        <v>10</v>
      </c>
      <c r="F29" s="4">
        <v>19594</v>
      </c>
      <c r="G29" s="4">
        <v>15000</v>
      </c>
      <c r="H29" s="4">
        <f>IF(F29&gt;=G29,SUM(F29*'All Sales'!$L$1),0)</f>
        <v>1959.4</v>
      </c>
      <c r="I29" t="s">
        <v>43</v>
      </c>
    </row>
    <row r="30" spans="1:9" x14ac:dyDescent="0.3">
      <c r="A30" s="2">
        <v>44256</v>
      </c>
      <c r="B30" t="s">
        <v>12</v>
      </c>
      <c r="C30" t="s">
        <v>13</v>
      </c>
      <c r="D30" t="s">
        <v>14</v>
      </c>
      <c r="E30" t="s">
        <v>10</v>
      </c>
      <c r="F30" s="4">
        <v>21654.400000000001</v>
      </c>
      <c r="G30" s="4">
        <v>15000</v>
      </c>
      <c r="H30" s="4">
        <f>IF(F30&gt;=G30,SUM(F30*'All Sales'!$L$1),0)</f>
        <v>2165.44</v>
      </c>
      <c r="I30" t="s">
        <v>15</v>
      </c>
    </row>
    <row r="31" spans="1:9" x14ac:dyDescent="0.3">
      <c r="A31" s="2">
        <v>44256</v>
      </c>
      <c r="B31" t="s">
        <v>68</v>
      </c>
      <c r="C31" t="s">
        <v>69</v>
      </c>
      <c r="D31" t="s">
        <v>70</v>
      </c>
      <c r="E31" t="s">
        <v>10</v>
      </c>
      <c r="F31" s="4">
        <v>27930</v>
      </c>
      <c r="G31" s="4">
        <v>15000</v>
      </c>
      <c r="H31" s="4">
        <f>IF(F31&gt;=G31,SUM(F31*'All Sales'!$L$1),0)</f>
        <v>2793</v>
      </c>
      <c r="I31" t="s">
        <v>11</v>
      </c>
    </row>
    <row r="32" spans="1:9" x14ac:dyDescent="0.3">
      <c r="A32" s="2">
        <v>44256</v>
      </c>
      <c r="B32" t="s">
        <v>7</v>
      </c>
      <c r="C32" t="s">
        <v>8</v>
      </c>
      <c r="D32" t="s">
        <v>9</v>
      </c>
      <c r="E32" t="s">
        <v>10</v>
      </c>
      <c r="F32" s="4">
        <v>39065.899999999994</v>
      </c>
      <c r="G32" s="4">
        <v>15000</v>
      </c>
      <c r="H32" s="4">
        <f>IF(F32&gt;=G32,SUM(F32*'All Sales'!$L$1),0)</f>
        <v>3906.5899999999997</v>
      </c>
      <c r="I32" t="s">
        <v>15</v>
      </c>
    </row>
    <row r="33" spans="1:9" x14ac:dyDescent="0.3">
      <c r="A33" s="2">
        <v>44256</v>
      </c>
      <c r="B33" t="s">
        <v>27</v>
      </c>
      <c r="C33" t="s">
        <v>28</v>
      </c>
      <c r="D33" t="s">
        <v>29</v>
      </c>
      <c r="E33" t="s">
        <v>10</v>
      </c>
      <c r="F33" s="4">
        <v>44422</v>
      </c>
      <c r="G33" s="4">
        <v>15000</v>
      </c>
      <c r="H33" s="4">
        <f>IF(F33&gt;=G33,SUM(F33*'All Sales'!$L$1),0)</f>
        <v>4442.2</v>
      </c>
      <c r="I33" t="s">
        <v>43</v>
      </c>
    </row>
    <row r="34" spans="1:9" x14ac:dyDescent="0.3">
      <c r="A34" s="2">
        <v>44287</v>
      </c>
      <c r="B34" t="s">
        <v>68</v>
      </c>
      <c r="C34" t="s">
        <v>69</v>
      </c>
      <c r="D34" t="s">
        <v>70</v>
      </c>
      <c r="E34" t="s">
        <v>10</v>
      </c>
      <c r="F34" s="4">
        <v>7029.9</v>
      </c>
      <c r="G34" s="4">
        <v>15000</v>
      </c>
      <c r="H34" s="4">
        <f>IF(F34&gt;=G34,SUM(F34*'All Sales'!$L$1),0)</f>
        <v>0</v>
      </c>
      <c r="I34" t="s">
        <v>43</v>
      </c>
    </row>
    <row r="35" spans="1:9" x14ac:dyDescent="0.3">
      <c r="A35" s="2">
        <v>44287</v>
      </c>
      <c r="B35" t="s">
        <v>68</v>
      </c>
      <c r="C35" t="s">
        <v>69</v>
      </c>
      <c r="D35" t="s">
        <v>70</v>
      </c>
      <c r="E35" t="s">
        <v>10</v>
      </c>
      <c r="F35" s="4">
        <v>11914.400000000001</v>
      </c>
      <c r="G35" s="4">
        <v>15000</v>
      </c>
      <c r="H35" s="4">
        <f>IF(F35&gt;=G35,SUM(F35*'All Sales'!$L$1),0)</f>
        <v>0</v>
      </c>
      <c r="I35" t="s">
        <v>15</v>
      </c>
    </row>
    <row r="36" spans="1:9" x14ac:dyDescent="0.3">
      <c r="A36" s="2">
        <v>44287</v>
      </c>
      <c r="B36" t="s">
        <v>7</v>
      </c>
      <c r="C36" t="s">
        <v>8</v>
      </c>
      <c r="D36" t="s">
        <v>9</v>
      </c>
      <c r="E36" t="s">
        <v>10</v>
      </c>
      <c r="F36" s="4">
        <v>15919.7</v>
      </c>
      <c r="G36" s="4">
        <v>15000</v>
      </c>
      <c r="H36" s="4">
        <f>IF(F36&gt;=G36,SUM(F36*'All Sales'!$L$1),0)</f>
        <v>1591.9700000000003</v>
      </c>
      <c r="I36" t="s">
        <v>11</v>
      </c>
    </row>
    <row r="37" spans="1:9" x14ac:dyDescent="0.3">
      <c r="A37" s="2">
        <v>44287</v>
      </c>
      <c r="B37" t="s">
        <v>16</v>
      </c>
      <c r="C37" t="s">
        <v>17</v>
      </c>
      <c r="D37" t="s">
        <v>18</v>
      </c>
      <c r="E37" t="s">
        <v>10</v>
      </c>
      <c r="F37" s="4">
        <v>17776</v>
      </c>
      <c r="G37" s="4">
        <v>15000</v>
      </c>
      <c r="H37" s="4">
        <f>IF(F37&gt;=G37,SUM(F37*'All Sales'!$L$1),0)</f>
        <v>1777.6000000000001</v>
      </c>
      <c r="I37" t="s">
        <v>43</v>
      </c>
    </row>
    <row r="38" spans="1:9" x14ac:dyDescent="0.3">
      <c r="A38" s="2">
        <v>44287</v>
      </c>
      <c r="B38" t="s">
        <v>27</v>
      </c>
      <c r="C38" t="s">
        <v>28</v>
      </c>
      <c r="D38" t="s">
        <v>29</v>
      </c>
      <c r="E38" t="s">
        <v>10</v>
      </c>
      <c r="F38" s="4">
        <v>36666</v>
      </c>
      <c r="G38" s="4">
        <v>15000</v>
      </c>
      <c r="H38" s="4">
        <f>IF(F38&gt;=G38,SUM(F38*'All Sales'!$L$1),0)</f>
        <v>3666.6000000000004</v>
      </c>
      <c r="I38" t="s">
        <v>15</v>
      </c>
    </row>
    <row r="39" spans="1:9" x14ac:dyDescent="0.3">
      <c r="A39" s="2">
        <v>44287</v>
      </c>
      <c r="B39" t="s">
        <v>16</v>
      </c>
      <c r="C39" t="s">
        <v>17</v>
      </c>
      <c r="D39" t="s">
        <v>18</v>
      </c>
      <c r="E39" t="s">
        <v>10</v>
      </c>
      <c r="F39" s="4">
        <v>38227.699999999997</v>
      </c>
      <c r="G39" s="4">
        <v>15000</v>
      </c>
      <c r="H39" s="4">
        <f>IF(F39&gt;=G39,SUM(F39*'All Sales'!$L$1),0)</f>
        <v>3822.77</v>
      </c>
      <c r="I39" t="s">
        <v>11</v>
      </c>
    </row>
    <row r="40" spans="1:9" x14ac:dyDescent="0.3">
      <c r="A40" s="2">
        <v>44287</v>
      </c>
      <c r="B40" t="s">
        <v>16</v>
      </c>
      <c r="C40" t="s">
        <v>17</v>
      </c>
      <c r="D40" t="s">
        <v>18</v>
      </c>
      <c r="E40" t="s">
        <v>10</v>
      </c>
      <c r="F40" s="4">
        <v>51531.199999999997</v>
      </c>
      <c r="G40" s="4">
        <v>15000</v>
      </c>
      <c r="H40" s="4">
        <f>IF(F40&gt;=G40,SUM(F40*'All Sales'!$L$1),0)</f>
        <v>5153.12</v>
      </c>
      <c r="I40" t="s">
        <v>43</v>
      </c>
    </row>
    <row r="41" spans="1:9" x14ac:dyDescent="0.3">
      <c r="A41" s="2">
        <v>44317</v>
      </c>
      <c r="B41" t="s">
        <v>12</v>
      </c>
      <c r="C41" t="s">
        <v>13</v>
      </c>
      <c r="D41" t="s">
        <v>14</v>
      </c>
      <c r="E41" t="s">
        <v>10</v>
      </c>
      <c r="F41" s="4">
        <v>8686.6</v>
      </c>
      <c r="G41" s="4">
        <v>15000</v>
      </c>
      <c r="H41" s="4">
        <f>IF(F41&gt;=G41,SUM(F41*'All Sales'!$L$1),0)</f>
        <v>0</v>
      </c>
      <c r="I41" t="s">
        <v>15</v>
      </c>
    </row>
    <row r="42" spans="1:9" x14ac:dyDescent="0.3">
      <c r="A42" s="2">
        <v>44317</v>
      </c>
      <c r="B42" t="s">
        <v>16</v>
      </c>
      <c r="C42" t="s">
        <v>17</v>
      </c>
      <c r="D42" t="s">
        <v>18</v>
      </c>
      <c r="E42" t="s">
        <v>10</v>
      </c>
      <c r="F42" s="4">
        <v>12422.2</v>
      </c>
      <c r="G42" s="4">
        <v>15000</v>
      </c>
      <c r="H42" s="4">
        <f>IF(F42&gt;=G42,SUM(F42*'All Sales'!$L$1),0)</f>
        <v>0</v>
      </c>
      <c r="I42" t="s">
        <v>43</v>
      </c>
    </row>
    <row r="43" spans="1:9" x14ac:dyDescent="0.3">
      <c r="A43" s="2">
        <v>44317</v>
      </c>
      <c r="B43" t="s">
        <v>27</v>
      </c>
      <c r="C43" t="s">
        <v>28</v>
      </c>
      <c r="D43" t="s">
        <v>29</v>
      </c>
      <c r="E43" t="s">
        <v>10</v>
      </c>
      <c r="F43" s="4">
        <v>15120</v>
      </c>
      <c r="G43" s="4">
        <v>15000</v>
      </c>
      <c r="H43" s="4">
        <f>IF(F43&gt;=G43,SUM(F43*'All Sales'!$L$1),0)</f>
        <v>1512</v>
      </c>
      <c r="I43" t="s">
        <v>15</v>
      </c>
    </row>
    <row r="44" spans="1:9" x14ac:dyDescent="0.3">
      <c r="A44" s="2">
        <v>44317</v>
      </c>
      <c r="B44" t="s">
        <v>12</v>
      </c>
      <c r="C44" t="s">
        <v>13</v>
      </c>
      <c r="D44" t="s">
        <v>14</v>
      </c>
      <c r="E44" t="s">
        <v>10</v>
      </c>
      <c r="F44" s="4">
        <v>16604.400000000001</v>
      </c>
      <c r="G44" s="4">
        <v>15000</v>
      </c>
      <c r="H44" s="4">
        <f>IF(F44&gt;=G44,SUM(F44*'All Sales'!$L$1),0)</f>
        <v>1660.4400000000003</v>
      </c>
      <c r="I44" t="s">
        <v>43</v>
      </c>
    </row>
    <row r="45" spans="1:9" x14ac:dyDescent="0.3">
      <c r="A45" s="2">
        <v>44317</v>
      </c>
      <c r="B45" t="s">
        <v>16</v>
      </c>
      <c r="C45" t="s">
        <v>17</v>
      </c>
      <c r="D45" t="s">
        <v>18</v>
      </c>
      <c r="E45" t="s">
        <v>10</v>
      </c>
      <c r="F45" s="4">
        <v>19584</v>
      </c>
      <c r="G45" s="4">
        <v>15000</v>
      </c>
      <c r="H45" s="4">
        <f>IF(F45&gt;=G45,SUM(F45*'All Sales'!$L$1),0)</f>
        <v>1958.4</v>
      </c>
      <c r="I45" t="s">
        <v>15</v>
      </c>
    </row>
    <row r="46" spans="1:9" x14ac:dyDescent="0.3">
      <c r="A46" s="2">
        <v>44317</v>
      </c>
      <c r="B46" t="s">
        <v>7</v>
      </c>
      <c r="C46" t="s">
        <v>8</v>
      </c>
      <c r="D46" t="s">
        <v>9</v>
      </c>
      <c r="E46" t="s">
        <v>10</v>
      </c>
      <c r="F46" s="4">
        <v>26546.6</v>
      </c>
      <c r="G46" s="4">
        <v>15000</v>
      </c>
      <c r="H46" s="4">
        <f>IF(F46&gt;=G46,SUM(F46*'All Sales'!$L$1),0)</f>
        <v>2654.66</v>
      </c>
      <c r="I46" t="s">
        <v>15</v>
      </c>
    </row>
    <row r="47" spans="1:9" x14ac:dyDescent="0.3">
      <c r="A47" s="2">
        <v>44317</v>
      </c>
      <c r="B47" t="s">
        <v>7</v>
      </c>
      <c r="C47" t="s">
        <v>8</v>
      </c>
      <c r="D47" t="s">
        <v>9</v>
      </c>
      <c r="E47" t="s">
        <v>10</v>
      </c>
      <c r="F47" s="4">
        <v>31200</v>
      </c>
      <c r="G47" s="4">
        <v>15000</v>
      </c>
      <c r="H47" s="4">
        <f>IF(F47&gt;=G47,SUM(F47*'All Sales'!$L$1),0)</f>
        <v>3120</v>
      </c>
      <c r="I47" t="s">
        <v>15</v>
      </c>
    </row>
    <row r="48" spans="1:9" x14ac:dyDescent="0.3">
      <c r="A48" s="2">
        <v>44348</v>
      </c>
      <c r="B48" t="s">
        <v>7</v>
      </c>
      <c r="C48" t="s">
        <v>8</v>
      </c>
      <c r="D48" t="s">
        <v>9</v>
      </c>
      <c r="E48" t="s">
        <v>10</v>
      </c>
      <c r="F48" s="4">
        <v>2070.2999999999997</v>
      </c>
      <c r="G48" s="4">
        <v>15000</v>
      </c>
      <c r="H48" s="4">
        <f>IF(F48&gt;=G48,SUM(F48*'All Sales'!$L$1),0)</f>
        <v>0</v>
      </c>
      <c r="I48" t="s">
        <v>11</v>
      </c>
    </row>
    <row r="49" spans="1:9" x14ac:dyDescent="0.3">
      <c r="A49" s="2">
        <v>44348</v>
      </c>
      <c r="B49" t="s">
        <v>16</v>
      </c>
      <c r="C49" t="s">
        <v>17</v>
      </c>
      <c r="D49" t="s">
        <v>18</v>
      </c>
      <c r="E49" t="s">
        <v>10</v>
      </c>
      <c r="F49" s="4">
        <v>9499</v>
      </c>
      <c r="G49" s="4">
        <v>15000</v>
      </c>
      <c r="H49" s="4">
        <f>IF(F49&gt;=G49,SUM(F49*'All Sales'!$L$1),0)</f>
        <v>0</v>
      </c>
      <c r="I49" t="s">
        <v>15</v>
      </c>
    </row>
    <row r="50" spans="1:9" x14ac:dyDescent="0.3">
      <c r="A50" s="2">
        <v>44348</v>
      </c>
      <c r="B50" t="s">
        <v>16</v>
      </c>
      <c r="C50" t="s">
        <v>17</v>
      </c>
      <c r="D50" t="s">
        <v>18</v>
      </c>
      <c r="E50" t="s">
        <v>10</v>
      </c>
      <c r="F50" s="4">
        <v>17904.7</v>
      </c>
      <c r="G50" s="4">
        <v>15000</v>
      </c>
      <c r="H50" s="4">
        <f>IF(F50&gt;=G50,SUM(F50*'All Sales'!$L$1),0)</f>
        <v>1790.4700000000003</v>
      </c>
      <c r="I50" t="s">
        <v>43</v>
      </c>
    </row>
    <row r="51" spans="1:9" x14ac:dyDescent="0.3">
      <c r="A51" s="2">
        <v>44348</v>
      </c>
      <c r="B51" t="s">
        <v>16</v>
      </c>
      <c r="C51" t="s">
        <v>17</v>
      </c>
      <c r="D51" t="s">
        <v>18</v>
      </c>
      <c r="E51" t="s">
        <v>10</v>
      </c>
      <c r="F51" s="4">
        <v>18878.399999999998</v>
      </c>
      <c r="G51" s="4">
        <v>15000</v>
      </c>
      <c r="H51" s="4">
        <f>IF(F51&gt;=G51,SUM(F51*'All Sales'!$L$1),0)</f>
        <v>1887.84</v>
      </c>
      <c r="I51" t="s">
        <v>15</v>
      </c>
    </row>
    <row r="52" spans="1:9" x14ac:dyDescent="0.3">
      <c r="A52" s="2">
        <v>44348</v>
      </c>
      <c r="B52" t="s">
        <v>16</v>
      </c>
      <c r="C52" t="s">
        <v>17</v>
      </c>
      <c r="D52" t="s">
        <v>18</v>
      </c>
      <c r="E52" t="s">
        <v>10</v>
      </c>
      <c r="F52" s="4">
        <v>23445</v>
      </c>
      <c r="G52" s="4">
        <v>15000</v>
      </c>
      <c r="H52" s="4">
        <f>IF(F52&gt;=G52,SUM(F52*'All Sales'!$L$1),0)</f>
        <v>2344.5</v>
      </c>
      <c r="I52" t="s">
        <v>15</v>
      </c>
    </row>
    <row r="53" spans="1:9" x14ac:dyDescent="0.3">
      <c r="A53" s="2">
        <v>44348</v>
      </c>
      <c r="B53" t="s">
        <v>16</v>
      </c>
      <c r="C53" t="s">
        <v>17</v>
      </c>
      <c r="D53" t="s">
        <v>18</v>
      </c>
      <c r="E53" t="s">
        <v>10</v>
      </c>
      <c r="F53" s="4">
        <v>34162</v>
      </c>
      <c r="G53" s="4">
        <v>15000</v>
      </c>
      <c r="H53" s="4">
        <f>IF(F53&gt;=G53,SUM(F53*'All Sales'!$L$1),0)</f>
        <v>3416.2000000000003</v>
      </c>
      <c r="I53" t="s">
        <v>15</v>
      </c>
    </row>
    <row r="54" spans="1:9" x14ac:dyDescent="0.3">
      <c r="A54" s="2">
        <v>44378</v>
      </c>
      <c r="B54" t="s">
        <v>16</v>
      </c>
      <c r="C54" t="s">
        <v>17</v>
      </c>
      <c r="D54" t="s">
        <v>18</v>
      </c>
      <c r="E54" t="s">
        <v>10</v>
      </c>
      <c r="F54" s="4">
        <v>3055.2</v>
      </c>
      <c r="G54" s="4">
        <v>15000</v>
      </c>
      <c r="H54" s="4">
        <f>IF(F54&gt;=G54,SUM(F54*'All Sales'!$L$1),0)</f>
        <v>0</v>
      </c>
      <c r="I54" t="s">
        <v>11</v>
      </c>
    </row>
    <row r="55" spans="1:9" x14ac:dyDescent="0.3">
      <c r="A55" s="2">
        <v>44378</v>
      </c>
      <c r="B55" t="s">
        <v>7</v>
      </c>
      <c r="C55" t="s">
        <v>8</v>
      </c>
      <c r="D55" t="s">
        <v>9</v>
      </c>
      <c r="E55" t="s">
        <v>10</v>
      </c>
      <c r="F55" s="4">
        <v>4843.4000000000005</v>
      </c>
      <c r="G55" s="4">
        <v>15000</v>
      </c>
      <c r="H55" s="4">
        <f>IF(F55&gt;=G55,SUM(F55*'All Sales'!$L$1),0)</f>
        <v>0</v>
      </c>
      <c r="I55" t="s">
        <v>43</v>
      </c>
    </row>
    <row r="56" spans="1:9" x14ac:dyDescent="0.3">
      <c r="A56" s="2">
        <v>44378</v>
      </c>
      <c r="B56" t="s">
        <v>12</v>
      </c>
      <c r="C56" t="s">
        <v>13</v>
      </c>
      <c r="D56" t="s">
        <v>14</v>
      </c>
      <c r="E56" t="s">
        <v>10</v>
      </c>
      <c r="F56" s="4">
        <v>5215.2</v>
      </c>
      <c r="G56" s="4">
        <v>15000</v>
      </c>
      <c r="H56" s="4">
        <f>IF(F56&gt;=G56,SUM(F56*'All Sales'!$L$1),0)</f>
        <v>0</v>
      </c>
      <c r="I56" t="s">
        <v>43</v>
      </c>
    </row>
    <row r="57" spans="1:9" x14ac:dyDescent="0.3">
      <c r="A57" s="2">
        <v>44378</v>
      </c>
      <c r="B57" t="s">
        <v>16</v>
      </c>
      <c r="C57" t="s">
        <v>17</v>
      </c>
      <c r="D57" t="s">
        <v>18</v>
      </c>
      <c r="E57" t="s">
        <v>10</v>
      </c>
      <c r="F57" s="4">
        <v>7199.7000000000007</v>
      </c>
      <c r="G57" s="4">
        <v>15000</v>
      </c>
      <c r="H57" s="4">
        <f>IF(F57&gt;=G57,SUM(F57*'All Sales'!$L$1),0)</f>
        <v>0</v>
      </c>
      <c r="I57" t="s">
        <v>43</v>
      </c>
    </row>
    <row r="58" spans="1:9" x14ac:dyDescent="0.3">
      <c r="A58" s="2">
        <v>44378</v>
      </c>
      <c r="B58" t="s">
        <v>68</v>
      </c>
      <c r="C58" t="s">
        <v>69</v>
      </c>
      <c r="D58" t="s">
        <v>70</v>
      </c>
      <c r="E58" t="s">
        <v>10</v>
      </c>
      <c r="F58" s="4">
        <v>14670</v>
      </c>
      <c r="G58" s="4">
        <v>15000</v>
      </c>
      <c r="H58" s="4">
        <f>IF(F58&gt;=G58,SUM(F58*'All Sales'!$L$1),0)</f>
        <v>0</v>
      </c>
      <c r="I58" t="s">
        <v>11</v>
      </c>
    </row>
    <row r="59" spans="1:9" x14ac:dyDescent="0.3">
      <c r="A59" s="2">
        <v>44378</v>
      </c>
      <c r="B59" t="s">
        <v>7</v>
      </c>
      <c r="C59" t="s">
        <v>8</v>
      </c>
      <c r="D59" t="s">
        <v>9</v>
      </c>
      <c r="E59" t="s">
        <v>10</v>
      </c>
      <c r="F59" s="4">
        <v>16614.400000000001</v>
      </c>
      <c r="G59" s="4">
        <v>15000</v>
      </c>
      <c r="H59" s="4">
        <f>IF(F59&gt;=G59,SUM(F59*'All Sales'!$L$1),0)</f>
        <v>1661.4400000000003</v>
      </c>
      <c r="I59" t="s">
        <v>11</v>
      </c>
    </row>
    <row r="60" spans="1:9" x14ac:dyDescent="0.3">
      <c r="A60" s="2">
        <v>44378</v>
      </c>
      <c r="B60" t="s">
        <v>68</v>
      </c>
      <c r="C60" t="s">
        <v>69</v>
      </c>
      <c r="D60" t="s">
        <v>70</v>
      </c>
      <c r="E60" t="s">
        <v>10</v>
      </c>
      <c r="F60" s="4">
        <v>20076.7</v>
      </c>
      <c r="G60" s="4">
        <v>15000</v>
      </c>
      <c r="H60" s="4">
        <f>IF(F60&gt;=G60,SUM(F60*'All Sales'!$L$1),0)</f>
        <v>2007.67</v>
      </c>
      <c r="I60" t="s">
        <v>43</v>
      </c>
    </row>
    <row r="61" spans="1:9" x14ac:dyDescent="0.3">
      <c r="A61" s="2">
        <v>44378</v>
      </c>
      <c r="B61" t="s">
        <v>16</v>
      </c>
      <c r="C61" t="s">
        <v>17</v>
      </c>
      <c r="D61" t="s">
        <v>18</v>
      </c>
      <c r="E61" t="s">
        <v>10</v>
      </c>
      <c r="F61" s="4">
        <v>21482.999999999996</v>
      </c>
      <c r="G61" s="4">
        <v>15000</v>
      </c>
      <c r="H61" s="4">
        <f>IF(F61&gt;=G61,SUM(F61*'All Sales'!$L$1),0)</f>
        <v>2148.2999999999997</v>
      </c>
      <c r="I61" t="s">
        <v>43</v>
      </c>
    </row>
    <row r="62" spans="1:9" x14ac:dyDescent="0.3">
      <c r="A62" s="2">
        <v>44378</v>
      </c>
      <c r="B62" t="s">
        <v>27</v>
      </c>
      <c r="C62" t="s">
        <v>28</v>
      </c>
      <c r="D62" t="s">
        <v>29</v>
      </c>
      <c r="E62" t="s">
        <v>10</v>
      </c>
      <c r="F62" s="4">
        <v>30776.799999999999</v>
      </c>
      <c r="G62" s="4">
        <v>15000</v>
      </c>
      <c r="H62" s="4">
        <f>IF(F62&gt;=G62,SUM(F62*'All Sales'!$L$1),0)</f>
        <v>3077.6800000000003</v>
      </c>
      <c r="I62" t="s">
        <v>11</v>
      </c>
    </row>
    <row r="63" spans="1:9" x14ac:dyDescent="0.3">
      <c r="A63" s="2">
        <v>44409</v>
      </c>
      <c r="B63" t="s">
        <v>68</v>
      </c>
      <c r="C63" t="s">
        <v>69</v>
      </c>
      <c r="D63" t="s">
        <v>70</v>
      </c>
      <c r="E63" t="s">
        <v>10</v>
      </c>
      <c r="F63" s="4">
        <v>8625</v>
      </c>
      <c r="G63" s="4">
        <v>15000</v>
      </c>
      <c r="H63" s="4">
        <f>IF(F63&gt;=G63,SUM(F63*'All Sales'!$L$1),0)</f>
        <v>0</v>
      </c>
      <c r="I63" t="s">
        <v>15</v>
      </c>
    </row>
    <row r="64" spans="1:9" x14ac:dyDescent="0.3">
      <c r="A64" s="2">
        <v>44409</v>
      </c>
      <c r="B64" t="s">
        <v>16</v>
      </c>
      <c r="C64" t="s">
        <v>17</v>
      </c>
      <c r="D64" t="s">
        <v>18</v>
      </c>
      <c r="E64" t="s">
        <v>10</v>
      </c>
      <c r="F64" s="4">
        <v>9794</v>
      </c>
      <c r="G64" s="4">
        <v>15000</v>
      </c>
      <c r="H64" s="4">
        <f>IF(F64&gt;=G64,SUM(F64*'All Sales'!$L$1),0)</f>
        <v>0</v>
      </c>
      <c r="I64" t="s">
        <v>15</v>
      </c>
    </row>
    <row r="65" spans="1:9" x14ac:dyDescent="0.3">
      <c r="A65" s="2">
        <v>44409</v>
      </c>
      <c r="B65" t="s">
        <v>68</v>
      </c>
      <c r="C65" t="s">
        <v>69</v>
      </c>
      <c r="D65" t="s">
        <v>70</v>
      </c>
      <c r="E65" t="s">
        <v>10</v>
      </c>
      <c r="F65" s="4">
        <v>16321.6</v>
      </c>
      <c r="G65" s="4">
        <v>15000</v>
      </c>
      <c r="H65" s="4">
        <f>IF(F65&gt;=G65,SUM(F65*'All Sales'!$L$1),0)</f>
        <v>1632.16</v>
      </c>
      <c r="I65" t="s">
        <v>11</v>
      </c>
    </row>
    <row r="66" spans="1:9" x14ac:dyDescent="0.3">
      <c r="A66" s="2">
        <v>44409</v>
      </c>
      <c r="B66" t="s">
        <v>16</v>
      </c>
      <c r="C66" t="s">
        <v>17</v>
      </c>
      <c r="D66" t="s">
        <v>18</v>
      </c>
      <c r="E66" t="s">
        <v>10</v>
      </c>
      <c r="F66" s="4">
        <v>19678.8</v>
      </c>
      <c r="G66" s="4">
        <v>15000</v>
      </c>
      <c r="H66" s="4">
        <f>IF(F66&gt;=G66,SUM(F66*'All Sales'!$L$1),0)</f>
        <v>1967.88</v>
      </c>
      <c r="I66" t="s">
        <v>15</v>
      </c>
    </row>
    <row r="67" spans="1:9" x14ac:dyDescent="0.3">
      <c r="A67" s="2">
        <v>44409</v>
      </c>
      <c r="B67" t="s">
        <v>68</v>
      </c>
      <c r="C67" t="s">
        <v>69</v>
      </c>
      <c r="D67" t="s">
        <v>70</v>
      </c>
      <c r="E67" t="s">
        <v>10</v>
      </c>
      <c r="F67" s="4">
        <v>33694.800000000003</v>
      </c>
      <c r="G67" s="4">
        <v>15000</v>
      </c>
      <c r="H67" s="4">
        <f>IF(F67&gt;=G67,SUM(F67*'All Sales'!$L$1),0)</f>
        <v>3369.4800000000005</v>
      </c>
      <c r="I67" t="s">
        <v>15</v>
      </c>
    </row>
    <row r="68" spans="1:9" x14ac:dyDescent="0.3">
      <c r="A68" s="2">
        <v>44409</v>
      </c>
      <c r="B68" t="s">
        <v>12</v>
      </c>
      <c r="C68" t="s">
        <v>13</v>
      </c>
      <c r="D68" t="s">
        <v>14</v>
      </c>
      <c r="E68" t="s">
        <v>10</v>
      </c>
      <c r="F68" s="4">
        <v>39236</v>
      </c>
      <c r="G68" s="4">
        <v>15000</v>
      </c>
      <c r="H68" s="4">
        <f>IF(F68&gt;=G68,SUM(F68*'All Sales'!$L$1),0)</f>
        <v>3923.6000000000004</v>
      </c>
      <c r="I68" t="s">
        <v>43</v>
      </c>
    </row>
    <row r="69" spans="1:9" x14ac:dyDescent="0.3">
      <c r="A69" s="2">
        <v>44409</v>
      </c>
      <c r="B69" t="s">
        <v>16</v>
      </c>
      <c r="C69" t="s">
        <v>17</v>
      </c>
      <c r="D69" t="s">
        <v>18</v>
      </c>
      <c r="E69" t="s">
        <v>10</v>
      </c>
      <c r="F69" s="4">
        <v>43088.2</v>
      </c>
      <c r="G69" s="4">
        <v>15000</v>
      </c>
      <c r="H69" s="4">
        <f>IF(F69&gt;=G69,SUM(F69*'All Sales'!$L$1),0)</f>
        <v>4308.82</v>
      </c>
      <c r="I69" t="s">
        <v>11</v>
      </c>
    </row>
    <row r="70" spans="1:9" x14ac:dyDescent="0.3">
      <c r="A70" s="2">
        <v>44440</v>
      </c>
      <c r="B70" t="s">
        <v>7</v>
      </c>
      <c r="C70" t="s">
        <v>8</v>
      </c>
      <c r="D70" t="s">
        <v>9</v>
      </c>
      <c r="E70" t="s">
        <v>10</v>
      </c>
      <c r="F70" s="4">
        <v>5572.3</v>
      </c>
      <c r="G70" s="4">
        <v>15000</v>
      </c>
      <c r="H70" s="4">
        <f>IF(F70&gt;=G70,SUM(F70*'All Sales'!$L$1),0)</f>
        <v>0</v>
      </c>
      <c r="I70" t="s">
        <v>11</v>
      </c>
    </row>
    <row r="71" spans="1:9" x14ac:dyDescent="0.3">
      <c r="A71" s="2">
        <v>44440</v>
      </c>
      <c r="B71" t="s">
        <v>16</v>
      </c>
      <c r="C71" t="s">
        <v>17</v>
      </c>
      <c r="D71" t="s">
        <v>18</v>
      </c>
      <c r="E71" t="s">
        <v>10</v>
      </c>
      <c r="F71" s="4">
        <v>7496.9999999999991</v>
      </c>
      <c r="G71" s="4">
        <v>15000</v>
      </c>
      <c r="H71" s="4">
        <f>IF(F71&gt;=G71,SUM(F71*'All Sales'!$L$1),0)</f>
        <v>0</v>
      </c>
      <c r="I71" t="s">
        <v>15</v>
      </c>
    </row>
    <row r="72" spans="1:9" x14ac:dyDescent="0.3">
      <c r="A72" s="2">
        <v>44440</v>
      </c>
      <c r="B72" t="s">
        <v>12</v>
      </c>
      <c r="C72" t="s">
        <v>13</v>
      </c>
      <c r="D72" t="s">
        <v>14</v>
      </c>
      <c r="E72" t="s">
        <v>10</v>
      </c>
      <c r="F72" s="4">
        <v>9651.1999999999989</v>
      </c>
      <c r="G72" s="4">
        <v>15000</v>
      </c>
      <c r="H72" s="4">
        <f>IF(F72&gt;=G72,SUM(F72*'All Sales'!$L$1),0)</f>
        <v>0</v>
      </c>
      <c r="I72" t="s">
        <v>11</v>
      </c>
    </row>
    <row r="73" spans="1:9" x14ac:dyDescent="0.3">
      <c r="A73" s="2">
        <v>44440</v>
      </c>
      <c r="B73" t="s">
        <v>7</v>
      </c>
      <c r="C73" t="s">
        <v>8</v>
      </c>
      <c r="D73" t="s">
        <v>9</v>
      </c>
      <c r="E73" t="s">
        <v>10</v>
      </c>
      <c r="F73" s="4">
        <v>10492.199999999997</v>
      </c>
      <c r="G73" s="4">
        <v>15000</v>
      </c>
      <c r="H73" s="4">
        <f>IF(F73&gt;=G73,SUM(F73*'All Sales'!$L$1),0)</f>
        <v>0</v>
      </c>
      <c r="I73" t="s">
        <v>43</v>
      </c>
    </row>
    <row r="74" spans="1:9" x14ac:dyDescent="0.3">
      <c r="A74" s="2">
        <v>44440</v>
      </c>
      <c r="B74" t="s">
        <v>7</v>
      </c>
      <c r="C74" t="s">
        <v>8</v>
      </c>
      <c r="D74" t="s">
        <v>9</v>
      </c>
      <c r="E74" t="s">
        <v>10</v>
      </c>
      <c r="F74" s="4">
        <v>18396.7</v>
      </c>
      <c r="G74" s="4">
        <v>15000</v>
      </c>
      <c r="H74" s="4">
        <f>IF(F74&gt;=G74,SUM(F74*'All Sales'!$L$1),0)</f>
        <v>1839.67</v>
      </c>
      <c r="I74" t="s">
        <v>11</v>
      </c>
    </row>
    <row r="75" spans="1:9" x14ac:dyDescent="0.3">
      <c r="A75" s="2">
        <v>44440</v>
      </c>
      <c r="B75" t="s">
        <v>12</v>
      </c>
      <c r="C75" t="s">
        <v>13</v>
      </c>
      <c r="D75" t="s">
        <v>14</v>
      </c>
      <c r="E75" t="s">
        <v>10</v>
      </c>
      <c r="F75" s="4">
        <v>23849.599999999999</v>
      </c>
      <c r="G75" s="4">
        <v>15000</v>
      </c>
      <c r="H75" s="4">
        <f>IF(F75&gt;=G75,SUM(F75*'All Sales'!$L$1),0)</f>
        <v>2384.96</v>
      </c>
      <c r="I75" t="s">
        <v>11</v>
      </c>
    </row>
    <row r="76" spans="1:9" x14ac:dyDescent="0.3">
      <c r="A76" s="2">
        <v>44440</v>
      </c>
      <c r="B76" t="s">
        <v>68</v>
      </c>
      <c r="C76" t="s">
        <v>69</v>
      </c>
      <c r="D76" t="s">
        <v>70</v>
      </c>
      <c r="E76" t="s">
        <v>10</v>
      </c>
      <c r="F76" s="4">
        <v>23882.399999999998</v>
      </c>
      <c r="G76" s="4">
        <v>15000</v>
      </c>
      <c r="H76" s="4">
        <f>IF(F76&gt;=G76,SUM(F76*'All Sales'!$L$1),0)</f>
        <v>2388.2399999999998</v>
      </c>
      <c r="I76" t="s">
        <v>43</v>
      </c>
    </row>
    <row r="77" spans="1:9" x14ac:dyDescent="0.3">
      <c r="A77" s="2">
        <v>44440</v>
      </c>
      <c r="B77" t="s">
        <v>12</v>
      </c>
      <c r="C77" t="s">
        <v>13</v>
      </c>
      <c r="D77" t="s">
        <v>14</v>
      </c>
      <c r="E77" t="s">
        <v>10</v>
      </c>
      <c r="F77" s="4">
        <v>34041.300000000003</v>
      </c>
      <c r="G77" s="4">
        <v>15000</v>
      </c>
      <c r="H77" s="4">
        <f>IF(F77&gt;=G77,SUM(F77*'All Sales'!$L$1),0)</f>
        <v>3404.1300000000006</v>
      </c>
      <c r="I77" t="s">
        <v>43</v>
      </c>
    </row>
    <row r="78" spans="1:9" x14ac:dyDescent="0.3">
      <c r="A78" s="2">
        <v>44470</v>
      </c>
      <c r="B78" t="s">
        <v>27</v>
      </c>
      <c r="C78" t="s">
        <v>28</v>
      </c>
      <c r="D78" t="s">
        <v>29</v>
      </c>
      <c r="E78" t="s">
        <v>10</v>
      </c>
      <c r="F78" s="4">
        <v>3243.6000000000004</v>
      </c>
      <c r="G78" s="4">
        <v>15000</v>
      </c>
      <c r="H78" s="4">
        <f>IF(F78&gt;=G78,SUM(F78*'All Sales'!$L$1),0)</f>
        <v>0</v>
      </c>
      <c r="I78" t="s">
        <v>11</v>
      </c>
    </row>
    <row r="79" spans="1:9" x14ac:dyDescent="0.3">
      <c r="A79" s="2">
        <v>44470</v>
      </c>
      <c r="B79" t="s">
        <v>16</v>
      </c>
      <c r="C79" t="s">
        <v>17</v>
      </c>
      <c r="D79" t="s">
        <v>18</v>
      </c>
      <c r="E79" t="s">
        <v>10</v>
      </c>
      <c r="F79" s="4">
        <v>12633.599999999999</v>
      </c>
      <c r="G79" s="4">
        <v>15000</v>
      </c>
      <c r="H79" s="4">
        <f>IF(F79&gt;=G79,SUM(F79*'All Sales'!$L$1),0)</f>
        <v>0</v>
      </c>
      <c r="I79" t="s">
        <v>15</v>
      </c>
    </row>
    <row r="80" spans="1:9" x14ac:dyDescent="0.3">
      <c r="A80" s="2">
        <v>44470</v>
      </c>
      <c r="B80" t="s">
        <v>27</v>
      </c>
      <c r="C80" t="s">
        <v>28</v>
      </c>
      <c r="D80" t="s">
        <v>29</v>
      </c>
      <c r="E80" t="s">
        <v>10</v>
      </c>
      <c r="F80" s="4">
        <v>12806.399999999998</v>
      </c>
      <c r="G80" s="4">
        <v>15000</v>
      </c>
      <c r="H80" s="4">
        <f>IF(F80&gt;=G80,SUM(F80*'All Sales'!$L$1),0)</f>
        <v>0</v>
      </c>
      <c r="I80" t="s">
        <v>43</v>
      </c>
    </row>
    <row r="81" spans="1:9" x14ac:dyDescent="0.3">
      <c r="A81" s="2">
        <v>44470</v>
      </c>
      <c r="B81" t="s">
        <v>12</v>
      </c>
      <c r="C81" t="s">
        <v>13</v>
      </c>
      <c r="D81" t="s">
        <v>14</v>
      </c>
      <c r="E81" t="s">
        <v>10</v>
      </c>
      <c r="F81" s="4">
        <v>20031.199999999997</v>
      </c>
      <c r="G81" s="4">
        <v>15000</v>
      </c>
      <c r="H81" s="4">
        <f>IF(F81&gt;=G81,SUM(F81*'All Sales'!$L$1),0)</f>
        <v>2003.12</v>
      </c>
      <c r="I81" t="s">
        <v>43</v>
      </c>
    </row>
    <row r="82" spans="1:9" x14ac:dyDescent="0.3">
      <c r="A82" s="2">
        <v>44470</v>
      </c>
      <c r="B82" t="s">
        <v>7</v>
      </c>
      <c r="C82" t="s">
        <v>8</v>
      </c>
      <c r="D82" t="s">
        <v>9</v>
      </c>
      <c r="E82" t="s">
        <v>10</v>
      </c>
      <c r="F82" s="4">
        <v>21485.200000000001</v>
      </c>
      <c r="G82" s="4">
        <v>15000</v>
      </c>
      <c r="H82" s="4">
        <f>IF(F82&gt;=G82,SUM(F82*'All Sales'!$L$1),0)</f>
        <v>2148.52</v>
      </c>
      <c r="I82" t="s">
        <v>15</v>
      </c>
    </row>
    <row r="83" spans="1:9" x14ac:dyDescent="0.3">
      <c r="A83" s="2">
        <v>44470</v>
      </c>
      <c r="B83" t="s">
        <v>68</v>
      </c>
      <c r="C83" t="s">
        <v>69</v>
      </c>
      <c r="D83" t="s">
        <v>70</v>
      </c>
      <c r="E83" t="s">
        <v>10</v>
      </c>
      <c r="F83" s="4">
        <v>22607.200000000004</v>
      </c>
      <c r="G83" s="4">
        <v>15000</v>
      </c>
      <c r="H83" s="4">
        <f>IF(F83&gt;=G83,SUM(F83*'All Sales'!$L$1),0)</f>
        <v>2260.7200000000007</v>
      </c>
      <c r="I83" t="s">
        <v>11</v>
      </c>
    </row>
    <row r="84" spans="1:9" x14ac:dyDescent="0.3">
      <c r="A84" s="2">
        <v>44501</v>
      </c>
      <c r="B84" t="s">
        <v>12</v>
      </c>
      <c r="C84" t="s">
        <v>13</v>
      </c>
      <c r="D84" t="s">
        <v>14</v>
      </c>
      <c r="E84" t="s">
        <v>10</v>
      </c>
      <c r="F84" s="4">
        <v>5130</v>
      </c>
      <c r="G84" s="4">
        <v>15000</v>
      </c>
      <c r="H84" s="4">
        <f>IF(F84&gt;=G84,SUM(F84*'All Sales'!$L$1),0)</f>
        <v>0</v>
      </c>
      <c r="I84" t="s">
        <v>15</v>
      </c>
    </row>
    <row r="85" spans="1:9" x14ac:dyDescent="0.3">
      <c r="A85" s="2">
        <v>44501</v>
      </c>
      <c r="B85" t="s">
        <v>7</v>
      </c>
      <c r="C85" t="s">
        <v>8</v>
      </c>
      <c r="D85" t="s">
        <v>9</v>
      </c>
      <c r="E85" t="s">
        <v>10</v>
      </c>
      <c r="F85" s="4">
        <v>8810.9</v>
      </c>
      <c r="G85" s="4">
        <v>15000</v>
      </c>
      <c r="H85" s="4">
        <f>IF(F85&gt;=G85,SUM(F85*'All Sales'!$L$1),0)</f>
        <v>0</v>
      </c>
      <c r="I85" t="s">
        <v>11</v>
      </c>
    </row>
    <row r="86" spans="1:9" x14ac:dyDescent="0.3">
      <c r="A86" s="2">
        <v>44501</v>
      </c>
      <c r="B86" t="s">
        <v>27</v>
      </c>
      <c r="C86" t="s">
        <v>28</v>
      </c>
      <c r="D86" t="s">
        <v>29</v>
      </c>
      <c r="E86" t="s">
        <v>10</v>
      </c>
      <c r="F86" s="4">
        <v>16606</v>
      </c>
      <c r="G86" s="4">
        <v>15000</v>
      </c>
      <c r="H86" s="4">
        <f>IF(F86&gt;=G86,SUM(F86*'All Sales'!$L$1),0)</f>
        <v>1660.6000000000001</v>
      </c>
      <c r="I86" t="s">
        <v>11</v>
      </c>
    </row>
    <row r="87" spans="1:9" x14ac:dyDescent="0.3">
      <c r="A87" s="2">
        <v>44501</v>
      </c>
      <c r="B87" t="s">
        <v>12</v>
      </c>
      <c r="C87" t="s">
        <v>13</v>
      </c>
      <c r="D87" t="s">
        <v>14</v>
      </c>
      <c r="E87" t="s">
        <v>10</v>
      </c>
      <c r="F87" s="4">
        <v>17766</v>
      </c>
      <c r="G87" s="4">
        <v>15000</v>
      </c>
      <c r="H87" s="4">
        <f>IF(F87&gt;=G87,SUM(F87*'All Sales'!$L$1),0)</f>
        <v>1776.6000000000001</v>
      </c>
      <c r="I87" t="s">
        <v>11</v>
      </c>
    </row>
    <row r="88" spans="1:9" x14ac:dyDescent="0.3">
      <c r="A88" s="2">
        <v>44501</v>
      </c>
      <c r="B88" t="s">
        <v>16</v>
      </c>
      <c r="C88" t="s">
        <v>17</v>
      </c>
      <c r="D88" t="s">
        <v>18</v>
      </c>
      <c r="E88" t="s">
        <v>10</v>
      </c>
      <c r="F88" s="4">
        <v>20916</v>
      </c>
      <c r="G88" s="4">
        <v>15000</v>
      </c>
      <c r="H88" s="4">
        <f>IF(F88&gt;=G88,SUM(F88*'All Sales'!$L$1),0)</f>
        <v>2091.6</v>
      </c>
      <c r="I88" t="s">
        <v>11</v>
      </c>
    </row>
    <row r="89" spans="1:9" x14ac:dyDescent="0.3">
      <c r="A89" s="2">
        <v>44501</v>
      </c>
      <c r="B89" t="s">
        <v>16</v>
      </c>
      <c r="C89" t="s">
        <v>17</v>
      </c>
      <c r="D89" t="s">
        <v>18</v>
      </c>
      <c r="E89" t="s">
        <v>10</v>
      </c>
      <c r="F89" s="4">
        <v>22396.5</v>
      </c>
      <c r="G89" s="4">
        <v>15000</v>
      </c>
      <c r="H89" s="4">
        <f>IF(F89&gt;=G89,SUM(F89*'All Sales'!$L$1),0)</f>
        <v>2239.65</v>
      </c>
      <c r="I89" t="s">
        <v>43</v>
      </c>
    </row>
    <row r="90" spans="1:9" x14ac:dyDescent="0.3">
      <c r="A90" s="2">
        <v>44501</v>
      </c>
      <c r="B90" t="s">
        <v>12</v>
      </c>
      <c r="C90" t="s">
        <v>13</v>
      </c>
      <c r="D90" t="s">
        <v>14</v>
      </c>
      <c r="E90" t="s">
        <v>10</v>
      </c>
      <c r="F90" s="4">
        <v>25633.5</v>
      </c>
      <c r="G90" s="4">
        <v>15000</v>
      </c>
      <c r="H90" s="4">
        <f>IF(F90&gt;=G90,SUM(F90*'All Sales'!$L$1),0)</f>
        <v>2563.3500000000004</v>
      </c>
      <c r="I90" t="s">
        <v>15</v>
      </c>
    </row>
    <row r="91" spans="1:9" x14ac:dyDescent="0.3">
      <c r="A91" s="2">
        <v>44501</v>
      </c>
      <c r="B91" t="s">
        <v>16</v>
      </c>
      <c r="C91" t="s">
        <v>17</v>
      </c>
      <c r="D91" t="s">
        <v>18</v>
      </c>
      <c r="E91" t="s">
        <v>10</v>
      </c>
      <c r="F91" s="4">
        <v>37374.399999999994</v>
      </c>
      <c r="G91" s="4">
        <v>15000</v>
      </c>
      <c r="H91" s="4">
        <f>IF(F91&gt;=G91,SUM(F91*'All Sales'!$L$1),0)</f>
        <v>3737.4399999999996</v>
      </c>
      <c r="I91" t="s">
        <v>43</v>
      </c>
    </row>
    <row r="92" spans="1:9" x14ac:dyDescent="0.3">
      <c r="A92" s="2">
        <v>44531</v>
      </c>
      <c r="B92" t="s">
        <v>12</v>
      </c>
      <c r="C92" t="s">
        <v>13</v>
      </c>
      <c r="D92" t="s">
        <v>14</v>
      </c>
      <c r="E92" t="s">
        <v>10</v>
      </c>
      <c r="F92" s="4">
        <v>3817.9999999999995</v>
      </c>
      <c r="G92" s="4">
        <v>15000</v>
      </c>
      <c r="H92" s="4">
        <f>IF(F92&gt;=G92,SUM(F92*'All Sales'!$L$1),0)</f>
        <v>0</v>
      </c>
      <c r="I92" t="s">
        <v>11</v>
      </c>
    </row>
    <row r="93" spans="1:9" x14ac:dyDescent="0.3">
      <c r="A93" s="2">
        <v>44531</v>
      </c>
      <c r="B93" t="s">
        <v>16</v>
      </c>
      <c r="C93" t="s">
        <v>17</v>
      </c>
      <c r="D93" t="s">
        <v>18</v>
      </c>
      <c r="E93" t="s">
        <v>10</v>
      </c>
      <c r="F93" s="4">
        <v>8683.1999999999989</v>
      </c>
      <c r="G93" s="4">
        <v>15000</v>
      </c>
      <c r="H93" s="4">
        <f>IF(F93&gt;=G93,SUM(F93*'All Sales'!$L$1),0)</f>
        <v>0</v>
      </c>
      <c r="I93" t="s">
        <v>15</v>
      </c>
    </row>
    <row r="94" spans="1:9" x14ac:dyDescent="0.3">
      <c r="A94" s="2">
        <v>44531</v>
      </c>
      <c r="B94" t="s">
        <v>7</v>
      </c>
      <c r="C94" t="s">
        <v>8</v>
      </c>
      <c r="D94" t="s">
        <v>9</v>
      </c>
      <c r="E94" t="s">
        <v>10</v>
      </c>
      <c r="F94" s="4">
        <v>11210</v>
      </c>
      <c r="G94" s="4">
        <v>15000</v>
      </c>
      <c r="H94" s="4">
        <f>IF(F94&gt;=G94,SUM(F94*'All Sales'!$L$1),0)</f>
        <v>0</v>
      </c>
      <c r="I94" t="s">
        <v>43</v>
      </c>
    </row>
    <row r="95" spans="1:9" x14ac:dyDescent="0.3">
      <c r="A95" s="2">
        <v>44531</v>
      </c>
      <c r="B95" t="s">
        <v>27</v>
      </c>
      <c r="C95" t="s">
        <v>28</v>
      </c>
      <c r="D95" t="s">
        <v>29</v>
      </c>
      <c r="E95" t="s">
        <v>10</v>
      </c>
      <c r="F95" s="4">
        <v>12765.2</v>
      </c>
      <c r="G95" s="4">
        <v>15000</v>
      </c>
      <c r="H95" s="4">
        <f>IF(F95&gt;=G95,SUM(F95*'All Sales'!$L$1),0)</f>
        <v>0</v>
      </c>
      <c r="I95" t="s">
        <v>43</v>
      </c>
    </row>
    <row r="96" spans="1:9" x14ac:dyDescent="0.3">
      <c r="A96" s="2">
        <v>44531</v>
      </c>
      <c r="B96" t="s">
        <v>12</v>
      </c>
      <c r="C96" t="s">
        <v>13</v>
      </c>
      <c r="D96" t="s">
        <v>14</v>
      </c>
      <c r="E96" t="s">
        <v>10</v>
      </c>
      <c r="F96" s="4">
        <v>15921.999999999998</v>
      </c>
      <c r="G96" s="4">
        <v>15000</v>
      </c>
      <c r="H96" s="4">
        <f>IF(F96&gt;=G96,SUM(F96*'All Sales'!$L$1),0)</f>
        <v>1592.1999999999998</v>
      </c>
      <c r="I96" t="s">
        <v>43</v>
      </c>
    </row>
    <row r="97" spans="1:9" x14ac:dyDescent="0.3">
      <c r="A97" s="2">
        <v>44531</v>
      </c>
      <c r="B97" t="s">
        <v>27</v>
      </c>
      <c r="C97" t="s">
        <v>28</v>
      </c>
      <c r="D97" t="s">
        <v>29</v>
      </c>
      <c r="E97" t="s">
        <v>10</v>
      </c>
      <c r="F97" s="4">
        <v>31970.799999999999</v>
      </c>
      <c r="G97" s="4">
        <v>15000</v>
      </c>
      <c r="H97" s="4">
        <f>IF(F97&gt;=G97,SUM(F97*'All Sales'!$L$1),0)</f>
        <v>3197.08</v>
      </c>
      <c r="I97" t="s">
        <v>11</v>
      </c>
    </row>
    <row r="98" spans="1:9" x14ac:dyDescent="0.3">
      <c r="A98" s="2">
        <v>44531</v>
      </c>
      <c r="B98" t="s">
        <v>7</v>
      </c>
      <c r="C98" t="s">
        <v>8</v>
      </c>
      <c r="D98" t="s">
        <v>9</v>
      </c>
      <c r="E98" t="s">
        <v>10</v>
      </c>
      <c r="F98" s="4">
        <v>41520</v>
      </c>
      <c r="G98" s="4">
        <v>15000</v>
      </c>
      <c r="H98" s="4">
        <f>IF(F98&gt;=G98,SUM(F98*'All Sales'!$L$1),0)</f>
        <v>4152</v>
      </c>
      <c r="I98" t="s">
        <v>11</v>
      </c>
    </row>
    <row r="99" spans="1:9" x14ac:dyDescent="0.3">
      <c r="A99" s="2">
        <v>44531</v>
      </c>
      <c r="B99" t="s">
        <v>7</v>
      </c>
      <c r="C99" t="s">
        <v>8</v>
      </c>
      <c r="D99" t="s">
        <v>9</v>
      </c>
      <c r="E99" t="s">
        <v>10</v>
      </c>
      <c r="F99" s="4">
        <v>45800.999999999993</v>
      </c>
      <c r="G99" s="4">
        <v>15000</v>
      </c>
      <c r="H99" s="4">
        <f>IF(F99&gt;=G99,SUM(F99*'All Sales'!$L$1),0)</f>
        <v>4580.0999999999995</v>
      </c>
      <c r="I99" t="s">
        <v>15</v>
      </c>
    </row>
    <row r="100" spans="1:9" x14ac:dyDescent="0.3">
      <c r="A100" t="s">
        <v>81</v>
      </c>
      <c r="F100" s="9">
        <f>SUBTOTAL(109,Table11[Sales Amount])</f>
        <v>1805833.5999999996</v>
      </c>
      <c r="G100" s="14"/>
      <c r="H100" s="9">
        <f>SUBTOTAL(109,Table11[Commission])</f>
        <v>147698.53000000003</v>
      </c>
    </row>
  </sheetData>
  <mergeCells count="1">
    <mergeCell ref="A1:I1"/>
  </mergeCells>
  <conditionalFormatting sqref="F4:F99 F101:F1048576">
    <cfRule type="top10" dxfId="52" priority="4" rank="5"/>
  </conditionalFormatting>
  <conditionalFormatting sqref="F3">
    <cfRule type="top10" dxfId="51" priority="2" rank="5"/>
  </conditionalFormatting>
  <conditionalFormatting sqref="K2:O2">
    <cfRule type="top10" dxfId="50" priority="1" rank="5"/>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E5174-73E6-4339-89BD-11A2A02B83B5}">
  <dimension ref="A1:O198"/>
  <sheetViews>
    <sheetView topLeftCell="A79" zoomScale="85" zoomScaleNormal="85" workbookViewId="0">
      <selection activeCell="M48" sqref="M48"/>
    </sheetView>
  </sheetViews>
  <sheetFormatPr defaultRowHeight="14.4" x14ac:dyDescent="0.3"/>
  <cols>
    <col min="1" max="1" width="10.33203125" customWidth="1"/>
    <col min="2" max="2" width="14.21875" bestFit="1" customWidth="1"/>
    <col min="3" max="3" width="14.6640625" customWidth="1"/>
    <col min="4" max="4" width="14.21875" customWidth="1"/>
    <col min="5" max="5" width="14.109375" customWidth="1"/>
    <col min="6" max="6" width="19.44140625" style="5" customWidth="1"/>
    <col min="7" max="7" width="13.109375" style="5" customWidth="1"/>
    <col min="8" max="8" width="16.21875" style="6" customWidth="1"/>
    <col min="9" max="9" width="18.44140625" customWidth="1"/>
    <col min="10" max="10" width="13.77734375" bestFit="1" customWidth="1"/>
    <col min="11" max="15" width="12.6640625" bestFit="1" customWidth="1"/>
  </cols>
  <sheetData>
    <row r="1" spans="1:15" ht="31.8" thickBot="1" x14ac:dyDescent="0.65">
      <c r="A1" s="36" t="s">
        <v>80</v>
      </c>
      <c r="B1" s="36"/>
      <c r="C1" s="36"/>
      <c r="D1" s="36"/>
      <c r="E1" s="36"/>
      <c r="F1" s="36"/>
      <c r="G1" s="36"/>
      <c r="H1" s="36"/>
      <c r="I1" s="36"/>
      <c r="K1" s="4"/>
    </row>
    <row r="2" spans="1:15" ht="18.600000000000001" thickBot="1" x14ac:dyDescent="0.4">
      <c r="K2" s="21" t="s">
        <v>20</v>
      </c>
      <c r="L2" s="21" t="s">
        <v>45</v>
      </c>
      <c r="M2" s="22" t="s">
        <v>54</v>
      </c>
      <c r="N2" s="22" t="s">
        <v>66</v>
      </c>
      <c r="O2" s="21" t="s">
        <v>38</v>
      </c>
    </row>
    <row r="3" spans="1:15" ht="18" x14ac:dyDescent="0.35">
      <c r="A3" s="19" t="s">
        <v>0</v>
      </c>
      <c r="B3" s="19" t="s">
        <v>1</v>
      </c>
      <c r="C3" s="19" t="s">
        <v>2</v>
      </c>
      <c r="D3" s="19" t="s">
        <v>3</v>
      </c>
      <c r="E3" s="19" t="s">
        <v>4</v>
      </c>
      <c r="F3" s="20" t="s">
        <v>5</v>
      </c>
      <c r="G3" s="20" t="s">
        <v>75</v>
      </c>
      <c r="H3" s="19" t="s">
        <v>76</v>
      </c>
      <c r="I3" s="19" t="s">
        <v>6</v>
      </c>
      <c r="K3" s="4">
        <f>SUMIF($C$4:$C$101,K2,$F$4:$F$101)</f>
        <v>270631.90000000002</v>
      </c>
      <c r="L3" s="4">
        <f>SUMIF($C$4:$C$101,L2,$F$4:$F$101)</f>
        <v>423881</v>
      </c>
      <c r="M3" s="4">
        <f>SUMIF($C$4:$C$101,M2,$F$4:$F$101)</f>
        <v>406452.50000000006</v>
      </c>
      <c r="N3" s="4">
        <f>SUMIF($C$4:$C$101,N2,$F$4:$F$101)</f>
        <v>388246.60000000003</v>
      </c>
      <c r="O3" s="4">
        <f>SUMIF($C$4:$C$101,O2,$F$4:$F$101)</f>
        <v>233175.90000000002</v>
      </c>
    </row>
    <row r="4" spans="1:15" x14ac:dyDescent="0.3">
      <c r="A4" s="2">
        <v>44197</v>
      </c>
      <c r="B4" t="s">
        <v>19</v>
      </c>
      <c r="C4" t="s">
        <v>20</v>
      </c>
      <c r="D4" t="s">
        <v>21</v>
      </c>
      <c r="E4" t="s">
        <v>22</v>
      </c>
      <c r="F4" s="5">
        <v>6945.4</v>
      </c>
      <c r="G4" s="5">
        <v>15000</v>
      </c>
      <c r="H4" s="4">
        <f>IF(F4&gt;=G4,SUM(F4*'All Sales'!$L$1),0)</f>
        <v>0</v>
      </c>
      <c r="I4" t="s">
        <v>43</v>
      </c>
      <c r="K4" s="4"/>
    </row>
    <row r="5" spans="1:15" x14ac:dyDescent="0.3">
      <c r="A5" s="2">
        <v>44197</v>
      </c>
      <c r="B5" t="s">
        <v>19</v>
      </c>
      <c r="C5" t="s">
        <v>20</v>
      </c>
      <c r="D5" t="s">
        <v>21</v>
      </c>
      <c r="E5" t="s">
        <v>22</v>
      </c>
      <c r="F5" s="5">
        <v>7658.2000000000007</v>
      </c>
      <c r="G5" s="5">
        <v>15000</v>
      </c>
      <c r="H5" s="4">
        <f>IF(F5&gt;=G5,SUM(F5*'All Sales'!$L$1),0)</f>
        <v>0</v>
      </c>
      <c r="I5" t="s">
        <v>43</v>
      </c>
      <c r="K5" s="4"/>
    </row>
    <row r="6" spans="1:15" x14ac:dyDescent="0.3">
      <c r="A6" s="2">
        <v>44197</v>
      </c>
      <c r="B6" t="s">
        <v>44</v>
      </c>
      <c r="C6" t="s">
        <v>45</v>
      </c>
      <c r="D6" t="s">
        <v>46</v>
      </c>
      <c r="E6" t="s">
        <v>22</v>
      </c>
      <c r="F6" s="5">
        <v>7658.5999999999985</v>
      </c>
      <c r="G6" s="5">
        <v>15000</v>
      </c>
      <c r="H6" s="4">
        <f>IF(F6&gt;=G6,SUM(F6*'All Sales'!$L$1),0)</f>
        <v>0</v>
      </c>
      <c r="I6" t="s">
        <v>15</v>
      </c>
    </row>
    <row r="7" spans="1:15" x14ac:dyDescent="0.3">
      <c r="A7" s="2">
        <v>44197</v>
      </c>
      <c r="B7" t="s">
        <v>53</v>
      </c>
      <c r="C7" t="s">
        <v>54</v>
      </c>
      <c r="D7" t="s">
        <v>55</v>
      </c>
      <c r="E7" t="s">
        <v>22</v>
      </c>
      <c r="F7" s="5">
        <v>9098.6</v>
      </c>
      <c r="G7" s="5">
        <v>15000</v>
      </c>
      <c r="H7" s="4">
        <f>IF(F7&gt;=G7,SUM(F7*'All Sales'!$L$1),0)</f>
        <v>0</v>
      </c>
      <c r="I7" t="s">
        <v>43</v>
      </c>
    </row>
    <row r="8" spans="1:15" x14ac:dyDescent="0.3">
      <c r="A8" s="2">
        <v>44197</v>
      </c>
      <c r="B8" t="s">
        <v>19</v>
      </c>
      <c r="C8" t="s">
        <v>20</v>
      </c>
      <c r="D8" t="s">
        <v>21</v>
      </c>
      <c r="E8" t="s">
        <v>22</v>
      </c>
      <c r="F8" s="5">
        <v>10019.199999999999</v>
      </c>
      <c r="G8" s="5">
        <v>15000</v>
      </c>
      <c r="H8" s="4">
        <f>IF(F8&gt;=G8,SUM(F8*'All Sales'!$L$1),0)</f>
        <v>0</v>
      </c>
      <c r="I8" t="s">
        <v>43</v>
      </c>
    </row>
    <row r="9" spans="1:15" x14ac:dyDescent="0.3">
      <c r="A9" s="2">
        <v>44197</v>
      </c>
      <c r="B9" t="s">
        <v>44</v>
      </c>
      <c r="C9" t="s">
        <v>45</v>
      </c>
      <c r="D9" t="s">
        <v>46</v>
      </c>
      <c r="E9" t="s">
        <v>22</v>
      </c>
      <c r="F9" s="5">
        <v>10176</v>
      </c>
      <c r="G9" s="5">
        <v>15000</v>
      </c>
      <c r="H9" s="4">
        <f>IF(F9&gt;=G9,SUM(F9*'All Sales'!$L$1),0)</f>
        <v>0</v>
      </c>
      <c r="I9" t="s">
        <v>15</v>
      </c>
    </row>
    <row r="10" spans="1:15" x14ac:dyDescent="0.3">
      <c r="A10" s="2">
        <v>44197</v>
      </c>
      <c r="B10" t="s">
        <v>53</v>
      </c>
      <c r="C10" t="s">
        <v>54</v>
      </c>
      <c r="D10" t="s">
        <v>55</v>
      </c>
      <c r="E10" t="s">
        <v>22</v>
      </c>
      <c r="F10" s="5">
        <v>16385.600000000002</v>
      </c>
      <c r="G10" s="5">
        <v>15000</v>
      </c>
      <c r="H10" s="4">
        <f>IF(F10&gt;=G10,SUM(F10*'All Sales'!$L$1),0)</f>
        <v>1638.5600000000004</v>
      </c>
      <c r="I10" t="s">
        <v>11</v>
      </c>
    </row>
    <row r="11" spans="1:15" x14ac:dyDescent="0.3">
      <c r="A11" s="2">
        <v>44197</v>
      </c>
      <c r="B11" t="s">
        <v>44</v>
      </c>
      <c r="C11" t="s">
        <v>45</v>
      </c>
      <c r="D11" t="s">
        <v>46</v>
      </c>
      <c r="E11" t="s">
        <v>22</v>
      </c>
      <c r="F11" s="5">
        <v>19108</v>
      </c>
      <c r="G11" s="5">
        <v>15000</v>
      </c>
      <c r="H11" s="4">
        <f>IF(F11&gt;=G11,SUM(F11*'All Sales'!$L$1),0)</f>
        <v>1910.8000000000002</v>
      </c>
      <c r="I11" t="s">
        <v>15</v>
      </c>
    </row>
    <row r="12" spans="1:15" x14ac:dyDescent="0.3">
      <c r="A12" s="2">
        <v>44197</v>
      </c>
      <c r="B12" t="s">
        <v>19</v>
      </c>
      <c r="C12" t="s">
        <v>20</v>
      </c>
      <c r="D12" t="s">
        <v>21</v>
      </c>
      <c r="E12" t="s">
        <v>22</v>
      </c>
      <c r="F12" s="5">
        <v>19456</v>
      </c>
      <c r="G12" s="5">
        <v>15000</v>
      </c>
      <c r="H12" s="4">
        <f>IF(F12&gt;=G12,SUM(F12*'All Sales'!$L$1),0)</f>
        <v>1945.6000000000001</v>
      </c>
      <c r="I12" t="s">
        <v>11</v>
      </c>
    </row>
    <row r="13" spans="1:15" x14ac:dyDescent="0.3">
      <c r="A13" s="2">
        <v>44197</v>
      </c>
      <c r="B13" t="s">
        <v>65</v>
      </c>
      <c r="C13" t="s">
        <v>66</v>
      </c>
      <c r="D13" t="s">
        <v>67</v>
      </c>
      <c r="E13" t="s">
        <v>22</v>
      </c>
      <c r="F13" s="5">
        <v>31127.199999999997</v>
      </c>
      <c r="G13" s="5">
        <v>15000</v>
      </c>
      <c r="H13" s="4">
        <f>IF(F13&gt;=G13,SUM(F13*'All Sales'!$L$1),0)</f>
        <v>3112.72</v>
      </c>
      <c r="I13" t="s">
        <v>43</v>
      </c>
    </row>
    <row r="14" spans="1:15" x14ac:dyDescent="0.3">
      <c r="A14" s="2">
        <v>44197</v>
      </c>
      <c r="B14" t="s">
        <v>65</v>
      </c>
      <c r="C14" t="s">
        <v>66</v>
      </c>
      <c r="D14" t="s">
        <v>67</v>
      </c>
      <c r="E14" t="s">
        <v>22</v>
      </c>
      <c r="F14" s="5">
        <v>36372.1</v>
      </c>
      <c r="G14" s="5">
        <v>15000</v>
      </c>
      <c r="H14" s="4">
        <f>IF(F14&gt;=G14,SUM(F14*'All Sales'!$L$1),0)</f>
        <v>3637.21</v>
      </c>
      <c r="I14" t="s">
        <v>11</v>
      </c>
    </row>
    <row r="15" spans="1:15" x14ac:dyDescent="0.3">
      <c r="A15" s="2">
        <v>44197</v>
      </c>
      <c r="B15" t="s">
        <v>44</v>
      </c>
      <c r="C15" t="s">
        <v>45</v>
      </c>
      <c r="D15" t="s">
        <v>46</v>
      </c>
      <c r="E15" t="s">
        <v>22</v>
      </c>
      <c r="F15" s="5">
        <v>39186</v>
      </c>
      <c r="G15" s="5">
        <v>15000</v>
      </c>
      <c r="H15" s="4">
        <f>IF(F15&gt;=G15,SUM(F15*'All Sales'!$L$1),0)</f>
        <v>3918.6000000000004</v>
      </c>
      <c r="I15" t="s">
        <v>15</v>
      </c>
    </row>
    <row r="16" spans="1:15" x14ac:dyDescent="0.3">
      <c r="A16" s="2">
        <v>44197</v>
      </c>
      <c r="B16" t="s">
        <v>65</v>
      </c>
      <c r="C16" t="s">
        <v>66</v>
      </c>
      <c r="D16" t="s">
        <v>67</v>
      </c>
      <c r="E16" t="s">
        <v>22</v>
      </c>
      <c r="F16" s="5">
        <v>46715.999999999993</v>
      </c>
      <c r="G16" s="5">
        <v>15000</v>
      </c>
      <c r="H16" s="4">
        <f>IF(F16&gt;=G16,SUM(F16*'All Sales'!$L$1),0)</f>
        <v>4671.5999999999995</v>
      </c>
      <c r="I16" t="s">
        <v>11</v>
      </c>
    </row>
    <row r="17" spans="1:9" x14ac:dyDescent="0.3">
      <c r="A17" s="2">
        <v>44228</v>
      </c>
      <c r="B17" t="s">
        <v>19</v>
      </c>
      <c r="C17" t="s">
        <v>20</v>
      </c>
      <c r="D17" t="s">
        <v>21</v>
      </c>
      <c r="E17" t="s">
        <v>22</v>
      </c>
      <c r="F17" s="5">
        <v>4531</v>
      </c>
      <c r="G17" s="5">
        <v>15000</v>
      </c>
      <c r="H17" s="4">
        <f>IF(F17&gt;=G17,SUM(F17*'All Sales'!$L$1),0)</f>
        <v>0</v>
      </c>
      <c r="I17" t="s">
        <v>43</v>
      </c>
    </row>
    <row r="18" spans="1:9" x14ac:dyDescent="0.3">
      <c r="A18" s="2">
        <v>44228</v>
      </c>
      <c r="B18" t="s">
        <v>37</v>
      </c>
      <c r="C18" t="s">
        <v>38</v>
      </c>
      <c r="D18" t="s">
        <v>39</v>
      </c>
      <c r="E18" t="s">
        <v>22</v>
      </c>
      <c r="F18" s="5">
        <v>6751.7999999999993</v>
      </c>
      <c r="G18" s="5">
        <v>15000</v>
      </c>
      <c r="H18" s="4">
        <f>IF(F18&gt;=G18,SUM(F18*'All Sales'!$L$1),0)</f>
        <v>0</v>
      </c>
      <c r="I18" t="s">
        <v>15</v>
      </c>
    </row>
    <row r="19" spans="1:9" x14ac:dyDescent="0.3">
      <c r="A19" s="2">
        <v>44228</v>
      </c>
      <c r="B19" t="s">
        <v>19</v>
      </c>
      <c r="C19" t="s">
        <v>20</v>
      </c>
      <c r="D19" t="s">
        <v>21</v>
      </c>
      <c r="E19" t="s">
        <v>22</v>
      </c>
      <c r="F19" s="5">
        <v>7343.2000000000007</v>
      </c>
      <c r="G19" s="5">
        <v>15000</v>
      </c>
      <c r="H19" s="4">
        <f>IF(F19&gt;=G19,SUM(F19*'All Sales'!$L$1),0)</f>
        <v>0</v>
      </c>
      <c r="I19" t="s">
        <v>15</v>
      </c>
    </row>
    <row r="20" spans="1:9" x14ac:dyDescent="0.3">
      <c r="A20" s="2">
        <v>44228</v>
      </c>
      <c r="B20" t="s">
        <v>19</v>
      </c>
      <c r="C20" t="s">
        <v>20</v>
      </c>
      <c r="D20" t="s">
        <v>21</v>
      </c>
      <c r="E20" t="s">
        <v>22</v>
      </c>
      <c r="F20" s="5">
        <v>7356.5999999999995</v>
      </c>
      <c r="G20" s="5">
        <v>15000</v>
      </c>
      <c r="H20" s="4">
        <f>IF(F20&gt;=G20,SUM(F20*'All Sales'!$L$1),0)</f>
        <v>0</v>
      </c>
      <c r="I20" t="s">
        <v>11</v>
      </c>
    </row>
    <row r="21" spans="1:9" x14ac:dyDescent="0.3">
      <c r="A21" s="2">
        <v>44228</v>
      </c>
      <c r="B21" t="s">
        <v>37</v>
      </c>
      <c r="C21" t="s">
        <v>38</v>
      </c>
      <c r="D21" t="s">
        <v>39</v>
      </c>
      <c r="E21" t="s">
        <v>22</v>
      </c>
      <c r="F21" s="5">
        <v>17748</v>
      </c>
      <c r="G21" s="5">
        <v>15000</v>
      </c>
      <c r="H21" s="4">
        <f>IF(F21&gt;=G21,SUM(F21*'All Sales'!$L$1),0)</f>
        <v>1774.8000000000002</v>
      </c>
      <c r="I21" t="s">
        <v>11</v>
      </c>
    </row>
    <row r="22" spans="1:9" x14ac:dyDescent="0.3">
      <c r="A22" s="2">
        <v>44228</v>
      </c>
      <c r="B22" t="s">
        <v>19</v>
      </c>
      <c r="C22" t="s">
        <v>20</v>
      </c>
      <c r="D22" t="s">
        <v>21</v>
      </c>
      <c r="E22" t="s">
        <v>22</v>
      </c>
      <c r="F22" s="5">
        <v>28395.5</v>
      </c>
      <c r="G22" s="5">
        <v>15000</v>
      </c>
      <c r="H22" s="4">
        <f>IF(F22&gt;=G22,SUM(F22*'All Sales'!$L$1),0)</f>
        <v>2839.55</v>
      </c>
      <c r="I22" t="s">
        <v>43</v>
      </c>
    </row>
    <row r="23" spans="1:9" x14ac:dyDescent="0.3">
      <c r="A23" s="2">
        <v>44228</v>
      </c>
      <c r="B23" t="s">
        <v>44</v>
      </c>
      <c r="C23" t="s">
        <v>45</v>
      </c>
      <c r="D23" t="s">
        <v>46</v>
      </c>
      <c r="E23" t="s">
        <v>22</v>
      </c>
      <c r="F23" s="5">
        <v>41429.5</v>
      </c>
      <c r="G23" s="5">
        <v>15000</v>
      </c>
      <c r="H23" s="4">
        <f>IF(F23&gt;=G23,SUM(F23*'All Sales'!$L$1),0)</f>
        <v>4142.95</v>
      </c>
      <c r="I23" t="s">
        <v>15</v>
      </c>
    </row>
    <row r="24" spans="1:9" x14ac:dyDescent="0.3">
      <c r="A24" s="2">
        <v>44256</v>
      </c>
      <c r="B24" t="s">
        <v>65</v>
      </c>
      <c r="C24" t="s">
        <v>66</v>
      </c>
      <c r="D24" t="s">
        <v>67</v>
      </c>
      <c r="E24" t="s">
        <v>22</v>
      </c>
      <c r="F24" s="5">
        <v>6708.9</v>
      </c>
      <c r="G24" s="5">
        <v>15000</v>
      </c>
      <c r="H24" s="4">
        <f>IF(F24&gt;=G24,SUM(F24*'All Sales'!$L$1),0)</f>
        <v>0</v>
      </c>
      <c r="I24" t="s">
        <v>43</v>
      </c>
    </row>
    <row r="25" spans="1:9" x14ac:dyDescent="0.3">
      <c r="A25" s="2">
        <v>44256</v>
      </c>
      <c r="B25" t="s">
        <v>53</v>
      </c>
      <c r="C25" t="s">
        <v>54</v>
      </c>
      <c r="D25" t="s">
        <v>55</v>
      </c>
      <c r="E25" t="s">
        <v>22</v>
      </c>
      <c r="F25" s="5">
        <v>7982.7</v>
      </c>
      <c r="G25" s="5">
        <v>15000</v>
      </c>
      <c r="H25" s="4">
        <f>IF(F25&gt;=G25,SUM(F25*'All Sales'!$L$1),0)</f>
        <v>0</v>
      </c>
      <c r="I25" t="s">
        <v>43</v>
      </c>
    </row>
    <row r="26" spans="1:9" x14ac:dyDescent="0.3">
      <c r="A26" s="2">
        <v>44256</v>
      </c>
      <c r="B26" t="s">
        <v>44</v>
      </c>
      <c r="C26" t="s">
        <v>45</v>
      </c>
      <c r="D26" t="s">
        <v>46</v>
      </c>
      <c r="E26" t="s">
        <v>22</v>
      </c>
      <c r="F26" s="5">
        <v>8694</v>
      </c>
      <c r="G26" s="5">
        <v>15000</v>
      </c>
      <c r="H26" s="4">
        <f>IF(F26&gt;=G26,SUM(F26*'All Sales'!$L$1),0)</f>
        <v>0</v>
      </c>
      <c r="I26" t="s">
        <v>11</v>
      </c>
    </row>
    <row r="27" spans="1:9" x14ac:dyDescent="0.3">
      <c r="A27" s="2">
        <v>44256</v>
      </c>
      <c r="B27" t="s">
        <v>44</v>
      </c>
      <c r="C27" t="s">
        <v>45</v>
      </c>
      <c r="D27" t="s">
        <v>46</v>
      </c>
      <c r="E27" t="s">
        <v>22</v>
      </c>
      <c r="F27" s="5">
        <v>9116</v>
      </c>
      <c r="G27" s="5">
        <v>15000</v>
      </c>
      <c r="H27" s="4">
        <f>IF(F27&gt;=G27,SUM(F27*'All Sales'!$L$1),0)</f>
        <v>0</v>
      </c>
      <c r="I27" t="s">
        <v>11</v>
      </c>
    </row>
    <row r="28" spans="1:9" x14ac:dyDescent="0.3">
      <c r="A28" s="2">
        <v>44256</v>
      </c>
      <c r="B28" t="s">
        <v>53</v>
      </c>
      <c r="C28" t="s">
        <v>54</v>
      </c>
      <c r="D28" t="s">
        <v>55</v>
      </c>
      <c r="E28" t="s">
        <v>22</v>
      </c>
      <c r="F28" s="5">
        <v>10110.299999999999</v>
      </c>
      <c r="G28" s="5">
        <v>15000</v>
      </c>
      <c r="H28" s="4">
        <f>IF(F28&gt;=G28,SUM(F28*'All Sales'!$L$1),0)</f>
        <v>0</v>
      </c>
      <c r="I28" t="s">
        <v>11</v>
      </c>
    </row>
    <row r="29" spans="1:9" x14ac:dyDescent="0.3">
      <c r="A29" s="2">
        <v>44256</v>
      </c>
      <c r="B29" t="s">
        <v>19</v>
      </c>
      <c r="C29" t="s">
        <v>20</v>
      </c>
      <c r="D29" t="s">
        <v>21</v>
      </c>
      <c r="E29" t="s">
        <v>22</v>
      </c>
      <c r="F29" s="5">
        <v>10451.199999999999</v>
      </c>
      <c r="G29" s="5">
        <v>15000</v>
      </c>
      <c r="H29" s="4">
        <f>IF(F29&gt;=G29,SUM(F29*'All Sales'!$L$1),0)</f>
        <v>0</v>
      </c>
      <c r="I29" t="s">
        <v>11</v>
      </c>
    </row>
    <row r="30" spans="1:9" x14ac:dyDescent="0.3">
      <c r="A30" s="2">
        <v>44256</v>
      </c>
      <c r="B30" t="s">
        <v>19</v>
      </c>
      <c r="C30" t="s">
        <v>20</v>
      </c>
      <c r="D30" t="s">
        <v>21</v>
      </c>
      <c r="E30" t="s">
        <v>22</v>
      </c>
      <c r="F30" s="5">
        <v>11580.4</v>
      </c>
      <c r="G30" s="5">
        <v>15000</v>
      </c>
      <c r="H30" s="4">
        <f>IF(F30&gt;=G30,SUM(F30*'All Sales'!$L$1),0)</f>
        <v>0</v>
      </c>
      <c r="I30" t="s">
        <v>15</v>
      </c>
    </row>
    <row r="31" spans="1:9" x14ac:dyDescent="0.3">
      <c r="A31" s="2">
        <v>44256</v>
      </c>
      <c r="B31" t="s">
        <v>44</v>
      </c>
      <c r="C31" t="s">
        <v>45</v>
      </c>
      <c r="D31" t="s">
        <v>46</v>
      </c>
      <c r="E31" t="s">
        <v>22</v>
      </c>
      <c r="F31" s="5">
        <v>14329.5</v>
      </c>
      <c r="G31" s="5">
        <v>15000</v>
      </c>
      <c r="H31" s="4">
        <f>IF(F31&gt;=G31,SUM(F31*'All Sales'!$L$1),0)</f>
        <v>0</v>
      </c>
      <c r="I31" t="s">
        <v>11</v>
      </c>
    </row>
    <row r="32" spans="1:9" x14ac:dyDescent="0.3">
      <c r="A32" s="2">
        <v>44256</v>
      </c>
      <c r="B32" t="s">
        <v>44</v>
      </c>
      <c r="C32" t="s">
        <v>45</v>
      </c>
      <c r="D32" t="s">
        <v>46</v>
      </c>
      <c r="E32" t="s">
        <v>22</v>
      </c>
      <c r="F32" s="5">
        <v>20128</v>
      </c>
      <c r="G32" s="5">
        <v>15000</v>
      </c>
      <c r="H32" s="4">
        <f>IF(F32&gt;=G32,SUM(F32*'All Sales'!$L$1),0)</f>
        <v>2012.8000000000002</v>
      </c>
      <c r="I32" t="s">
        <v>43</v>
      </c>
    </row>
    <row r="33" spans="1:9" x14ac:dyDescent="0.3">
      <c r="A33" s="2">
        <v>44256</v>
      </c>
      <c r="B33" t="s">
        <v>65</v>
      </c>
      <c r="C33" t="s">
        <v>66</v>
      </c>
      <c r="D33" t="s">
        <v>67</v>
      </c>
      <c r="E33" t="s">
        <v>22</v>
      </c>
      <c r="F33" s="5">
        <v>21167.999999999996</v>
      </c>
      <c r="G33" s="5">
        <v>15000</v>
      </c>
      <c r="H33" s="4">
        <f>IF(F33&gt;=G33,SUM(F33*'All Sales'!$L$1),0)</f>
        <v>2116.7999999999997</v>
      </c>
      <c r="I33" t="s">
        <v>11</v>
      </c>
    </row>
    <row r="34" spans="1:9" x14ac:dyDescent="0.3">
      <c r="A34" s="2">
        <v>44256</v>
      </c>
      <c r="B34" t="s">
        <v>37</v>
      </c>
      <c r="C34" t="s">
        <v>38</v>
      </c>
      <c r="D34" t="s">
        <v>39</v>
      </c>
      <c r="E34" t="s">
        <v>22</v>
      </c>
      <c r="F34" s="5">
        <v>25102.399999999998</v>
      </c>
      <c r="G34" s="5">
        <v>15000</v>
      </c>
      <c r="H34" s="4">
        <f>IF(F34&gt;=G34,SUM(F34*'All Sales'!$L$1),0)</f>
        <v>2510.2399999999998</v>
      </c>
      <c r="I34" t="s">
        <v>15</v>
      </c>
    </row>
    <row r="35" spans="1:9" x14ac:dyDescent="0.3">
      <c r="A35" s="2">
        <v>44256</v>
      </c>
      <c r="B35" t="s">
        <v>37</v>
      </c>
      <c r="C35" t="s">
        <v>38</v>
      </c>
      <c r="D35" t="s">
        <v>39</v>
      </c>
      <c r="E35" t="s">
        <v>22</v>
      </c>
      <c r="F35" s="5">
        <v>27670.9</v>
      </c>
      <c r="G35" s="5">
        <v>15000</v>
      </c>
      <c r="H35" s="4">
        <f>IF(F35&gt;=G35,SUM(F35*'All Sales'!$L$1),0)</f>
        <v>2767.09</v>
      </c>
      <c r="I35" t="s">
        <v>43</v>
      </c>
    </row>
    <row r="36" spans="1:9" x14ac:dyDescent="0.3">
      <c r="A36" s="2">
        <v>44256</v>
      </c>
      <c r="B36" t="s">
        <v>37</v>
      </c>
      <c r="C36" t="s">
        <v>38</v>
      </c>
      <c r="D36" t="s">
        <v>39</v>
      </c>
      <c r="E36" t="s">
        <v>22</v>
      </c>
      <c r="F36" s="5">
        <v>27956.799999999999</v>
      </c>
      <c r="G36" s="5">
        <v>15000</v>
      </c>
      <c r="H36" s="4">
        <f>IF(F36&gt;=G36,SUM(F36*'All Sales'!$L$1),0)</f>
        <v>2795.6800000000003</v>
      </c>
      <c r="I36" t="s">
        <v>15</v>
      </c>
    </row>
    <row r="37" spans="1:9" x14ac:dyDescent="0.3">
      <c r="A37" s="2">
        <v>44256</v>
      </c>
      <c r="B37" t="s">
        <v>44</v>
      </c>
      <c r="C37" t="s">
        <v>45</v>
      </c>
      <c r="D37" t="s">
        <v>46</v>
      </c>
      <c r="E37" t="s">
        <v>22</v>
      </c>
      <c r="F37" s="5">
        <v>31407</v>
      </c>
      <c r="G37" s="5">
        <v>15000</v>
      </c>
      <c r="H37" s="4">
        <f>IF(F37&gt;=G37,SUM(F37*'All Sales'!$L$1),0)</f>
        <v>3140.7000000000003</v>
      </c>
      <c r="I37" t="s">
        <v>15</v>
      </c>
    </row>
    <row r="38" spans="1:9" x14ac:dyDescent="0.3">
      <c r="A38" s="2">
        <v>44256</v>
      </c>
      <c r="B38" t="s">
        <v>53</v>
      </c>
      <c r="C38" t="s">
        <v>54</v>
      </c>
      <c r="D38" t="s">
        <v>55</v>
      </c>
      <c r="E38" t="s">
        <v>22</v>
      </c>
      <c r="F38" s="5">
        <v>35647.5</v>
      </c>
      <c r="G38" s="5">
        <v>15000</v>
      </c>
      <c r="H38" s="4">
        <f>IF(F38&gt;=G38,SUM(F38*'All Sales'!$L$1),0)</f>
        <v>3564.75</v>
      </c>
      <c r="I38" t="s">
        <v>43</v>
      </c>
    </row>
    <row r="39" spans="1:9" x14ac:dyDescent="0.3">
      <c r="A39" s="2">
        <v>44256</v>
      </c>
      <c r="B39" t="s">
        <v>53</v>
      </c>
      <c r="C39" t="s">
        <v>54</v>
      </c>
      <c r="D39" t="s">
        <v>55</v>
      </c>
      <c r="E39" t="s">
        <v>22</v>
      </c>
      <c r="F39" s="5">
        <v>36907.200000000004</v>
      </c>
      <c r="G39" s="5">
        <v>15000</v>
      </c>
      <c r="H39" s="4">
        <f>IF(F39&gt;=G39,SUM(F39*'All Sales'!$L$1),0)</f>
        <v>3690.7200000000007</v>
      </c>
      <c r="I39" t="s">
        <v>15</v>
      </c>
    </row>
    <row r="40" spans="1:9" x14ac:dyDescent="0.3">
      <c r="A40" s="2">
        <v>44287</v>
      </c>
      <c r="B40" t="s">
        <v>53</v>
      </c>
      <c r="C40" t="s">
        <v>54</v>
      </c>
      <c r="D40" t="s">
        <v>55</v>
      </c>
      <c r="E40" t="s">
        <v>22</v>
      </c>
      <c r="F40" s="5">
        <v>5696.4</v>
      </c>
      <c r="G40" s="5">
        <v>15000</v>
      </c>
      <c r="H40" s="4">
        <f>IF(F40&gt;=G40,SUM(F40*'All Sales'!$L$1),0)</f>
        <v>0</v>
      </c>
      <c r="I40" t="s">
        <v>11</v>
      </c>
    </row>
    <row r="41" spans="1:9" x14ac:dyDescent="0.3">
      <c r="A41" s="2">
        <v>44287</v>
      </c>
      <c r="B41" t="s">
        <v>19</v>
      </c>
      <c r="C41" t="s">
        <v>20</v>
      </c>
      <c r="D41" t="s">
        <v>21</v>
      </c>
      <c r="E41" t="s">
        <v>22</v>
      </c>
      <c r="F41" s="5">
        <v>11716.5</v>
      </c>
      <c r="G41" s="5">
        <v>15000</v>
      </c>
      <c r="H41" s="4">
        <f>IF(F41&gt;=G41,SUM(F41*'All Sales'!$L$1),0)</f>
        <v>0</v>
      </c>
      <c r="I41" t="s">
        <v>11</v>
      </c>
    </row>
    <row r="42" spans="1:9" x14ac:dyDescent="0.3">
      <c r="A42" s="2">
        <v>44287</v>
      </c>
      <c r="B42" t="s">
        <v>65</v>
      </c>
      <c r="C42" t="s">
        <v>66</v>
      </c>
      <c r="D42" t="s">
        <v>67</v>
      </c>
      <c r="E42" t="s">
        <v>22</v>
      </c>
      <c r="F42" s="5">
        <v>14416</v>
      </c>
      <c r="G42" s="5">
        <v>15000</v>
      </c>
      <c r="H42" s="4">
        <f>IF(F42&gt;=G42,SUM(F42*'All Sales'!$L$1),0)</f>
        <v>0</v>
      </c>
      <c r="I42" t="s">
        <v>43</v>
      </c>
    </row>
    <row r="43" spans="1:9" x14ac:dyDescent="0.3">
      <c r="A43" s="2">
        <v>44287</v>
      </c>
      <c r="B43" t="s">
        <v>19</v>
      </c>
      <c r="C43" t="s">
        <v>20</v>
      </c>
      <c r="D43" t="s">
        <v>21</v>
      </c>
      <c r="E43" t="s">
        <v>22</v>
      </c>
      <c r="F43" s="5">
        <v>16499.400000000001</v>
      </c>
      <c r="G43" s="5">
        <v>15000</v>
      </c>
      <c r="H43" s="4">
        <f>IF(F43&gt;=G43,SUM(F43*'All Sales'!$L$1),0)</f>
        <v>1649.9400000000003</v>
      </c>
      <c r="I43" t="s">
        <v>15</v>
      </c>
    </row>
    <row r="44" spans="1:9" x14ac:dyDescent="0.3">
      <c r="A44" s="2">
        <v>44287</v>
      </c>
      <c r="B44" t="s">
        <v>53</v>
      </c>
      <c r="C44" t="s">
        <v>54</v>
      </c>
      <c r="D44" t="s">
        <v>55</v>
      </c>
      <c r="E44" t="s">
        <v>22</v>
      </c>
      <c r="F44" s="5">
        <v>16968</v>
      </c>
      <c r="G44" s="5">
        <v>15000</v>
      </c>
      <c r="H44" s="4">
        <f>IF(F44&gt;=G44,SUM(F44*'All Sales'!$L$1),0)</f>
        <v>1696.8000000000002</v>
      </c>
      <c r="I44" t="s">
        <v>43</v>
      </c>
    </row>
    <row r="45" spans="1:9" x14ac:dyDescent="0.3">
      <c r="A45" s="2">
        <v>44287</v>
      </c>
      <c r="B45" t="s">
        <v>44</v>
      </c>
      <c r="C45" t="s">
        <v>45</v>
      </c>
      <c r="D45" t="s">
        <v>46</v>
      </c>
      <c r="E45" t="s">
        <v>22</v>
      </c>
      <c r="F45" s="5">
        <v>17993.5</v>
      </c>
      <c r="G45" s="5">
        <v>15000</v>
      </c>
      <c r="H45" s="4">
        <f>IF(F45&gt;=G45,SUM(F45*'All Sales'!$L$1),0)</f>
        <v>1799.3500000000001</v>
      </c>
      <c r="I45" t="s">
        <v>11</v>
      </c>
    </row>
    <row r="46" spans="1:9" x14ac:dyDescent="0.3">
      <c r="A46" s="2">
        <v>44287</v>
      </c>
      <c r="B46" t="s">
        <v>53</v>
      </c>
      <c r="C46" t="s">
        <v>54</v>
      </c>
      <c r="D46" t="s">
        <v>55</v>
      </c>
      <c r="E46" t="s">
        <v>22</v>
      </c>
      <c r="F46" s="5">
        <v>18188.399999999998</v>
      </c>
      <c r="G46" s="5">
        <v>15000</v>
      </c>
      <c r="H46" s="4">
        <f>IF(F46&gt;=G46,SUM(F46*'All Sales'!$L$1),0)</f>
        <v>1818.84</v>
      </c>
      <c r="I46" t="s">
        <v>15</v>
      </c>
    </row>
    <row r="47" spans="1:9" x14ac:dyDescent="0.3">
      <c r="A47" s="2">
        <v>44317</v>
      </c>
      <c r="B47" t="s">
        <v>65</v>
      </c>
      <c r="C47" t="s">
        <v>66</v>
      </c>
      <c r="D47" t="s">
        <v>67</v>
      </c>
      <c r="E47" t="s">
        <v>22</v>
      </c>
      <c r="F47" s="5">
        <v>9004.7999999999993</v>
      </c>
      <c r="G47" s="5">
        <v>15000</v>
      </c>
      <c r="H47" s="4">
        <f>IF(F47&gt;=G47,SUM(F47*'All Sales'!$L$1),0)</f>
        <v>0</v>
      </c>
      <c r="I47" t="s">
        <v>11</v>
      </c>
    </row>
    <row r="48" spans="1:9" x14ac:dyDescent="0.3">
      <c r="A48" s="2">
        <v>44317</v>
      </c>
      <c r="B48" t="s">
        <v>53</v>
      </c>
      <c r="C48" t="s">
        <v>54</v>
      </c>
      <c r="D48" t="s">
        <v>55</v>
      </c>
      <c r="E48" t="s">
        <v>22</v>
      </c>
      <c r="F48" s="5">
        <v>18826.400000000001</v>
      </c>
      <c r="G48" s="5">
        <v>15000</v>
      </c>
      <c r="H48" s="4">
        <f>IF(F48&gt;=G48,SUM(F48*'All Sales'!$L$1),0)</f>
        <v>1882.6400000000003</v>
      </c>
      <c r="I48" t="s">
        <v>43</v>
      </c>
    </row>
    <row r="49" spans="1:9" x14ac:dyDescent="0.3">
      <c r="A49" s="2">
        <v>44317</v>
      </c>
      <c r="B49" t="s">
        <v>53</v>
      </c>
      <c r="C49" t="s">
        <v>54</v>
      </c>
      <c r="D49" t="s">
        <v>55</v>
      </c>
      <c r="E49" t="s">
        <v>22</v>
      </c>
      <c r="F49" s="5">
        <v>19617.5</v>
      </c>
      <c r="G49" s="5">
        <v>15000</v>
      </c>
      <c r="H49" s="4">
        <f>IF(F49&gt;=G49,SUM(F49*'All Sales'!$L$1),0)</f>
        <v>1961.75</v>
      </c>
      <c r="I49" t="s">
        <v>43</v>
      </c>
    </row>
    <row r="50" spans="1:9" x14ac:dyDescent="0.3">
      <c r="A50" s="2">
        <v>44317</v>
      </c>
      <c r="B50" t="s">
        <v>53</v>
      </c>
      <c r="C50" t="s">
        <v>54</v>
      </c>
      <c r="D50" t="s">
        <v>55</v>
      </c>
      <c r="E50" t="s">
        <v>22</v>
      </c>
      <c r="F50" s="5">
        <v>19836.400000000001</v>
      </c>
      <c r="G50" s="5">
        <v>15000</v>
      </c>
      <c r="H50" s="4">
        <f>IF(F50&gt;=G50,SUM(F50*'All Sales'!$L$1),0)</f>
        <v>1983.6400000000003</v>
      </c>
      <c r="I50" t="s">
        <v>11</v>
      </c>
    </row>
    <row r="51" spans="1:9" x14ac:dyDescent="0.3">
      <c r="A51" s="2">
        <v>44317</v>
      </c>
      <c r="B51" t="s">
        <v>44</v>
      </c>
      <c r="C51" t="s">
        <v>45</v>
      </c>
      <c r="D51" t="s">
        <v>46</v>
      </c>
      <c r="E51" t="s">
        <v>22</v>
      </c>
      <c r="F51" s="5">
        <v>20717.599999999999</v>
      </c>
      <c r="G51" s="5">
        <v>15000</v>
      </c>
      <c r="H51" s="4">
        <f>IF(F51&gt;=G51,SUM(F51*'All Sales'!$L$1),0)</f>
        <v>2071.7599999999998</v>
      </c>
      <c r="I51" t="s">
        <v>15</v>
      </c>
    </row>
    <row r="52" spans="1:9" x14ac:dyDescent="0.3">
      <c r="A52" s="2">
        <v>44317</v>
      </c>
      <c r="B52" t="s">
        <v>37</v>
      </c>
      <c r="C52" t="s">
        <v>38</v>
      </c>
      <c r="D52" t="s">
        <v>39</v>
      </c>
      <c r="E52" t="s">
        <v>22</v>
      </c>
      <c r="F52" s="5">
        <v>23364</v>
      </c>
      <c r="G52" s="5">
        <v>15000</v>
      </c>
      <c r="H52" s="4">
        <f>IF(F52&gt;=G52,SUM(F52*'All Sales'!$L$1),0)</f>
        <v>2336.4</v>
      </c>
      <c r="I52" t="s">
        <v>15</v>
      </c>
    </row>
    <row r="53" spans="1:9" x14ac:dyDescent="0.3">
      <c r="A53" s="2">
        <v>44317</v>
      </c>
      <c r="B53" t="s">
        <v>53</v>
      </c>
      <c r="C53" t="s">
        <v>54</v>
      </c>
      <c r="D53" t="s">
        <v>55</v>
      </c>
      <c r="E53" t="s">
        <v>22</v>
      </c>
      <c r="F53" s="5">
        <v>23997.600000000002</v>
      </c>
      <c r="G53" s="5">
        <v>15000</v>
      </c>
      <c r="H53" s="4">
        <f>IF(F53&gt;=G53,SUM(F53*'All Sales'!$L$1),0)</f>
        <v>2399.7600000000002</v>
      </c>
      <c r="I53" t="s">
        <v>11</v>
      </c>
    </row>
    <row r="54" spans="1:9" x14ac:dyDescent="0.3">
      <c r="A54" s="2">
        <v>44317</v>
      </c>
      <c r="B54" t="s">
        <v>65</v>
      </c>
      <c r="C54" t="s">
        <v>66</v>
      </c>
      <c r="D54" t="s">
        <v>67</v>
      </c>
      <c r="E54" t="s">
        <v>22</v>
      </c>
      <c r="F54" s="5">
        <v>27916.399999999998</v>
      </c>
      <c r="G54" s="5">
        <v>15000</v>
      </c>
      <c r="H54" s="4">
        <f>IF(F54&gt;=G54,SUM(F54*'All Sales'!$L$1),0)</f>
        <v>2791.64</v>
      </c>
      <c r="I54" t="s">
        <v>43</v>
      </c>
    </row>
    <row r="55" spans="1:9" x14ac:dyDescent="0.3">
      <c r="A55" s="2">
        <v>44317</v>
      </c>
      <c r="B55" t="s">
        <v>65</v>
      </c>
      <c r="C55" t="s">
        <v>66</v>
      </c>
      <c r="D55" t="s">
        <v>67</v>
      </c>
      <c r="E55" t="s">
        <v>22</v>
      </c>
      <c r="F55" s="5">
        <v>42249.1</v>
      </c>
      <c r="G55" s="5">
        <v>15000</v>
      </c>
      <c r="H55" s="4">
        <f>IF(F55&gt;=G55,SUM(F55*'All Sales'!$L$1),0)</f>
        <v>4224.91</v>
      </c>
      <c r="I55" t="s">
        <v>15</v>
      </c>
    </row>
    <row r="56" spans="1:9" x14ac:dyDescent="0.3">
      <c r="A56" s="2">
        <v>44348</v>
      </c>
      <c r="B56" t="s">
        <v>44</v>
      </c>
      <c r="C56" t="s">
        <v>45</v>
      </c>
      <c r="D56" t="s">
        <v>46</v>
      </c>
      <c r="E56" t="s">
        <v>22</v>
      </c>
      <c r="F56" s="5">
        <v>9574.7999999999993</v>
      </c>
      <c r="G56" s="5">
        <v>15000</v>
      </c>
      <c r="H56" s="4">
        <f>IF(F56&gt;=G56,SUM(F56*'All Sales'!$L$1),0)</f>
        <v>0</v>
      </c>
      <c r="I56" t="s">
        <v>15</v>
      </c>
    </row>
    <row r="57" spans="1:9" x14ac:dyDescent="0.3">
      <c r="A57" s="2">
        <v>44348</v>
      </c>
      <c r="B57" t="s">
        <v>44</v>
      </c>
      <c r="C57" t="s">
        <v>45</v>
      </c>
      <c r="D57" t="s">
        <v>46</v>
      </c>
      <c r="E57" t="s">
        <v>22</v>
      </c>
      <c r="F57" s="5">
        <v>14301.6</v>
      </c>
      <c r="G57" s="5">
        <v>15000</v>
      </c>
      <c r="H57" s="4">
        <f>IF(F57&gt;=G57,SUM(F57*'All Sales'!$L$1),0)</f>
        <v>0</v>
      </c>
      <c r="I57" t="s">
        <v>15</v>
      </c>
    </row>
    <row r="58" spans="1:9" x14ac:dyDescent="0.3">
      <c r="A58" s="2">
        <v>44348</v>
      </c>
      <c r="B58" t="s">
        <v>37</v>
      </c>
      <c r="C58" t="s">
        <v>38</v>
      </c>
      <c r="D58" t="s">
        <v>39</v>
      </c>
      <c r="E58" t="s">
        <v>22</v>
      </c>
      <c r="F58" s="5">
        <v>15061.2</v>
      </c>
      <c r="G58" s="5">
        <v>15000</v>
      </c>
      <c r="H58" s="4">
        <f>IF(F58&gt;=G58,SUM(F58*'All Sales'!$L$1),0)</f>
        <v>1506.1200000000001</v>
      </c>
      <c r="I58" t="s">
        <v>15</v>
      </c>
    </row>
    <row r="59" spans="1:9" x14ac:dyDescent="0.3">
      <c r="A59" s="2">
        <v>44348</v>
      </c>
      <c r="B59" t="s">
        <v>53</v>
      </c>
      <c r="C59" t="s">
        <v>54</v>
      </c>
      <c r="D59" t="s">
        <v>55</v>
      </c>
      <c r="E59" t="s">
        <v>22</v>
      </c>
      <c r="F59" s="5">
        <v>17262</v>
      </c>
      <c r="G59" s="5">
        <v>15000</v>
      </c>
      <c r="H59" s="4">
        <f>IF(F59&gt;=G59,SUM(F59*'All Sales'!$L$1),0)</f>
        <v>1726.2</v>
      </c>
      <c r="I59" t="s">
        <v>15</v>
      </c>
    </row>
    <row r="60" spans="1:9" x14ac:dyDescent="0.3">
      <c r="A60" s="2">
        <v>44348</v>
      </c>
      <c r="B60" t="s">
        <v>65</v>
      </c>
      <c r="C60" t="s">
        <v>66</v>
      </c>
      <c r="D60" t="s">
        <v>67</v>
      </c>
      <c r="E60" t="s">
        <v>22</v>
      </c>
      <c r="F60" s="5">
        <v>37192.5</v>
      </c>
      <c r="G60" s="5">
        <v>15000</v>
      </c>
      <c r="H60" s="4">
        <f>IF(F60&gt;=G60,SUM(F60*'All Sales'!$L$1),0)</f>
        <v>3719.25</v>
      </c>
      <c r="I60" t="s">
        <v>43</v>
      </c>
    </row>
    <row r="61" spans="1:9" x14ac:dyDescent="0.3">
      <c r="A61" s="2">
        <v>44348</v>
      </c>
      <c r="B61" t="s">
        <v>37</v>
      </c>
      <c r="C61" t="s">
        <v>38</v>
      </c>
      <c r="D61" t="s">
        <v>39</v>
      </c>
      <c r="E61" t="s">
        <v>22</v>
      </c>
      <c r="F61" s="5">
        <v>39653.9</v>
      </c>
      <c r="G61" s="5">
        <v>15000</v>
      </c>
      <c r="H61" s="4">
        <f>IF(F61&gt;=G61,SUM(F61*'All Sales'!$L$1),0)</f>
        <v>3965.3900000000003</v>
      </c>
      <c r="I61" t="s">
        <v>43</v>
      </c>
    </row>
    <row r="62" spans="1:9" x14ac:dyDescent="0.3">
      <c r="A62" s="2">
        <v>44378</v>
      </c>
      <c r="B62" t="s">
        <v>37</v>
      </c>
      <c r="C62" t="s">
        <v>38</v>
      </c>
      <c r="D62" t="s">
        <v>39</v>
      </c>
      <c r="E62" t="s">
        <v>22</v>
      </c>
      <c r="F62" s="5">
        <v>3465</v>
      </c>
      <c r="G62" s="5">
        <v>15000</v>
      </c>
      <c r="H62" s="4">
        <f>IF(F62&gt;=G62,SUM(F62*'All Sales'!$L$1),0)</f>
        <v>0</v>
      </c>
      <c r="I62" t="s">
        <v>15</v>
      </c>
    </row>
    <row r="63" spans="1:9" x14ac:dyDescent="0.3">
      <c r="A63" s="2">
        <v>44378</v>
      </c>
      <c r="B63" t="s">
        <v>53</v>
      </c>
      <c r="C63" t="s">
        <v>54</v>
      </c>
      <c r="D63" t="s">
        <v>55</v>
      </c>
      <c r="E63" t="s">
        <v>22</v>
      </c>
      <c r="F63" s="5">
        <v>5332.7999999999993</v>
      </c>
      <c r="G63" s="5">
        <v>15000</v>
      </c>
      <c r="H63" s="4">
        <f>IF(F63&gt;=G63,SUM(F63*'All Sales'!$L$1),0)</f>
        <v>0</v>
      </c>
      <c r="I63" t="s">
        <v>15</v>
      </c>
    </row>
    <row r="64" spans="1:9" x14ac:dyDescent="0.3">
      <c r="A64" s="2">
        <v>44378</v>
      </c>
      <c r="B64" t="s">
        <v>44</v>
      </c>
      <c r="C64" t="s">
        <v>45</v>
      </c>
      <c r="D64" t="s">
        <v>46</v>
      </c>
      <c r="E64" t="s">
        <v>22</v>
      </c>
      <c r="F64" s="5">
        <v>8065.5999999999995</v>
      </c>
      <c r="G64" s="5">
        <v>15000</v>
      </c>
      <c r="H64" s="4">
        <f>IF(F64&gt;=G64,SUM(F64*'All Sales'!$L$1),0)</f>
        <v>0</v>
      </c>
      <c r="I64" t="s">
        <v>43</v>
      </c>
    </row>
    <row r="65" spans="1:9" x14ac:dyDescent="0.3">
      <c r="A65" s="2">
        <v>44378</v>
      </c>
      <c r="B65" t="s">
        <v>44</v>
      </c>
      <c r="C65" t="s">
        <v>45</v>
      </c>
      <c r="D65" t="s">
        <v>46</v>
      </c>
      <c r="E65" t="s">
        <v>22</v>
      </c>
      <c r="F65" s="5">
        <v>10067.200000000001</v>
      </c>
      <c r="G65" s="5">
        <v>15000</v>
      </c>
      <c r="H65" s="4">
        <f>IF(F65&gt;=G65,SUM(F65*'All Sales'!$L$1),0)</f>
        <v>0</v>
      </c>
      <c r="I65" t="s">
        <v>43</v>
      </c>
    </row>
    <row r="66" spans="1:9" x14ac:dyDescent="0.3">
      <c r="A66" s="2">
        <v>44378</v>
      </c>
      <c r="B66" t="s">
        <v>44</v>
      </c>
      <c r="C66" t="s">
        <v>45</v>
      </c>
      <c r="D66" t="s">
        <v>46</v>
      </c>
      <c r="E66" t="s">
        <v>22</v>
      </c>
      <c r="F66" s="5">
        <v>10648.999999999998</v>
      </c>
      <c r="G66" s="5">
        <v>15000</v>
      </c>
      <c r="H66" s="4">
        <f>IF(F66&gt;=G66,SUM(F66*'All Sales'!$L$1),0)</f>
        <v>0</v>
      </c>
      <c r="I66" t="s">
        <v>43</v>
      </c>
    </row>
    <row r="67" spans="1:9" x14ac:dyDescent="0.3">
      <c r="A67" s="2">
        <v>44378</v>
      </c>
      <c r="B67" t="s">
        <v>53</v>
      </c>
      <c r="C67" t="s">
        <v>54</v>
      </c>
      <c r="D67" t="s">
        <v>55</v>
      </c>
      <c r="E67" t="s">
        <v>22</v>
      </c>
      <c r="F67" s="5">
        <v>10679.400000000001</v>
      </c>
      <c r="G67" s="5">
        <v>15000</v>
      </c>
      <c r="H67" s="4">
        <f>IF(F67&gt;=G67,SUM(F67*'All Sales'!$L$1),0)</f>
        <v>0</v>
      </c>
      <c r="I67" t="s">
        <v>43</v>
      </c>
    </row>
    <row r="68" spans="1:9" x14ac:dyDescent="0.3">
      <c r="A68" s="2">
        <v>44378</v>
      </c>
      <c r="B68" t="s">
        <v>65</v>
      </c>
      <c r="C68" t="s">
        <v>66</v>
      </c>
      <c r="D68" t="s">
        <v>67</v>
      </c>
      <c r="E68" t="s">
        <v>22</v>
      </c>
      <c r="F68" s="5">
        <v>11155.5</v>
      </c>
      <c r="G68" s="5">
        <v>15000</v>
      </c>
      <c r="H68" s="4">
        <f>IF(F68&gt;=G68,SUM(F68*'All Sales'!$L$1),0)</f>
        <v>0</v>
      </c>
      <c r="I68" t="s">
        <v>11</v>
      </c>
    </row>
    <row r="69" spans="1:9" x14ac:dyDescent="0.3">
      <c r="A69" s="2">
        <v>44378</v>
      </c>
      <c r="B69" t="s">
        <v>44</v>
      </c>
      <c r="C69" t="s">
        <v>45</v>
      </c>
      <c r="D69" t="s">
        <v>46</v>
      </c>
      <c r="E69" t="s">
        <v>22</v>
      </c>
      <c r="F69" s="5">
        <v>11543</v>
      </c>
      <c r="G69" s="5">
        <v>15000</v>
      </c>
      <c r="H69" s="4">
        <f>IF(F69&gt;=G69,SUM(F69*'All Sales'!$L$1),0)</f>
        <v>0</v>
      </c>
      <c r="I69" t="s">
        <v>11</v>
      </c>
    </row>
    <row r="70" spans="1:9" x14ac:dyDescent="0.3">
      <c r="A70" s="2">
        <v>44378</v>
      </c>
      <c r="B70" t="s">
        <v>44</v>
      </c>
      <c r="C70" t="s">
        <v>45</v>
      </c>
      <c r="D70" t="s">
        <v>46</v>
      </c>
      <c r="E70" t="s">
        <v>22</v>
      </c>
      <c r="F70" s="5">
        <v>15633.199999999999</v>
      </c>
      <c r="G70" s="5">
        <v>15000</v>
      </c>
      <c r="H70" s="4">
        <f>IF(F70&gt;=G70,SUM(F70*'All Sales'!$L$1),0)</f>
        <v>1563.32</v>
      </c>
      <c r="I70" t="s">
        <v>15</v>
      </c>
    </row>
    <row r="71" spans="1:9" x14ac:dyDescent="0.3">
      <c r="A71" s="2">
        <v>44378</v>
      </c>
      <c r="B71" t="s">
        <v>44</v>
      </c>
      <c r="C71" t="s">
        <v>45</v>
      </c>
      <c r="D71" t="s">
        <v>46</v>
      </c>
      <c r="E71" t="s">
        <v>22</v>
      </c>
      <c r="F71" s="5">
        <v>20868.399999999998</v>
      </c>
      <c r="G71" s="5">
        <v>15000</v>
      </c>
      <c r="H71" s="4">
        <f>IF(F71&gt;=G71,SUM(F71*'All Sales'!$L$1),0)</f>
        <v>2086.8399999999997</v>
      </c>
      <c r="I71" t="s">
        <v>15</v>
      </c>
    </row>
    <row r="72" spans="1:9" x14ac:dyDescent="0.3">
      <c r="A72" s="2">
        <v>44378</v>
      </c>
      <c r="B72" t="s">
        <v>44</v>
      </c>
      <c r="C72" t="s">
        <v>45</v>
      </c>
      <c r="D72" t="s">
        <v>46</v>
      </c>
      <c r="E72" t="s">
        <v>22</v>
      </c>
      <c r="F72" s="5">
        <v>24395.100000000002</v>
      </c>
      <c r="G72" s="5">
        <v>15000</v>
      </c>
      <c r="H72" s="4">
        <f>IF(F72&gt;=G72,SUM(F72*'All Sales'!$L$1),0)</f>
        <v>2439.5100000000002</v>
      </c>
      <c r="I72" t="s">
        <v>11</v>
      </c>
    </row>
    <row r="73" spans="1:9" x14ac:dyDescent="0.3">
      <c r="A73" s="2">
        <v>44409</v>
      </c>
      <c r="B73" t="s">
        <v>44</v>
      </c>
      <c r="C73" t="s">
        <v>45</v>
      </c>
      <c r="D73" t="s">
        <v>46</v>
      </c>
      <c r="E73" t="s">
        <v>22</v>
      </c>
      <c r="F73" s="5">
        <v>3760.5</v>
      </c>
      <c r="G73" s="5">
        <v>15000</v>
      </c>
      <c r="H73" s="4">
        <f>IF(F73&gt;=G73,SUM(F73*'All Sales'!$L$1),0)</f>
        <v>0</v>
      </c>
      <c r="I73" t="s">
        <v>11</v>
      </c>
    </row>
    <row r="74" spans="1:9" x14ac:dyDescent="0.3">
      <c r="A74" s="2">
        <v>44409</v>
      </c>
      <c r="B74" t="s">
        <v>44</v>
      </c>
      <c r="C74" t="s">
        <v>45</v>
      </c>
      <c r="D74" t="s">
        <v>46</v>
      </c>
      <c r="E74" t="s">
        <v>22</v>
      </c>
      <c r="F74" s="5">
        <v>4322.8</v>
      </c>
      <c r="G74" s="5">
        <v>15000</v>
      </c>
      <c r="H74" s="4">
        <f>IF(F74&gt;=G74,SUM(F74*'All Sales'!$L$1),0)</f>
        <v>0</v>
      </c>
      <c r="I74" t="s">
        <v>43</v>
      </c>
    </row>
    <row r="75" spans="1:9" x14ac:dyDescent="0.3">
      <c r="A75" s="2">
        <v>44409</v>
      </c>
      <c r="B75" t="s">
        <v>44</v>
      </c>
      <c r="C75" t="s">
        <v>45</v>
      </c>
      <c r="D75" t="s">
        <v>46</v>
      </c>
      <c r="E75" t="s">
        <v>22</v>
      </c>
      <c r="F75" s="5">
        <v>9697.6</v>
      </c>
      <c r="G75" s="5">
        <v>15000</v>
      </c>
      <c r="H75" s="4">
        <f>IF(F75&gt;=G75,SUM(F75*'All Sales'!$L$1),0)</f>
        <v>0</v>
      </c>
      <c r="I75" t="s">
        <v>15</v>
      </c>
    </row>
    <row r="76" spans="1:9" x14ac:dyDescent="0.3">
      <c r="A76" s="2">
        <v>44409</v>
      </c>
      <c r="B76" t="s">
        <v>44</v>
      </c>
      <c r="C76" t="s">
        <v>45</v>
      </c>
      <c r="D76" t="s">
        <v>46</v>
      </c>
      <c r="E76" t="s">
        <v>22</v>
      </c>
      <c r="F76" s="5">
        <v>10391.699999999999</v>
      </c>
      <c r="G76" s="5">
        <v>15000</v>
      </c>
      <c r="H76" s="4">
        <f>IF(F76&gt;=G76,SUM(F76*'All Sales'!$L$1),0)</f>
        <v>0</v>
      </c>
      <c r="I76" t="s">
        <v>43</v>
      </c>
    </row>
    <row r="77" spans="1:9" x14ac:dyDescent="0.3">
      <c r="A77" s="2">
        <v>44409</v>
      </c>
      <c r="B77" t="s">
        <v>65</v>
      </c>
      <c r="C77" t="s">
        <v>66</v>
      </c>
      <c r="D77" t="s">
        <v>67</v>
      </c>
      <c r="E77" t="s">
        <v>22</v>
      </c>
      <c r="F77" s="5">
        <v>15670.2</v>
      </c>
      <c r="G77" s="5">
        <v>15000</v>
      </c>
      <c r="H77" s="4">
        <f>IF(F77&gt;=G77,SUM(F77*'All Sales'!$L$1),0)</f>
        <v>1567.0200000000002</v>
      </c>
      <c r="I77" t="s">
        <v>43</v>
      </c>
    </row>
    <row r="78" spans="1:9" x14ac:dyDescent="0.3">
      <c r="A78" s="2">
        <v>44409</v>
      </c>
      <c r="B78" t="s">
        <v>53</v>
      </c>
      <c r="C78" t="s">
        <v>54</v>
      </c>
      <c r="D78" t="s">
        <v>55</v>
      </c>
      <c r="E78" t="s">
        <v>22</v>
      </c>
      <c r="F78" s="5">
        <v>22477.9</v>
      </c>
      <c r="G78" s="5">
        <v>15000</v>
      </c>
      <c r="H78" s="4">
        <f>IF(F78&gt;=G78,SUM(F78*'All Sales'!$L$1),0)</f>
        <v>2247.7900000000004</v>
      </c>
      <c r="I78" t="s">
        <v>15</v>
      </c>
    </row>
    <row r="79" spans="1:9" x14ac:dyDescent="0.3">
      <c r="A79" s="2">
        <v>44409</v>
      </c>
      <c r="B79" t="s">
        <v>53</v>
      </c>
      <c r="C79" t="s">
        <v>54</v>
      </c>
      <c r="D79" t="s">
        <v>55</v>
      </c>
      <c r="E79" t="s">
        <v>22</v>
      </c>
      <c r="F79" s="5">
        <v>36088.1</v>
      </c>
      <c r="G79" s="5">
        <v>15000</v>
      </c>
      <c r="H79" s="4">
        <f>IF(F79&gt;=G79,SUM(F79*'All Sales'!$L$1),0)</f>
        <v>3608.81</v>
      </c>
      <c r="I79" t="s">
        <v>43</v>
      </c>
    </row>
    <row r="80" spans="1:9" x14ac:dyDescent="0.3">
      <c r="A80" s="2">
        <v>44409</v>
      </c>
      <c r="B80" t="s">
        <v>19</v>
      </c>
      <c r="C80" t="s">
        <v>20</v>
      </c>
      <c r="D80" t="s">
        <v>21</v>
      </c>
      <c r="E80" t="s">
        <v>22</v>
      </c>
      <c r="F80" s="5">
        <v>43388.100000000006</v>
      </c>
      <c r="G80" s="5">
        <v>15000</v>
      </c>
      <c r="H80" s="4">
        <f>IF(F80&gt;=G80,SUM(F80*'All Sales'!$L$1),0)</f>
        <v>4338.8100000000004</v>
      </c>
      <c r="I80" t="s">
        <v>15</v>
      </c>
    </row>
    <row r="81" spans="1:9" x14ac:dyDescent="0.3">
      <c r="A81" s="2">
        <v>44440</v>
      </c>
      <c r="B81" t="s">
        <v>37</v>
      </c>
      <c r="C81" t="s">
        <v>38</v>
      </c>
      <c r="D81" t="s">
        <v>39</v>
      </c>
      <c r="E81" t="s">
        <v>22</v>
      </c>
      <c r="F81" s="5">
        <v>7714</v>
      </c>
      <c r="G81" s="5">
        <v>15000</v>
      </c>
      <c r="H81" s="4">
        <f>IF(F81&gt;=G81,SUM(F81*'All Sales'!$L$1),0)</f>
        <v>0</v>
      </c>
      <c r="I81" t="s">
        <v>11</v>
      </c>
    </row>
    <row r="82" spans="1:9" x14ac:dyDescent="0.3">
      <c r="A82" s="2">
        <v>44440</v>
      </c>
      <c r="B82" t="s">
        <v>19</v>
      </c>
      <c r="C82" t="s">
        <v>20</v>
      </c>
      <c r="D82" t="s">
        <v>21</v>
      </c>
      <c r="E82" t="s">
        <v>22</v>
      </c>
      <c r="F82" s="5">
        <v>15152.399999999998</v>
      </c>
      <c r="G82" s="5">
        <v>15000</v>
      </c>
      <c r="H82" s="4">
        <f>IF(F82&gt;=G82,SUM(F82*'All Sales'!$L$1),0)</f>
        <v>1515.2399999999998</v>
      </c>
      <c r="I82" t="s">
        <v>43</v>
      </c>
    </row>
    <row r="83" spans="1:9" x14ac:dyDescent="0.3">
      <c r="A83" s="2">
        <v>44440</v>
      </c>
      <c r="B83" t="s">
        <v>44</v>
      </c>
      <c r="C83" t="s">
        <v>45</v>
      </c>
      <c r="D83" t="s">
        <v>46</v>
      </c>
      <c r="E83" t="s">
        <v>22</v>
      </c>
      <c r="F83" s="5">
        <v>16363.900000000001</v>
      </c>
      <c r="G83" s="5">
        <v>15000</v>
      </c>
      <c r="H83" s="4">
        <f>IF(F83&gt;=G83,SUM(F83*'All Sales'!$L$1),0)</f>
        <v>1636.3900000000003</v>
      </c>
      <c r="I83" t="s">
        <v>11</v>
      </c>
    </row>
    <row r="84" spans="1:9" x14ac:dyDescent="0.3">
      <c r="A84" s="2">
        <v>44470</v>
      </c>
      <c r="B84" t="s">
        <v>19</v>
      </c>
      <c r="C84" t="s">
        <v>20</v>
      </c>
      <c r="D84" t="s">
        <v>21</v>
      </c>
      <c r="E84" t="s">
        <v>22</v>
      </c>
      <c r="F84" s="5">
        <v>2997.2</v>
      </c>
      <c r="G84" s="5">
        <v>15000</v>
      </c>
      <c r="H84" s="4">
        <f>IF(F84&gt;=G84,SUM(F84*'All Sales'!$L$1),0)</f>
        <v>0</v>
      </c>
      <c r="I84" t="s">
        <v>11</v>
      </c>
    </row>
    <row r="85" spans="1:9" x14ac:dyDescent="0.3">
      <c r="A85" s="2">
        <v>44470</v>
      </c>
      <c r="B85" t="s">
        <v>37</v>
      </c>
      <c r="C85" t="s">
        <v>38</v>
      </c>
      <c r="D85" t="s">
        <v>39</v>
      </c>
      <c r="E85" t="s">
        <v>22</v>
      </c>
      <c r="F85" s="5">
        <v>7195.9999999999991</v>
      </c>
      <c r="G85" s="5">
        <v>15000</v>
      </c>
      <c r="H85" s="4">
        <f>IF(F85&gt;=G85,SUM(F85*'All Sales'!$L$1),0)</f>
        <v>0</v>
      </c>
      <c r="I85" t="s">
        <v>15</v>
      </c>
    </row>
    <row r="86" spans="1:9" x14ac:dyDescent="0.3">
      <c r="A86" s="2">
        <v>44470</v>
      </c>
      <c r="B86" t="s">
        <v>53</v>
      </c>
      <c r="C86" t="s">
        <v>54</v>
      </c>
      <c r="D86" t="s">
        <v>55</v>
      </c>
      <c r="E86" t="s">
        <v>22</v>
      </c>
      <c r="F86" s="5">
        <v>10595.2</v>
      </c>
      <c r="G86" s="5">
        <v>15000</v>
      </c>
      <c r="H86" s="4">
        <f>IF(F86&gt;=G86,SUM(F86*'All Sales'!$L$1),0)</f>
        <v>0</v>
      </c>
      <c r="I86" t="s">
        <v>43</v>
      </c>
    </row>
    <row r="87" spans="1:9" x14ac:dyDescent="0.3">
      <c r="A87" s="2">
        <v>44470</v>
      </c>
      <c r="B87" t="s">
        <v>37</v>
      </c>
      <c r="C87" t="s">
        <v>38</v>
      </c>
      <c r="D87" t="s">
        <v>39</v>
      </c>
      <c r="E87" t="s">
        <v>22</v>
      </c>
      <c r="F87" s="5">
        <v>10694.7</v>
      </c>
      <c r="G87" s="5">
        <v>15000</v>
      </c>
      <c r="H87" s="4">
        <f>IF(F87&gt;=G87,SUM(F87*'All Sales'!$L$1),0)</f>
        <v>0</v>
      </c>
      <c r="I87" t="s">
        <v>43</v>
      </c>
    </row>
    <row r="88" spans="1:9" x14ac:dyDescent="0.3">
      <c r="A88" s="2">
        <v>44470</v>
      </c>
      <c r="B88" t="s">
        <v>53</v>
      </c>
      <c r="C88" t="s">
        <v>54</v>
      </c>
      <c r="D88" t="s">
        <v>55</v>
      </c>
      <c r="E88" t="s">
        <v>22</v>
      </c>
      <c r="F88" s="5">
        <v>14235.4</v>
      </c>
      <c r="G88" s="5">
        <v>15000</v>
      </c>
      <c r="H88" s="4">
        <f>IF(F88&gt;=G88,SUM(F88*'All Sales'!$L$1),0)</f>
        <v>0</v>
      </c>
      <c r="I88" t="s">
        <v>43</v>
      </c>
    </row>
    <row r="89" spans="1:9" x14ac:dyDescent="0.3">
      <c r="A89" s="2">
        <v>44470</v>
      </c>
      <c r="B89" t="s">
        <v>53</v>
      </c>
      <c r="C89" t="s">
        <v>54</v>
      </c>
      <c r="D89" t="s">
        <v>55</v>
      </c>
      <c r="E89" t="s">
        <v>22</v>
      </c>
      <c r="F89" s="5">
        <v>36530.199999999997</v>
      </c>
      <c r="G89" s="5">
        <v>15000</v>
      </c>
      <c r="H89" s="4">
        <f>IF(F89&gt;=G89,SUM(F89*'All Sales'!$L$1),0)</f>
        <v>3653.02</v>
      </c>
      <c r="I89" t="s">
        <v>15</v>
      </c>
    </row>
    <row r="90" spans="1:9" x14ac:dyDescent="0.3">
      <c r="A90" s="2">
        <v>44470</v>
      </c>
      <c r="B90" t="s">
        <v>65</v>
      </c>
      <c r="C90" t="s">
        <v>66</v>
      </c>
      <c r="D90" t="s">
        <v>67</v>
      </c>
      <c r="E90" t="s">
        <v>22</v>
      </c>
      <c r="F90" s="5">
        <v>36896.199999999997</v>
      </c>
      <c r="G90" s="5">
        <v>15000</v>
      </c>
      <c r="H90" s="4">
        <f>IF(F90&gt;=G90,SUM(F90*'All Sales'!$L$1),0)</f>
        <v>3689.62</v>
      </c>
      <c r="I90" t="s">
        <v>43</v>
      </c>
    </row>
    <row r="91" spans="1:9" x14ac:dyDescent="0.3">
      <c r="A91" s="2">
        <v>44470</v>
      </c>
      <c r="B91" t="s">
        <v>19</v>
      </c>
      <c r="C91" t="s">
        <v>20</v>
      </c>
      <c r="D91" t="s">
        <v>21</v>
      </c>
      <c r="E91" t="s">
        <v>22</v>
      </c>
      <c r="F91" s="5">
        <v>41420.699999999997</v>
      </c>
      <c r="G91" s="5">
        <v>15000</v>
      </c>
      <c r="H91" s="4">
        <f>IF(F91&gt;=G91,SUM(F91*'All Sales'!$L$1),0)</f>
        <v>4142.07</v>
      </c>
      <c r="I91" t="s">
        <v>11</v>
      </c>
    </row>
    <row r="92" spans="1:9" x14ac:dyDescent="0.3">
      <c r="A92" s="2">
        <v>44501</v>
      </c>
      <c r="B92" t="s">
        <v>53</v>
      </c>
      <c r="C92" t="s">
        <v>54</v>
      </c>
      <c r="D92" t="s">
        <v>55</v>
      </c>
      <c r="E92" t="s">
        <v>22</v>
      </c>
      <c r="F92" s="5">
        <v>6900</v>
      </c>
      <c r="G92" s="5">
        <v>15000</v>
      </c>
      <c r="H92" s="4">
        <f>IF(F92&gt;=G92,SUM(F92*'All Sales'!$L$1),0)</f>
        <v>0</v>
      </c>
      <c r="I92" t="s">
        <v>15</v>
      </c>
    </row>
    <row r="93" spans="1:9" x14ac:dyDescent="0.3">
      <c r="A93" s="2">
        <v>44501</v>
      </c>
      <c r="B93" t="s">
        <v>65</v>
      </c>
      <c r="C93" t="s">
        <v>66</v>
      </c>
      <c r="D93" t="s">
        <v>67</v>
      </c>
      <c r="E93" t="s">
        <v>22</v>
      </c>
      <c r="F93" s="5">
        <v>9683</v>
      </c>
      <c r="G93" s="5">
        <v>15000</v>
      </c>
      <c r="H93" s="4">
        <f>IF(F93&gt;=G93,SUM(F93*'All Sales'!$L$1),0)</f>
        <v>0</v>
      </c>
      <c r="I93" t="s">
        <v>43</v>
      </c>
    </row>
    <row r="94" spans="1:9" x14ac:dyDescent="0.3">
      <c r="A94" s="2">
        <v>44501</v>
      </c>
      <c r="B94" t="s">
        <v>44</v>
      </c>
      <c r="C94" t="s">
        <v>45</v>
      </c>
      <c r="D94" t="s">
        <v>46</v>
      </c>
      <c r="E94" t="s">
        <v>22</v>
      </c>
      <c r="F94" s="5">
        <v>14302.9</v>
      </c>
      <c r="G94" s="5">
        <v>15000</v>
      </c>
      <c r="H94" s="4">
        <f>IF(F94&gt;=G94,SUM(F94*'All Sales'!$L$1),0)</f>
        <v>0</v>
      </c>
      <c r="I94" t="s">
        <v>11</v>
      </c>
    </row>
    <row r="95" spans="1:9" x14ac:dyDescent="0.3">
      <c r="A95" s="2">
        <v>44501</v>
      </c>
      <c r="B95" t="s">
        <v>19</v>
      </c>
      <c r="C95" t="s">
        <v>20</v>
      </c>
      <c r="D95" t="s">
        <v>21</v>
      </c>
      <c r="E95" t="s">
        <v>22</v>
      </c>
      <c r="F95" s="5">
        <v>16806.400000000001</v>
      </c>
      <c r="G95" s="5">
        <v>15000</v>
      </c>
      <c r="H95" s="4">
        <f>IF(F95&gt;=G95,SUM(F95*'All Sales'!$L$1),0)</f>
        <v>1680.6400000000003</v>
      </c>
      <c r="I95" t="s">
        <v>11</v>
      </c>
    </row>
    <row r="96" spans="1:9" x14ac:dyDescent="0.3">
      <c r="A96" s="2">
        <v>44501</v>
      </c>
      <c r="B96" t="s">
        <v>37</v>
      </c>
      <c r="C96" t="s">
        <v>38</v>
      </c>
      <c r="D96" t="s">
        <v>39</v>
      </c>
      <c r="E96" t="s">
        <v>22</v>
      </c>
      <c r="F96" s="5">
        <v>20797.200000000004</v>
      </c>
      <c r="G96" s="5">
        <v>15000</v>
      </c>
      <c r="H96" s="4">
        <f>IF(F96&gt;=G96,SUM(F96*'All Sales'!$L$1),0)</f>
        <v>2079.7200000000007</v>
      </c>
      <c r="I96" t="s">
        <v>15</v>
      </c>
    </row>
    <row r="97" spans="1:9" x14ac:dyDescent="0.3">
      <c r="A97" s="2">
        <v>44501</v>
      </c>
      <c r="B97" t="s">
        <v>65</v>
      </c>
      <c r="C97" t="s">
        <v>66</v>
      </c>
      <c r="D97" t="s">
        <v>67</v>
      </c>
      <c r="E97" t="s">
        <v>22</v>
      </c>
      <c r="F97" s="5">
        <v>26866</v>
      </c>
      <c r="G97" s="5">
        <v>15000</v>
      </c>
      <c r="H97" s="4">
        <f>IF(F97&gt;=G97,SUM(F97*'All Sales'!$L$1),0)</f>
        <v>2686.6000000000004</v>
      </c>
      <c r="I97" t="s">
        <v>43</v>
      </c>
    </row>
    <row r="98" spans="1:9" x14ac:dyDescent="0.3">
      <c r="A98" s="2">
        <v>44531</v>
      </c>
      <c r="B98" t="s">
        <v>65</v>
      </c>
      <c r="C98" t="s">
        <v>66</v>
      </c>
      <c r="D98" t="s">
        <v>67</v>
      </c>
      <c r="E98" t="s">
        <v>22</v>
      </c>
      <c r="F98" s="5">
        <v>7009.2000000000007</v>
      </c>
      <c r="G98" s="5">
        <v>15000</v>
      </c>
      <c r="H98" s="4">
        <f>IF(F98&gt;=G98,SUM(F98*'All Sales'!$L$1),0)</f>
        <v>0</v>
      </c>
      <c r="I98" t="s">
        <v>15</v>
      </c>
    </row>
    <row r="99" spans="1:9" x14ac:dyDescent="0.3">
      <c r="A99" s="2">
        <v>44531</v>
      </c>
      <c r="B99" t="s">
        <v>53</v>
      </c>
      <c r="C99" t="s">
        <v>54</v>
      </c>
      <c r="D99" t="s">
        <v>55</v>
      </c>
      <c r="E99" t="s">
        <v>22</v>
      </c>
      <c r="F99" s="5">
        <v>7088.9</v>
      </c>
      <c r="G99" s="5">
        <v>15000</v>
      </c>
      <c r="H99" s="4">
        <f>IF(F99&gt;=G99,SUM(F99*'All Sales'!$L$1),0)</f>
        <v>0</v>
      </c>
      <c r="I99" t="s">
        <v>11</v>
      </c>
    </row>
    <row r="100" spans="1:9" x14ac:dyDescent="0.3">
      <c r="A100" s="2">
        <v>44531</v>
      </c>
      <c r="B100" t="s">
        <v>65</v>
      </c>
      <c r="C100" t="s">
        <v>66</v>
      </c>
      <c r="D100" t="s">
        <v>67</v>
      </c>
      <c r="E100" t="s">
        <v>22</v>
      </c>
      <c r="F100" s="5">
        <v>8095.5</v>
      </c>
      <c r="G100" s="5">
        <v>15000</v>
      </c>
      <c r="H100" s="4">
        <f>IF(F100&gt;=G100,SUM(F100*'All Sales'!$L$1),0)</f>
        <v>0</v>
      </c>
      <c r="I100" t="s">
        <v>11</v>
      </c>
    </row>
    <row r="101" spans="1:9" x14ac:dyDescent="0.3">
      <c r="A101" s="2">
        <v>44531</v>
      </c>
      <c r="B101" t="s">
        <v>19</v>
      </c>
      <c r="C101" t="s">
        <v>20</v>
      </c>
      <c r="D101" t="s">
        <v>21</v>
      </c>
      <c r="E101" t="s">
        <v>22</v>
      </c>
      <c r="F101" s="5">
        <v>8914.5</v>
      </c>
      <c r="G101" s="5">
        <v>15000</v>
      </c>
      <c r="H101" s="4">
        <f>IF(F101&gt;=G101,SUM(F101*'All Sales'!$L$1),0)</f>
        <v>0</v>
      </c>
      <c r="I101" t="s">
        <v>11</v>
      </c>
    </row>
    <row r="102" spans="1:9" x14ac:dyDescent="0.3">
      <c r="A102" t="s">
        <v>81</v>
      </c>
      <c r="F102" s="6">
        <f>SUBTOTAL(109,Table12[Sales Amount])</f>
        <v>1722387.8999999992</v>
      </c>
      <c r="G102" s="14"/>
      <c r="H102" s="9">
        <f>SUBTOTAL(109,Table12[Commission])</f>
        <v>128660.95999999998</v>
      </c>
    </row>
    <row r="103" spans="1:9" x14ac:dyDescent="0.3">
      <c r="A103" s="1"/>
      <c r="I103" s="3"/>
    </row>
    <row r="104" spans="1:9" x14ac:dyDescent="0.3">
      <c r="A104" s="1"/>
      <c r="I104" s="3"/>
    </row>
    <row r="105" spans="1:9" x14ac:dyDescent="0.3">
      <c r="A105" s="1"/>
      <c r="I105" s="3"/>
    </row>
    <row r="106" spans="1:9" x14ac:dyDescent="0.3">
      <c r="A106" s="1"/>
      <c r="I106" s="3"/>
    </row>
    <row r="107" spans="1:9" x14ac:dyDescent="0.3">
      <c r="A107" s="1"/>
      <c r="I107" s="3"/>
    </row>
    <row r="108" spans="1:9" x14ac:dyDescent="0.3">
      <c r="A108" s="1"/>
      <c r="I108" s="3"/>
    </row>
    <row r="109" spans="1:9" x14ac:dyDescent="0.3">
      <c r="A109" s="1"/>
      <c r="I109" s="3"/>
    </row>
    <row r="110" spans="1:9" x14ac:dyDescent="0.3">
      <c r="A110" s="1"/>
      <c r="I110" s="3"/>
    </row>
    <row r="111" spans="1:9" x14ac:dyDescent="0.3">
      <c r="A111" s="1"/>
      <c r="I111" s="3"/>
    </row>
    <row r="112" spans="1:9" x14ac:dyDescent="0.3">
      <c r="A112" s="1"/>
      <c r="I112" s="3"/>
    </row>
    <row r="113" spans="1:9" x14ac:dyDescent="0.3">
      <c r="A113" s="1"/>
      <c r="I113" s="3"/>
    </row>
    <row r="114" spans="1:9" x14ac:dyDescent="0.3">
      <c r="A114" s="1"/>
      <c r="I114" s="3"/>
    </row>
    <row r="115" spans="1:9" x14ac:dyDescent="0.3">
      <c r="A115" s="1"/>
      <c r="I115" s="3"/>
    </row>
    <row r="116" spans="1:9" x14ac:dyDescent="0.3">
      <c r="A116" s="1"/>
      <c r="I116" s="3"/>
    </row>
    <row r="117" spans="1:9" x14ac:dyDescent="0.3">
      <c r="A117" s="1"/>
      <c r="I117" s="3"/>
    </row>
    <row r="118" spans="1:9" x14ac:dyDescent="0.3">
      <c r="A118" s="1"/>
      <c r="I118" s="3"/>
    </row>
    <row r="119" spans="1:9" x14ac:dyDescent="0.3">
      <c r="A119" s="1"/>
      <c r="I119" s="3"/>
    </row>
    <row r="120" spans="1:9" x14ac:dyDescent="0.3">
      <c r="A120" s="1"/>
      <c r="I120" s="3"/>
    </row>
    <row r="121" spans="1:9" x14ac:dyDescent="0.3">
      <c r="A121" s="1"/>
      <c r="I121" s="3"/>
    </row>
    <row r="122" spans="1:9" x14ac:dyDescent="0.3">
      <c r="A122" s="1"/>
      <c r="I122" s="3"/>
    </row>
    <row r="123" spans="1:9" x14ac:dyDescent="0.3">
      <c r="A123" s="1"/>
      <c r="I123" s="3"/>
    </row>
    <row r="124" spans="1:9" x14ac:dyDescent="0.3">
      <c r="A124" s="1"/>
      <c r="I124" s="3"/>
    </row>
    <row r="125" spans="1:9" x14ac:dyDescent="0.3">
      <c r="A125" s="1"/>
      <c r="I125" s="3"/>
    </row>
    <row r="126" spans="1:9" x14ac:dyDescent="0.3">
      <c r="A126" s="1"/>
      <c r="I126" s="3"/>
    </row>
    <row r="127" spans="1:9" x14ac:dyDescent="0.3">
      <c r="A127" s="1"/>
      <c r="I127" s="3"/>
    </row>
    <row r="128" spans="1:9" x14ac:dyDescent="0.3">
      <c r="A128" s="1"/>
      <c r="I128" s="3"/>
    </row>
    <row r="129" spans="1:9" x14ac:dyDescent="0.3">
      <c r="A129" s="1"/>
      <c r="I129" s="3"/>
    </row>
    <row r="130" spans="1:9" x14ac:dyDescent="0.3">
      <c r="A130" s="1"/>
      <c r="I130" s="3"/>
    </row>
    <row r="131" spans="1:9" x14ac:dyDescent="0.3">
      <c r="A131" s="1"/>
      <c r="I131" s="3"/>
    </row>
    <row r="132" spans="1:9" x14ac:dyDescent="0.3">
      <c r="A132" s="1"/>
      <c r="I132" s="3"/>
    </row>
    <row r="133" spans="1:9" x14ac:dyDescent="0.3">
      <c r="A133" s="1"/>
      <c r="I133" s="3"/>
    </row>
    <row r="134" spans="1:9" x14ac:dyDescent="0.3">
      <c r="A134" s="1"/>
      <c r="I134" s="3"/>
    </row>
    <row r="135" spans="1:9" x14ac:dyDescent="0.3">
      <c r="A135" s="1"/>
      <c r="I135" s="3"/>
    </row>
    <row r="136" spans="1:9" x14ac:dyDescent="0.3">
      <c r="A136" s="1"/>
      <c r="I136" s="3"/>
    </row>
    <row r="137" spans="1:9" x14ac:dyDescent="0.3">
      <c r="A137" s="1"/>
      <c r="I137" s="3"/>
    </row>
    <row r="138" spans="1:9" x14ac:dyDescent="0.3">
      <c r="A138" s="1"/>
      <c r="I138" s="3"/>
    </row>
    <row r="139" spans="1:9" x14ac:dyDescent="0.3">
      <c r="A139" s="1"/>
      <c r="I139" s="3"/>
    </row>
    <row r="140" spans="1:9" x14ac:dyDescent="0.3">
      <c r="A140" s="1"/>
      <c r="I140" s="3"/>
    </row>
    <row r="141" spans="1:9" x14ac:dyDescent="0.3">
      <c r="A141" s="1"/>
      <c r="I141" s="3"/>
    </row>
    <row r="142" spans="1:9" x14ac:dyDescent="0.3">
      <c r="A142" s="1"/>
      <c r="I142" s="3"/>
    </row>
    <row r="143" spans="1:9" x14ac:dyDescent="0.3">
      <c r="A143" s="1"/>
      <c r="I143" s="3"/>
    </row>
    <row r="144" spans="1:9" x14ac:dyDescent="0.3">
      <c r="A144" s="1"/>
      <c r="I144" s="3"/>
    </row>
    <row r="145" spans="1:9" x14ac:dyDescent="0.3">
      <c r="A145" s="1"/>
      <c r="I145" s="3"/>
    </row>
    <row r="146" spans="1:9" x14ac:dyDescent="0.3">
      <c r="A146" s="1"/>
      <c r="I146" s="3"/>
    </row>
    <row r="147" spans="1:9" x14ac:dyDescent="0.3">
      <c r="A147" s="1"/>
      <c r="I147" s="3"/>
    </row>
    <row r="148" spans="1:9" x14ac:dyDescent="0.3">
      <c r="A148" s="1"/>
      <c r="I148" s="3"/>
    </row>
    <row r="149" spans="1:9" x14ac:dyDescent="0.3">
      <c r="A149" s="1"/>
      <c r="I149" s="3"/>
    </row>
    <row r="150" spans="1:9" x14ac:dyDescent="0.3">
      <c r="A150" s="1"/>
      <c r="I150" s="3"/>
    </row>
    <row r="151" spans="1:9" x14ac:dyDescent="0.3">
      <c r="A151" s="1"/>
      <c r="I151" s="3"/>
    </row>
    <row r="152" spans="1:9" x14ac:dyDescent="0.3">
      <c r="A152" s="1"/>
      <c r="I152" s="3"/>
    </row>
    <row r="153" spans="1:9" x14ac:dyDescent="0.3">
      <c r="A153" s="1"/>
      <c r="I153" s="3"/>
    </row>
    <row r="154" spans="1:9" x14ac:dyDescent="0.3">
      <c r="A154" s="1"/>
      <c r="I154" s="3"/>
    </row>
    <row r="155" spans="1:9" x14ac:dyDescent="0.3">
      <c r="A155" s="1"/>
      <c r="I155" s="3"/>
    </row>
    <row r="156" spans="1:9" x14ac:dyDescent="0.3">
      <c r="A156" s="1"/>
      <c r="I156" s="3"/>
    </row>
    <row r="157" spans="1:9" x14ac:dyDescent="0.3">
      <c r="A157" s="1"/>
      <c r="I157" s="3"/>
    </row>
    <row r="158" spans="1:9" x14ac:dyDescent="0.3">
      <c r="A158" s="1"/>
      <c r="I158" s="3"/>
    </row>
    <row r="159" spans="1:9" x14ac:dyDescent="0.3">
      <c r="A159" s="1"/>
      <c r="I159" s="3"/>
    </row>
    <row r="160" spans="1:9" x14ac:dyDescent="0.3">
      <c r="A160" s="1"/>
      <c r="I160" s="3"/>
    </row>
    <row r="161" spans="1:9" x14ac:dyDescent="0.3">
      <c r="A161" s="1"/>
      <c r="I161" s="3"/>
    </row>
    <row r="162" spans="1:9" x14ac:dyDescent="0.3">
      <c r="A162" s="1"/>
      <c r="I162" s="3"/>
    </row>
    <row r="163" spans="1:9" x14ac:dyDescent="0.3">
      <c r="A163" s="1"/>
      <c r="I163" s="3"/>
    </row>
    <row r="164" spans="1:9" x14ac:dyDescent="0.3">
      <c r="A164" s="1"/>
      <c r="I164" s="3"/>
    </row>
    <row r="165" spans="1:9" x14ac:dyDescent="0.3">
      <c r="A165" s="1"/>
      <c r="I165" s="3"/>
    </row>
    <row r="166" spans="1:9" x14ac:dyDescent="0.3">
      <c r="A166" s="1"/>
      <c r="I166" s="3"/>
    </row>
    <row r="167" spans="1:9" x14ac:dyDescent="0.3">
      <c r="A167" s="1"/>
      <c r="I167" s="3"/>
    </row>
    <row r="168" spans="1:9" x14ac:dyDescent="0.3">
      <c r="A168" s="1"/>
      <c r="I168" s="3"/>
    </row>
    <row r="169" spans="1:9" x14ac:dyDescent="0.3">
      <c r="A169" s="1"/>
      <c r="I169" s="3"/>
    </row>
    <row r="170" spans="1:9" x14ac:dyDescent="0.3">
      <c r="A170" s="1"/>
      <c r="I170" s="3"/>
    </row>
    <row r="171" spans="1:9" x14ac:dyDescent="0.3">
      <c r="A171" s="1"/>
      <c r="I171" s="3"/>
    </row>
    <row r="172" spans="1:9" x14ac:dyDescent="0.3">
      <c r="A172" s="1"/>
      <c r="I172" s="3"/>
    </row>
    <row r="173" spans="1:9" x14ac:dyDescent="0.3">
      <c r="A173" s="1"/>
      <c r="I173" s="3"/>
    </row>
    <row r="174" spans="1:9" x14ac:dyDescent="0.3">
      <c r="A174" s="1"/>
      <c r="I174" s="3"/>
    </row>
    <row r="175" spans="1:9" x14ac:dyDescent="0.3">
      <c r="A175" s="1"/>
      <c r="I175" s="3"/>
    </row>
    <row r="176" spans="1:9" x14ac:dyDescent="0.3">
      <c r="A176" s="1"/>
      <c r="I176" s="3"/>
    </row>
    <row r="177" spans="1:9" x14ac:dyDescent="0.3">
      <c r="A177" s="1"/>
      <c r="I177" s="3"/>
    </row>
    <row r="178" spans="1:9" x14ac:dyDescent="0.3">
      <c r="A178" s="1"/>
      <c r="I178" s="3"/>
    </row>
    <row r="179" spans="1:9" x14ac:dyDescent="0.3">
      <c r="A179" s="1"/>
      <c r="I179" s="3"/>
    </row>
    <row r="180" spans="1:9" x14ac:dyDescent="0.3">
      <c r="A180" s="1"/>
      <c r="I180" s="3"/>
    </row>
    <row r="181" spans="1:9" x14ac:dyDescent="0.3">
      <c r="A181" s="1"/>
      <c r="I181" s="3"/>
    </row>
    <row r="182" spans="1:9" x14ac:dyDescent="0.3">
      <c r="A182" s="1"/>
      <c r="I182" s="3"/>
    </row>
    <row r="183" spans="1:9" x14ac:dyDescent="0.3">
      <c r="A183" s="1"/>
      <c r="I183" s="3"/>
    </row>
    <row r="184" spans="1:9" x14ac:dyDescent="0.3">
      <c r="A184" s="1"/>
      <c r="I184" s="3"/>
    </row>
    <row r="185" spans="1:9" x14ac:dyDescent="0.3">
      <c r="A185" s="1"/>
      <c r="I185" s="3"/>
    </row>
    <row r="186" spans="1:9" x14ac:dyDescent="0.3">
      <c r="A186" s="1"/>
      <c r="I186" s="3"/>
    </row>
    <row r="187" spans="1:9" x14ac:dyDescent="0.3">
      <c r="A187" s="1"/>
      <c r="I187" s="3"/>
    </row>
    <row r="188" spans="1:9" x14ac:dyDescent="0.3">
      <c r="A188" s="1"/>
      <c r="I188" s="3"/>
    </row>
    <row r="189" spans="1:9" x14ac:dyDescent="0.3">
      <c r="A189" s="1"/>
      <c r="I189" s="3"/>
    </row>
    <row r="190" spans="1:9" x14ac:dyDescent="0.3">
      <c r="A190" s="1"/>
      <c r="I190" s="3"/>
    </row>
    <row r="191" spans="1:9" x14ac:dyDescent="0.3">
      <c r="A191" s="1"/>
      <c r="I191" s="3"/>
    </row>
    <row r="192" spans="1:9" x14ac:dyDescent="0.3">
      <c r="A192" s="1"/>
      <c r="I192" s="3"/>
    </row>
    <row r="193" spans="1:9" x14ac:dyDescent="0.3">
      <c r="A193" s="1"/>
      <c r="I193" s="3"/>
    </row>
    <row r="194" spans="1:9" x14ac:dyDescent="0.3">
      <c r="A194" s="1"/>
      <c r="I194" s="3"/>
    </row>
    <row r="195" spans="1:9" x14ac:dyDescent="0.3">
      <c r="A195" s="1"/>
      <c r="I195" s="3"/>
    </row>
    <row r="196" spans="1:9" x14ac:dyDescent="0.3">
      <c r="A196" s="1"/>
      <c r="I196" s="3"/>
    </row>
    <row r="197" spans="1:9" x14ac:dyDescent="0.3">
      <c r="A197" s="1"/>
      <c r="I197" s="3"/>
    </row>
    <row r="198" spans="1:9" x14ac:dyDescent="0.3">
      <c r="A198" s="1"/>
      <c r="I198" s="3"/>
    </row>
  </sheetData>
  <mergeCells count="1">
    <mergeCell ref="A1:I1"/>
  </mergeCells>
  <conditionalFormatting sqref="F4:F101 F103:F1048576">
    <cfRule type="top10" dxfId="40" priority="4" rank="5"/>
  </conditionalFormatting>
  <conditionalFormatting sqref="F3">
    <cfRule type="top10" dxfId="39" priority="2" rank="5"/>
  </conditionalFormatting>
  <conditionalFormatting sqref="K2 O2">
    <cfRule type="top10" dxfId="38" priority="1" rank="5"/>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B84F-6F4A-41CB-9CF6-2BAEE5186465}">
  <sheetPr>
    <tabColor theme="0"/>
  </sheetPr>
  <dimension ref="A1:J392"/>
  <sheetViews>
    <sheetView topLeftCell="A370" workbookViewId="0">
      <selection activeCell="K383" sqref="K383"/>
    </sheetView>
  </sheetViews>
  <sheetFormatPr defaultRowHeight="14.4" x14ac:dyDescent="0.3"/>
  <cols>
    <col min="1" max="1" width="8.6640625" customWidth="1"/>
    <col min="2" max="2" width="15.5546875" bestFit="1" customWidth="1"/>
    <col min="3" max="3" width="11.77734375" customWidth="1"/>
    <col min="4" max="4" width="11.6640625" customWidth="1"/>
    <col min="5" max="5" width="11.44140625" customWidth="1"/>
    <col min="6" max="6" width="15.77734375" customWidth="1"/>
    <col min="7" max="7" width="11.109375" bestFit="1" customWidth="1"/>
    <col min="8" max="8" width="13.109375" customWidth="1"/>
    <col min="9" max="9" width="15" customWidth="1"/>
    <col min="10" max="10" width="13.33203125" style="13" bestFit="1" customWidth="1"/>
  </cols>
  <sheetData>
    <row r="1" spans="1:10" ht="31.2" x14ac:dyDescent="0.6">
      <c r="A1" s="36" t="s">
        <v>83</v>
      </c>
      <c r="B1" s="36"/>
      <c r="C1" s="36"/>
      <c r="D1" s="36"/>
      <c r="E1" s="36"/>
      <c r="F1" s="36"/>
      <c r="G1" s="36"/>
      <c r="H1" s="36"/>
      <c r="I1" s="36"/>
      <c r="J1" s="10"/>
    </row>
    <row r="2" spans="1:10" x14ac:dyDescent="0.3">
      <c r="A2" s="7" t="s">
        <v>0</v>
      </c>
      <c r="B2" s="7" t="s">
        <v>1</v>
      </c>
      <c r="C2" s="7" t="s">
        <v>2</v>
      </c>
      <c r="D2" s="7" t="s">
        <v>3</v>
      </c>
      <c r="E2" s="7" t="s">
        <v>4</v>
      </c>
      <c r="F2" s="8" t="s">
        <v>5</v>
      </c>
      <c r="G2" s="8" t="s">
        <v>75</v>
      </c>
      <c r="H2" s="7" t="s">
        <v>76</v>
      </c>
      <c r="I2" s="7" t="s">
        <v>6</v>
      </c>
      <c r="J2" s="11" t="s">
        <v>82</v>
      </c>
    </row>
    <row r="3" spans="1:10" x14ac:dyDescent="0.3">
      <c r="A3" s="2">
        <v>44197</v>
      </c>
      <c r="B3" t="s">
        <v>16</v>
      </c>
      <c r="C3" t="s">
        <v>17</v>
      </c>
      <c r="D3" t="s">
        <v>18</v>
      </c>
      <c r="E3" t="s">
        <v>10</v>
      </c>
      <c r="F3" s="4">
        <v>2954.7</v>
      </c>
      <c r="G3" s="4">
        <v>15000</v>
      </c>
      <c r="H3" s="4">
        <f>IF(F3&gt;=G3,SUM(F3*'All Sales'!$L$1),0)</f>
        <v>0</v>
      </c>
      <c r="I3" t="s">
        <v>15</v>
      </c>
      <c r="J3" s="12">
        <f>SUM(Table8[[#This Row],[Sales Amount]]-Table8[[#This Row],[Targets ]])</f>
        <v>-12045.3</v>
      </c>
    </row>
    <row r="4" spans="1:10" x14ac:dyDescent="0.3">
      <c r="A4" s="2">
        <v>44197</v>
      </c>
      <c r="B4" t="s">
        <v>68</v>
      </c>
      <c r="C4" t="s">
        <v>69</v>
      </c>
      <c r="D4" t="s">
        <v>70</v>
      </c>
      <c r="E4" t="s">
        <v>10</v>
      </c>
      <c r="F4" s="4">
        <v>6796.7999999999993</v>
      </c>
      <c r="G4" s="4">
        <v>15000</v>
      </c>
      <c r="H4" s="4">
        <f>IF(F4&gt;=G4,SUM(F4*'All Sales'!$L$1),0)</f>
        <v>0</v>
      </c>
      <c r="I4" t="s">
        <v>11</v>
      </c>
      <c r="J4" s="12">
        <f>SUM(Table8[[#This Row],[Sales Amount]]-Table8[[#This Row],[Targets ]])</f>
        <v>-8203.2000000000007</v>
      </c>
    </row>
    <row r="5" spans="1:10" x14ac:dyDescent="0.3">
      <c r="A5" s="2">
        <v>44197</v>
      </c>
      <c r="B5" t="s">
        <v>68</v>
      </c>
      <c r="C5" t="s">
        <v>69</v>
      </c>
      <c r="D5" t="s">
        <v>70</v>
      </c>
      <c r="E5" t="s">
        <v>10</v>
      </c>
      <c r="F5" s="4">
        <v>8188</v>
      </c>
      <c r="G5" s="4">
        <v>15000</v>
      </c>
      <c r="H5" s="4">
        <f>IF(F5&gt;=G5,SUM(F5*'All Sales'!$L$1),0)</f>
        <v>0</v>
      </c>
      <c r="I5" t="s">
        <v>43</v>
      </c>
      <c r="J5" s="12">
        <f>SUM(Table8[[#This Row],[Sales Amount]]-Table8[[#This Row],[Targets ]])</f>
        <v>-6812</v>
      </c>
    </row>
    <row r="6" spans="1:10" x14ac:dyDescent="0.3">
      <c r="A6" s="2">
        <v>44197</v>
      </c>
      <c r="B6" t="s">
        <v>16</v>
      </c>
      <c r="C6" t="s">
        <v>17</v>
      </c>
      <c r="D6" t="s">
        <v>18</v>
      </c>
      <c r="E6" t="s">
        <v>10</v>
      </c>
      <c r="F6" s="4">
        <v>9058.4</v>
      </c>
      <c r="G6" s="4">
        <v>15000</v>
      </c>
      <c r="H6" s="4">
        <f>IF(F6&gt;=G6,SUM(F6*'All Sales'!$L$1),0)</f>
        <v>0</v>
      </c>
      <c r="I6" t="s">
        <v>11</v>
      </c>
      <c r="J6" s="12">
        <f>SUM(Table8[[#This Row],[Sales Amount]]-Table8[[#This Row],[Targets ]])</f>
        <v>-5941.6</v>
      </c>
    </row>
    <row r="7" spans="1:10" x14ac:dyDescent="0.3">
      <c r="A7" s="2">
        <v>44197</v>
      </c>
      <c r="B7" t="s">
        <v>68</v>
      </c>
      <c r="C7" t="s">
        <v>69</v>
      </c>
      <c r="D7" t="s">
        <v>70</v>
      </c>
      <c r="E7" t="s">
        <v>10</v>
      </c>
      <c r="F7" s="4">
        <v>12096</v>
      </c>
      <c r="G7" s="4">
        <v>15000</v>
      </c>
      <c r="H7" s="4">
        <f>IF(F7&gt;=G7,SUM(F7*'All Sales'!$L$1),0)</f>
        <v>0</v>
      </c>
      <c r="I7" t="s">
        <v>43</v>
      </c>
      <c r="J7" s="12">
        <f>SUM(Table8[[#This Row],[Sales Amount]]-Table8[[#This Row],[Targets ]])</f>
        <v>-2904</v>
      </c>
    </row>
    <row r="8" spans="1:10" x14ac:dyDescent="0.3">
      <c r="A8" s="2">
        <v>44197</v>
      </c>
      <c r="B8" t="s">
        <v>7</v>
      </c>
      <c r="C8" t="s">
        <v>8</v>
      </c>
      <c r="D8" t="s">
        <v>9</v>
      </c>
      <c r="E8" t="s">
        <v>10</v>
      </c>
      <c r="F8" s="4">
        <v>15029</v>
      </c>
      <c r="G8" s="4">
        <v>15000</v>
      </c>
      <c r="H8" s="4">
        <f>IF(F8&gt;=G8,SUM(F8*'All Sales'!$L$1),0)</f>
        <v>1502.9</v>
      </c>
      <c r="I8" t="s">
        <v>15</v>
      </c>
      <c r="J8" s="12">
        <f>SUM(Table8[[#This Row],[Sales Amount]]-Table8[[#This Row],[Targets ]])</f>
        <v>29</v>
      </c>
    </row>
    <row r="9" spans="1:10" x14ac:dyDescent="0.3">
      <c r="A9" s="2">
        <v>44197</v>
      </c>
      <c r="B9" t="s">
        <v>7</v>
      </c>
      <c r="C9" t="s">
        <v>8</v>
      </c>
      <c r="D9" t="s">
        <v>9</v>
      </c>
      <c r="E9" t="s">
        <v>10</v>
      </c>
      <c r="F9" s="4">
        <v>15264</v>
      </c>
      <c r="G9" s="4">
        <v>15000</v>
      </c>
      <c r="H9" s="4">
        <f>IF(F9&gt;=G9,SUM(F9*'All Sales'!$L$1),0)</f>
        <v>1526.4</v>
      </c>
      <c r="I9" t="s">
        <v>15</v>
      </c>
      <c r="J9" s="12">
        <f>SUM(Table8[[#This Row],[Sales Amount]]-Table8[[#This Row],[Targets ]])</f>
        <v>264</v>
      </c>
    </row>
    <row r="10" spans="1:10" x14ac:dyDescent="0.3">
      <c r="A10" s="2">
        <v>44197</v>
      </c>
      <c r="B10" t="s">
        <v>7</v>
      </c>
      <c r="C10" t="s">
        <v>8</v>
      </c>
      <c r="D10" t="s">
        <v>9</v>
      </c>
      <c r="E10" t="s">
        <v>10</v>
      </c>
      <c r="F10" s="4">
        <v>17353.599999999999</v>
      </c>
      <c r="G10" s="4">
        <v>15000</v>
      </c>
      <c r="H10" s="4">
        <f>IF(F10&gt;=G10,SUM(F10*'All Sales'!$L$1),0)</f>
        <v>1735.36</v>
      </c>
      <c r="I10" t="s">
        <v>11</v>
      </c>
      <c r="J10" s="12">
        <f>SUM(Table8[[#This Row],[Sales Amount]]-Table8[[#This Row],[Targets ]])</f>
        <v>2353.5999999999985</v>
      </c>
    </row>
    <row r="11" spans="1:10" x14ac:dyDescent="0.3">
      <c r="A11" s="2">
        <v>44197</v>
      </c>
      <c r="B11" t="s">
        <v>12</v>
      </c>
      <c r="C11" t="s">
        <v>13</v>
      </c>
      <c r="D11" t="s">
        <v>14</v>
      </c>
      <c r="E11" t="s">
        <v>10</v>
      </c>
      <c r="F11" s="4">
        <v>20140</v>
      </c>
      <c r="G11" s="4">
        <v>15000</v>
      </c>
      <c r="H11" s="4">
        <f>IF(F11&gt;=G11,SUM(F11*'All Sales'!$L$1),0)</f>
        <v>2014</v>
      </c>
      <c r="I11" t="s">
        <v>43</v>
      </c>
      <c r="J11" s="12">
        <f>SUM(Table8[[#This Row],[Sales Amount]]-Table8[[#This Row],[Targets ]])</f>
        <v>5140</v>
      </c>
    </row>
    <row r="12" spans="1:10" x14ac:dyDescent="0.3">
      <c r="A12" s="2">
        <v>44197</v>
      </c>
      <c r="B12" t="s">
        <v>12</v>
      </c>
      <c r="C12" t="s">
        <v>13</v>
      </c>
      <c r="D12" t="s">
        <v>14</v>
      </c>
      <c r="E12" t="s">
        <v>10</v>
      </c>
      <c r="F12" s="4">
        <v>35649</v>
      </c>
      <c r="G12" s="4">
        <v>15000</v>
      </c>
      <c r="H12" s="4">
        <f>IF(F12&gt;=G12,SUM(F12*'All Sales'!$L$1),0)</f>
        <v>3564.9</v>
      </c>
      <c r="I12" t="s">
        <v>11</v>
      </c>
      <c r="J12" s="12">
        <f>SUM(Table8[[#This Row],[Sales Amount]]-Table8[[#This Row],[Targets ]])</f>
        <v>20649</v>
      </c>
    </row>
    <row r="13" spans="1:10" x14ac:dyDescent="0.3">
      <c r="A13" s="2">
        <v>44228</v>
      </c>
      <c r="B13" t="s">
        <v>27</v>
      </c>
      <c r="C13" t="s">
        <v>28</v>
      </c>
      <c r="D13" t="s">
        <v>29</v>
      </c>
      <c r="E13" t="s">
        <v>10</v>
      </c>
      <c r="F13" s="4">
        <v>7717.5</v>
      </c>
      <c r="G13" s="4">
        <v>15000</v>
      </c>
      <c r="H13" s="4">
        <f>IF(F13&gt;=G13,SUM(F13*'All Sales'!$L$1),0)</f>
        <v>0</v>
      </c>
      <c r="I13" t="s">
        <v>43</v>
      </c>
      <c r="J13" s="12">
        <f>SUM(Table8[[#This Row],[Sales Amount]]-Table8[[#This Row],[Targets ]])</f>
        <v>-7282.5</v>
      </c>
    </row>
    <row r="14" spans="1:10" x14ac:dyDescent="0.3">
      <c r="A14" s="2">
        <v>44228</v>
      </c>
      <c r="B14" t="s">
        <v>27</v>
      </c>
      <c r="C14" t="s">
        <v>28</v>
      </c>
      <c r="D14" t="s">
        <v>29</v>
      </c>
      <c r="E14" t="s">
        <v>10</v>
      </c>
      <c r="F14" s="4">
        <v>11617.6</v>
      </c>
      <c r="G14" s="4">
        <v>15000</v>
      </c>
      <c r="H14" s="4">
        <f>IF(F14&gt;=G14,SUM(F14*'All Sales'!$L$1),0)</f>
        <v>0</v>
      </c>
      <c r="I14" t="s">
        <v>15</v>
      </c>
      <c r="J14" s="12">
        <f>SUM(Table8[[#This Row],[Sales Amount]]-Table8[[#This Row],[Targets ]])</f>
        <v>-3382.3999999999996</v>
      </c>
    </row>
    <row r="15" spans="1:10" x14ac:dyDescent="0.3">
      <c r="A15" s="2">
        <v>44228</v>
      </c>
      <c r="B15" t="s">
        <v>12</v>
      </c>
      <c r="C15" t="s">
        <v>13</v>
      </c>
      <c r="D15" t="s">
        <v>14</v>
      </c>
      <c r="E15" t="s">
        <v>10</v>
      </c>
      <c r="F15" s="4">
        <v>19431</v>
      </c>
      <c r="G15" s="4">
        <v>15000</v>
      </c>
      <c r="H15" s="4">
        <f>IF(F15&gt;=G15,SUM(F15*'All Sales'!$L$1),0)</f>
        <v>1943.1000000000001</v>
      </c>
      <c r="I15" t="s">
        <v>15</v>
      </c>
      <c r="J15" s="12">
        <f>SUM(Table8[[#This Row],[Sales Amount]]-Table8[[#This Row],[Targets ]])</f>
        <v>4431</v>
      </c>
    </row>
    <row r="16" spans="1:10" x14ac:dyDescent="0.3">
      <c r="A16" s="2">
        <v>44228</v>
      </c>
      <c r="B16" t="s">
        <v>7</v>
      </c>
      <c r="C16" t="s">
        <v>8</v>
      </c>
      <c r="D16" t="s">
        <v>9</v>
      </c>
      <c r="E16" t="s">
        <v>10</v>
      </c>
      <c r="F16" s="4">
        <v>21169.599999999999</v>
      </c>
      <c r="G16" s="4">
        <v>15000</v>
      </c>
      <c r="H16" s="4">
        <f>IF(F16&gt;=G16,SUM(F16*'All Sales'!$L$1),0)</f>
        <v>2116.96</v>
      </c>
      <c r="I16" t="s">
        <v>15</v>
      </c>
      <c r="J16" s="12">
        <f>SUM(Table8[[#This Row],[Sales Amount]]-Table8[[#This Row],[Targets ]])</f>
        <v>6169.5999999999985</v>
      </c>
    </row>
    <row r="17" spans="1:10" x14ac:dyDescent="0.3">
      <c r="A17" s="2">
        <v>44228</v>
      </c>
      <c r="B17" t="s">
        <v>16</v>
      </c>
      <c r="C17" t="s">
        <v>17</v>
      </c>
      <c r="D17" t="s">
        <v>18</v>
      </c>
      <c r="E17" t="s">
        <v>10</v>
      </c>
      <c r="F17" s="4">
        <v>29158.400000000001</v>
      </c>
      <c r="G17" s="4">
        <v>15000</v>
      </c>
      <c r="H17" s="4">
        <f>IF(F17&gt;=G17,SUM(F17*'All Sales'!$L$1),0)</f>
        <v>2915.84</v>
      </c>
      <c r="I17" t="s">
        <v>15</v>
      </c>
      <c r="J17" s="12">
        <f>SUM(Table8[[#This Row],[Sales Amount]]-Table8[[#This Row],[Targets ]])</f>
        <v>14158.400000000001</v>
      </c>
    </row>
    <row r="18" spans="1:10" x14ac:dyDescent="0.3">
      <c r="A18" s="2">
        <v>44228</v>
      </c>
      <c r="B18" t="s">
        <v>12</v>
      </c>
      <c r="C18" t="s">
        <v>13</v>
      </c>
      <c r="D18" t="s">
        <v>14</v>
      </c>
      <c r="E18" t="s">
        <v>10</v>
      </c>
      <c r="F18" s="4">
        <v>30305</v>
      </c>
      <c r="G18" s="4">
        <v>15000</v>
      </c>
      <c r="H18" s="4">
        <f>IF(F18&gt;=G18,SUM(F18*'All Sales'!$L$1),0)</f>
        <v>3030.5</v>
      </c>
      <c r="I18" t="s">
        <v>11</v>
      </c>
      <c r="J18" s="12">
        <f>SUM(Table8[[#This Row],[Sales Amount]]-Table8[[#This Row],[Targets ]])</f>
        <v>15305</v>
      </c>
    </row>
    <row r="19" spans="1:10" x14ac:dyDescent="0.3">
      <c r="A19" s="2">
        <v>44228</v>
      </c>
      <c r="B19" t="s">
        <v>27</v>
      </c>
      <c r="C19" t="s">
        <v>28</v>
      </c>
      <c r="D19" t="s">
        <v>29</v>
      </c>
      <c r="E19" t="s">
        <v>10</v>
      </c>
      <c r="F19" s="4">
        <v>43184.399999999994</v>
      </c>
      <c r="G19" s="4">
        <v>15000</v>
      </c>
      <c r="H19" s="4">
        <f>IF(F19&gt;=G19,SUM(F19*'All Sales'!$L$1),0)</f>
        <v>4318.4399999999996</v>
      </c>
      <c r="I19" t="s">
        <v>43</v>
      </c>
      <c r="J19" s="12">
        <f>SUM(Table8[[#This Row],[Sales Amount]]-Table8[[#This Row],[Targets ]])</f>
        <v>28184.399999999994</v>
      </c>
    </row>
    <row r="20" spans="1:10" x14ac:dyDescent="0.3">
      <c r="A20" s="2">
        <v>44256</v>
      </c>
      <c r="B20" t="s">
        <v>12</v>
      </c>
      <c r="C20" t="s">
        <v>13</v>
      </c>
      <c r="D20" t="s">
        <v>14</v>
      </c>
      <c r="E20" t="s">
        <v>10</v>
      </c>
      <c r="F20" s="4">
        <v>2311.5</v>
      </c>
      <c r="G20" s="4">
        <v>15000</v>
      </c>
      <c r="H20" s="4">
        <f>IF(F20&gt;=G20,SUM(F20*'All Sales'!$L$1),0)</f>
        <v>0</v>
      </c>
      <c r="I20" t="s">
        <v>15</v>
      </c>
      <c r="J20" s="12">
        <f>SUM(Table8[[#This Row],[Sales Amount]]-Table8[[#This Row],[Targets ]])</f>
        <v>-12688.5</v>
      </c>
    </row>
    <row r="21" spans="1:10" x14ac:dyDescent="0.3">
      <c r="A21" s="2">
        <v>44256</v>
      </c>
      <c r="B21" t="s">
        <v>27</v>
      </c>
      <c r="C21" t="s">
        <v>28</v>
      </c>
      <c r="D21" t="s">
        <v>29</v>
      </c>
      <c r="E21" t="s">
        <v>10</v>
      </c>
      <c r="F21" s="4">
        <v>3013.5</v>
      </c>
      <c r="G21" s="4">
        <v>15000</v>
      </c>
      <c r="H21" s="4">
        <f>IF(F21&gt;=G21,SUM(F21*'All Sales'!$L$1),0)</f>
        <v>0</v>
      </c>
      <c r="I21" t="s">
        <v>15</v>
      </c>
      <c r="J21" s="12">
        <f>SUM(Table8[[#This Row],[Sales Amount]]-Table8[[#This Row],[Targets ]])</f>
        <v>-11986.5</v>
      </c>
    </row>
    <row r="22" spans="1:10" x14ac:dyDescent="0.3">
      <c r="A22" s="2">
        <v>44256</v>
      </c>
      <c r="B22" t="s">
        <v>27</v>
      </c>
      <c r="C22" t="s">
        <v>28</v>
      </c>
      <c r="D22" t="s">
        <v>29</v>
      </c>
      <c r="E22" t="s">
        <v>10</v>
      </c>
      <c r="F22" s="4">
        <v>5287.5</v>
      </c>
      <c r="G22" s="4">
        <v>15000</v>
      </c>
      <c r="H22" s="4">
        <f>IF(F22&gt;=G22,SUM(F22*'All Sales'!$L$1),0)</f>
        <v>0</v>
      </c>
      <c r="I22" t="s">
        <v>15</v>
      </c>
      <c r="J22" s="12">
        <f>SUM(Table8[[#This Row],[Sales Amount]]-Table8[[#This Row],[Targets ]])</f>
        <v>-9712.5</v>
      </c>
    </row>
    <row r="23" spans="1:10" x14ac:dyDescent="0.3">
      <c r="A23" s="2">
        <v>44256</v>
      </c>
      <c r="B23" t="s">
        <v>16</v>
      </c>
      <c r="C23" t="s">
        <v>17</v>
      </c>
      <c r="D23" t="s">
        <v>18</v>
      </c>
      <c r="E23" t="s">
        <v>10</v>
      </c>
      <c r="F23" s="4">
        <v>13797</v>
      </c>
      <c r="G23" s="4">
        <v>15000</v>
      </c>
      <c r="H23" s="4">
        <f>IF(F23&gt;=G23,SUM(F23*'All Sales'!$L$1),0)</f>
        <v>0</v>
      </c>
      <c r="I23" t="s">
        <v>11</v>
      </c>
      <c r="J23" s="12">
        <f>SUM(Table8[[#This Row],[Sales Amount]]-Table8[[#This Row],[Targets ]])</f>
        <v>-1203</v>
      </c>
    </row>
    <row r="24" spans="1:10" x14ac:dyDescent="0.3">
      <c r="A24" s="2">
        <v>44256</v>
      </c>
      <c r="B24" t="s">
        <v>68</v>
      </c>
      <c r="C24" t="s">
        <v>69</v>
      </c>
      <c r="D24" t="s">
        <v>70</v>
      </c>
      <c r="E24" t="s">
        <v>10</v>
      </c>
      <c r="F24" s="4">
        <v>14063</v>
      </c>
      <c r="G24" s="4">
        <v>15000</v>
      </c>
      <c r="H24" s="4">
        <f>IF(F24&gt;=G24,SUM(F24*'All Sales'!$L$1),0)</f>
        <v>0</v>
      </c>
      <c r="I24" t="s">
        <v>15</v>
      </c>
      <c r="J24" s="12">
        <f>SUM(Table8[[#This Row],[Sales Amount]]-Table8[[#This Row],[Targets ]])</f>
        <v>-937</v>
      </c>
    </row>
    <row r="25" spans="1:10" x14ac:dyDescent="0.3">
      <c r="A25" s="2">
        <v>44256</v>
      </c>
      <c r="B25" t="s">
        <v>16</v>
      </c>
      <c r="C25" t="s">
        <v>17</v>
      </c>
      <c r="D25" t="s">
        <v>18</v>
      </c>
      <c r="E25" t="s">
        <v>10</v>
      </c>
      <c r="F25" s="4">
        <v>14608.300000000001</v>
      </c>
      <c r="G25" s="4">
        <v>15000</v>
      </c>
      <c r="H25" s="4">
        <f>IF(F25&gt;=G25,SUM(F25*'All Sales'!$L$1),0)</f>
        <v>0</v>
      </c>
      <c r="I25" t="s">
        <v>11</v>
      </c>
      <c r="J25" s="12">
        <f>SUM(Table8[[#This Row],[Sales Amount]]-Table8[[#This Row],[Targets ]])</f>
        <v>-391.69999999999891</v>
      </c>
    </row>
    <row r="26" spans="1:10" x14ac:dyDescent="0.3">
      <c r="A26" s="2">
        <v>44256</v>
      </c>
      <c r="B26" t="s">
        <v>27</v>
      </c>
      <c r="C26" t="s">
        <v>28</v>
      </c>
      <c r="D26" t="s">
        <v>29</v>
      </c>
      <c r="E26" t="s">
        <v>10</v>
      </c>
      <c r="F26" s="4">
        <v>16063.199999999999</v>
      </c>
      <c r="G26" s="4">
        <v>15000</v>
      </c>
      <c r="H26" s="4">
        <f>IF(F26&gt;=G26,SUM(F26*'All Sales'!$L$1),0)</f>
        <v>1606.32</v>
      </c>
      <c r="I26" t="s">
        <v>15</v>
      </c>
      <c r="J26" s="12">
        <f>SUM(Table8[[#This Row],[Sales Amount]]-Table8[[#This Row],[Targets ]])</f>
        <v>1063.1999999999989</v>
      </c>
    </row>
    <row r="27" spans="1:10" x14ac:dyDescent="0.3">
      <c r="A27" s="2">
        <v>44256</v>
      </c>
      <c r="B27" t="s">
        <v>12</v>
      </c>
      <c r="C27" t="s">
        <v>13</v>
      </c>
      <c r="D27" t="s">
        <v>14</v>
      </c>
      <c r="E27" t="s">
        <v>10</v>
      </c>
      <c r="F27" s="4">
        <v>16836</v>
      </c>
      <c r="G27" s="4">
        <v>15000</v>
      </c>
      <c r="H27" s="4">
        <f>IF(F27&gt;=G27,SUM(F27*'All Sales'!$L$1),0)</f>
        <v>1683.6000000000001</v>
      </c>
      <c r="I27" t="s">
        <v>11</v>
      </c>
      <c r="J27" s="12">
        <f>SUM(Table8[[#This Row],[Sales Amount]]-Table8[[#This Row],[Targets ]])</f>
        <v>1836</v>
      </c>
    </row>
    <row r="28" spans="1:10" x14ac:dyDescent="0.3">
      <c r="A28" s="2">
        <v>44256</v>
      </c>
      <c r="B28" t="s">
        <v>27</v>
      </c>
      <c r="C28" t="s">
        <v>28</v>
      </c>
      <c r="D28" t="s">
        <v>29</v>
      </c>
      <c r="E28" t="s">
        <v>10</v>
      </c>
      <c r="F28" s="4">
        <v>19594</v>
      </c>
      <c r="G28" s="4">
        <v>15000</v>
      </c>
      <c r="H28" s="4">
        <f>IF(F28&gt;=G28,SUM(F28*'All Sales'!$L$1),0)</f>
        <v>1959.4</v>
      </c>
      <c r="I28" t="s">
        <v>43</v>
      </c>
      <c r="J28" s="12">
        <f>SUM(Table8[[#This Row],[Sales Amount]]-Table8[[#This Row],[Targets ]])</f>
        <v>4594</v>
      </c>
    </row>
    <row r="29" spans="1:10" x14ac:dyDescent="0.3">
      <c r="A29" s="2">
        <v>44256</v>
      </c>
      <c r="B29" t="s">
        <v>12</v>
      </c>
      <c r="C29" t="s">
        <v>13</v>
      </c>
      <c r="D29" t="s">
        <v>14</v>
      </c>
      <c r="E29" t="s">
        <v>10</v>
      </c>
      <c r="F29" s="4">
        <v>21654.400000000001</v>
      </c>
      <c r="G29" s="4">
        <v>15000</v>
      </c>
      <c r="H29" s="4">
        <f>IF(F29&gt;=G29,SUM(F29*'All Sales'!$L$1),0)</f>
        <v>2165.44</v>
      </c>
      <c r="I29" t="s">
        <v>15</v>
      </c>
      <c r="J29" s="12">
        <f>SUM(Table8[[#This Row],[Sales Amount]]-Table8[[#This Row],[Targets ]])</f>
        <v>6654.4000000000015</v>
      </c>
    </row>
    <row r="30" spans="1:10" x14ac:dyDescent="0.3">
      <c r="A30" s="2">
        <v>44256</v>
      </c>
      <c r="B30" t="s">
        <v>68</v>
      </c>
      <c r="C30" t="s">
        <v>69</v>
      </c>
      <c r="D30" t="s">
        <v>70</v>
      </c>
      <c r="E30" t="s">
        <v>10</v>
      </c>
      <c r="F30" s="4">
        <v>27930</v>
      </c>
      <c r="G30" s="4">
        <v>15000</v>
      </c>
      <c r="H30" s="4">
        <f>IF(F30&gt;=G30,SUM(F30*'All Sales'!$L$1),0)</f>
        <v>2793</v>
      </c>
      <c r="I30" t="s">
        <v>11</v>
      </c>
      <c r="J30" s="12">
        <f>SUM(Table8[[#This Row],[Sales Amount]]-Table8[[#This Row],[Targets ]])</f>
        <v>12930</v>
      </c>
    </row>
    <row r="31" spans="1:10" x14ac:dyDescent="0.3">
      <c r="A31" s="2">
        <v>44256</v>
      </c>
      <c r="B31" t="s">
        <v>7</v>
      </c>
      <c r="C31" t="s">
        <v>8</v>
      </c>
      <c r="D31" t="s">
        <v>9</v>
      </c>
      <c r="E31" t="s">
        <v>10</v>
      </c>
      <c r="F31" s="4">
        <v>39065.899999999994</v>
      </c>
      <c r="G31" s="4">
        <v>15000</v>
      </c>
      <c r="H31" s="4">
        <f>IF(F31&gt;=G31,SUM(F31*'All Sales'!$L$1),0)</f>
        <v>3906.5899999999997</v>
      </c>
      <c r="I31" t="s">
        <v>15</v>
      </c>
      <c r="J31" s="12">
        <f>SUM(Table8[[#This Row],[Sales Amount]]-Table8[[#This Row],[Targets ]])</f>
        <v>24065.899999999994</v>
      </c>
    </row>
    <row r="32" spans="1:10" x14ac:dyDescent="0.3">
      <c r="A32" s="2">
        <v>44256</v>
      </c>
      <c r="B32" t="s">
        <v>27</v>
      </c>
      <c r="C32" t="s">
        <v>28</v>
      </c>
      <c r="D32" t="s">
        <v>29</v>
      </c>
      <c r="E32" t="s">
        <v>10</v>
      </c>
      <c r="F32" s="4">
        <v>44422</v>
      </c>
      <c r="G32" s="4">
        <v>15000</v>
      </c>
      <c r="H32" s="4">
        <f>IF(F32&gt;=G32,SUM(F32*'All Sales'!$L$1),0)</f>
        <v>4442.2</v>
      </c>
      <c r="I32" t="s">
        <v>43</v>
      </c>
      <c r="J32" s="12">
        <f>SUM(Table8[[#This Row],[Sales Amount]]-Table8[[#This Row],[Targets ]])</f>
        <v>29422</v>
      </c>
    </row>
    <row r="33" spans="1:10" x14ac:dyDescent="0.3">
      <c r="A33" s="2">
        <v>44287</v>
      </c>
      <c r="B33" t="s">
        <v>68</v>
      </c>
      <c r="C33" t="s">
        <v>69</v>
      </c>
      <c r="D33" t="s">
        <v>70</v>
      </c>
      <c r="E33" t="s">
        <v>10</v>
      </c>
      <c r="F33" s="4">
        <v>7029.9</v>
      </c>
      <c r="G33" s="4">
        <v>15000</v>
      </c>
      <c r="H33" s="4">
        <f>IF(F33&gt;=G33,SUM(F33*'All Sales'!$L$1),0)</f>
        <v>0</v>
      </c>
      <c r="I33" t="s">
        <v>43</v>
      </c>
      <c r="J33" s="12">
        <f>SUM(Table8[[#This Row],[Sales Amount]]-Table8[[#This Row],[Targets ]])</f>
        <v>-7970.1</v>
      </c>
    </row>
    <row r="34" spans="1:10" x14ac:dyDescent="0.3">
      <c r="A34" s="2">
        <v>44287</v>
      </c>
      <c r="B34" t="s">
        <v>68</v>
      </c>
      <c r="C34" t="s">
        <v>69</v>
      </c>
      <c r="D34" t="s">
        <v>70</v>
      </c>
      <c r="E34" t="s">
        <v>10</v>
      </c>
      <c r="F34" s="4">
        <v>11914.400000000001</v>
      </c>
      <c r="G34" s="4">
        <v>15000</v>
      </c>
      <c r="H34" s="4">
        <f>IF(F34&gt;=G34,SUM(F34*'All Sales'!$L$1),0)</f>
        <v>0</v>
      </c>
      <c r="I34" t="s">
        <v>15</v>
      </c>
      <c r="J34" s="12">
        <f>SUM(Table8[[#This Row],[Sales Amount]]-Table8[[#This Row],[Targets ]])</f>
        <v>-3085.5999999999985</v>
      </c>
    </row>
    <row r="35" spans="1:10" x14ac:dyDescent="0.3">
      <c r="A35" s="2">
        <v>44287</v>
      </c>
      <c r="B35" t="s">
        <v>7</v>
      </c>
      <c r="C35" t="s">
        <v>8</v>
      </c>
      <c r="D35" t="s">
        <v>9</v>
      </c>
      <c r="E35" t="s">
        <v>10</v>
      </c>
      <c r="F35" s="4">
        <v>15919.7</v>
      </c>
      <c r="G35" s="4">
        <v>15000</v>
      </c>
      <c r="H35" s="4">
        <f>IF(F35&gt;=G35,SUM(F35*'All Sales'!$L$1),0)</f>
        <v>1591.9700000000003</v>
      </c>
      <c r="I35" t="s">
        <v>11</v>
      </c>
      <c r="J35" s="12">
        <f>SUM(Table8[[#This Row],[Sales Amount]]-Table8[[#This Row],[Targets ]])</f>
        <v>919.70000000000073</v>
      </c>
    </row>
    <row r="36" spans="1:10" x14ac:dyDescent="0.3">
      <c r="A36" s="2">
        <v>44287</v>
      </c>
      <c r="B36" t="s">
        <v>16</v>
      </c>
      <c r="C36" t="s">
        <v>17</v>
      </c>
      <c r="D36" t="s">
        <v>18</v>
      </c>
      <c r="E36" t="s">
        <v>10</v>
      </c>
      <c r="F36" s="4">
        <v>17776</v>
      </c>
      <c r="G36" s="4">
        <v>15000</v>
      </c>
      <c r="H36" s="4">
        <f>IF(F36&gt;=G36,SUM(F36*'All Sales'!$L$1),0)</f>
        <v>1777.6000000000001</v>
      </c>
      <c r="I36" t="s">
        <v>43</v>
      </c>
      <c r="J36" s="12">
        <f>SUM(Table8[[#This Row],[Sales Amount]]-Table8[[#This Row],[Targets ]])</f>
        <v>2776</v>
      </c>
    </row>
    <row r="37" spans="1:10" x14ac:dyDescent="0.3">
      <c r="A37" s="2">
        <v>44287</v>
      </c>
      <c r="B37" t="s">
        <v>27</v>
      </c>
      <c r="C37" t="s">
        <v>28</v>
      </c>
      <c r="D37" t="s">
        <v>29</v>
      </c>
      <c r="E37" t="s">
        <v>10</v>
      </c>
      <c r="F37" s="4">
        <v>36666</v>
      </c>
      <c r="G37" s="4">
        <v>15000</v>
      </c>
      <c r="H37" s="4">
        <f>IF(F37&gt;=G37,SUM(F37*'All Sales'!$L$1),0)</f>
        <v>3666.6000000000004</v>
      </c>
      <c r="I37" t="s">
        <v>15</v>
      </c>
      <c r="J37" s="12">
        <f>SUM(Table8[[#This Row],[Sales Amount]]-Table8[[#This Row],[Targets ]])</f>
        <v>21666</v>
      </c>
    </row>
    <row r="38" spans="1:10" x14ac:dyDescent="0.3">
      <c r="A38" s="2">
        <v>44287</v>
      </c>
      <c r="B38" t="s">
        <v>16</v>
      </c>
      <c r="C38" t="s">
        <v>17</v>
      </c>
      <c r="D38" t="s">
        <v>18</v>
      </c>
      <c r="E38" t="s">
        <v>10</v>
      </c>
      <c r="F38" s="4">
        <v>38227.699999999997</v>
      </c>
      <c r="G38" s="4">
        <v>15000</v>
      </c>
      <c r="H38" s="4">
        <f>IF(F38&gt;=G38,SUM(F38*'All Sales'!$L$1),0)</f>
        <v>3822.77</v>
      </c>
      <c r="I38" t="s">
        <v>11</v>
      </c>
      <c r="J38" s="12">
        <f>SUM(Table8[[#This Row],[Sales Amount]]-Table8[[#This Row],[Targets ]])</f>
        <v>23227.699999999997</v>
      </c>
    </row>
    <row r="39" spans="1:10" x14ac:dyDescent="0.3">
      <c r="A39" s="2">
        <v>44287</v>
      </c>
      <c r="B39" t="s">
        <v>16</v>
      </c>
      <c r="C39" t="s">
        <v>17</v>
      </c>
      <c r="D39" t="s">
        <v>18</v>
      </c>
      <c r="E39" t="s">
        <v>10</v>
      </c>
      <c r="F39" s="4">
        <v>51531.199999999997</v>
      </c>
      <c r="G39" s="4">
        <v>15000</v>
      </c>
      <c r="H39" s="4">
        <f>IF(F39&gt;=G39,SUM(F39*'All Sales'!$L$1),0)</f>
        <v>5153.12</v>
      </c>
      <c r="I39" t="s">
        <v>43</v>
      </c>
      <c r="J39" s="12">
        <f>SUM(Table8[[#This Row],[Sales Amount]]-Table8[[#This Row],[Targets ]])</f>
        <v>36531.199999999997</v>
      </c>
    </row>
    <row r="40" spans="1:10" x14ac:dyDescent="0.3">
      <c r="A40" s="2">
        <v>44317</v>
      </c>
      <c r="B40" t="s">
        <v>12</v>
      </c>
      <c r="C40" t="s">
        <v>13</v>
      </c>
      <c r="D40" t="s">
        <v>14</v>
      </c>
      <c r="E40" t="s">
        <v>10</v>
      </c>
      <c r="F40" s="4">
        <v>8686.6</v>
      </c>
      <c r="G40" s="4">
        <v>15000</v>
      </c>
      <c r="H40" s="4">
        <f>IF(F40&gt;=G40,SUM(F40*'All Sales'!$L$1),0)</f>
        <v>0</v>
      </c>
      <c r="I40" t="s">
        <v>15</v>
      </c>
      <c r="J40" s="12">
        <f>SUM(Table8[[#This Row],[Sales Amount]]-Table8[[#This Row],[Targets ]])</f>
        <v>-6313.4</v>
      </c>
    </row>
    <row r="41" spans="1:10" x14ac:dyDescent="0.3">
      <c r="A41" s="2">
        <v>44317</v>
      </c>
      <c r="B41" t="s">
        <v>16</v>
      </c>
      <c r="C41" t="s">
        <v>17</v>
      </c>
      <c r="D41" t="s">
        <v>18</v>
      </c>
      <c r="E41" t="s">
        <v>10</v>
      </c>
      <c r="F41" s="4">
        <v>12422.2</v>
      </c>
      <c r="G41" s="4">
        <v>15000</v>
      </c>
      <c r="H41" s="4">
        <f>IF(F41&gt;=G41,SUM(F41*'All Sales'!$L$1),0)</f>
        <v>0</v>
      </c>
      <c r="I41" t="s">
        <v>43</v>
      </c>
      <c r="J41" s="12">
        <f>SUM(Table8[[#This Row],[Sales Amount]]-Table8[[#This Row],[Targets ]])</f>
        <v>-2577.7999999999993</v>
      </c>
    </row>
    <row r="42" spans="1:10" x14ac:dyDescent="0.3">
      <c r="A42" s="2">
        <v>44317</v>
      </c>
      <c r="B42" t="s">
        <v>27</v>
      </c>
      <c r="C42" t="s">
        <v>28</v>
      </c>
      <c r="D42" t="s">
        <v>29</v>
      </c>
      <c r="E42" t="s">
        <v>10</v>
      </c>
      <c r="F42" s="4">
        <v>15120</v>
      </c>
      <c r="G42" s="4">
        <v>15000</v>
      </c>
      <c r="H42" s="4">
        <f>IF(F42&gt;=G42,SUM(F42*'All Sales'!$L$1),0)</f>
        <v>1512</v>
      </c>
      <c r="I42" t="s">
        <v>15</v>
      </c>
      <c r="J42" s="12">
        <f>SUM(Table8[[#This Row],[Sales Amount]]-Table8[[#This Row],[Targets ]])</f>
        <v>120</v>
      </c>
    </row>
    <row r="43" spans="1:10" x14ac:dyDescent="0.3">
      <c r="A43" s="2">
        <v>44317</v>
      </c>
      <c r="B43" t="s">
        <v>12</v>
      </c>
      <c r="C43" t="s">
        <v>13</v>
      </c>
      <c r="D43" t="s">
        <v>14</v>
      </c>
      <c r="E43" t="s">
        <v>10</v>
      </c>
      <c r="F43" s="4">
        <v>16604.400000000001</v>
      </c>
      <c r="G43" s="4">
        <v>15000</v>
      </c>
      <c r="H43" s="4">
        <f>IF(F43&gt;=G43,SUM(F43*'All Sales'!$L$1),0)</f>
        <v>1660.4400000000003</v>
      </c>
      <c r="I43" t="s">
        <v>43</v>
      </c>
      <c r="J43" s="12">
        <f>SUM(Table8[[#This Row],[Sales Amount]]-Table8[[#This Row],[Targets ]])</f>
        <v>1604.4000000000015</v>
      </c>
    </row>
    <row r="44" spans="1:10" x14ac:dyDescent="0.3">
      <c r="A44" s="2">
        <v>44317</v>
      </c>
      <c r="B44" t="s">
        <v>16</v>
      </c>
      <c r="C44" t="s">
        <v>17</v>
      </c>
      <c r="D44" t="s">
        <v>18</v>
      </c>
      <c r="E44" t="s">
        <v>10</v>
      </c>
      <c r="F44" s="4">
        <v>19584</v>
      </c>
      <c r="G44" s="4">
        <v>15000</v>
      </c>
      <c r="H44" s="4">
        <f>IF(F44&gt;=G44,SUM(F44*'All Sales'!$L$1),0)</f>
        <v>1958.4</v>
      </c>
      <c r="I44" t="s">
        <v>15</v>
      </c>
      <c r="J44" s="12">
        <f>SUM(Table8[[#This Row],[Sales Amount]]-Table8[[#This Row],[Targets ]])</f>
        <v>4584</v>
      </c>
    </row>
    <row r="45" spans="1:10" x14ac:dyDescent="0.3">
      <c r="A45" s="2">
        <v>44317</v>
      </c>
      <c r="B45" t="s">
        <v>7</v>
      </c>
      <c r="C45" t="s">
        <v>8</v>
      </c>
      <c r="D45" t="s">
        <v>9</v>
      </c>
      <c r="E45" t="s">
        <v>10</v>
      </c>
      <c r="F45" s="4">
        <v>26546.6</v>
      </c>
      <c r="G45" s="4">
        <v>15000</v>
      </c>
      <c r="H45" s="4">
        <f>IF(F45&gt;=G45,SUM(F45*'All Sales'!$L$1),0)</f>
        <v>2654.66</v>
      </c>
      <c r="I45" t="s">
        <v>15</v>
      </c>
      <c r="J45" s="12">
        <f>SUM(Table8[[#This Row],[Sales Amount]]-Table8[[#This Row],[Targets ]])</f>
        <v>11546.599999999999</v>
      </c>
    </row>
    <row r="46" spans="1:10" x14ac:dyDescent="0.3">
      <c r="A46" s="2">
        <v>44317</v>
      </c>
      <c r="B46" t="s">
        <v>7</v>
      </c>
      <c r="C46" t="s">
        <v>8</v>
      </c>
      <c r="D46" t="s">
        <v>9</v>
      </c>
      <c r="E46" t="s">
        <v>10</v>
      </c>
      <c r="F46" s="4">
        <v>31200</v>
      </c>
      <c r="G46" s="4">
        <v>15000</v>
      </c>
      <c r="H46" s="4">
        <f>IF(F46&gt;=G46,SUM(F46*'All Sales'!$L$1),0)</f>
        <v>3120</v>
      </c>
      <c r="I46" t="s">
        <v>15</v>
      </c>
      <c r="J46" s="12">
        <f>SUM(Table8[[#This Row],[Sales Amount]]-Table8[[#This Row],[Targets ]])</f>
        <v>16200</v>
      </c>
    </row>
    <row r="47" spans="1:10" x14ac:dyDescent="0.3">
      <c r="A47" s="2">
        <v>44348</v>
      </c>
      <c r="B47" t="s">
        <v>7</v>
      </c>
      <c r="C47" t="s">
        <v>8</v>
      </c>
      <c r="D47" t="s">
        <v>9</v>
      </c>
      <c r="E47" t="s">
        <v>10</v>
      </c>
      <c r="F47" s="4">
        <v>2070.2999999999997</v>
      </c>
      <c r="G47" s="4">
        <v>15000</v>
      </c>
      <c r="H47" s="4">
        <f>IF(F47&gt;=G47,SUM(F47*'All Sales'!$L$1),0)</f>
        <v>0</v>
      </c>
      <c r="I47" t="s">
        <v>11</v>
      </c>
      <c r="J47" s="12">
        <f>SUM(Table8[[#This Row],[Sales Amount]]-Table8[[#This Row],[Targets ]])</f>
        <v>-12929.7</v>
      </c>
    </row>
    <row r="48" spans="1:10" x14ac:dyDescent="0.3">
      <c r="A48" s="2">
        <v>44348</v>
      </c>
      <c r="B48" t="s">
        <v>16</v>
      </c>
      <c r="C48" t="s">
        <v>17</v>
      </c>
      <c r="D48" t="s">
        <v>18</v>
      </c>
      <c r="E48" t="s">
        <v>10</v>
      </c>
      <c r="F48" s="4">
        <v>9499</v>
      </c>
      <c r="G48" s="4">
        <v>15000</v>
      </c>
      <c r="H48" s="4">
        <f>IF(F48&gt;=G48,SUM(F48*'All Sales'!$L$1),0)</f>
        <v>0</v>
      </c>
      <c r="I48" t="s">
        <v>15</v>
      </c>
      <c r="J48" s="12">
        <f>SUM(Table8[[#This Row],[Sales Amount]]-Table8[[#This Row],[Targets ]])</f>
        <v>-5501</v>
      </c>
    </row>
    <row r="49" spans="1:10" x14ac:dyDescent="0.3">
      <c r="A49" s="2">
        <v>44348</v>
      </c>
      <c r="B49" t="s">
        <v>16</v>
      </c>
      <c r="C49" t="s">
        <v>17</v>
      </c>
      <c r="D49" t="s">
        <v>18</v>
      </c>
      <c r="E49" t="s">
        <v>10</v>
      </c>
      <c r="F49" s="4">
        <v>17904.7</v>
      </c>
      <c r="G49" s="4">
        <v>15000</v>
      </c>
      <c r="H49" s="4">
        <f>IF(F49&gt;=G49,SUM(F49*'All Sales'!$L$1),0)</f>
        <v>1790.4700000000003</v>
      </c>
      <c r="I49" t="s">
        <v>43</v>
      </c>
      <c r="J49" s="12">
        <f>SUM(Table8[[#This Row],[Sales Amount]]-Table8[[#This Row],[Targets ]])</f>
        <v>2904.7000000000007</v>
      </c>
    </row>
    <row r="50" spans="1:10" x14ac:dyDescent="0.3">
      <c r="A50" s="2">
        <v>44348</v>
      </c>
      <c r="B50" t="s">
        <v>16</v>
      </c>
      <c r="C50" t="s">
        <v>17</v>
      </c>
      <c r="D50" t="s">
        <v>18</v>
      </c>
      <c r="E50" t="s">
        <v>10</v>
      </c>
      <c r="F50" s="4">
        <v>18878.399999999998</v>
      </c>
      <c r="G50" s="4">
        <v>15000</v>
      </c>
      <c r="H50" s="4">
        <f>IF(F50&gt;=G50,SUM(F50*'All Sales'!$L$1),0)</f>
        <v>1887.84</v>
      </c>
      <c r="I50" t="s">
        <v>15</v>
      </c>
      <c r="J50" s="12">
        <f>SUM(Table8[[#This Row],[Sales Amount]]-Table8[[#This Row],[Targets ]])</f>
        <v>3878.3999999999978</v>
      </c>
    </row>
    <row r="51" spans="1:10" x14ac:dyDescent="0.3">
      <c r="A51" s="2">
        <v>44348</v>
      </c>
      <c r="B51" t="s">
        <v>16</v>
      </c>
      <c r="C51" t="s">
        <v>17</v>
      </c>
      <c r="D51" t="s">
        <v>18</v>
      </c>
      <c r="E51" t="s">
        <v>10</v>
      </c>
      <c r="F51" s="4">
        <v>23445</v>
      </c>
      <c r="G51" s="4">
        <v>15000</v>
      </c>
      <c r="H51" s="4">
        <f>IF(F51&gt;=G51,SUM(F51*'All Sales'!$L$1),0)</f>
        <v>2344.5</v>
      </c>
      <c r="I51" t="s">
        <v>15</v>
      </c>
      <c r="J51" s="12">
        <f>SUM(Table8[[#This Row],[Sales Amount]]-Table8[[#This Row],[Targets ]])</f>
        <v>8445</v>
      </c>
    </row>
    <row r="52" spans="1:10" x14ac:dyDescent="0.3">
      <c r="A52" s="2">
        <v>44348</v>
      </c>
      <c r="B52" t="s">
        <v>16</v>
      </c>
      <c r="C52" t="s">
        <v>17</v>
      </c>
      <c r="D52" t="s">
        <v>18</v>
      </c>
      <c r="E52" t="s">
        <v>10</v>
      </c>
      <c r="F52" s="4">
        <v>34162</v>
      </c>
      <c r="G52" s="4">
        <v>15000</v>
      </c>
      <c r="H52" s="4">
        <f>IF(F52&gt;=G52,SUM(F52*'All Sales'!$L$1),0)</f>
        <v>3416.2000000000003</v>
      </c>
      <c r="I52" t="s">
        <v>15</v>
      </c>
      <c r="J52" s="12">
        <f>SUM(Table8[[#This Row],[Sales Amount]]-Table8[[#This Row],[Targets ]])</f>
        <v>19162</v>
      </c>
    </row>
    <row r="53" spans="1:10" x14ac:dyDescent="0.3">
      <c r="A53" s="2">
        <v>44378</v>
      </c>
      <c r="B53" t="s">
        <v>16</v>
      </c>
      <c r="C53" t="s">
        <v>17</v>
      </c>
      <c r="D53" t="s">
        <v>18</v>
      </c>
      <c r="E53" t="s">
        <v>10</v>
      </c>
      <c r="F53" s="4">
        <v>3055.2</v>
      </c>
      <c r="G53" s="4">
        <v>15000</v>
      </c>
      <c r="H53" s="4">
        <f>IF(F53&gt;=G53,SUM(F53*'All Sales'!$L$1),0)</f>
        <v>0</v>
      </c>
      <c r="I53" t="s">
        <v>11</v>
      </c>
      <c r="J53" s="12">
        <f>SUM(Table8[[#This Row],[Sales Amount]]-Table8[[#This Row],[Targets ]])</f>
        <v>-11944.8</v>
      </c>
    </row>
    <row r="54" spans="1:10" x14ac:dyDescent="0.3">
      <c r="A54" s="2">
        <v>44378</v>
      </c>
      <c r="B54" t="s">
        <v>7</v>
      </c>
      <c r="C54" t="s">
        <v>8</v>
      </c>
      <c r="D54" t="s">
        <v>9</v>
      </c>
      <c r="E54" t="s">
        <v>10</v>
      </c>
      <c r="F54" s="4">
        <v>4843.4000000000005</v>
      </c>
      <c r="G54" s="4">
        <v>15000</v>
      </c>
      <c r="H54" s="4">
        <f>IF(F54&gt;=G54,SUM(F54*'All Sales'!$L$1),0)</f>
        <v>0</v>
      </c>
      <c r="I54" t="s">
        <v>43</v>
      </c>
      <c r="J54" s="12">
        <f>SUM(Table8[[#This Row],[Sales Amount]]-Table8[[#This Row],[Targets ]])</f>
        <v>-10156.599999999999</v>
      </c>
    </row>
    <row r="55" spans="1:10" x14ac:dyDescent="0.3">
      <c r="A55" s="2">
        <v>44378</v>
      </c>
      <c r="B55" t="s">
        <v>12</v>
      </c>
      <c r="C55" t="s">
        <v>13</v>
      </c>
      <c r="D55" t="s">
        <v>14</v>
      </c>
      <c r="E55" t="s">
        <v>10</v>
      </c>
      <c r="F55" s="4">
        <v>5215.2</v>
      </c>
      <c r="G55" s="4">
        <v>15000</v>
      </c>
      <c r="H55" s="4">
        <f>IF(F55&gt;=G55,SUM(F55*'All Sales'!$L$1),0)</f>
        <v>0</v>
      </c>
      <c r="I55" t="s">
        <v>43</v>
      </c>
      <c r="J55" s="12">
        <f>SUM(Table8[[#This Row],[Sales Amount]]-Table8[[#This Row],[Targets ]])</f>
        <v>-9784.7999999999993</v>
      </c>
    </row>
    <row r="56" spans="1:10" x14ac:dyDescent="0.3">
      <c r="A56" s="2">
        <v>44378</v>
      </c>
      <c r="B56" t="s">
        <v>16</v>
      </c>
      <c r="C56" t="s">
        <v>17</v>
      </c>
      <c r="D56" t="s">
        <v>18</v>
      </c>
      <c r="E56" t="s">
        <v>10</v>
      </c>
      <c r="F56" s="4">
        <v>7199.7000000000007</v>
      </c>
      <c r="G56" s="4">
        <v>15000</v>
      </c>
      <c r="H56" s="4">
        <f>IF(F56&gt;=G56,SUM(F56*'All Sales'!$L$1),0)</f>
        <v>0</v>
      </c>
      <c r="I56" t="s">
        <v>43</v>
      </c>
      <c r="J56" s="12">
        <f>SUM(Table8[[#This Row],[Sales Amount]]-Table8[[#This Row],[Targets ]])</f>
        <v>-7800.2999999999993</v>
      </c>
    </row>
    <row r="57" spans="1:10" x14ac:dyDescent="0.3">
      <c r="A57" s="2">
        <v>44378</v>
      </c>
      <c r="B57" t="s">
        <v>68</v>
      </c>
      <c r="C57" t="s">
        <v>69</v>
      </c>
      <c r="D57" t="s">
        <v>70</v>
      </c>
      <c r="E57" t="s">
        <v>10</v>
      </c>
      <c r="F57" s="4">
        <v>14670</v>
      </c>
      <c r="G57" s="4">
        <v>15000</v>
      </c>
      <c r="H57" s="4">
        <f>IF(F57&gt;=G57,SUM(F57*'All Sales'!$L$1),0)</f>
        <v>0</v>
      </c>
      <c r="I57" t="s">
        <v>11</v>
      </c>
      <c r="J57" s="12">
        <f>SUM(Table8[[#This Row],[Sales Amount]]-Table8[[#This Row],[Targets ]])</f>
        <v>-330</v>
      </c>
    </row>
    <row r="58" spans="1:10" x14ac:dyDescent="0.3">
      <c r="A58" s="2">
        <v>44378</v>
      </c>
      <c r="B58" t="s">
        <v>7</v>
      </c>
      <c r="C58" t="s">
        <v>8</v>
      </c>
      <c r="D58" t="s">
        <v>9</v>
      </c>
      <c r="E58" t="s">
        <v>10</v>
      </c>
      <c r="F58" s="4">
        <v>16614.400000000001</v>
      </c>
      <c r="G58" s="4">
        <v>15000</v>
      </c>
      <c r="H58" s="4">
        <f>IF(F58&gt;=G58,SUM(F58*'All Sales'!$L$1),0)</f>
        <v>1661.4400000000003</v>
      </c>
      <c r="I58" t="s">
        <v>11</v>
      </c>
      <c r="J58" s="12">
        <f>SUM(Table8[[#This Row],[Sales Amount]]-Table8[[#This Row],[Targets ]])</f>
        <v>1614.4000000000015</v>
      </c>
    </row>
    <row r="59" spans="1:10" x14ac:dyDescent="0.3">
      <c r="A59" s="2">
        <v>44378</v>
      </c>
      <c r="B59" t="s">
        <v>68</v>
      </c>
      <c r="C59" t="s">
        <v>69</v>
      </c>
      <c r="D59" t="s">
        <v>70</v>
      </c>
      <c r="E59" t="s">
        <v>10</v>
      </c>
      <c r="F59" s="4">
        <v>20076.7</v>
      </c>
      <c r="G59" s="4">
        <v>15000</v>
      </c>
      <c r="H59" s="4">
        <f>IF(F59&gt;=G59,SUM(F59*'All Sales'!$L$1),0)</f>
        <v>2007.67</v>
      </c>
      <c r="I59" t="s">
        <v>43</v>
      </c>
      <c r="J59" s="12">
        <f>SUM(Table8[[#This Row],[Sales Amount]]-Table8[[#This Row],[Targets ]])</f>
        <v>5076.7000000000007</v>
      </c>
    </row>
    <row r="60" spans="1:10" x14ac:dyDescent="0.3">
      <c r="A60" s="2">
        <v>44378</v>
      </c>
      <c r="B60" t="s">
        <v>16</v>
      </c>
      <c r="C60" t="s">
        <v>17</v>
      </c>
      <c r="D60" t="s">
        <v>18</v>
      </c>
      <c r="E60" t="s">
        <v>10</v>
      </c>
      <c r="F60" s="4">
        <v>21482.999999999996</v>
      </c>
      <c r="G60" s="4">
        <v>15000</v>
      </c>
      <c r="H60" s="4">
        <f>IF(F60&gt;=G60,SUM(F60*'All Sales'!$L$1),0)</f>
        <v>2148.2999999999997</v>
      </c>
      <c r="I60" t="s">
        <v>43</v>
      </c>
      <c r="J60" s="12">
        <f>SUM(Table8[[#This Row],[Sales Amount]]-Table8[[#This Row],[Targets ]])</f>
        <v>6482.9999999999964</v>
      </c>
    </row>
    <row r="61" spans="1:10" x14ac:dyDescent="0.3">
      <c r="A61" s="2">
        <v>44378</v>
      </c>
      <c r="B61" t="s">
        <v>27</v>
      </c>
      <c r="C61" t="s">
        <v>28</v>
      </c>
      <c r="D61" t="s">
        <v>29</v>
      </c>
      <c r="E61" t="s">
        <v>10</v>
      </c>
      <c r="F61" s="4">
        <v>30776.799999999999</v>
      </c>
      <c r="G61" s="4">
        <v>15000</v>
      </c>
      <c r="H61" s="4">
        <f>IF(F61&gt;=G61,SUM(F61*'All Sales'!$L$1),0)</f>
        <v>3077.6800000000003</v>
      </c>
      <c r="I61" t="s">
        <v>11</v>
      </c>
      <c r="J61" s="12">
        <f>SUM(Table8[[#This Row],[Sales Amount]]-Table8[[#This Row],[Targets ]])</f>
        <v>15776.8</v>
      </c>
    </row>
    <row r="62" spans="1:10" x14ac:dyDescent="0.3">
      <c r="A62" s="2">
        <v>44409</v>
      </c>
      <c r="B62" t="s">
        <v>68</v>
      </c>
      <c r="C62" t="s">
        <v>69</v>
      </c>
      <c r="D62" t="s">
        <v>70</v>
      </c>
      <c r="E62" t="s">
        <v>10</v>
      </c>
      <c r="F62" s="4">
        <v>8625</v>
      </c>
      <c r="G62" s="4">
        <v>15000</v>
      </c>
      <c r="H62" s="4">
        <f>IF(F62&gt;=G62,SUM(F62*'All Sales'!$L$1),0)</f>
        <v>0</v>
      </c>
      <c r="I62" t="s">
        <v>15</v>
      </c>
      <c r="J62" s="12">
        <f>SUM(Table8[[#This Row],[Sales Amount]]-Table8[[#This Row],[Targets ]])</f>
        <v>-6375</v>
      </c>
    </row>
    <row r="63" spans="1:10" x14ac:dyDescent="0.3">
      <c r="A63" s="2">
        <v>44409</v>
      </c>
      <c r="B63" t="s">
        <v>16</v>
      </c>
      <c r="C63" t="s">
        <v>17</v>
      </c>
      <c r="D63" t="s">
        <v>18</v>
      </c>
      <c r="E63" t="s">
        <v>10</v>
      </c>
      <c r="F63" s="4">
        <v>9794</v>
      </c>
      <c r="G63" s="4">
        <v>15000</v>
      </c>
      <c r="H63" s="4">
        <f>IF(F63&gt;=G63,SUM(F63*'All Sales'!$L$1),0)</f>
        <v>0</v>
      </c>
      <c r="I63" t="s">
        <v>15</v>
      </c>
      <c r="J63" s="12">
        <f>SUM(Table8[[#This Row],[Sales Amount]]-Table8[[#This Row],[Targets ]])</f>
        <v>-5206</v>
      </c>
    </row>
    <row r="64" spans="1:10" x14ac:dyDescent="0.3">
      <c r="A64" s="2">
        <v>44409</v>
      </c>
      <c r="B64" t="s">
        <v>68</v>
      </c>
      <c r="C64" t="s">
        <v>69</v>
      </c>
      <c r="D64" t="s">
        <v>70</v>
      </c>
      <c r="E64" t="s">
        <v>10</v>
      </c>
      <c r="F64" s="4">
        <v>16321.6</v>
      </c>
      <c r="G64" s="4">
        <v>15000</v>
      </c>
      <c r="H64" s="4">
        <f>IF(F64&gt;=G64,SUM(F64*'All Sales'!$L$1),0)</f>
        <v>1632.16</v>
      </c>
      <c r="I64" t="s">
        <v>11</v>
      </c>
      <c r="J64" s="12">
        <f>SUM(Table8[[#This Row],[Sales Amount]]-Table8[[#This Row],[Targets ]])</f>
        <v>1321.6000000000004</v>
      </c>
    </row>
    <row r="65" spans="1:10" x14ac:dyDescent="0.3">
      <c r="A65" s="2">
        <v>44409</v>
      </c>
      <c r="B65" t="s">
        <v>16</v>
      </c>
      <c r="C65" t="s">
        <v>17</v>
      </c>
      <c r="D65" t="s">
        <v>18</v>
      </c>
      <c r="E65" t="s">
        <v>10</v>
      </c>
      <c r="F65" s="4">
        <v>19678.8</v>
      </c>
      <c r="G65" s="4">
        <v>15000</v>
      </c>
      <c r="H65" s="4">
        <f>IF(F65&gt;=G65,SUM(F65*'All Sales'!$L$1),0)</f>
        <v>1967.88</v>
      </c>
      <c r="I65" t="s">
        <v>15</v>
      </c>
      <c r="J65" s="12">
        <f>SUM(Table8[[#This Row],[Sales Amount]]-Table8[[#This Row],[Targets ]])</f>
        <v>4678.7999999999993</v>
      </c>
    </row>
    <row r="66" spans="1:10" x14ac:dyDescent="0.3">
      <c r="A66" s="2">
        <v>44409</v>
      </c>
      <c r="B66" t="s">
        <v>68</v>
      </c>
      <c r="C66" t="s">
        <v>69</v>
      </c>
      <c r="D66" t="s">
        <v>70</v>
      </c>
      <c r="E66" t="s">
        <v>10</v>
      </c>
      <c r="F66" s="4">
        <v>33694.800000000003</v>
      </c>
      <c r="G66" s="4">
        <v>15000</v>
      </c>
      <c r="H66" s="4">
        <f>IF(F66&gt;=G66,SUM(F66*'All Sales'!$L$1),0)</f>
        <v>3369.4800000000005</v>
      </c>
      <c r="I66" t="s">
        <v>15</v>
      </c>
      <c r="J66" s="12">
        <f>SUM(Table8[[#This Row],[Sales Amount]]-Table8[[#This Row],[Targets ]])</f>
        <v>18694.800000000003</v>
      </c>
    </row>
    <row r="67" spans="1:10" x14ac:dyDescent="0.3">
      <c r="A67" s="2">
        <v>44409</v>
      </c>
      <c r="B67" t="s">
        <v>12</v>
      </c>
      <c r="C67" t="s">
        <v>13</v>
      </c>
      <c r="D67" t="s">
        <v>14</v>
      </c>
      <c r="E67" t="s">
        <v>10</v>
      </c>
      <c r="F67" s="4">
        <v>39236</v>
      </c>
      <c r="G67" s="4">
        <v>15000</v>
      </c>
      <c r="H67" s="4">
        <f>IF(F67&gt;=G67,SUM(F67*'All Sales'!$L$1),0)</f>
        <v>3923.6000000000004</v>
      </c>
      <c r="I67" t="s">
        <v>43</v>
      </c>
      <c r="J67" s="12">
        <f>SUM(Table8[[#This Row],[Sales Amount]]-Table8[[#This Row],[Targets ]])</f>
        <v>24236</v>
      </c>
    </row>
    <row r="68" spans="1:10" x14ac:dyDescent="0.3">
      <c r="A68" s="2">
        <v>44409</v>
      </c>
      <c r="B68" t="s">
        <v>16</v>
      </c>
      <c r="C68" t="s">
        <v>17</v>
      </c>
      <c r="D68" t="s">
        <v>18</v>
      </c>
      <c r="E68" t="s">
        <v>10</v>
      </c>
      <c r="F68" s="4">
        <v>43088.2</v>
      </c>
      <c r="G68" s="4">
        <v>15000</v>
      </c>
      <c r="H68" s="4">
        <f>IF(F68&gt;=G68,SUM(F68*'All Sales'!$L$1),0)</f>
        <v>4308.82</v>
      </c>
      <c r="I68" t="s">
        <v>11</v>
      </c>
      <c r="J68" s="12">
        <f>SUM(Table8[[#This Row],[Sales Amount]]-Table8[[#This Row],[Targets ]])</f>
        <v>28088.199999999997</v>
      </c>
    </row>
    <row r="69" spans="1:10" x14ac:dyDescent="0.3">
      <c r="A69" s="2">
        <v>44440</v>
      </c>
      <c r="B69" t="s">
        <v>7</v>
      </c>
      <c r="C69" t="s">
        <v>8</v>
      </c>
      <c r="D69" t="s">
        <v>9</v>
      </c>
      <c r="E69" t="s">
        <v>10</v>
      </c>
      <c r="F69" s="4">
        <v>5572.3</v>
      </c>
      <c r="G69" s="4">
        <v>15000</v>
      </c>
      <c r="H69" s="4">
        <f>IF(F69&gt;=G69,SUM(F69*'All Sales'!$L$1),0)</f>
        <v>0</v>
      </c>
      <c r="I69" t="s">
        <v>11</v>
      </c>
      <c r="J69" s="12">
        <f>SUM(Table8[[#This Row],[Sales Amount]]-Table8[[#This Row],[Targets ]])</f>
        <v>-9427.7000000000007</v>
      </c>
    </row>
    <row r="70" spans="1:10" x14ac:dyDescent="0.3">
      <c r="A70" s="2">
        <v>44440</v>
      </c>
      <c r="B70" t="s">
        <v>16</v>
      </c>
      <c r="C70" t="s">
        <v>17</v>
      </c>
      <c r="D70" t="s">
        <v>18</v>
      </c>
      <c r="E70" t="s">
        <v>10</v>
      </c>
      <c r="F70" s="4">
        <v>7496.9999999999991</v>
      </c>
      <c r="G70" s="4">
        <v>15000</v>
      </c>
      <c r="H70" s="4">
        <f>IF(F70&gt;=G70,SUM(F70*'All Sales'!$L$1),0)</f>
        <v>0</v>
      </c>
      <c r="I70" t="s">
        <v>15</v>
      </c>
      <c r="J70" s="12">
        <f>SUM(Table8[[#This Row],[Sales Amount]]-Table8[[#This Row],[Targets ]])</f>
        <v>-7503.0000000000009</v>
      </c>
    </row>
    <row r="71" spans="1:10" x14ac:dyDescent="0.3">
      <c r="A71" s="2">
        <v>44440</v>
      </c>
      <c r="B71" t="s">
        <v>12</v>
      </c>
      <c r="C71" t="s">
        <v>13</v>
      </c>
      <c r="D71" t="s">
        <v>14</v>
      </c>
      <c r="E71" t="s">
        <v>10</v>
      </c>
      <c r="F71" s="4">
        <v>9651.1999999999989</v>
      </c>
      <c r="G71" s="4">
        <v>15000</v>
      </c>
      <c r="H71" s="4">
        <f>IF(F71&gt;=G71,SUM(F71*'All Sales'!$L$1),0)</f>
        <v>0</v>
      </c>
      <c r="I71" t="s">
        <v>11</v>
      </c>
      <c r="J71" s="12">
        <f>SUM(Table8[[#This Row],[Sales Amount]]-Table8[[#This Row],[Targets ]])</f>
        <v>-5348.8000000000011</v>
      </c>
    </row>
    <row r="72" spans="1:10" x14ac:dyDescent="0.3">
      <c r="A72" s="2">
        <v>44440</v>
      </c>
      <c r="B72" t="s">
        <v>7</v>
      </c>
      <c r="C72" t="s">
        <v>8</v>
      </c>
      <c r="D72" t="s">
        <v>9</v>
      </c>
      <c r="E72" t="s">
        <v>10</v>
      </c>
      <c r="F72" s="4">
        <v>10492.199999999997</v>
      </c>
      <c r="G72" s="4">
        <v>15000</v>
      </c>
      <c r="H72" s="4">
        <f>IF(F72&gt;=G72,SUM(F72*'All Sales'!$L$1),0)</f>
        <v>0</v>
      </c>
      <c r="I72" t="s">
        <v>43</v>
      </c>
      <c r="J72" s="12">
        <f>SUM(Table8[[#This Row],[Sales Amount]]-Table8[[#This Row],[Targets ]])</f>
        <v>-4507.8000000000029</v>
      </c>
    </row>
    <row r="73" spans="1:10" x14ac:dyDescent="0.3">
      <c r="A73" s="2">
        <v>44440</v>
      </c>
      <c r="B73" t="s">
        <v>7</v>
      </c>
      <c r="C73" t="s">
        <v>8</v>
      </c>
      <c r="D73" t="s">
        <v>9</v>
      </c>
      <c r="E73" t="s">
        <v>10</v>
      </c>
      <c r="F73" s="4">
        <v>18396.7</v>
      </c>
      <c r="G73" s="4">
        <v>15000</v>
      </c>
      <c r="H73" s="4">
        <f>IF(F73&gt;=G73,SUM(F73*'All Sales'!$L$1),0)</f>
        <v>1839.67</v>
      </c>
      <c r="I73" t="s">
        <v>11</v>
      </c>
      <c r="J73" s="12">
        <f>SUM(Table8[[#This Row],[Sales Amount]]-Table8[[#This Row],[Targets ]])</f>
        <v>3396.7000000000007</v>
      </c>
    </row>
    <row r="74" spans="1:10" x14ac:dyDescent="0.3">
      <c r="A74" s="2">
        <v>44440</v>
      </c>
      <c r="B74" t="s">
        <v>12</v>
      </c>
      <c r="C74" t="s">
        <v>13</v>
      </c>
      <c r="D74" t="s">
        <v>14</v>
      </c>
      <c r="E74" t="s">
        <v>10</v>
      </c>
      <c r="F74" s="4">
        <v>23849.599999999999</v>
      </c>
      <c r="G74" s="4">
        <v>15000</v>
      </c>
      <c r="H74" s="4">
        <f>IF(F74&gt;=G74,SUM(F74*'All Sales'!$L$1),0)</f>
        <v>2384.96</v>
      </c>
      <c r="I74" t="s">
        <v>11</v>
      </c>
      <c r="J74" s="12">
        <f>SUM(Table8[[#This Row],[Sales Amount]]-Table8[[#This Row],[Targets ]])</f>
        <v>8849.5999999999985</v>
      </c>
    </row>
    <row r="75" spans="1:10" x14ac:dyDescent="0.3">
      <c r="A75" s="2">
        <v>44440</v>
      </c>
      <c r="B75" t="s">
        <v>68</v>
      </c>
      <c r="C75" t="s">
        <v>69</v>
      </c>
      <c r="D75" t="s">
        <v>70</v>
      </c>
      <c r="E75" t="s">
        <v>10</v>
      </c>
      <c r="F75" s="4">
        <v>23882.399999999998</v>
      </c>
      <c r="G75" s="4">
        <v>15000</v>
      </c>
      <c r="H75" s="4">
        <f>IF(F75&gt;=G75,SUM(F75*'All Sales'!$L$1),0)</f>
        <v>2388.2399999999998</v>
      </c>
      <c r="I75" t="s">
        <v>43</v>
      </c>
      <c r="J75" s="12">
        <f>SUM(Table8[[#This Row],[Sales Amount]]-Table8[[#This Row],[Targets ]])</f>
        <v>8882.3999999999978</v>
      </c>
    </row>
    <row r="76" spans="1:10" x14ac:dyDescent="0.3">
      <c r="A76" s="2">
        <v>44440</v>
      </c>
      <c r="B76" t="s">
        <v>12</v>
      </c>
      <c r="C76" t="s">
        <v>13</v>
      </c>
      <c r="D76" t="s">
        <v>14</v>
      </c>
      <c r="E76" t="s">
        <v>10</v>
      </c>
      <c r="F76" s="4">
        <v>34041.300000000003</v>
      </c>
      <c r="G76" s="4">
        <v>15000</v>
      </c>
      <c r="H76" s="4">
        <f>IF(F76&gt;=G76,SUM(F76*'All Sales'!$L$1),0)</f>
        <v>3404.1300000000006</v>
      </c>
      <c r="I76" t="s">
        <v>43</v>
      </c>
      <c r="J76" s="12">
        <f>SUM(Table8[[#This Row],[Sales Amount]]-Table8[[#This Row],[Targets ]])</f>
        <v>19041.300000000003</v>
      </c>
    </row>
    <row r="77" spans="1:10" x14ac:dyDescent="0.3">
      <c r="A77" s="2">
        <v>44470</v>
      </c>
      <c r="B77" t="s">
        <v>27</v>
      </c>
      <c r="C77" t="s">
        <v>28</v>
      </c>
      <c r="D77" t="s">
        <v>29</v>
      </c>
      <c r="E77" t="s">
        <v>10</v>
      </c>
      <c r="F77" s="4">
        <v>3243.6000000000004</v>
      </c>
      <c r="G77" s="4">
        <v>15000</v>
      </c>
      <c r="H77" s="4">
        <f>IF(F77&gt;=G77,SUM(F77*'All Sales'!$L$1),0)</f>
        <v>0</v>
      </c>
      <c r="I77" t="s">
        <v>11</v>
      </c>
      <c r="J77" s="12">
        <f>SUM(Table8[[#This Row],[Sales Amount]]-Table8[[#This Row],[Targets ]])</f>
        <v>-11756.4</v>
      </c>
    </row>
    <row r="78" spans="1:10" x14ac:dyDescent="0.3">
      <c r="A78" s="2">
        <v>44470</v>
      </c>
      <c r="B78" t="s">
        <v>16</v>
      </c>
      <c r="C78" t="s">
        <v>17</v>
      </c>
      <c r="D78" t="s">
        <v>18</v>
      </c>
      <c r="E78" t="s">
        <v>10</v>
      </c>
      <c r="F78" s="4">
        <v>12633.599999999999</v>
      </c>
      <c r="G78" s="4">
        <v>15000</v>
      </c>
      <c r="H78" s="4">
        <f>IF(F78&gt;=G78,SUM(F78*'All Sales'!$L$1),0)</f>
        <v>0</v>
      </c>
      <c r="I78" t="s">
        <v>15</v>
      </c>
      <c r="J78" s="12">
        <f>SUM(Table8[[#This Row],[Sales Amount]]-Table8[[#This Row],[Targets ]])</f>
        <v>-2366.4000000000015</v>
      </c>
    </row>
    <row r="79" spans="1:10" x14ac:dyDescent="0.3">
      <c r="A79" s="2">
        <v>44470</v>
      </c>
      <c r="B79" t="s">
        <v>27</v>
      </c>
      <c r="C79" t="s">
        <v>28</v>
      </c>
      <c r="D79" t="s">
        <v>29</v>
      </c>
      <c r="E79" t="s">
        <v>10</v>
      </c>
      <c r="F79" s="4">
        <v>12806.399999999998</v>
      </c>
      <c r="G79" s="4">
        <v>15000</v>
      </c>
      <c r="H79" s="4">
        <f>IF(F79&gt;=G79,SUM(F79*'All Sales'!$L$1),0)</f>
        <v>0</v>
      </c>
      <c r="I79" t="s">
        <v>43</v>
      </c>
      <c r="J79" s="12">
        <f>SUM(Table8[[#This Row],[Sales Amount]]-Table8[[#This Row],[Targets ]])</f>
        <v>-2193.6000000000022</v>
      </c>
    </row>
    <row r="80" spans="1:10" x14ac:dyDescent="0.3">
      <c r="A80" s="2">
        <v>44470</v>
      </c>
      <c r="B80" t="s">
        <v>12</v>
      </c>
      <c r="C80" t="s">
        <v>13</v>
      </c>
      <c r="D80" t="s">
        <v>14</v>
      </c>
      <c r="E80" t="s">
        <v>10</v>
      </c>
      <c r="F80" s="4">
        <v>20031.199999999997</v>
      </c>
      <c r="G80" s="4">
        <v>15000</v>
      </c>
      <c r="H80" s="4">
        <f>IF(F80&gt;=G80,SUM(F80*'All Sales'!$L$1),0)</f>
        <v>2003.12</v>
      </c>
      <c r="I80" t="s">
        <v>43</v>
      </c>
      <c r="J80" s="12">
        <f>SUM(Table8[[#This Row],[Sales Amount]]-Table8[[#This Row],[Targets ]])</f>
        <v>5031.1999999999971</v>
      </c>
    </row>
    <row r="81" spans="1:10" x14ac:dyDescent="0.3">
      <c r="A81" s="2">
        <v>44470</v>
      </c>
      <c r="B81" t="s">
        <v>7</v>
      </c>
      <c r="C81" t="s">
        <v>8</v>
      </c>
      <c r="D81" t="s">
        <v>9</v>
      </c>
      <c r="E81" t="s">
        <v>10</v>
      </c>
      <c r="F81" s="4">
        <v>21485.200000000001</v>
      </c>
      <c r="G81" s="4">
        <v>15000</v>
      </c>
      <c r="H81" s="4">
        <f>IF(F81&gt;=G81,SUM(F81*'All Sales'!$L$1),0)</f>
        <v>2148.52</v>
      </c>
      <c r="I81" t="s">
        <v>15</v>
      </c>
      <c r="J81" s="12">
        <f>SUM(Table8[[#This Row],[Sales Amount]]-Table8[[#This Row],[Targets ]])</f>
        <v>6485.2000000000007</v>
      </c>
    </row>
    <row r="82" spans="1:10" x14ac:dyDescent="0.3">
      <c r="A82" s="2">
        <v>44470</v>
      </c>
      <c r="B82" t="s">
        <v>68</v>
      </c>
      <c r="C82" t="s">
        <v>69</v>
      </c>
      <c r="D82" t="s">
        <v>70</v>
      </c>
      <c r="E82" t="s">
        <v>10</v>
      </c>
      <c r="F82" s="4">
        <v>22607.200000000004</v>
      </c>
      <c r="G82" s="4">
        <v>15000</v>
      </c>
      <c r="H82" s="4">
        <f>IF(F82&gt;=G82,SUM(F82*'All Sales'!$L$1),0)</f>
        <v>2260.7200000000007</v>
      </c>
      <c r="I82" t="s">
        <v>11</v>
      </c>
      <c r="J82" s="12">
        <f>SUM(Table8[[#This Row],[Sales Amount]]-Table8[[#This Row],[Targets ]])</f>
        <v>7607.2000000000044</v>
      </c>
    </row>
    <row r="83" spans="1:10" x14ac:dyDescent="0.3">
      <c r="A83" s="2">
        <v>44501</v>
      </c>
      <c r="B83" t="s">
        <v>12</v>
      </c>
      <c r="C83" t="s">
        <v>13</v>
      </c>
      <c r="D83" t="s">
        <v>14</v>
      </c>
      <c r="E83" t="s">
        <v>10</v>
      </c>
      <c r="F83" s="4">
        <v>5130</v>
      </c>
      <c r="G83" s="4">
        <v>15000</v>
      </c>
      <c r="H83" s="4">
        <f>IF(F83&gt;=G83,SUM(F83*'All Sales'!$L$1),0)</f>
        <v>0</v>
      </c>
      <c r="I83" t="s">
        <v>15</v>
      </c>
      <c r="J83" s="12">
        <f>SUM(Table8[[#This Row],[Sales Amount]]-Table8[[#This Row],[Targets ]])</f>
        <v>-9870</v>
      </c>
    </row>
    <row r="84" spans="1:10" x14ac:dyDescent="0.3">
      <c r="A84" s="2">
        <v>44501</v>
      </c>
      <c r="B84" t="s">
        <v>7</v>
      </c>
      <c r="C84" t="s">
        <v>8</v>
      </c>
      <c r="D84" t="s">
        <v>9</v>
      </c>
      <c r="E84" t="s">
        <v>10</v>
      </c>
      <c r="F84" s="4">
        <v>8810.9</v>
      </c>
      <c r="G84" s="4">
        <v>15000</v>
      </c>
      <c r="H84" s="4">
        <f>IF(F84&gt;=G84,SUM(F84*'All Sales'!$L$1),0)</f>
        <v>0</v>
      </c>
      <c r="I84" t="s">
        <v>11</v>
      </c>
      <c r="J84" s="12">
        <f>SUM(Table8[[#This Row],[Sales Amount]]-Table8[[#This Row],[Targets ]])</f>
        <v>-6189.1</v>
      </c>
    </row>
    <row r="85" spans="1:10" x14ac:dyDescent="0.3">
      <c r="A85" s="2">
        <v>44501</v>
      </c>
      <c r="B85" t="s">
        <v>27</v>
      </c>
      <c r="C85" t="s">
        <v>28</v>
      </c>
      <c r="D85" t="s">
        <v>29</v>
      </c>
      <c r="E85" t="s">
        <v>10</v>
      </c>
      <c r="F85" s="4">
        <v>16606</v>
      </c>
      <c r="G85" s="4">
        <v>15000</v>
      </c>
      <c r="H85" s="4">
        <f>IF(F85&gt;=G85,SUM(F85*'All Sales'!$L$1),0)</f>
        <v>1660.6000000000001</v>
      </c>
      <c r="I85" t="s">
        <v>11</v>
      </c>
      <c r="J85" s="12">
        <f>SUM(Table8[[#This Row],[Sales Amount]]-Table8[[#This Row],[Targets ]])</f>
        <v>1606</v>
      </c>
    </row>
    <row r="86" spans="1:10" x14ac:dyDescent="0.3">
      <c r="A86" s="2">
        <v>44501</v>
      </c>
      <c r="B86" t="s">
        <v>12</v>
      </c>
      <c r="C86" t="s">
        <v>13</v>
      </c>
      <c r="D86" t="s">
        <v>14</v>
      </c>
      <c r="E86" t="s">
        <v>10</v>
      </c>
      <c r="F86" s="4">
        <v>17766</v>
      </c>
      <c r="G86" s="4">
        <v>15000</v>
      </c>
      <c r="H86" s="4">
        <f>IF(F86&gt;=G86,SUM(F86*'All Sales'!$L$1),0)</f>
        <v>1776.6000000000001</v>
      </c>
      <c r="I86" t="s">
        <v>11</v>
      </c>
      <c r="J86" s="12">
        <f>SUM(Table8[[#This Row],[Sales Amount]]-Table8[[#This Row],[Targets ]])</f>
        <v>2766</v>
      </c>
    </row>
    <row r="87" spans="1:10" x14ac:dyDescent="0.3">
      <c r="A87" s="2">
        <v>44501</v>
      </c>
      <c r="B87" t="s">
        <v>16</v>
      </c>
      <c r="C87" t="s">
        <v>17</v>
      </c>
      <c r="D87" t="s">
        <v>18</v>
      </c>
      <c r="E87" t="s">
        <v>10</v>
      </c>
      <c r="F87" s="4">
        <v>20916</v>
      </c>
      <c r="G87" s="4">
        <v>15000</v>
      </c>
      <c r="H87" s="4">
        <f>IF(F87&gt;=G87,SUM(F87*'All Sales'!$L$1),0)</f>
        <v>2091.6</v>
      </c>
      <c r="I87" t="s">
        <v>11</v>
      </c>
      <c r="J87" s="12">
        <f>SUM(Table8[[#This Row],[Sales Amount]]-Table8[[#This Row],[Targets ]])</f>
        <v>5916</v>
      </c>
    </row>
    <row r="88" spans="1:10" x14ac:dyDescent="0.3">
      <c r="A88" s="2">
        <v>44501</v>
      </c>
      <c r="B88" t="s">
        <v>16</v>
      </c>
      <c r="C88" t="s">
        <v>17</v>
      </c>
      <c r="D88" t="s">
        <v>18</v>
      </c>
      <c r="E88" t="s">
        <v>10</v>
      </c>
      <c r="F88" s="4">
        <v>22396.5</v>
      </c>
      <c r="G88" s="4">
        <v>15000</v>
      </c>
      <c r="H88" s="4">
        <f>IF(F88&gt;=G88,SUM(F88*'All Sales'!$L$1),0)</f>
        <v>2239.65</v>
      </c>
      <c r="I88" t="s">
        <v>43</v>
      </c>
      <c r="J88" s="12">
        <f>SUM(Table8[[#This Row],[Sales Amount]]-Table8[[#This Row],[Targets ]])</f>
        <v>7396.5</v>
      </c>
    </row>
    <row r="89" spans="1:10" x14ac:dyDescent="0.3">
      <c r="A89" s="2">
        <v>44501</v>
      </c>
      <c r="B89" t="s">
        <v>12</v>
      </c>
      <c r="C89" t="s">
        <v>13</v>
      </c>
      <c r="D89" t="s">
        <v>14</v>
      </c>
      <c r="E89" t="s">
        <v>10</v>
      </c>
      <c r="F89" s="4">
        <v>25633.5</v>
      </c>
      <c r="G89" s="4">
        <v>15000</v>
      </c>
      <c r="H89" s="4">
        <f>IF(F89&gt;=G89,SUM(F89*'All Sales'!$L$1),0)</f>
        <v>2563.3500000000004</v>
      </c>
      <c r="I89" t="s">
        <v>15</v>
      </c>
      <c r="J89" s="12">
        <f>SUM(Table8[[#This Row],[Sales Amount]]-Table8[[#This Row],[Targets ]])</f>
        <v>10633.5</v>
      </c>
    </row>
    <row r="90" spans="1:10" x14ac:dyDescent="0.3">
      <c r="A90" s="2">
        <v>44501</v>
      </c>
      <c r="B90" t="s">
        <v>16</v>
      </c>
      <c r="C90" t="s">
        <v>17</v>
      </c>
      <c r="D90" t="s">
        <v>18</v>
      </c>
      <c r="E90" t="s">
        <v>10</v>
      </c>
      <c r="F90" s="4">
        <v>37374.399999999994</v>
      </c>
      <c r="G90" s="4">
        <v>15000</v>
      </c>
      <c r="H90" s="4">
        <f>IF(F90&gt;=G90,SUM(F90*'All Sales'!$L$1),0)</f>
        <v>3737.4399999999996</v>
      </c>
      <c r="I90" t="s">
        <v>43</v>
      </c>
      <c r="J90" s="12">
        <f>SUM(Table8[[#This Row],[Sales Amount]]-Table8[[#This Row],[Targets ]])</f>
        <v>22374.399999999994</v>
      </c>
    </row>
    <row r="91" spans="1:10" x14ac:dyDescent="0.3">
      <c r="A91" s="2">
        <v>44531</v>
      </c>
      <c r="B91" t="s">
        <v>12</v>
      </c>
      <c r="C91" t="s">
        <v>13</v>
      </c>
      <c r="D91" t="s">
        <v>14</v>
      </c>
      <c r="E91" t="s">
        <v>10</v>
      </c>
      <c r="F91" s="4">
        <v>3817.9999999999995</v>
      </c>
      <c r="G91" s="4">
        <v>15000</v>
      </c>
      <c r="H91" s="4">
        <f>IF(F91&gt;=G91,SUM(F91*'All Sales'!$L$1),0)</f>
        <v>0</v>
      </c>
      <c r="I91" t="s">
        <v>11</v>
      </c>
      <c r="J91" s="12">
        <f>SUM(Table8[[#This Row],[Sales Amount]]-Table8[[#This Row],[Targets ]])</f>
        <v>-11182</v>
      </c>
    </row>
    <row r="92" spans="1:10" x14ac:dyDescent="0.3">
      <c r="A92" s="2">
        <v>44531</v>
      </c>
      <c r="B92" t="s">
        <v>16</v>
      </c>
      <c r="C92" t="s">
        <v>17</v>
      </c>
      <c r="D92" t="s">
        <v>18</v>
      </c>
      <c r="E92" t="s">
        <v>10</v>
      </c>
      <c r="F92" s="4">
        <v>8683.1999999999989</v>
      </c>
      <c r="G92" s="4">
        <v>15000</v>
      </c>
      <c r="H92" s="4">
        <f>IF(F92&gt;=G92,SUM(F92*'All Sales'!$L$1),0)</f>
        <v>0</v>
      </c>
      <c r="I92" t="s">
        <v>15</v>
      </c>
      <c r="J92" s="12">
        <f>SUM(Table8[[#This Row],[Sales Amount]]-Table8[[#This Row],[Targets ]])</f>
        <v>-6316.8000000000011</v>
      </c>
    </row>
    <row r="93" spans="1:10" x14ac:dyDescent="0.3">
      <c r="A93" s="2">
        <v>44531</v>
      </c>
      <c r="B93" t="s">
        <v>7</v>
      </c>
      <c r="C93" t="s">
        <v>8</v>
      </c>
      <c r="D93" t="s">
        <v>9</v>
      </c>
      <c r="E93" t="s">
        <v>10</v>
      </c>
      <c r="F93" s="4">
        <v>11210</v>
      </c>
      <c r="G93" s="4">
        <v>15000</v>
      </c>
      <c r="H93" s="4">
        <f>IF(F93&gt;=G93,SUM(F93*'All Sales'!$L$1),0)</f>
        <v>0</v>
      </c>
      <c r="I93" t="s">
        <v>43</v>
      </c>
      <c r="J93" s="12">
        <f>SUM(Table8[[#This Row],[Sales Amount]]-Table8[[#This Row],[Targets ]])</f>
        <v>-3790</v>
      </c>
    </row>
    <row r="94" spans="1:10" x14ac:dyDescent="0.3">
      <c r="A94" s="2">
        <v>44531</v>
      </c>
      <c r="B94" t="s">
        <v>27</v>
      </c>
      <c r="C94" t="s">
        <v>28</v>
      </c>
      <c r="D94" t="s">
        <v>29</v>
      </c>
      <c r="E94" t="s">
        <v>10</v>
      </c>
      <c r="F94" s="4">
        <v>12765.2</v>
      </c>
      <c r="G94" s="4">
        <v>15000</v>
      </c>
      <c r="H94" s="4">
        <f>IF(F94&gt;=G94,SUM(F94*'All Sales'!$L$1),0)</f>
        <v>0</v>
      </c>
      <c r="I94" t="s">
        <v>43</v>
      </c>
      <c r="J94" s="12">
        <f>SUM(Table8[[#This Row],[Sales Amount]]-Table8[[#This Row],[Targets ]])</f>
        <v>-2234.7999999999993</v>
      </c>
    </row>
    <row r="95" spans="1:10" x14ac:dyDescent="0.3">
      <c r="A95" s="2">
        <v>44531</v>
      </c>
      <c r="B95" t="s">
        <v>12</v>
      </c>
      <c r="C95" t="s">
        <v>13</v>
      </c>
      <c r="D95" t="s">
        <v>14</v>
      </c>
      <c r="E95" t="s">
        <v>10</v>
      </c>
      <c r="F95" s="4">
        <v>15921.999999999998</v>
      </c>
      <c r="G95" s="4">
        <v>15000</v>
      </c>
      <c r="H95" s="4">
        <f>IF(F95&gt;=G95,SUM(F95*'All Sales'!$L$1),0)</f>
        <v>1592.1999999999998</v>
      </c>
      <c r="I95" t="s">
        <v>43</v>
      </c>
      <c r="J95" s="12">
        <f>SUM(Table8[[#This Row],[Sales Amount]]-Table8[[#This Row],[Targets ]])</f>
        <v>921.99999999999818</v>
      </c>
    </row>
    <row r="96" spans="1:10" x14ac:dyDescent="0.3">
      <c r="A96" s="2">
        <v>44531</v>
      </c>
      <c r="B96" t="s">
        <v>27</v>
      </c>
      <c r="C96" t="s">
        <v>28</v>
      </c>
      <c r="D96" t="s">
        <v>29</v>
      </c>
      <c r="E96" t="s">
        <v>10</v>
      </c>
      <c r="F96" s="4">
        <v>31970.799999999999</v>
      </c>
      <c r="G96" s="4">
        <v>15000</v>
      </c>
      <c r="H96" s="4">
        <f>IF(F96&gt;=G96,SUM(F96*'All Sales'!$L$1),0)</f>
        <v>3197.08</v>
      </c>
      <c r="I96" t="s">
        <v>11</v>
      </c>
      <c r="J96" s="12">
        <f>SUM(Table8[[#This Row],[Sales Amount]]-Table8[[#This Row],[Targets ]])</f>
        <v>16970.8</v>
      </c>
    </row>
    <row r="97" spans="1:10" x14ac:dyDescent="0.3">
      <c r="A97" s="2">
        <v>44531</v>
      </c>
      <c r="B97" t="s">
        <v>7</v>
      </c>
      <c r="C97" t="s">
        <v>8</v>
      </c>
      <c r="D97" t="s">
        <v>9</v>
      </c>
      <c r="E97" t="s">
        <v>10</v>
      </c>
      <c r="F97" s="4">
        <v>41520</v>
      </c>
      <c r="G97" s="4">
        <v>15000</v>
      </c>
      <c r="H97" s="4">
        <f>IF(F97&gt;=G97,SUM(F97*'All Sales'!$L$1),0)</f>
        <v>4152</v>
      </c>
      <c r="I97" t="s">
        <v>11</v>
      </c>
      <c r="J97" s="12">
        <f>SUM(Table8[[#This Row],[Sales Amount]]-Table8[[#This Row],[Targets ]])</f>
        <v>26520</v>
      </c>
    </row>
    <row r="98" spans="1:10" x14ac:dyDescent="0.3">
      <c r="A98" s="2">
        <v>44531</v>
      </c>
      <c r="B98" t="s">
        <v>7</v>
      </c>
      <c r="C98" t="s">
        <v>8</v>
      </c>
      <c r="D98" t="s">
        <v>9</v>
      </c>
      <c r="E98" t="s">
        <v>10</v>
      </c>
      <c r="F98" s="4">
        <v>45800.999999999993</v>
      </c>
      <c r="G98" s="4">
        <v>15000</v>
      </c>
      <c r="H98" s="4">
        <f>IF(F98&gt;=G98,SUM(F98*'All Sales'!$L$1),0)</f>
        <v>4580.0999999999995</v>
      </c>
      <c r="I98" t="s">
        <v>15</v>
      </c>
      <c r="J98" s="12">
        <f>SUM(Table8[[#This Row],[Sales Amount]]-Table8[[#This Row],[Targets ]])</f>
        <v>30800.999999999993</v>
      </c>
    </row>
    <row r="99" spans="1:10" x14ac:dyDescent="0.3">
      <c r="A99" s="2">
        <v>44197</v>
      </c>
      <c r="B99" t="s">
        <v>30</v>
      </c>
      <c r="C99" t="s">
        <v>31</v>
      </c>
      <c r="D99" t="s">
        <v>32</v>
      </c>
      <c r="E99" t="s">
        <v>33</v>
      </c>
      <c r="F99" s="4">
        <v>13310.4</v>
      </c>
      <c r="G99" s="4">
        <v>15000</v>
      </c>
      <c r="H99" s="4">
        <f>IF(F99&gt;=G99,SUM(F99*'All Sales'!$L$1),0)</f>
        <v>0</v>
      </c>
      <c r="I99" t="s">
        <v>11</v>
      </c>
      <c r="J99" s="18">
        <f>SUM(Table8[[#This Row],[Sales Amount]]-Table8[[#This Row],[Targets ]])</f>
        <v>-1689.6000000000004</v>
      </c>
    </row>
    <row r="100" spans="1:10" x14ac:dyDescent="0.3">
      <c r="A100" s="2">
        <v>44197</v>
      </c>
      <c r="B100" t="s">
        <v>59</v>
      </c>
      <c r="C100" t="s">
        <v>60</v>
      </c>
      <c r="D100" t="s">
        <v>61</v>
      </c>
      <c r="E100" t="s">
        <v>33</v>
      </c>
      <c r="F100" s="4">
        <v>20366.100000000002</v>
      </c>
      <c r="G100" s="4">
        <v>15000</v>
      </c>
      <c r="H100" s="4">
        <f>IF(F100&gt;=G100,SUM(F100*'All Sales'!$L$1),0)</f>
        <v>2036.6100000000004</v>
      </c>
      <c r="I100" t="s">
        <v>43</v>
      </c>
      <c r="J100" s="12">
        <f>SUM(Table8[[#This Row],[Sales Amount]]-Table8[[#This Row],[Targets ]])</f>
        <v>5366.1000000000022</v>
      </c>
    </row>
    <row r="101" spans="1:10" x14ac:dyDescent="0.3">
      <c r="A101" s="2">
        <v>44197</v>
      </c>
      <c r="B101" t="s">
        <v>59</v>
      </c>
      <c r="C101" t="s">
        <v>60</v>
      </c>
      <c r="D101" t="s">
        <v>61</v>
      </c>
      <c r="E101" t="s">
        <v>33</v>
      </c>
      <c r="F101" s="4">
        <v>20880</v>
      </c>
      <c r="G101" s="4">
        <v>15000</v>
      </c>
      <c r="H101" s="4">
        <f>IF(F101&gt;=G101,SUM(F101*'All Sales'!$L$1),0)</f>
        <v>2088</v>
      </c>
      <c r="I101" t="s">
        <v>11</v>
      </c>
      <c r="J101" s="12">
        <f>SUM(Table8[[#This Row],[Sales Amount]]-Table8[[#This Row],[Targets ]])</f>
        <v>5880</v>
      </c>
    </row>
    <row r="102" spans="1:10" x14ac:dyDescent="0.3">
      <c r="A102" s="2">
        <v>44197</v>
      </c>
      <c r="B102" t="s">
        <v>30</v>
      </c>
      <c r="C102" t="s">
        <v>31</v>
      </c>
      <c r="D102" t="s">
        <v>32</v>
      </c>
      <c r="E102" t="s">
        <v>33</v>
      </c>
      <c r="F102" s="4">
        <v>23076.199999999997</v>
      </c>
      <c r="G102" s="4">
        <v>15000</v>
      </c>
      <c r="H102" s="4">
        <f>IF(F102&gt;=G102,SUM(F102*'All Sales'!$L$1),0)</f>
        <v>2307.62</v>
      </c>
      <c r="I102" t="s">
        <v>11</v>
      </c>
      <c r="J102" s="12">
        <f>SUM(Table8[[#This Row],[Sales Amount]]-Table8[[#This Row],[Targets ]])</f>
        <v>8076.1999999999971</v>
      </c>
    </row>
    <row r="103" spans="1:10" x14ac:dyDescent="0.3">
      <c r="A103" s="2">
        <v>44197</v>
      </c>
      <c r="B103" t="s">
        <v>30</v>
      </c>
      <c r="C103" t="s">
        <v>31</v>
      </c>
      <c r="D103" t="s">
        <v>32</v>
      </c>
      <c r="E103" t="s">
        <v>33</v>
      </c>
      <c r="F103" s="4">
        <v>25560</v>
      </c>
      <c r="G103" s="4">
        <v>15000</v>
      </c>
      <c r="H103" s="4">
        <f>IF(F103&gt;=G103,SUM(F103*'All Sales'!$L$1),0)</f>
        <v>2556</v>
      </c>
      <c r="I103" t="s">
        <v>11</v>
      </c>
      <c r="J103" s="12">
        <f>SUM(Table8[[#This Row],[Sales Amount]]-Table8[[#This Row],[Targets ]])</f>
        <v>10560</v>
      </c>
    </row>
    <row r="104" spans="1:10" x14ac:dyDescent="0.3">
      <c r="A104" s="2">
        <v>44228</v>
      </c>
      <c r="B104" t="s">
        <v>59</v>
      </c>
      <c r="C104" t="s">
        <v>60</v>
      </c>
      <c r="D104" t="s">
        <v>61</v>
      </c>
      <c r="E104" t="s">
        <v>33</v>
      </c>
      <c r="F104" s="4">
        <v>13479.400000000001</v>
      </c>
      <c r="G104" s="4">
        <v>15000</v>
      </c>
      <c r="H104" s="4">
        <f>IF(F104&gt;=G104,SUM(F104*'All Sales'!$L$1),0)</f>
        <v>0</v>
      </c>
      <c r="I104" t="s">
        <v>43</v>
      </c>
      <c r="J104" s="12">
        <f>SUM(Table8[[#This Row],[Sales Amount]]-Table8[[#This Row],[Targets ]])</f>
        <v>-1520.5999999999985</v>
      </c>
    </row>
    <row r="105" spans="1:10" x14ac:dyDescent="0.3">
      <c r="A105" s="2">
        <v>44228</v>
      </c>
      <c r="B105" t="s">
        <v>30</v>
      </c>
      <c r="C105" t="s">
        <v>31</v>
      </c>
      <c r="D105" t="s">
        <v>32</v>
      </c>
      <c r="E105" t="s">
        <v>33</v>
      </c>
      <c r="F105" s="4">
        <v>16604.400000000001</v>
      </c>
      <c r="G105" s="4">
        <v>15000</v>
      </c>
      <c r="H105" s="4">
        <f>IF(F105&gt;=G105,SUM(F105*'All Sales'!$L$1),0)</f>
        <v>1660.4400000000003</v>
      </c>
      <c r="I105" t="s">
        <v>15</v>
      </c>
      <c r="J105" s="12">
        <f>SUM(Table8[[#This Row],[Sales Amount]]-Table8[[#This Row],[Targets ]])</f>
        <v>1604.4000000000015</v>
      </c>
    </row>
    <row r="106" spans="1:10" x14ac:dyDescent="0.3">
      <c r="A106" s="2">
        <v>44228</v>
      </c>
      <c r="B106" t="s">
        <v>71</v>
      </c>
      <c r="C106" t="s">
        <v>72</v>
      </c>
      <c r="D106" t="s">
        <v>73</v>
      </c>
      <c r="E106" t="s">
        <v>33</v>
      </c>
      <c r="F106" s="4">
        <v>22176</v>
      </c>
      <c r="G106" s="4">
        <v>15000</v>
      </c>
      <c r="H106" s="4">
        <f>IF(F106&gt;=G106,SUM(F106*'All Sales'!$L$1),0)</f>
        <v>2217.6</v>
      </c>
      <c r="I106" t="s">
        <v>15</v>
      </c>
      <c r="J106" s="12">
        <f>SUM(Table8[[#This Row],[Sales Amount]]-Table8[[#This Row],[Targets ]])</f>
        <v>7176</v>
      </c>
    </row>
    <row r="107" spans="1:10" x14ac:dyDescent="0.3">
      <c r="A107" s="2">
        <v>44228</v>
      </c>
      <c r="B107" t="s">
        <v>59</v>
      </c>
      <c r="C107" t="s">
        <v>60</v>
      </c>
      <c r="D107" t="s">
        <v>61</v>
      </c>
      <c r="E107" t="s">
        <v>33</v>
      </c>
      <c r="F107" s="4">
        <v>24131.000000000004</v>
      </c>
      <c r="G107" s="4">
        <v>15000</v>
      </c>
      <c r="H107" s="4">
        <f>IF(F107&gt;=G107,SUM(F107*'All Sales'!$L$1),0)</f>
        <v>2413.1000000000004</v>
      </c>
      <c r="I107" t="s">
        <v>15</v>
      </c>
      <c r="J107" s="12">
        <f>SUM(Table8[[#This Row],[Sales Amount]]-Table8[[#This Row],[Targets ]])</f>
        <v>9131.0000000000036</v>
      </c>
    </row>
    <row r="108" spans="1:10" x14ac:dyDescent="0.3">
      <c r="A108" s="2">
        <v>44228</v>
      </c>
      <c r="B108" t="s">
        <v>30</v>
      </c>
      <c r="C108" t="s">
        <v>31</v>
      </c>
      <c r="D108" t="s">
        <v>32</v>
      </c>
      <c r="E108" t="s">
        <v>33</v>
      </c>
      <c r="F108" s="4">
        <v>34353.5</v>
      </c>
      <c r="G108" s="4">
        <v>15000</v>
      </c>
      <c r="H108" s="4">
        <f>IF(F108&gt;=G108,SUM(F108*'All Sales'!$L$1),0)</f>
        <v>3435.3500000000004</v>
      </c>
      <c r="I108" t="s">
        <v>15</v>
      </c>
      <c r="J108" s="12">
        <f>SUM(Table8[[#This Row],[Sales Amount]]-Table8[[#This Row],[Targets ]])</f>
        <v>19353.5</v>
      </c>
    </row>
    <row r="109" spans="1:10" x14ac:dyDescent="0.3">
      <c r="A109" s="2">
        <v>44256</v>
      </c>
      <c r="B109" t="s">
        <v>62</v>
      </c>
      <c r="C109" t="s">
        <v>63</v>
      </c>
      <c r="D109" t="s">
        <v>64</v>
      </c>
      <c r="E109" t="s">
        <v>33</v>
      </c>
      <c r="F109" s="4">
        <v>7416.9</v>
      </c>
      <c r="G109" s="4">
        <v>15000</v>
      </c>
      <c r="H109" s="4">
        <f>IF(F109&gt;=G109,SUM(F109*'All Sales'!$L$1),0)</f>
        <v>0</v>
      </c>
      <c r="I109" t="s">
        <v>43</v>
      </c>
      <c r="J109" s="12">
        <f>SUM(Table8[[#This Row],[Sales Amount]]-Table8[[#This Row],[Targets ]])</f>
        <v>-7583.1</v>
      </c>
    </row>
    <row r="110" spans="1:10" x14ac:dyDescent="0.3">
      <c r="A110" s="2">
        <v>44256</v>
      </c>
      <c r="B110" t="s">
        <v>40</v>
      </c>
      <c r="C110" t="s">
        <v>41</v>
      </c>
      <c r="D110" t="s">
        <v>42</v>
      </c>
      <c r="E110" t="s">
        <v>33</v>
      </c>
      <c r="F110" s="4">
        <v>8284.5</v>
      </c>
      <c r="G110" s="4">
        <v>15000</v>
      </c>
      <c r="H110" s="4">
        <f>IF(F110&gt;=G110,SUM(F110*'All Sales'!$L$1),0)</f>
        <v>0</v>
      </c>
      <c r="I110" t="s">
        <v>15</v>
      </c>
      <c r="J110" s="12">
        <f>SUM(Table8[[#This Row],[Sales Amount]]-Table8[[#This Row],[Targets ]])</f>
        <v>-6715.5</v>
      </c>
    </row>
    <row r="111" spans="1:10" x14ac:dyDescent="0.3">
      <c r="A111" s="2">
        <v>44256</v>
      </c>
      <c r="B111" t="s">
        <v>30</v>
      </c>
      <c r="C111" t="s">
        <v>31</v>
      </c>
      <c r="D111" t="s">
        <v>32</v>
      </c>
      <c r="E111" t="s">
        <v>33</v>
      </c>
      <c r="F111" s="4">
        <v>10758.7</v>
      </c>
      <c r="G111" s="4">
        <v>15000</v>
      </c>
      <c r="H111" s="4">
        <f>IF(F111&gt;=G111,SUM(F111*'All Sales'!$L$1),0)</f>
        <v>0</v>
      </c>
      <c r="I111" t="s">
        <v>15</v>
      </c>
      <c r="J111" s="12">
        <f>SUM(Table8[[#This Row],[Sales Amount]]-Table8[[#This Row],[Targets ]])</f>
        <v>-4241.2999999999993</v>
      </c>
    </row>
    <row r="112" spans="1:10" x14ac:dyDescent="0.3">
      <c r="A112" s="2">
        <v>44256</v>
      </c>
      <c r="B112" t="s">
        <v>59</v>
      </c>
      <c r="C112" t="s">
        <v>60</v>
      </c>
      <c r="D112" t="s">
        <v>61</v>
      </c>
      <c r="E112" t="s">
        <v>33</v>
      </c>
      <c r="F112" s="4">
        <v>12124.2</v>
      </c>
      <c r="G112" s="4">
        <v>15000</v>
      </c>
      <c r="H112" s="4">
        <f>IF(F112&gt;=G112,SUM(F112*'All Sales'!$L$1),0)</f>
        <v>0</v>
      </c>
      <c r="I112" t="s">
        <v>43</v>
      </c>
      <c r="J112" s="12">
        <f>SUM(Table8[[#This Row],[Sales Amount]]-Table8[[#This Row],[Targets ]])</f>
        <v>-2875.7999999999993</v>
      </c>
    </row>
    <row r="113" spans="1:10" x14ac:dyDescent="0.3">
      <c r="A113" s="2">
        <v>44256</v>
      </c>
      <c r="B113" t="s">
        <v>62</v>
      </c>
      <c r="C113" t="s">
        <v>63</v>
      </c>
      <c r="D113" t="s">
        <v>64</v>
      </c>
      <c r="E113" t="s">
        <v>33</v>
      </c>
      <c r="F113" s="4">
        <v>14391.999999999998</v>
      </c>
      <c r="G113" s="4">
        <v>15000</v>
      </c>
      <c r="H113" s="4">
        <f>IF(F113&gt;=G113,SUM(F113*'All Sales'!$L$1),0)</f>
        <v>0</v>
      </c>
      <c r="I113" t="s">
        <v>11</v>
      </c>
      <c r="J113" s="12">
        <f>SUM(Table8[[#This Row],[Sales Amount]]-Table8[[#This Row],[Targets ]])</f>
        <v>-608.00000000000182</v>
      </c>
    </row>
    <row r="114" spans="1:10" x14ac:dyDescent="0.3">
      <c r="A114" s="2">
        <v>44256</v>
      </c>
      <c r="B114" t="s">
        <v>40</v>
      </c>
      <c r="C114" t="s">
        <v>41</v>
      </c>
      <c r="D114" t="s">
        <v>42</v>
      </c>
      <c r="E114" t="s">
        <v>33</v>
      </c>
      <c r="F114" s="4">
        <v>15246</v>
      </c>
      <c r="G114" s="4">
        <v>15000</v>
      </c>
      <c r="H114" s="4">
        <f>IF(F114&gt;=G114,SUM(F114*'All Sales'!$L$1),0)</f>
        <v>1524.6000000000001</v>
      </c>
      <c r="I114" t="s">
        <v>11</v>
      </c>
      <c r="J114" s="12">
        <f>SUM(Table8[[#This Row],[Sales Amount]]-Table8[[#This Row],[Targets ]])</f>
        <v>246</v>
      </c>
    </row>
    <row r="115" spans="1:10" x14ac:dyDescent="0.3">
      <c r="A115" s="2">
        <v>44256</v>
      </c>
      <c r="B115" t="s">
        <v>62</v>
      </c>
      <c r="C115" t="s">
        <v>63</v>
      </c>
      <c r="D115" t="s">
        <v>64</v>
      </c>
      <c r="E115" t="s">
        <v>33</v>
      </c>
      <c r="F115" s="4">
        <v>17335.2</v>
      </c>
      <c r="G115" s="4">
        <v>15000</v>
      </c>
      <c r="H115" s="4">
        <f>IF(F115&gt;=G115,SUM(F115*'All Sales'!$L$1),0)</f>
        <v>1733.5200000000002</v>
      </c>
      <c r="I115" t="s">
        <v>43</v>
      </c>
      <c r="J115" s="12">
        <f>SUM(Table8[[#This Row],[Sales Amount]]-Table8[[#This Row],[Targets ]])</f>
        <v>2335.2000000000007</v>
      </c>
    </row>
    <row r="116" spans="1:10" x14ac:dyDescent="0.3">
      <c r="A116" s="2">
        <v>44256</v>
      </c>
      <c r="B116" t="s">
        <v>40</v>
      </c>
      <c r="C116" t="s">
        <v>41</v>
      </c>
      <c r="D116" t="s">
        <v>42</v>
      </c>
      <c r="E116" t="s">
        <v>33</v>
      </c>
      <c r="F116" s="4">
        <v>40831</v>
      </c>
      <c r="G116" s="4">
        <v>15000</v>
      </c>
      <c r="H116" s="4">
        <f>IF(F116&gt;=G116,SUM(F116*'All Sales'!$L$1),0)</f>
        <v>4083.1000000000004</v>
      </c>
      <c r="I116" t="s">
        <v>11</v>
      </c>
      <c r="J116" s="12">
        <f>SUM(Table8[[#This Row],[Sales Amount]]-Table8[[#This Row],[Targets ]])</f>
        <v>25831</v>
      </c>
    </row>
    <row r="117" spans="1:10" x14ac:dyDescent="0.3">
      <c r="A117" s="2">
        <v>44287</v>
      </c>
      <c r="B117" t="s">
        <v>30</v>
      </c>
      <c r="C117" t="s">
        <v>31</v>
      </c>
      <c r="D117" t="s">
        <v>32</v>
      </c>
      <c r="E117" t="s">
        <v>33</v>
      </c>
      <c r="F117" s="4">
        <v>8520</v>
      </c>
      <c r="G117" s="4">
        <v>15000</v>
      </c>
      <c r="H117" s="4">
        <f>IF(F117&gt;=G117,SUM(F117*'All Sales'!$L$1),0)</f>
        <v>0</v>
      </c>
      <c r="I117" t="s">
        <v>43</v>
      </c>
      <c r="J117" s="12">
        <f>SUM(Table8[[#This Row],[Sales Amount]]-Table8[[#This Row],[Targets ]])</f>
        <v>-6480</v>
      </c>
    </row>
    <row r="118" spans="1:10" x14ac:dyDescent="0.3">
      <c r="A118" s="2">
        <v>44287</v>
      </c>
      <c r="B118" t="s">
        <v>62</v>
      </c>
      <c r="C118" t="s">
        <v>63</v>
      </c>
      <c r="D118" t="s">
        <v>64</v>
      </c>
      <c r="E118" t="s">
        <v>33</v>
      </c>
      <c r="F118" s="4">
        <v>14301.599999999999</v>
      </c>
      <c r="G118" s="4">
        <v>15000</v>
      </c>
      <c r="H118" s="4">
        <f>IF(F118&gt;=G118,SUM(F118*'All Sales'!$L$1),0)</f>
        <v>0</v>
      </c>
      <c r="I118" t="s">
        <v>43</v>
      </c>
      <c r="J118" s="12">
        <f>SUM(Table8[[#This Row],[Sales Amount]]-Table8[[#This Row],[Targets ]])</f>
        <v>-698.40000000000146</v>
      </c>
    </row>
    <row r="119" spans="1:10" x14ac:dyDescent="0.3">
      <c r="A119" s="2">
        <v>44287</v>
      </c>
      <c r="B119" t="s">
        <v>62</v>
      </c>
      <c r="C119" t="s">
        <v>63</v>
      </c>
      <c r="D119" t="s">
        <v>64</v>
      </c>
      <c r="E119" t="s">
        <v>33</v>
      </c>
      <c r="F119" s="4">
        <v>17204.399999999998</v>
      </c>
      <c r="G119" s="4">
        <v>15000</v>
      </c>
      <c r="H119" s="4">
        <f>IF(F119&gt;=G119,SUM(F119*'All Sales'!$L$1),0)</f>
        <v>1720.4399999999998</v>
      </c>
      <c r="I119" t="s">
        <v>11</v>
      </c>
      <c r="J119" s="12">
        <f>SUM(Table8[[#This Row],[Sales Amount]]-Table8[[#This Row],[Targets ]])</f>
        <v>2204.3999999999978</v>
      </c>
    </row>
    <row r="120" spans="1:10" x14ac:dyDescent="0.3">
      <c r="A120" s="2">
        <v>44287</v>
      </c>
      <c r="B120" t="s">
        <v>40</v>
      </c>
      <c r="C120" t="s">
        <v>41</v>
      </c>
      <c r="D120" t="s">
        <v>42</v>
      </c>
      <c r="E120" t="s">
        <v>33</v>
      </c>
      <c r="F120" s="4">
        <v>19080</v>
      </c>
      <c r="G120" s="4">
        <v>15000</v>
      </c>
      <c r="H120" s="4">
        <f>IF(F120&gt;=G120,SUM(F120*'All Sales'!$L$1),0)</f>
        <v>1908</v>
      </c>
      <c r="I120" t="s">
        <v>15</v>
      </c>
      <c r="J120" s="12">
        <f>SUM(Table8[[#This Row],[Sales Amount]]-Table8[[#This Row],[Targets ]])</f>
        <v>4080</v>
      </c>
    </row>
    <row r="121" spans="1:10" x14ac:dyDescent="0.3">
      <c r="A121" s="2">
        <v>44287</v>
      </c>
      <c r="B121" t="s">
        <v>30</v>
      </c>
      <c r="C121" t="s">
        <v>31</v>
      </c>
      <c r="D121" t="s">
        <v>32</v>
      </c>
      <c r="E121" t="s">
        <v>33</v>
      </c>
      <c r="F121" s="4">
        <v>19210.400000000001</v>
      </c>
      <c r="G121" s="4">
        <v>15000</v>
      </c>
      <c r="H121" s="4">
        <f>IF(F121&gt;=G121,SUM(F121*'All Sales'!$L$1),0)</f>
        <v>1921.0400000000002</v>
      </c>
      <c r="I121" t="s">
        <v>11</v>
      </c>
      <c r="J121" s="12">
        <f>SUM(Table8[[#This Row],[Sales Amount]]-Table8[[#This Row],[Targets ]])</f>
        <v>4210.4000000000015</v>
      </c>
    </row>
    <row r="122" spans="1:10" x14ac:dyDescent="0.3">
      <c r="A122" s="2">
        <v>44287</v>
      </c>
      <c r="B122" t="s">
        <v>30</v>
      </c>
      <c r="C122" t="s">
        <v>31</v>
      </c>
      <c r="D122" t="s">
        <v>32</v>
      </c>
      <c r="E122" t="s">
        <v>33</v>
      </c>
      <c r="F122" s="4">
        <v>32282.799999999996</v>
      </c>
      <c r="G122" s="4">
        <v>15000</v>
      </c>
      <c r="H122" s="4">
        <f>IF(F122&gt;=G122,SUM(F122*'All Sales'!$L$1),0)</f>
        <v>3228.2799999999997</v>
      </c>
      <c r="I122" t="s">
        <v>15</v>
      </c>
      <c r="J122" s="12">
        <f>SUM(Table8[[#This Row],[Sales Amount]]-Table8[[#This Row],[Targets ]])</f>
        <v>17282.799999999996</v>
      </c>
    </row>
    <row r="123" spans="1:10" x14ac:dyDescent="0.3">
      <c r="A123" s="2">
        <v>44287</v>
      </c>
      <c r="B123" t="s">
        <v>71</v>
      </c>
      <c r="C123" t="s">
        <v>72</v>
      </c>
      <c r="D123" t="s">
        <v>73</v>
      </c>
      <c r="E123" t="s">
        <v>33</v>
      </c>
      <c r="F123" s="4">
        <v>32524.1</v>
      </c>
      <c r="G123" s="4">
        <v>15000</v>
      </c>
      <c r="H123" s="4">
        <f>IF(F123&gt;=G123,SUM(F123*'All Sales'!$L$1),0)</f>
        <v>3252.41</v>
      </c>
      <c r="I123" t="s">
        <v>11</v>
      </c>
      <c r="J123" s="12">
        <f>SUM(Table8[[#This Row],[Sales Amount]]-Table8[[#This Row],[Targets ]])</f>
        <v>17524.099999999999</v>
      </c>
    </row>
    <row r="124" spans="1:10" x14ac:dyDescent="0.3">
      <c r="A124" s="2">
        <v>44287</v>
      </c>
      <c r="B124" t="s">
        <v>30</v>
      </c>
      <c r="C124" t="s">
        <v>31</v>
      </c>
      <c r="D124" t="s">
        <v>32</v>
      </c>
      <c r="E124" t="s">
        <v>33</v>
      </c>
      <c r="F124" s="4">
        <v>35153.799999999996</v>
      </c>
      <c r="G124" s="4">
        <v>15000</v>
      </c>
      <c r="H124" s="4">
        <f>IF(F124&gt;=G124,SUM(F124*'All Sales'!$L$1),0)</f>
        <v>3515.3799999999997</v>
      </c>
      <c r="I124" t="s">
        <v>11</v>
      </c>
      <c r="J124" s="12">
        <f>SUM(Table8[[#This Row],[Sales Amount]]-Table8[[#This Row],[Targets ]])</f>
        <v>20153.799999999996</v>
      </c>
    </row>
    <row r="125" spans="1:10" x14ac:dyDescent="0.3">
      <c r="A125" s="2">
        <v>44287</v>
      </c>
      <c r="B125" t="s">
        <v>30</v>
      </c>
      <c r="C125" t="s">
        <v>31</v>
      </c>
      <c r="D125" t="s">
        <v>32</v>
      </c>
      <c r="E125" t="s">
        <v>33</v>
      </c>
      <c r="F125" s="4">
        <v>35820</v>
      </c>
      <c r="G125" s="4">
        <v>15000</v>
      </c>
      <c r="H125" s="4">
        <f>IF(F125&gt;=G125,SUM(F125*'All Sales'!$L$1),0)</f>
        <v>3582</v>
      </c>
      <c r="I125" t="s">
        <v>43</v>
      </c>
      <c r="J125" s="12">
        <f>SUM(Table8[[#This Row],[Sales Amount]]-Table8[[#This Row],[Targets ]])</f>
        <v>20820</v>
      </c>
    </row>
    <row r="126" spans="1:10" x14ac:dyDescent="0.3">
      <c r="A126" s="2">
        <v>44287</v>
      </c>
      <c r="B126" t="s">
        <v>59</v>
      </c>
      <c r="C126" t="s">
        <v>60</v>
      </c>
      <c r="D126" t="s">
        <v>61</v>
      </c>
      <c r="E126" t="s">
        <v>33</v>
      </c>
      <c r="F126" s="4">
        <v>42690.400000000001</v>
      </c>
      <c r="G126" s="4">
        <v>15000</v>
      </c>
      <c r="H126" s="4">
        <f>IF(F126&gt;=G126,SUM(F126*'All Sales'!$L$1),0)</f>
        <v>4269.04</v>
      </c>
      <c r="I126" t="s">
        <v>43</v>
      </c>
      <c r="J126" s="12">
        <f>SUM(Table8[[#This Row],[Sales Amount]]-Table8[[#This Row],[Targets ]])</f>
        <v>27690.400000000001</v>
      </c>
    </row>
    <row r="127" spans="1:10" x14ac:dyDescent="0.3">
      <c r="A127" s="2">
        <v>44317</v>
      </c>
      <c r="B127" t="s">
        <v>59</v>
      </c>
      <c r="C127" t="s">
        <v>60</v>
      </c>
      <c r="D127" t="s">
        <v>61</v>
      </c>
      <c r="E127" t="s">
        <v>33</v>
      </c>
      <c r="F127" s="4">
        <v>9270.1</v>
      </c>
      <c r="G127" s="4">
        <v>15000</v>
      </c>
      <c r="H127" s="4">
        <f>IF(F127&gt;=G127,SUM(F127*'All Sales'!$L$1),0)</f>
        <v>0</v>
      </c>
      <c r="I127" t="s">
        <v>11</v>
      </c>
      <c r="J127" s="12">
        <f>SUM(Table8[[#This Row],[Sales Amount]]-Table8[[#This Row],[Targets ]])</f>
        <v>-5729.9</v>
      </c>
    </row>
    <row r="128" spans="1:10" x14ac:dyDescent="0.3">
      <c r="A128" s="2">
        <v>44317</v>
      </c>
      <c r="B128" t="s">
        <v>59</v>
      </c>
      <c r="C128" t="s">
        <v>60</v>
      </c>
      <c r="D128" t="s">
        <v>61</v>
      </c>
      <c r="E128" t="s">
        <v>33</v>
      </c>
      <c r="F128" s="4">
        <v>11235</v>
      </c>
      <c r="G128" s="4">
        <v>15000</v>
      </c>
      <c r="H128" s="4">
        <f>IF(F128&gt;=G128,SUM(F128*'All Sales'!$L$1),0)</f>
        <v>0</v>
      </c>
      <c r="I128" t="s">
        <v>43</v>
      </c>
      <c r="J128" s="12">
        <f>SUM(Table8[[#This Row],[Sales Amount]]-Table8[[#This Row],[Targets ]])</f>
        <v>-3765</v>
      </c>
    </row>
    <row r="129" spans="1:10" x14ac:dyDescent="0.3">
      <c r="A129" s="2">
        <v>44317</v>
      </c>
      <c r="B129" t="s">
        <v>71</v>
      </c>
      <c r="C129" t="s">
        <v>72</v>
      </c>
      <c r="D129" t="s">
        <v>73</v>
      </c>
      <c r="E129" t="s">
        <v>33</v>
      </c>
      <c r="F129" s="4">
        <v>12019.799999999997</v>
      </c>
      <c r="G129" s="4">
        <v>15000</v>
      </c>
      <c r="H129" s="4">
        <f>IF(F129&gt;=G129,SUM(F129*'All Sales'!$L$1),0)</f>
        <v>0</v>
      </c>
      <c r="I129" t="s">
        <v>11</v>
      </c>
      <c r="J129" s="12">
        <f>SUM(Table8[[#This Row],[Sales Amount]]-Table8[[#This Row],[Targets ]])</f>
        <v>-2980.2000000000025</v>
      </c>
    </row>
    <row r="130" spans="1:10" x14ac:dyDescent="0.3">
      <c r="A130" s="2">
        <v>44317</v>
      </c>
      <c r="B130" t="s">
        <v>30</v>
      </c>
      <c r="C130" t="s">
        <v>31</v>
      </c>
      <c r="D130" t="s">
        <v>32</v>
      </c>
      <c r="E130" t="s">
        <v>33</v>
      </c>
      <c r="F130" s="4">
        <v>27930</v>
      </c>
      <c r="G130" s="4">
        <v>15000</v>
      </c>
      <c r="H130" s="4">
        <f>IF(F130&gt;=G130,SUM(F130*'All Sales'!$L$1),0)</f>
        <v>2793</v>
      </c>
      <c r="I130" t="s">
        <v>15</v>
      </c>
      <c r="J130" s="12">
        <f>SUM(Table8[[#This Row],[Sales Amount]]-Table8[[#This Row],[Targets ]])</f>
        <v>12930</v>
      </c>
    </row>
    <row r="131" spans="1:10" x14ac:dyDescent="0.3">
      <c r="A131" s="2">
        <v>44348</v>
      </c>
      <c r="B131" t="s">
        <v>40</v>
      </c>
      <c r="C131" t="s">
        <v>41</v>
      </c>
      <c r="D131" t="s">
        <v>42</v>
      </c>
      <c r="E131" t="s">
        <v>33</v>
      </c>
      <c r="F131" s="4">
        <v>7581.9999999999991</v>
      </c>
      <c r="G131" s="4">
        <v>15000</v>
      </c>
      <c r="H131" s="4">
        <f>IF(F131&gt;=G131,SUM(F131*'All Sales'!$L$1),0)</f>
        <v>0</v>
      </c>
      <c r="I131" t="s">
        <v>11</v>
      </c>
      <c r="J131" s="12">
        <f>SUM(Table8[[#This Row],[Sales Amount]]-Table8[[#This Row],[Targets ]])</f>
        <v>-7418.0000000000009</v>
      </c>
    </row>
    <row r="132" spans="1:10" x14ac:dyDescent="0.3">
      <c r="A132" s="2">
        <v>44348</v>
      </c>
      <c r="B132" t="s">
        <v>30</v>
      </c>
      <c r="C132" t="s">
        <v>31</v>
      </c>
      <c r="D132" t="s">
        <v>32</v>
      </c>
      <c r="E132" t="s">
        <v>33</v>
      </c>
      <c r="F132" s="4">
        <v>8721.6</v>
      </c>
      <c r="G132" s="4">
        <v>15000</v>
      </c>
      <c r="H132" s="4">
        <f>IF(F132&gt;=G132,SUM(F132*'All Sales'!$L$1),0)</f>
        <v>0</v>
      </c>
      <c r="I132" t="s">
        <v>43</v>
      </c>
      <c r="J132" s="12">
        <f>SUM(Table8[[#This Row],[Sales Amount]]-Table8[[#This Row],[Targets ]])</f>
        <v>-6278.4</v>
      </c>
    </row>
    <row r="133" spans="1:10" x14ac:dyDescent="0.3">
      <c r="A133" s="2">
        <v>44348</v>
      </c>
      <c r="B133" t="s">
        <v>40</v>
      </c>
      <c r="C133" t="s">
        <v>41</v>
      </c>
      <c r="D133" t="s">
        <v>42</v>
      </c>
      <c r="E133" t="s">
        <v>33</v>
      </c>
      <c r="F133" s="4">
        <v>10500</v>
      </c>
      <c r="G133" s="4">
        <v>15000</v>
      </c>
      <c r="H133" s="4">
        <f>IF(F133&gt;=G133,SUM(F133*'All Sales'!$L$1),0)</f>
        <v>0</v>
      </c>
      <c r="I133" t="s">
        <v>15</v>
      </c>
      <c r="J133" s="12">
        <f>SUM(Table8[[#This Row],[Sales Amount]]-Table8[[#This Row],[Targets ]])</f>
        <v>-4500</v>
      </c>
    </row>
    <row r="134" spans="1:10" x14ac:dyDescent="0.3">
      <c r="A134" s="2">
        <v>44348</v>
      </c>
      <c r="B134" t="s">
        <v>59</v>
      </c>
      <c r="C134" t="s">
        <v>60</v>
      </c>
      <c r="D134" t="s">
        <v>61</v>
      </c>
      <c r="E134" t="s">
        <v>33</v>
      </c>
      <c r="F134" s="4">
        <v>13466.999999999998</v>
      </c>
      <c r="G134" s="4">
        <v>15000</v>
      </c>
      <c r="H134" s="4">
        <f>IF(F134&gt;=G134,SUM(F134*'All Sales'!$L$1),0)</f>
        <v>0</v>
      </c>
      <c r="I134" t="s">
        <v>43</v>
      </c>
      <c r="J134" s="12">
        <f>SUM(Table8[[#This Row],[Sales Amount]]-Table8[[#This Row],[Targets ]])</f>
        <v>-1533.0000000000018</v>
      </c>
    </row>
    <row r="135" spans="1:10" x14ac:dyDescent="0.3">
      <c r="A135" s="2">
        <v>44348</v>
      </c>
      <c r="B135" t="s">
        <v>40</v>
      </c>
      <c r="C135" t="s">
        <v>41</v>
      </c>
      <c r="D135" t="s">
        <v>42</v>
      </c>
      <c r="E135" t="s">
        <v>33</v>
      </c>
      <c r="F135" s="4">
        <v>16036.8</v>
      </c>
      <c r="G135" s="4">
        <v>15000</v>
      </c>
      <c r="H135" s="4">
        <f>IF(F135&gt;=G135,SUM(F135*'All Sales'!$L$1),0)</f>
        <v>1603.68</v>
      </c>
      <c r="I135" t="s">
        <v>15</v>
      </c>
      <c r="J135" s="12">
        <f>SUM(Table8[[#This Row],[Sales Amount]]-Table8[[#This Row],[Targets ]])</f>
        <v>1036.7999999999993</v>
      </c>
    </row>
    <row r="136" spans="1:10" x14ac:dyDescent="0.3">
      <c r="A136" s="2">
        <v>44348</v>
      </c>
      <c r="B136" t="s">
        <v>62</v>
      </c>
      <c r="C136" t="s">
        <v>63</v>
      </c>
      <c r="D136" t="s">
        <v>64</v>
      </c>
      <c r="E136" t="s">
        <v>33</v>
      </c>
      <c r="F136" s="4">
        <v>16846.8</v>
      </c>
      <c r="G136" s="4">
        <v>15000</v>
      </c>
      <c r="H136" s="4">
        <f>IF(F136&gt;=G136,SUM(F136*'All Sales'!$L$1),0)</f>
        <v>1684.68</v>
      </c>
      <c r="I136" t="s">
        <v>15</v>
      </c>
      <c r="J136" s="12">
        <f>SUM(Table8[[#This Row],[Sales Amount]]-Table8[[#This Row],[Targets ]])</f>
        <v>1846.7999999999993</v>
      </c>
    </row>
    <row r="137" spans="1:10" x14ac:dyDescent="0.3">
      <c r="A137" s="2">
        <v>44378</v>
      </c>
      <c r="B137" t="s">
        <v>59</v>
      </c>
      <c r="C137" t="s">
        <v>60</v>
      </c>
      <c r="D137" t="s">
        <v>61</v>
      </c>
      <c r="E137" t="s">
        <v>33</v>
      </c>
      <c r="F137" s="4">
        <v>15957.2</v>
      </c>
      <c r="G137" s="4">
        <v>15000</v>
      </c>
      <c r="H137" s="4">
        <f>IF(F137&gt;=G137,SUM(F137*'All Sales'!$L$1),0)</f>
        <v>1595.7200000000003</v>
      </c>
      <c r="I137" t="s">
        <v>43</v>
      </c>
      <c r="J137" s="12">
        <f>SUM(Table8[[#This Row],[Sales Amount]]-Table8[[#This Row],[Targets ]])</f>
        <v>957.20000000000073</v>
      </c>
    </row>
    <row r="138" spans="1:10" x14ac:dyDescent="0.3">
      <c r="A138" s="2">
        <v>44378</v>
      </c>
      <c r="B138" t="s">
        <v>71</v>
      </c>
      <c r="C138" t="s">
        <v>72</v>
      </c>
      <c r="D138" t="s">
        <v>73</v>
      </c>
      <c r="E138" t="s">
        <v>33</v>
      </c>
      <c r="F138" s="4">
        <v>16492</v>
      </c>
      <c r="G138" s="4">
        <v>15000</v>
      </c>
      <c r="H138" s="4">
        <f>IF(F138&gt;=G138,SUM(F138*'All Sales'!$L$1),0)</f>
        <v>1649.2</v>
      </c>
      <c r="I138" t="s">
        <v>11</v>
      </c>
      <c r="J138" s="12">
        <f>SUM(Table8[[#This Row],[Sales Amount]]-Table8[[#This Row],[Targets ]])</f>
        <v>1492</v>
      </c>
    </row>
    <row r="139" spans="1:10" x14ac:dyDescent="0.3">
      <c r="A139" s="2">
        <v>44378</v>
      </c>
      <c r="B139" t="s">
        <v>62</v>
      </c>
      <c r="C139" t="s">
        <v>63</v>
      </c>
      <c r="D139" t="s">
        <v>64</v>
      </c>
      <c r="E139" t="s">
        <v>33</v>
      </c>
      <c r="F139" s="4">
        <v>21295.4</v>
      </c>
      <c r="G139" s="4">
        <v>15000</v>
      </c>
      <c r="H139" s="4">
        <f>IF(F139&gt;=G139,SUM(F139*'All Sales'!$L$1),0)</f>
        <v>2129.5400000000004</v>
      </c>
      <c r="I139" t="s">
        <v>11</v>
      </c>
      <c r="J139" s="12">
        <f>SUM(Table8[[#This Row],[Sales Amount]]-Table8[[#This Row],[Targets ]])</f>
        <v>6295.4000000000015</v>
      </c>
    </row>
    <row r="140" spans="1:10" x14ac:dyDescent="0.3">
      <c r="A140" s="2">
        <v>44378</v>
      </c>
      <c r="B140" t="s">
        <v>30</v>
      </c>
      <c r="C140" t="s">
        <v>31</v>
      </c>
      <c r="D140" t="s">
        <v>32</v>
      </c>
      <c r="E140" t="s">
        <v>33</v>
      </c>
      <c r="F140" s="4">
        <v>25518.800000000003</v>
      </c>
      <c r="G140" s="4">
        <v>15000</v>
      </c>
      <c r="H140" s="4">
        <f>IF(F140&gt;=G140,SUM(F140*'All Sales'!$L$1),0)</f>
        <v>2551.8800000000006</v>
      </c>
      <c r="I140" t="s">
        <v>11</v>
      </c>
      <c r="J140" s="12">
        <f>SUM(Table8[[#This Row],[Sales Amount]]-Table8[[#This Row],[Targets ]])</f>
        <v>10518.800000000003</v>
      </c>
    </row>
    <row r="141" spans="1:10" x14ac:dyDescent="0.3">
      <c r="A141" s="2">
        <v>44378</v>
      </c>
      <c r="B141" t="s">
        <v>30</v>
      </c>
      <c r="C141" t="s">
        <v>31</v>
      </c>
      <c r="D141" t="s">
        <v>32</v>
      </c>
      <c r="E141" t="s">
        <v>33</v>
      </c>
      <c r="F141" s="4">
        <v>27676.6</v>
      </c>
      <c r="G141" s="4">
        <v>15000</v>
      </c>
      <c r="H141" s="4">
        <f>IF(F141&gt;=G141,SUM(F141*'All Sales'!$L$1),0)</f>
        <v>2767.66</v>
      </c>
      <c r="I141" t="s">
        <v>15</v>
      </c>
      <c r="J141" s="12">
        <f>SUM(Table8[[#This Row],[Sales Amount]]-Table8[[#This Row],[Targets ]])</f>
        <v>12676.599999999999</v>
      </c>
    </row>
    <row r="142" spans="1:10" x14ac:dyDescent="0.3">
      <c r="A142" s="2">
        <v>44378</v>
      </c>
      <c r="B142" t="s">
        <v>62</v>
      </c>
      <c r="C142" t="s">
        <v>63</v>
      </c>
      <c r="D142" t="s">
        <v>64</v>
      </c>
      <c r="E142" t="s">
        <v>33</v>
      </c>
      <c r="F142" s="4">
        <v>28395</v>
      </c>
      <c r="G142" s="4">
        <v>15000</v>
      </c>
      <c r="H142" s="4">
        <f>IF(F142&gt;=G142,SUM(F142*'All Sales'!$L$1),0)</f>
        <v>2839.5</v>
      </c>
      <c r="I142" t="s">
        <v>43</v>
      </c>
      <c r="J142" s="12">
        <f>SUM(Table8[[#This Row],[Sales Amount]]-Table8[[#This Row],[Targets ]])</f>
        <v>13395</v>
      </c>
    </row>
    <row r="143" spans="1:10" x14ac:dyDescent="0.3">
      <c r="A143" s="2">
        <v>44378</v>
      </c>
      <c r="B143" t="s">
        <v>71</v>
      </c>
      <c r="C143" t="s">
        <v>72</v>
      </c>
      <c r="D143" t="s">
        <v>73</v>
      </c>
      <c r="E143" t="s">
        <v>33</v>
      </c>
      <c r="F143" s="4">
        <v>41826.400000000001</v>
      </c>
      <c r="G143" s="4">
        <v>15000</v>
      </c>
      <c r="H143" s="4">
        <f>IF(F143&gt;=G143,SUM(F143*'All Sales'!$L$1),0)</f>
        <v>4182.6400000000003</v>
      </c>
      <c r="I143" t="s">
        <v>43</v>
      </c>
      <c r="J143" s="12">
        <f>SUM(Table8[[#This Row],[Sales Amount]]-Table8[[#This Row],[Targets ]])</f>
        <v>26826.400000000001</v>
      </c>
    </row>
    <row r="144" spans="1:10" x14ac:dyDescent="0.3">
      <c r="A144" s="2">
        <v>44378</v>
      </c>
      <c r="B144" t="s">
        <v>71</v>
      </c>
      <c r="C144" t="s">
        <v>72</v>
      </c>
      <c r="D144" t="s">
        <v>73</v>
      </c>
      <c r="E144" t="s">
        <v>33</v>
      </c>
      <c r="F144" s="4">
        <v>49055.999999999993</v>
      </c>
      <c r="G144" s="4">
        <v>15000</v>
      </c>
      <c r="H144" s="4">
        <f>IF(F144&gt;=G144,SUM(F144*'All Sales'!$L$1),0)</f>
        <v>4905.5999999999995</v>
      </c>
      <c r="I144" t="s">
        <v>11</v>
      </c>
      <c r="J144" s="12">
        <f>SUM(Table8[[#This Row],[Sales Amount]]-Table8[[#This Row],[Targets ]])</f>
        <v>34055.999999999993</v>
      </c>
    </row>
    <row r="145" spans="1:10" x14ac:dyDescent="0.3">
      <c r="A145" s="2">
        <v>44409</v>
      </c>
      <c r="B145" t="s">
        <v>30</v>
      </c>
      <c r="C145" t="s">
        <v>31</v>
      </c>
      <c r="D145" t="s">
        <v>32</v>
      </c>
      <c r="E145" t="s">
        <v>33</v>
      </c>
      <c r="F145" s="4">
        <v>6201</v>
      </c>
      <c r="G145" s="4">
        <v>15000</v>
      </c>
      <c r="H145" s="4">
        <f>IF(F145&gt;=G145,SUM(F145*'All Sales'!$L$1),0)</f>
        <v>0</v>
      </c>
      <c r="I145" t="s">
        <v>43</v>
      </c>
      <c r="J145" s="12">
        <f>SUM(Table8[[#This Row],[Sales Amount]]-Table8[[#This Row],[Targets ]])</f>
        <v>-8799</v>
      </c>
    </row>
    <row r="146" spans="1:10" x14ac:dyDescent="0.3">
      <c r="A146" s="2">
        <v>44409</v>
      </c>
      <c r="B146" t="s">
        <v>59</v>
      </c>
      <c r="C146" t="s">
        <v>60</v>
      </c>
      <c r="D146" t="s">
        <v>61</v>
      </c>
      <c r="E146" t="s">
        <v>33</v>
      </c>
      <c r="F146" s="4">
        <v>6311.4</v>
      </c>
      <c r="G146" s="4">
        <v>15000</v>
      </c>
      <c r="H146" s="4">
        <f>IF(F146&gt;=G146,SUM(F146*'All Sales'!$L$1),0)</f>
        <v>0</v>
      </c>
      <c r="I146" t="s">
        <v>43</v>
      </c>
      <c r="J146" s="12">
        <f>SUM(Table8[[#This Row],[Sales Amount]]-Table8[[#This Row],[Targets ]])</f>
        <v>-8688.6</v>
      </c>
    </row>
    <row r="147" spans="1:10" x14ac:dyDescent="0.3">
      <c r="A147" s="2">
        <v>44409</v>
      </c>
      <c r="B147" t="s">
        <v>40</v>
      </c>
      <c r="C147" t="s">
        <v>41</v>
      </c>
      <c r="D147" t="s">
        <v>42</v>
      </c>
      <c r="E147" t="s">
        <v>33</v>
      </c>
      <c r="F147" s="4">
        <v>7289.6</v>
      </c>
      <c r="G147" s="4">
        <v>15000</v>
      </c>
      <c r="H147" s="4">
        <f>IF(F147&gt;=G147,SUM(F147*'All Sales'!$L$1),0)</f>
        <v>0</v>
      </c>
      <c r="I147" t="s">
        <v>11</v>
      </c>
      <c r="J147" s="12">
        <f>SUM(Table8[[#This Row],[Sales Amount]]-Table8[[#This Row],[Targets ]])</f>
        <v>-7710.4</v>
      </c>
    </row>
    <row r="148" spans="1:10" x14ac:dyDescent="0.3">
      <c r="A148" s="2">
        <v>44409</v>
      </c>
      <c r="B148" t="s">
        <v>40</v>
      </c>
      <c r="C148" t="s">
        <v>41</v>
      </c>
      <c r="D148" t="s">
        <v>42</v>
      </c>
      <c r="E148" t="s">
        <v>33</v>
      </c>
      <c r="F148" s="4">
        <v>8322.4</v>
      </c>
      <c r="G148" s="4">
        <v>15000</v>
      </c>
      <c r="H148" s="4">
        <f>IF(F148&gt;=G148,SUM(F148*'All Sales'!$L$1),0)</f>
        <v>0</v>
      </c>
      <c r="I148" t="s">
        <v>11</v>
      </c>
      <c r="J148" s="12">
        <f>SUM(Table8[[#This Row],[Sales Amount]]-Table8[[#This Row],[Targets ]])</f>
        <v>-6677.6</v>
      </c>
    </row>
    <row r="149" spans="1:10" x14ac:dyDescent="0.3">
      <c r="A149" s="2">
        <v>44409</v>
      </c>
      <c r="B149" t="s">
        <v>62</v>
      </c>
      <c r="C149" t="s">
        <v>63</v>
      </c>
      <c r="D149" t="s">
        <v>64</v>
      </c>
      <c r="E149" t="s">
        <v>33</v>
      </c>
      <c r="F149" s="4">
        <v>8501.9000000000015</v>
      </c>
      <c r="G149" s="4">
        <v>15000</v>
      </c>
      <c r="H149" s="4">
        <f>IF(F149&gt;=G149,SUM(F149*'All Sales'!$L$1),0)</f>
        <v>0</v>
      </c>
      <c r="I149" t="s">
        <v>15</v>
      </c>
      <c r="J149" s="12">
        <f>SUM(Table8[[#This Row],[Sales Amount]]-Table8[[#This Row],[Targets ]])</f>
        <v>-6498.0999999999985</v>
      </c>
    </row>
    <row r="150" spans="1:10" x14ac:dyDescent="0.3">
      <c r="A150" s="2">
        <v>44409</v>
      </c>
      <c r="B150" t="s">
        <v>30</v>
      </c>
      <c r="C150" t="s">
        <v>31</v>
      </c>
      <c r="D150" t="s">
        <v>32</v>
      </c>
      <c r="E150" t="s">
        <v>33</v>
      </c>
      <c r="F150" s="4">
        <v>9708.2999999999993</v>
      </c>
      <c r="G150" s="4">
        <v>15000</v>
      </c>
      <c r="H150" s="4">
        <f>IF(F150&gt;=G150,SUM(F150*'All Sales'!$L$1),0)</f>
        <v>0</v>
      </c>
      <c r="I150" t="s">
        <v>15</v>
      </c>
      <c r="J150" s="12">
        <f>SUM(Table8[[#This Row],[Sales Amount]]-Table8[[#This Row],[Targets ]])</f>
        <v>-5291.7000000000007</v>
      </c>
    </row>
    <row r="151" spans="1:10" x14ac:dyDescent="0.3">
      <c r="A151" s="2">
        <v>44409</v>
      </c>
      <c r="B151" t="s">
        <v>40</v>
      </c>
      <c r="C151" t="s">
        <v>41</v>
      </c>
      <c r="D151" t="s">
        <v>42</v>
      </c>
      <c r="E151" t="s">
        <v>33</v>
      </c>
      <c r="F151" s="4">
        <v>12944.399999999998</v>
      </c>
      <c r="G151" s="4">
        <v>15000</v>
      </c>
      <c r="H151" s="4">
        <f>IF(F151&gt;=G151,SUM(F151*'All Sales'!$L$1),0)</f>
        <v>0</v>
      </c>
      <c r="I151" t="s">
        <v>15</v>
      </c>
      <c r="J151" s="12">
        <f>SUM(Table8[[#This Row],[Sales Amount]]-Table8[[#This Row],[Targets ]])</f>
        <v>-2055.6000000000022</v>
      </c>
    </row>
    <row r="152" spans="1:10" x14ac:dyDescent="0.3">
      <c r="A152" s="2">
        <v>44409</v>
      </c>
      <c r="B152" t="s">
        <v>30</v>
      </c>
      <c r="C152" t="s">
        <v>31</v>
      </c>
      <c r="D152" t="s">
        <v>32</v>
      </c>
      <c r="E152" t="s">
        <v>33</v>
      </c>
      <c r="F152" s="4">
        <v>14248</v>
      </c>
      <c r="G152" s="4">
        <v>15000</v>
      </c>
      <c r="H152" s="4">
        <f>IF(F152&gt;=G152,SUM(F152*'All Sales'!$L$1),0)</f>
        <v>0</v>
      </c>
      <c r="I152" t="s">
        <v>15</v>
      </c>
      <c r="J152" s="12">
        <f>SUM(Table8[[#This Row],[Sales Amount]]-Table8[[#This Row],[Targets ]])</f>
        <v>-752</v>
      </c>
    </row>
    <row r="153" spans="1:10" x14ac:dyDescent="0.3">
      <c r="A153" s="2">
        <v>44409</v>
      </c>
      <c r="B153" t="s">
        <v>40</v>
      </c>
      <c r="C153" t="s">
        <v>41</v>
      </c>
      <c r="D153" t="s">
        <v>42</v>
      </c>
      <c r="E153" t="s">
        <v>33</v>
      </c>
      <c r="F153" s="4">
        <v>18298.399999999998</v>
      </c>
      <c r="G153" s="4">
        <v>15000</v>
      </c>
      <c r="H153" s="4">
        <f>IF(F153&gt;=G153,SUM(F153*'All Sales'!$L$1),0)</f>
        <v>1829.84</v>
      </c>
      <c r="I153" t="s">
        <v>43</v>
      </c>
      <c r="J153" s="12">
        <f>SUM(Table8[[#This Row],[Sales Amount]]-Table8[[#This Row],[Targets ]])</f>
        <v>3298.3999999999978</v>
      </c>
    </row>
    <row r="154" spans="1:10" x14ac:dyDescent="0.3">
      <c r="A154" s="2">
        <v>44409</v>
      </c>
      <c r="B154" t="s">
        <v>40</v>
      </c>
      <c r="C154" t="s">
        <v>41</v>
      </c>
      <c r="D154" t="s">
        <v>42</v>
      </c>
      <c r="E154" t="s">
        <v>33</v>
      </c>
      <c r="F154" s="4">
        <v>18838.399999999998</v>
      </c>
      <c r="G154" s="4">
        <v>15000</v>
      </c>
      <c r="H154" s="4">
        <f>IF(F154&gt;=G154,SUM(F154*'All Sales'!$L$1),0)</f>
        <v>1883.84</v>
      </c>
      <c r="I154" t="s">
        <v>43</v>
      </c>
      <c r="J154" s="12">
        <f>SUM(Table8[[#This Row],[Sales Amount]]-Table8[[#This Row],[Targets ]])</f>
        <v>3838.3999999999978</v>
      </c>
    </row>
    <row r="155" spans="1:10" x14ac:dyDescent="0.3">
      <c r="A155" s="2">
        <v>44409</v>
      </c>
      <c r="B155" t="s">
        <v>71</v>
      </c>
      <c r="C155" t="s">
        <v>72</v>
      </c>
      <c r="D155" t="s">
        <v>73</v>
      </c>
      <c r="E155" t="s">
        <v>33</v>
      </c>
      <c r="F155" s="4">
        <v>24469.599999999999</v>
      </c>
      <c r="G155" s="4">
        <v>15000</v>
      </c>
      <c r="H155" s="4">
        <f>IF(F155&gt;=G155,SUM(F155*'All Sales'!$L$1),0)</f>
        <v>2446.96</v>
      </c>
      <c r="I155" t="s">
        <v>15</v>
      </c>
      <c r="J155" s="12">
        <f>SUM(Table8[[#This Row],[Sales Amount]]-Table8[[#This Row],[Targets ]])</f>
        <v>9469.5999999999985</v>
      </c>
    </row>
    <row r="156" spans="1:10" x14ac:dyDescent="0.3">
      <c r="A156" s="2">
        <v>44409</v>
      </c>
      <c r="B156" t="s">
        <v>71</v>
      </c>
      <c r="C156" t="s">
        <v>72</v>
      </c>
      <c r="D156" t="s">
        <v>73</v>
      </c>
      <c r="E156" t="s">
        <v>33</v>
      </c>
      <c r="F156" s="4">
        <v>31053.4</v>
      </c>
      <c r="G156" s="4">
        <v>15000</v>
      </c>
      <c r="H156" s="4">
        <f>IF(F156&gt;=G156,SUM(F156*'All Sales'!$L$1),0)</f>
        <v>3105.34</v>
      </c>
      <c r="I156" t="s">
        <v>11</v>
      </c>
      <c r="J156" s="12">
        <f>SUM(Table8[[#This Row],[Sales Amount]]-Table8[[#This Row],[Targets ]])</f>
        <v>16053.400000000001</v>
      </c>
    </row>
    <row r="157" spans="1:10" x14ac:dyDescent="0.3">
      <c r="A157" s="2">
        <v>44440</v>
      </c>
      <c r="B157" t="s">
        <v>40</v>
      </c>
      <c r="C157" t="s">
        <v>41</v>
      </c>
      <c r="D157" t="s">
        <v>42</v>
      </c>
      <c r="E157" t="s">
        <v>33</v>
      </c>
      <c r="F157" s="4">
        <v>3710</v>
      </c>
      <c r="G157" s="4">
        <v>15000</v>
      </c>
      <c r="H157" s="4">
        <f>IF(F157&gt;=G157,SUM(F157*'All Sales'!$L$1),0)</f>
        <v>0</v>
      </c>
      <c r="I157" t="s">
        <v>43</v>
      </c>
      <c r="J157" s="12">
        <f>SUM(Table8[[#This Row],[Sales Amount]]-Table8[[#This Row],[Targets ]])</f>
        <v>-11290</v>
      </c>
    </row>
    <row r="158" spans="1:10" x14ac:dyDescent="0.3">
      <c r="A158" s="2">
        <v>44440</v>
      </c>
      <c r="B158" t="s">
        <v>62</v>
      </c>
      <c r="C158" t="s">
        <v>63</v>
      </c>
      <c r="D158" t="s">
        <v>64</v>
      </c>
      <c r="E158" t="s">
        <v>33</v>
      </c>
      <c r="F158" s="4">
        <v>6600</v>
      </c>
      <c r="G158" s="4">
        <v>15000</v>
      </c>
      <c r="H158" s="4">
        <f>IF(F158&gt;=G158,SUM(F158*'All Sales'!$L$1),0)</f>
        <v>0</v>
      </c>
      <c r="I158" t="s">
        <v>11</v>
      </c>
      <c r="J158" s="12">
        <f>SUM(Table8[[#This Row],[Sales Amount]]-Table8[[#This Row],[Targets ]])</f>
        <v>-8400</v>
      </c>
    </row>
    <row r="159" spans="1:10" x14ac:dyDescent="0.3">
      <c r="A159" s="2">
        <v>44440</v>
      </c>
      <c r="B159" t="s">
        <v>71</v>
      </c>
      <c r="C159" t="s">
        <v>72</v>
      </c>
      <c r="D159" t="s">
        <v>73</v>
      </c>
      <c r="E159" t="s">
        <v>33</v>
      </c>
      <c r="F159" s="4">
        <v>8001</v>
      </c>
      <c r="G159" s="4">
        <v>15000</v>
      </c>
      <c r="H159" s="4">
        <f>IF(F159&gt;=G159,SUM(F159*'All Sales'!$L$1),0)</f>
        <v>0</v>
      </c>
      <c r="I159" t="s">
        <v>11</v>
      </c>
      <c r="J159" s="12">
        <f>SUM(Table8[[#This Row],[Sales Amount]]-Table8[[#This Row],[Targets ]])</f>
        <v>-6999</v>
      </c>
    </row>
    <row r="160" spans="1:10" x14ac:dyDescent="0.3">
      <c r="A160" s="2">
        <v>44440</v>
      </c>
      <c r="B160" t="s">
        <v>40</v>
      </c>
      <c r="C160" t="s">
        <v>41</v>
      </c>
      <c r="D160" t="s">
        <v>42</v>
      </c>
      <c r="E160" t="s">
        <v>33</v>
      </c>
      <c r="F160" s="4">
        <v>8772</v>
      </c>
      <c r="G160" s="4">
        <v>15000</v>
      </c>
      <c r="H160" s="4">
        <f>IF(F160&gt;=G160,SUM(F160*'All Sales'!$L$1),0)</f>
        <v>0</v>
      </c>
      <c r="I160" t="s">
        <v>15</v>
      </c>
      <c r="J160" s="12">
        <f>SUM(Table8[[#This Row],[Sales Amount]]-Table8[[#This Row],[Targets ]])</f>
        <v>-6228</v>
      </c>
    </row>
    <row r="161" spans="1:10" x14ac:dyDescent="0.3">
      <c r="A161" s="2">
        <v>44440</v>
      </c>
      <c r="B161" t="s">
        <v>40</v>
      </c>
      <c r="C161" t="s">
        <v>41</v>
      </c>
      <c r="D161" t="s">
        <v>42</v>
      </c>
      <c r="E161" t="s">
        <v>33</v>
      </c>
      <c r="F161" s="4">
        <v>14089.199999999999</v>
      </c>
      <c r="G161" s="4">
        <v>15000</v>
      </c>
      <c r="H161" s="4">
        <f>IF(F161&gt;=G161,SUM(F161*'All Sales'!$L$1),0)</f>
        <v>0</v>
      </c>
      <c r="I161" t="s">
        <v>15</v>
      </c>
      <c r="J161" s="12">
        <f>SUM(Table8[[#This Row],[Sales Amount]]-Table8[[#This Row],[Targets ]])</f>
        <v>-910.80000000000109</v>
      </c>
    </row>
    <row r="162" spans="1:10" x14ac:dyDescent="0.3">
      <c r="A162" s="2">
        <v>44440</v>
      </c>
      <c r="B162" t="s">
        <v>30</v>
      </c>
      <c r="C162" t="s">
        <v>31</v>
      </c>
      <c r="D162" t="s">
        <v>32</v>
      </c>
      <c r="E162" t="s">
        <v>33</v>
      </c>
      <c r="F162" s="4">
        <v>16702.400000000001</v>
      </c>
      <c r="G162" s="4">
        <v>15000</v>
      </c>
      <c r="H162" s="4">
        <f>IF(F162&gt;=G162,SUM(F162*'All Sales'!$L$1),0)</f>
        <v>1670.2400000000002</v>
      </c>
      <c r="I162" t="s">
        <v>15</v>
      </c>
      <c r="J162" s="12">
        <f>SUM(Table8[[#This Row],[Sales Amount]]-Table8[[#This Row],[Targets ]])</f>
        <v>1702.4000000000015</v>
      </c>
    </row>
    <row r="163" spans="1:10" x14ac:dyDescent="0.3">
      <c r="A163" s="2">
        <v>44440</v>
      </c>
      <c r="B163" t="s">
        <v>30</v>
      </c>
      <c r="C163" t="s">
        <v>31</v>
      </c>
      <c r="D163" t="s">
        <v>32</v>
      </c>
      <c r="E163" t="s">
        <v>33</v>
      </c>
      <c r="F163" s="4">
        <v>21216</v>
      </c>
      <c r="G163" s="4">
        <v>15000</v>
      </c>
      <c r="H163" s="4">
        <f>IF(F163&gt;=G163,SUM(F163*'All Sales'!$L$1),0)</f>
        <v>2121.6</v>
      </c>
      <c r="I163" t="s">
        <v>15</v>
      </c>
      <c r="J163" s="12">
        <f>SUM(Table8[[#This Row],[Sales Amount]]-Table8[[#This Row],[Targets ]])</f>
        <v>6216</v>
      </c>
    </row>
    <row r="164" spans="1:10" x14ac:dyDescent="0.3">
      <c r="A164" s="2">
        <v>44440</v>
      </c>
      <c r="B164" t="s">
        <v>62</v>
      </c>
      <c r="C164" t="s">
        <v>63</v>
      </c>
      <c r="D164" t="s">
        <v>64</v>
      </c>
      <c r="E164" t="s">
        <v>33</v>
      </c>
      <c r="F164" s="4">
        <v>21546</v>
      </c>
      <c r="G164" s="4">
        <v>15000</v>
      </c>
      <c r="H164" s="4">
        <f>IF(F164&gt;=G164,SUM(F164*'All Sales'!$L$1),0)</f>
        <v>2154.6</v>
      </c>
      <c r="I164" t="s">
        <v>11</v>
      </c>
      <c r="J164" s="12">
        <f>SUM(Table8[[#This Row],[Sales Amount]]-Table8[[#This Row],[Targets ]])</f>
        <v>6546</v>
      </c>
    </row>
    <row r="165" spans="1:10" x14ac:dyDescent="0.3">
      <c r="A165" s="2">
        <v>44440</v>
      </c>
      <c r="B165" t="s">
        <v>62</v>
      </c>
      <c r="C165" t="s">
        <v>63</v>
      </c>
      <c r="D165" t="s">
        <v>64</v>
      </c>
      <c r="E165" t="s">
        <v>33</v>
      </c>
      <c r="F165" s="4">
        <v>31186.6</v>
      </c>
      <c r="G165" s="4">
        <v>15000</v>
      </c>
      <c r="H165" s="4">
        <f>IF(F165&gt;=G165,SUM(F165*'All Sales'!$L$1),0)</f>
        <v>3118.66</v>
      </c>
      <c r="I165" t="s">
        <v>11</v>
      </c>
      <c r="J165" s="12">
        <f>SUM(Table8[[#This Row],[Sales Amount]]-Table8[[#This Row],[Targets ]])</f>
        <v>16186.599999999999</v>
      </c>
    </row>
    <row r="166" spans="1:10" x14ac:dyDescent="0.3">
      <c r="A166" s="2">
        <v>44440</v>
      </c>
      <c r="B166" t="s">
        <v>30</v>
      </c>
      <c r="C166" t="s">
        <v>31</v>
      </c>
      <c r="D166" t="s">
        <v>32</v>
      </c>
      <c r="E166" t="s">
        <v>33</v>
      </c>
      <c r="F166" s="4">
        <v>31999.200000000001</v>
      </c>
      <c r="G166" s="4">
        <v>15000</v>
      </c>
      <c r="H166" s="4">
        <f>IF(F166&gt;=G166,SUM(F166*'All Sales'!$L$1),0)</f>
        <v>3199.92</v>
      </c>
      <c r="I166" t="s">
        <v>15</v>
      </c>
      <c r="J166" s="12">
        <f>SUM(Table8[[#This Row],[Sales Amount]]-Table8[[#This Row],[Targets ]])</f>
        <v>16999.2</v>
      </c>
    </row>
    <row r="167" spans="1:10" x14ac:dyDescent="0.3">
      <c r="A167" s="2">
        <v>44440</v>
      </c>
      <c r="B167" t="s">
        <v>62</v>
      </c>
      <c r="C167" t="s">
        <v>63</v>
      </c>
      <c r="D167" t="s">
        <v>64</v>
      </c>
      <c r="E167" t="s">
        <v>33</v>
      </c>
      <c r="F167" s="4">
        <v>37520</v>
      </c>
      <c r="G167" s="4">
        <v>15000</v>
      </c>
      <c r="H167" s="4">
        <f>IF(F167&gt;=G167,SUM(F167*'All Sales'!$L$1),0)</f>
        <v>3752</v>
      </c>
      <c r="I167" t="s">
        <v>15</v>
      </c>
      <c r="J167" s="12">
        <f>SUM(Table8[[#This Row],[Sales Amount]]-Table8[[#This Row],[Targets ]])</f>
        <v>22520</v>
      </c>
    </row>
    <row r="168" spans="1:10" x14ac:dyDescent="0.3">
      <c r="A168" s="2">
        <v>44440</v>
      </c>
      <c r="B168" t="s">
        <v>62</v>
      </c>
      <c r="C168" t="s">
        <v>63</v>
      </c>
      <c r="D168" t="s">
        <v>64</v>
      </c>
      <c r="E168" t="s">
        <v>33</v>
      </c>
      <c r="F168" s="4">
        <v>41215.299999999996</v>
      </c>
      <c r="G168" s="4">
        <v>15000</v>
      </c>
      <c r="H168" s="4">
        <f>IF(F168&gt;=G168,SUM(F168*'All Sales'!$L$1),0)</f>
        <v>4121.53</v>
      </c>
      <c r="I168" t="s">
        <v>43</v>
      </c>
      <c r="J168" s="12">
        <f>SUM(Table8[[#This Row],[Sales Amount]]-Table8[[#This Row],[Targets ]])</f>
        <v>26215.299999999996</v>
      </c>
    </row>
    <row r="169" spans="1:10" x14ac:dyDescent="0.3">
      <c r="A169" s="2">
        <v>44470</v>
      </c>
      <c r="B169" t="s">
        <v>30</v>
      </c>
      <c r="C169" t="s">
        <v>31</v>
      </c>
      <c r="D169" t="s">
        <v>32</v>
      </c>
      <c r="E169" t="s">
        <v>33</v>
      </c>
      <c r="F169" s="4">
        <v>3035.1</v>
      </c>
      <c r="G169" s="4">
        <v>15000</v>
      </c>
      <c r="H169" s="4">
        <f>IF(F169&gt;=G169,SUM(F169*'All Sales'!$L$1),0)</f>
        <v>0</v>
      </c>
      <c r="I169" t="s">
        <v>15</v>
      </c>
      <c r="J169" s="12">
        <f>SUM(Table8[[#This Row],[Sales Amount]]-Table8[[#This Row],[Targets ]])</f>
        <v>-11964.9</v>
      </c>
    </row>
    <row r="170" spans="1:10" x14ac:dyDescent="0.3">
      <c r="A170" s="2">
        <v>44470</v>
      </c>
      <c r="B170" t="s">
        <v>62</v>
      </c>
      <c r="C170" t="s">
        <v>63</v>
      </c>
      <c r="D170" t="s">
        <v>64</v>
      </c>
      <c r="E170" t="s">
        <v>33</v>
      </c>
      <c r="F170" s="4">
        <v>6688</v>
      </c>
      <c r="G170" s="4">
        <v>15000</v>
      </c>
      <c r="H170" s="4">
        <f>IF(F170&gt;=G170,SUM(F170*'All Sales'!$L$1),0)</f>
        <v>0</v>
      </c>
      <c r="I170" t="s">
        <v>15</v>
      </c>
      <c r="J170" s="12">
        <f>SUM(Table8[[#This Row],[Sales Amount]]-Table8[[#This Row],[Targets ]])</f>
        <v>-8312</v>
      </c>
    </row>
    <row r="171" spans="1:10" x14ac:dyDescent="0.3">
      <c r="A171" s="2">
        <v>44470</v>
      </c>
      <c r="B171" t="s">
        <v>30</v>
      </c>
      <c r="C171" t="s">
        <v>31</v>
      </c>
      <c r="D171" t="s">
        <v>32</v>
      </c>
      <c r="E171" t="s">
        <v>33</v>
      </c>
      <c r="F171" s="4">
        <v>7024.2</v>
      </c>
      <c r="G171" s="4">
        <v>15000</v>
      </c>
      <c r="H171" s="4">
        <f>IF(F171&gt;=G171,SUM(F171*'All Sales'!$L$1),0)</f>
        <v>0</v>
      </c>
      <c r="I171" t="s">
        <v>43</v>
      </c>
      <c r="J171" s="12">
        <f>SUM(Table8[[#This Row],[Sales Amount]]-Table8[[#This Row],[Targets ]])</f>
        <v>-7975.8</v>
      </c>
    </row>
    <row r="172" spans="1:10" x14ac:dyDescent="0.3">
      <c r="A172" s="2">
        <v>44470</v>
      </c>
      <c r="B172" t="s">
        <v>62</v>
      </c>
      <c r="C172" t="s">
        <v>63</v>
      </c>
      <c r="D172" t="s">
        <v>64</v>
      </c>
      <c r="E172" t="s">
        <v>33</v>
      </c>
      <c r="F172" s="4">
        <v>7139.0000000000009</v>
      </c>
      <c r="G172" s="4">
        <v>15000</v>
      </c>
      <c r="H172" s="4">
        <f>IF(F172&gt;=G172,SUM(F172*'All Sales'!$L$1),0)</f>
        <v>0</v>
      </c>
      <c r="I172" t="s">
        <v>11</v>
      </c>
      <c r="J172" s="12">
        <f>SUM(Table8[[#This Row],[Sales Amount]]-Table8[[#This Row],[Targets ]])</f>
        <v>-7860.9999999999991</v>
      </c>
    </row>
    <row r="173" spans="1:10" x14ac:dyDescent="0.3">
      <c r="A173" s="2">
        <v>44470</v>
      </c>
      <c r="B173" t="s">
        <v>40</v>
      </c>
      <c r="C173" t="s">
        <v>41</v>
      </c>
      <c r="D173" t="s">
        <v>42</v>
      </c>
      <c r="E173" t="s">
        <v>33</v>
      </c>
      <c r="F173" s="4">
        <v>10948</v>
      </c>
      <c r="G173" s="4">
        <v>15000</v>
      </c>
      <c r="H173" s="4">
        <f>IF(F173&gt;=G173,SUM(F173*'All Sales'!$L$1),0)</f>
        <v>0</v>
      </c>
      <c r="I173" t="s">
        <v>15</v>
      </c>
      <c r="J173" s="12">
        <f>SUM(Table8[[#This Row],[Sales Amount]]-Table8[[#This Row],[Targets ]])</f>
        <v>-4052</v>
      </c>
    </row>
    <row r="174" spans="1:10" x14ac:dyDescent="0.3">
      <c r="A174" s="2">
        <v>44470</v>
      </c>
      <c r="B174" t="s">
        <v>40</v>
      </c>
      <c r="C174" t="s">
        <v>41</v>
      </c>
      <c r="D174" t="s">
        <v>42</v>
      </c>
      <c r="E174" t="s">
        <v>33</v>
      </c>
      <c r="F174" s="4">
        <v>10988.800000000001</v>
      </c>
      <c r="G174" s="4">
        <v>15000</v>
      </c>
      <c r="H174" s="4">
        <f>IF(F174&gt;=G174,SUM(F174*'All Sales'!$L$1),0)</f>
        <v>0</v>
      </c>
      <c r="I174" t="s">
        <v>11</v>
      </c>
      <c r="J174" s="12">
        <f>SUM(Table8[[#This Row],[Sales Amount]]-Table8[[#This Row],[Targets ]])</f>
        <v>-4011.1999999999989</v>
      </c>
    </row>
    <row r="175" spans="1:10" x14ac:dyDescent="0.3">
      <c r="A175" s="2">
        <v>44470</v>
      </c>
      <c r="B175" t="s">
        <v>40</v>
      </c>
      <c r="C175" t="s">
        <v>41</v>
      </c>
      <c r="D175" t="s">
        <v>42</v>
      </c>
      <c r="E175" t="s">
        <v>33</v>
      </c>
      <c r="F175" s="4">
        <v>12306.6</v>
      </c>
      <c r="G175" s="4">
        <v>15000</v>
      </c>
      <c r="H175" s="4">
        <f>IF(F175&gt;=G175,SUM(F175*'All Sales'!$L$1),0)</f>
        <v>0</v>
      </c>
      <c r="I175" t="s">
        <v>15</v>
      </c>
      <c r="J175" s="12">
        <f>SUM(Table8[[#This Row],[Sales Amount]]-Table8[[#This Row],[Targets ]])</f>
        <v>-2693.3999999999996</v>
      </c>
    </row>
    <row r="176" spans="1:10" x14ac:dyDescent="0.3">
      <c r="A176" s="2">
        <v>44470</v>
      </c>
      <c r="B176" t="s">
        <v>40</v>
      </c>
      <c r="C176" t="s">
        <v>41</v>
      </c>
      <c r="D176" t="s">
        <v>42</v>
      </c>
      <c r="E176" t="s">
        <v>33</v>
      </c>
      <c r="F176" s="4">
        <v>16077</v>
      </c>
      <c r="G176" s="4">
        <v>15000</v>
      </c>
      <c r="H176" s="4">
        <f>IF(F176&gt;=G176,SUM(F176*'All Sales'!$L$1),0)</f>
        <v>1607.7</v>
      </c>
      <c r="I176" t="s">
        <v>15</v>
      </c>
      <c r="J176" s="12">
        <f>SUM(Table8[[#This Row],[Sales Amount]]-Table8[[#This Row],[Targets ]])</f>
        <v>1077</v>
      </c>
    </row>
    <row r="177" spans="1:10" x14ac:dyDescent="0.3">
      <c r="A177" s="2">
        <v>44470</v>
      </c>
      <c r="B177" t="s">
        <v>59</v>
      </c>
      <c r="C177" t="s">
        <v>60</v>
      </c>
      <c r="D177" t="s">
        <v>61</v>
      </c>
      <c r="E177" t="s">
        <v>33</v>
      </c>
      <c r="F177" s="4">
        <v>19594</v>
      </c>
      <c r="G177" s="4">
        <v>15000</v>
      </c>
      <c r="H177" s="4">
        <f>IF(F177&gt;=G177,SUM(F177*'All Sales'!$L$1),0)</f>
        <v>1959.4</v>
      </c>
      <c r="I177" t="s">
        <v>15</v>
      </c>
      <c r="J177" s="12">
        <f>SUM(Table8[[#This Row],[Sales Amount]]-Table8[[#This Row],[Targets ]])</f>
        <v>4594</v>
      </c>
    </row>
    <row r="178" spans="1:10" x14ac:dyDescent="0.3">
      <c r="A178" s="2">
        <v>44470</v>
      </c>
      <c r="B178" t="s">
        <v>30</v>
      </c>
      <c r="C178" t="s">
        <v>31</v>
      </c>
      <c r="D178" t="s">
        <v>32</v>
      </c>
      <c r="E178" t="s">
        <v>33</v>
      </c>
      <c r="F178" s="4">
        <v>19946.199999999997</v>
      </c>
      <c r="G178" s="4">
        <v>15000</v>
      </c>
      <c r="H178" s="4">
        <f>IF(F178&gt;=G178,SUM(F178*'All Sales'!$L$1),0)</f>
        <v>1994.62</v>
      </c>
      <c r="I178" t="s">
        <v>43</v>
      </c>
      <c r="J178" s="12">
        <f>SUM(Table8[[#This Row],[Sales Amount]]-Table8[[#This Row],[Targets ]])</f>
        <v>4946.1999999999971</v>
      </c>
    </row>
    <row r="179" spans="1:10" x14ac:dyDescent="0.3">
      <c r="A179" s="2">
        <v>44470</v>
      </c>
      <c r="B179" t="s">
        <v>71</v>
      </c>
      <c r="C179" t="s">
        <v>72</v>
      </c>
      <c r="D179" t="s">
        <v>73</v>
      </c>
      <c r="E179" t="s">
        <v>33</v>
      </c>
      <c r="F179" s="4">
        <v>26773.4</v>
      </c>
      <c r="G179" s="4">
        <v>15000</v>
      </c>
      <c r="H179" s="4">
        <f>IF(F179&gt;=G179,SUM(F179*'All Sales'!$L$1),0)</f>
        <v>2677.34</v>
      </c>
      <c r="I179" t="s">
        <v>43</v>
      </c>
      <c r="J179" s="12">
        <f>SUM(Table8[[#This Row],[Sales Amount]]-Table8[[#This Row],[Targets ]])</f>
        <v>11773.400000000001</v>
      </c>
    </row>
    <row r="180" spans="1:10" x14ac:dyDescent="0.3">
      <c r="A180" s="2">
        <v>44470</v>
      </c>
      <c r="B180" t="s">
        <v>40</v>
      </c>
      <c r="C180" t="s">
        <v>41</v>
      </c>
      <c r="D180" t="s">
        <v>42</v>
      </c>
      <c r="E180" t="s">
        <v>33</v>
      </c>
      <c r="F180" s="4">
        <v>28464.9</v>
      </c>
      <c r="G180" s="4">
        <v>15000</v>
      </c>
      <c r="H180" s="4">
        <f>IF(F180&gt;=G180,SUM(F180*'All Sales'!$L$1),0)</f>
        <v>2846.4900000000002</v>
      </c>
      <c r="I180" t="s">
        <v>43</v>
      </c>
      <c r="J180" s="12">
        <f>SUM(Table8[[#This Row],[Sales Amount]]-Table8[[#This Row],[Targets ]])</f>
        <v>13464.900000000001</v>
      </c>
    </row>
    <row r="181" spans="1:10" x14ac:dyDescent="0.3">
      <c r="A181" s="2">
        <v>44470</v>
      </c>
      <c r="B181" t="s">
        <v>62</v>
      </c>
      <c r="C181" t="s">
        <v>63</v>
      </c>
      <c r="D181" t="s">
        <v>64</v>
      </c>
      <c r="E181" t="s">
        <v>33</v>
      </c>
      <c r="F181" s="4">
        <v>37544.800000000003</v>
      </c>
      <c r="G181" s="4">
        <v>15000</v>
      </c>
      <c r="H181" s="4">
        <f>IF(F181&gt;=G181,SUM(F181*'All Sales'!$L$1),0)</f>
        <v>3754.4800000000005</v>
      </c>
      <c r="I181" t="s">
        <v>11</v>
      </c>
      <c r="J181" s="12">
        <f>SUM(Table8[[#This Row],[Sales Amount]]-Table8[[#This Row],[Targets ]])</f>
        <v>22544.800000000003</v>
      </c>
    </row>
    <row r="182" spans="1:10" x14ac:dyDescent="0.3">
      <c r="A182" s="2">
        <v>44470</v>
      </c>
      <c r="B182" t="s">
        <v>40</v>
      </c>
      <c r="C182" t="s">
        <v>41</v>
      </c>
      <c r="D182" t="s">
        <v>42</v>
      </c>
      <c r="E182" t="s">
        <v>33</v>
      </c>
      <c r="F182" s="4">
        <v>40224.800000000003</v>
      </c>
      <c r="G182" s="4">
        <v>15000</v>
      </c>
      <c r="H182" s="4">
        <f>IF(F182&gt;=G182,SUM(F182*'All Sales'!$L$1),0)</f>
        <v>4022.4800000000005</v>
      </c>
      <c r="I182" t="s">
        <v>11</v>
      </c>
      <c r="J182" s="12">
        <f>SUM(Table8[[#This Row],[Sales Amount]]-Table8[[#This Row],[Targets ]])</f>
        <v>25224.800000000003</v>
      </c>
    </row>
    <row r="183" spans="1:10" x14ac:dyDescent="0.3">
      <c r="A183" s="2">
        <v>44470</v>
      </c>
      <c r="B183" t="s">
        <v>59</v>
      </c>
      <c r="C183" t="s">
        <v>60</v>
      </c>
      <c r="D183" t="s">
        <v>61</v>
      </c>
      <c r="E183" t="s">
        <v>33</v>
      </c>
      <c r="F183" s="4">
        <v>43591.8</v>
      </c>
      <c r="G183" s="4">
        <v>15000</v>
      </c>
      <c r="H183" s="4">
        <f>IF(F183&gt;=G183,SUM(F183*'All Sales'!$L$1),0)</f>
        <v>4359.18</v>
      </c>
      <c r="I183" t="s">
        <v>11</v>
      </c>
      <c r="J183" s="12">
        <f>SUM(Table8[[#This Row],[Sales Amount]]-Table8[[#This Row],[Targets ]])</f>
        <v>28591.800000000003</v>
      </c>
    </row>
    <row r="184" spans="1:10" x14ac:dyDescent="0.3">
      <c r="A184" s="2">
        <v>44501</v>
      </c>
      <c r="B184" t="s">
        <v>71</v>
      </c>
      <c r="C184" t="s">
        <v>72</v>
      </c>
      <c r="D184" t="s">
        <v>73</v>
      </c>
      <c r="E184" t="s">
        <v>33</v>
      </c>
      <c r="F184" s="4">
        <v>9292.5</v>
      </c>
      <c r="G184" s="4">
        <v>15000</v>
      </c>
      <c r="H184" s="4">
        <f>IF(F184&gt;=G184,SUM(F184*'All Sales'!$L$1),0)</f>
        <v>0</v>
      </c>
      <c r="I184" t="s">
        <v>15</v>
      </c>
      <c r="J184" s="12">
        <f>SUM(Table8[[#This Row],[Sales Amount]]-Table8[[#This Row],[Targets ]])</f>
        <v>-5707.5</v>
      </c>
    </row>
    <row r="185" spans="1:10" x14ac:dyDescent="0.3">
      <c r="A185" s="2">
        <v>44501</v>
      </c>
      <c r="B185" t="s">
        <v>59</v>
      </c>
      <c r="C185" t="s">
        <v>60</v>
      </c>
      <c r="D185" t="s">
        <v>61</v>
      </c>
      <c r="E185" t="s">
        <v>33</v>
      </c>
      <c r="F185" s="4">
        <v>28761.599999999999</v>
      </c>
      <c r="G185" s="4">
        <v>15000</v>
      </c>
      <c r="H185" s="4">
        <f>IF(F185&gt;=G185,SUM(F185*'All Sales'!$L$1),0)</f>
        <v>2876.16</v>
      </c>
      <c r="I185" t="s">
        <v>43</v>
      </c>
      <c r="J185" s="12">
        <f>SUM(Table8[[#This Row],[Sales Amount]]-Table8[[#This Row],[Targets ]])</f>
        <v>13761.599999999999</v>
      </c>
    </row>
    <row r="186" spans="1:10" x14ac:dyDescent="0.3">
      <c r="A186" s="2">
        <v>44501</v>
      </c>
      <c r="B186" t="s">
        <v>40</v>
      </c>
      <c r="C186" t="s">
        <v>41</v>
      </c>
      <c r="D186" t="s">
        <v>42</v>
      </c>
      <c r="E186" t="s">
        <v>33</v>
      </c>
      <c r="F186" s="4">
        <v>41932.799999999996</v>
      </c>
      <c r="G186" s="4">
        <v>15000</v>
      </c>
      <c r="H186" s="4">
        <f>IF(F186&gt;=G186,SUM(F186*'All Sales'!$L$1),0)</f>
        <v>4193.28</v>
      </c>
      <c r="I186" t="s">
        <v>11</v>
      </c>
      <c r="J186" s="12">
        <f>SUM(Table8[[#This Row],[Sales Amount]]-Table8[[#This Row],[Targets ]])</f>
        <v>26932.799999999996</v>
      </c>
    </row>
    <row r="187" spans="1:10" x14ac:dyDescent="0.3">
      <c r="A187" s="2">
        <v>44501</v>
      </c>
      <c r="B187" t="s">
        <v>30</v>
      </c>
      <c r="C187" t="s">
        <v>31</v>
      </c>
      <c r="D187" t="s">
        <v>32</v>
      </c>
      <c r="E187" t="s">
        <v>33</v>
      </c>
      <c r="F187" s="4">
        <v>42427</v>
      </c>
      <c r="G187" s="4">
        <v>15000</v>
      </c>
      <c r="H187" s="4">
        <f>IF(F187&gt;=G187,SUM(F187*'All Sales'!$L$1),0)</f>
        <v>4242.7</v>
      </c>
      <c r="I187" t="s">
        <v>15</v>
      </c>
      <c r="J187" s="12">
        <f>SUM(Table8[[#This Row],[Sales Amount]]-Table8[[#This Row],[Targets ]])</f>
        <v>27427</v>
      </c>
    </row>
    <row r="188" spans="1:10" x14ac:dyDescent="0.3">
      <c r="A188" s="2">
        <v>44501</v>
      </c>
      <c r="B188" t="s">
        <v>71</v>
      </c>
      <c r="C188" t="s">
        <v>72</v>
      </c>
      <c r="D188" t="s">
        <v>73</v>
      </c>
      <c r="E188" t="s">
        <v>33</v>
      </c>
      <c r="F188" s="4">
        <v>47510.400000000001</v>
      </c>
      <c r="G188" s="4">
        <v>15000</v>
      </c>
      <c r="H188" s="4">
        <f>IF(F188&gt;=G188,SUM(F188*'All Sales'!$L$1),0)</f>
        <v>4751.04</v>
      </c>
      <c r="I188" t="s">
        <v>15</v>
      </c>
      <c r="J188" s="12">
        <f>SUM(Table8[[#This Row],[Sales Amount]]-Table8[[#This Row],[Targets ]])</f>
        <v>32510.400000000001</v>
      </c>
    </row>
    <row r="189" spans="1:10" x14ac:dyDescent="0.3">
      <c r="A189" s="2">
        <v>44531</v>
      </c>
      <c r="B189" t="s">
        <v>59</v>
      </c>
      <c r="C189" t="s">
        <v>60</v>
      </c>
      <c r="D189" t="s">
        <v>61</v>
      </c>
      <c r="E189" t="s">
        <v>33</v>
      </c>
      <c r="F189" s="4">
        <v>7721.5999999999995</v>
      </c>
      <c r="G189" s="4">
        <v>15000</v>
      </c>
      <c r="H189" s="4">
        <f>IF(F189&gt;=G189,SUM(F189*'All Sales'!$L$1),0)</f>
        <v>0</v>
      </c>
      <c r="I189" t="s">
        <v>11</v>
      </c>
      <c r="J189" s="12">
        <f>SUM(Table8[[#This Row],[Sales Amount]]-Table8[[#This Row],[Targets ]])</f>
        <v>-7278.4000000000005</v>
      </c>
    </row>
    <row r="190" spans="1:10" x14ac:dyDescent="0.3">
      <c r="A190" s="2">
        <v>44531</v>
      </c>
      <c r="B190" t="s">
        <v>40</v>
      </c>
      <c r="C190" t="s">
        <v>41</v>
      </c>
      <c r="D190" t="s">
        <v>42</v>
      </c>
      <c r="E190" t="s">
        <v>33</v>
      </c>
      <c r="F190" s="4">
        <v>8925.7000000000007</v>
      </c>
      <c r="G190" s="4">
        <v>15000</v>
      </c>
      <c r="H190" s="4">
        <f>IF(F190&gt;=G190,SUM(F190*'All Sales'!$L$1),0)</f>
        <v>0</v>
      </c>
      <c r="I190" t="s">
        <v>11</v>
      </c>
      <c r="J190" s="12">
        <f>SUM(Table8[[#This Row],[Sales Amount]]-Table8[[#This Row],[Targets ]])</f>
        <v>-6074.2999999999993</v>
      </c>
    </row>
    <row r="191" spans="1:10" x14ac:dyDescent="0.3">
      <c r="A191" s="2">
        <v>44531</v>
      </c>
      <c r="B191" t="s">
        <v>40</v>
      </c>
      <c r="C191" t="s">
        <v>41</v>
      </c>
      <c r="D191" t="s">
        <v>42</v>
      </c>
      <c r="E191" t="s">
        <v>33</v>
      </c>
      <c r="F191" s="4">
        <v>15802.6</v>
      </c>
      <c r="G191" s="4">
        <v>15000</v>
      </c>
      <c r="H191" s="4">
        <f>IF(F191&gt;=G191,SUM(F191*'All Sales'!$L$1),0)</f>
        <v>1580.2600000000002</v>
      </c>
      <c r="I191" t="s">
        <v>43</v>
      </c>
      <c r="J191" s="12">
        <f>SUM(Table8[[#This Row],[Sales Amount]]-Table8[[#This Row],[Targets ]])</f>
        <v>802.60000000000036</v>
      </c>
    </row>
    <row r="192" spans="1:10" x14ac:dyDescent="0.3">
      <c r="A192" s="2">
        <v>44531</v>
      </c>
      <c r="B192" t="s">
        <v>71</v>
      </c>
      <c r="C192" t="s">
        <v>72</v>
      </c>
      <c r="D192" t="s">
        <v>73</v>
      </c>
      <c r="E192" t="s">
        <v>33</v>
      </c>
      <c r="F192" s="4">
        <v>21103.3</v>
      </c>
      <c r="G192" s="4">
        <v>15000</v>
      </c>
      <c r="H192" s="4">
        <f>IF(F192&gt;=G192,SUM(F192*'All Sales'!$L$1),0)</f>
        <v>2110.33</v>
      </c>
      <c r="I192" t="s">
        <v>43</v>
      </c>
      <c r="J192" s="12">
        <f>SUM(Table8[[#This Row],[Sales Amount]]-Table8[[#This Row],[Targets ]])</f>
        <v>6103.2999999999993</v>
      </c>
    </row>
    <row r="193" spans="1:10" x14ac:dyDescent="0.3">
      <c r="A193" s="2">
        <v>44531</v>
      </c>
      <c r="B193" t="s">
        <v>71</v>
      </c>
      <c r="C193" t="s">
        <v>72</v>
      </c>
      <c r="D193" t="s">
        <v>73</v>
      </c>
      <c r="E193" t="s">
        <v>33</v>
      </c>
      <c r="F193" s="4">
        <v>22351.100000000002</v>
      </c>
      <c r="G193" s="4">
        <v>15000</v>
      </c>
      <c r="H193" s="4">
        <f>IF(F193&gt;=G193,SUM(F193*'All Sales'!$L$1),0)</f>
        <v>2235.11</v>
      </c>
      <c r="I193" t="s">
        <v>43</v>
      </c>
      <c r="J193" s="12">
        <f>SUM(Table8[[#This Row],[Sales Amount]]-Table8[[#This Row],[Targets ]])</f>
        <v>7351.1000000000022</v>
      </c>
    </row>
    <row r="194" spans="1:10" x14ac:dyDescent="0.3">
      <c r="A194" s="2">
        <v>44531</v>
      </c>
      <c r="B194" t="s">
        <v>40</v>
      </c>
      <c r="C194" t="s">
        <v>41</v>
      </c>
      <c r="D194" t="s">
        <v>42</v>
      </c>
      <c r="E194" t="s">
        <v>33</v>
      </c>
      <c r="F194" s="4">
        <v>43974</v>
      </c>
      <c r="G194" s="4">
        <v>15000</v>
      </c>
      <c r="H194" s="4">
        <f>IF(F194&gt;=G194,SUM(F194*'All Sales'!$L$1),0)</f>
        <v>4397.4000000000005</v>
      </c>
      <c r="I194" t="s">
        <v>11</v>
      </c>
      <c r="J194" s="12">
        <f>SUM(Table8[[#This Row],[Sales Amount]]-Table8[[#This Row],[Targets ]])</f>
        <v>28974</v>
      </c>
    </row>
    <row r="195" spans="1:10" x14ac:dyDescent="0.3">
      <c r="A195" s="2">
        <v>44197</v>
      </c>
      <c r="B195" t="s">
        <v>23</v>
      </c>
      <c r="C195" t="s">
        <v>24</v>
      </c>
      <c r="D195" t="s">
        <v>25</v>
      </c>
      <c r="E195" t="s">
        <v>26</v>
      </c>
      <c r="F195" s="4">
        <v>3008.3999999999996</v>
      </c>
      <c r="G195" s="4">
        <v>15000</v>
      </c>
      <c r="H195" s="4">
        <f>IF(F195&gt;=G195,SUM(F195*'All Sales'!$L$1),0)</f>
        <v>0</v>
      </c>
      <c r="I195" t="s">
        <v>15</v>
      </c>
      <c r="J195" s="12">
        <f>SUM(Table8[[#This Row],[Sales Amount]]-Table8[[#This Row],[Targets ]])</f>
        <v>-11991.6</v>
      </c>
    </row>
    <row r="196" spans="1:10" x14ac:dyDescent="0.3">
      <c r="A196" s="2">
        <v>44197</v>
      </c>
      <c r="B196" t="s">
        <v>50</v>
      </c>
      <c r="C196" t="s">
        <v>51</v>
      </c>
      <c r="D196" t="s">
        <v>52</v>
      </c>
      <c r="E196" t="s">
        <v>26</v>
      </c>
      <c r="F196" s="4">
        <v>7221.5999999999995</v>
      </c>
      <c r="G196" s="4">
        <v>15000</v>
      </c>
      <c r="H196" s="4">
        <f>IF(F196&gt;=G196,SUM(F196*'All Sales'!$L$1),0)</f>
        <v>0</v>
      </c>
      <c r="I196" t="s">
        <v>43</v>
      </c>
      <c r="J196" s="12">
        <f>SUM(Table8[[#This Row],[Sales Amount]]-Table8[[#This Row],[Targets ]])</f>
        <v>-7778.4000000000005</v>
      </c>
    </row>
    <row r="197" spans="1:10" x14ac:dyDescent="0.3">
      <c r="A197" s="2">
        <v>44197</v>
      </c>
      <c r="B197" t="s">
        <v>23</v>
      </c>
      <c r="C197" t="s">
        <v>24</v>
      </c>
      <c r="D197" t="s">
        <v>25</v>
      </c>
      <c r="E197" t="s">
        <v>26</v>
      </c>
      <c r="F197" s="4">
        <v>10903.199999999999</v>
      </c>
      <c r="G197" s="4">
        <v>15000</v>
      </c>
      <c r="H197" s="4">
        <f>IF(F197&gt;=G197,SUM(F197*'All Sales'!$L$1),0)</f>
        <v>0</v>
      </c>
      <c r="I197" t="s">
        <v>15</v>
      </c>
      <c r="J197" s="12">
        <f>SUM(Table8[[#This Row],[Sales Amount]]-Table8[[#This Row],[Targets ]])</f>
        <v>-4096.8000000000011</v>
      </c>
    </row>
    <row r="198" spans="1:10" x14ac:dyDescent="0.3">
      <c r="A198" s="2">
        <v>44197</v>
      </c>
      <c r="B198" t="s">
        <v>34</v>
      </c>
      <c r="C198" t="s">
        <v>35</v>
      </c>
      <c r="D198" t="s">
        <v>36</v>
      </c>
      <c r="E198" t="s">
        <v>26</v>
      </c>
      <c r="F198" s="4">
        <v>14616</v>
      </c>
      <c r="G198" s="4">
        <v>15000</v>
      </c>
      <c r="H198" s="4">
        <f>IF(F198&gt;=G198,SUM(F198*'All Sales'!$L$1),0)</f>
        <v>0</v>
      </c>
      <c r="I198" t="s">
        <v>15</v>
      </c>
      <c r="J198" s="12">
        <f>SUM(Table8[[#This Row],[Sales Amount]]-Table8[[#This Row],[Targets ]])</f>
        <v>-384</v>
      </c>
    </row>
    <row r="199" spans="1:10" x14ac:dyDescent="0.3">
      <c r="A199" s="2">
        <v>44197</v>
      </c>
      <c r="B199" t="s">
        <v>47</v>
      </c>
      <c r="C199" t="s">
        <v>48</v>
      </c>
      <c r="D199" t="s">
        <v>49</v>
      </c>
      <c r="E199" t="s">
        <v>26</v>
      </c>
      <c r="F199" s="4">
        <v>18885.900000000001</v>
      </c>
      <c r="G199" s="4">
        <v>15000</v>
      </c>
      <c r="H199" s="4">
        <f>IF(F199&gt;=G199,SUM(F199*'All Sales'!$L$1),0)</f>
        <v>1888.5900000000001</v>
      </c>
      <c r="I199" t="s">
        <v>43</v>
      </c>
      <c r="J199" s="12">
        <f>SUM(Table8[[#This Row],[Sales Amount]]-Table8[[#This Row],[Targets ]])</f>
        <v>3885.9000000000015</v>
      </c>
    </row>
    <row r="200" spans="1:10" x14ac:dyDescent="0.3">
      <c r="A200" s="2">
        <v>44197</v>
      </c>
      <c r="B200" t="s">
        <v>47</v>
      </c>
      <c r="C200" t="s">
        <v>48</v>
      </c>
      <c r="D200" t="s">
        <v>49</v>
      </c>
      <c r="E200" t="s">
        <v>26</v>
      </c>
      <c r="F200" s="4">
        <v>24236</v>
      </c>
      <c r="G200" s="4">
        <v>15000</v>
      </c>
      <c r="H200" s="4">
        <f>IF(F200&gt;=G200,SUM(F200*'All Sales'!$L$1),0)</f>
        <v>2423.6</v>
      </c>
      <c r="I200" t="s">
        <v>11</v>
      </c>
      <c r="J200" s="12">
        <f>SUM(Table8[[#This Row],[Sales Amount]]-Table8[[#This Row],[Targets ]])</f>
        <v>9236</v>
      </c>
    </row>
    <row r="201" spans="1:10" x14ac:dyDescent="0.3">
      <c r="A201" s="2">
        <v>44228</v>
      </c>
      <c r="B201" t="s">
        <v>34</v>
      </c>
      <c r="C201" t="s">
        <v>35</v>
      </c>
      <c r="D201" t="s">
        <v>36</v>
      </c>
      <c r="E201" t="s">
        <v>26</v>
      </c>
      <c r="F201" s="4">
        <v>3596</v>
      </c>
      <c r="G201" s="4">
        <v>15000</v>
      </c>
      <c r="H201" s="4">
        <f>IF(F201&gt;=G201,SUM(F201*'All Sales'!$L$1),0)</f>
        <v>0</v>
      </c>
      <c r="I201" t="s">
        <v>15</v>
      </c>
      <c r="J201" s="12">
        <f>SUM(Table8[[#This Row],[Sales Amount]]-Table8[[#This Row],[Targets ]])</f>
        <v>-11404</v>
      </c>
    </row>
    <row r="202" spans="1:10" x14ac:dyDescent="0.3">
      <c r="A202" s="2">
        <v>44228</v>
      </c>
      <c r="B202" t="s">
        <v>56</v>
      </c>
      <c r="C202" t="s">
        <v>57</v>
      </c>
      <c r="D202" t="s">
        <v>58</v>
      </c>
      <c r="E202" t="s">
        <v>26</v>
      </c>
      <c r="F202" s="4">
        <v>6300</v>
      </c>
      <c r="G202" s="4">
        <v>15000</v>
      </c>
      <c r="H202" s="4">
        <f>IF(F202&gt;=G202,SUM(F202*'All Sales'!$L$1),0)</f>
        <v>0</v>
      </c>
      <c r="I202" t="s">
        <v>43</v>
      </c>
      <c r="J202" s="12">
        <f>SUM(Table8[[#This Row],[Sales Amount]]-Table8[[#This Row],[Targets ]])</f>
        <v>-8700</v>
      </c>
    </row>
    <row r="203" spans="1:10" x14ac:dyDescent="0.3">
      <c r="A203" s="2">
        <v>44228</v>
      </c>
      <c r="B203" t="s">
        <v>34</v>
      </c>
      <c r="C203" t="s">
        <v>35</v>
      </c>
      <c r="D203" t="s">
        <v>36</v>
      </c>
      <c r="E203" t="s">
        <v>26</v>
      </c>
      <c r="F203" s="4">
        <v>6804</v>
      </c>
      <c r="G203" s="4">
        <v>15000</v>
      </c>
      <c r="H203" s="4">
        <f>IF(F203&gt;=G203,SUM(F203*'All Sales'!$L$1),0)</f>
        <v>0</v>
      </c>
      <c r="I203" t="s">
        <v>11</v>
      </c>
      <c r="J203" s="12">
        <f>SUM(Table8[[#This Row],[Sales Amount]]-Table8[[#This Row],[Targets ]])</f>
        <v>-8196</v>
      </c>
    </row>
    <row r="204" spans="1:10" x14ac:dyDescent="0.3">
      <c r="A204" s="2">
        <v>44228</v>
      </c>
      <c r="B204" t="s">
        <v>50</v>
      </c>
      <c r="C204" t="s">
        <v>51</v>
      </c>
      <c r="D204" t="s">
        <v>52</v>
      </c>
      <c r="E204" t="s">
        <v>26</v>
      </c>
      <c r="F204" s="4">
        <v>8524.4000000000015</v>
      </c>
      <c r="G204" s="4">
        <v>15000</v>
      </c>
      <c r="H204" s="4">
        <f>IF(F204&gt;=G204,SUM(F204*'All Sales'!$L$1),0)</f>
        <v>0</v>
      </c>
      <c r="I204" t="s">
        <v>43</v>
      </c>
      <c r="J204" s="12">
        <f>SUM(Table8[[#This Row],[Sales Amount]]-Table8[[#This Row],[Targets ]])</f>
        <v>-6475.5999999999985</v>
      </c>
    </row>
    <row r="205" spans="1:10" x14ac:dyDescent="0.3">
      <c r="A205" s="2">
        <v>44228</v>
      </c>
      <c r="B205" t="s">
        <v>34</v>
      </c>
      <c r="C205" t="s">
        <v>35</v>
      </c>
      <c r="D205" t="s">
        <v>36</v>
      </c>
      <c r="E205" t="s">
        <v>26</v>
      </c>
      <c r="F205" s="4">
        <v>8772</v>
      </c>
      <c r="G205" s="4">
        <v>15000</v>
      </c>
      <c r="H205" s="4">
        <f>IF(F205&gt;=G205,SUM(F205*'All Sales'!$L$1),0)</f>
        <v>0</v>
      </c>
      <c r="I205" t="s">
        <v>43</v>
      </c>
      <c r="J205" s="12">
        <f>SUM(Table8[[#This Row],[Sales Amount]]-Table8[[#This Row],[Targets ]])</f>
        <v>-6228</v>
      </c>
    </row>
    <row r="206" spans="1:10" x14ac:dyDescent="0.3">
      <c r="A206" s="2">
        <v>44228</v>
      </c>
      <c r="B206" t="s">
        <v>34</v>
      </c>
      <c r="C206" t="s">
        <v>35</v>
      </c>
      <c r="D206" t="s">
        <v>36</v>
      </c>
      <c r="E206" t="s">
        <v>26</v>
      </c>
      <c r="F206" s="4">
        <v>17328.300000000003</v>
      </c>
      <c r="G206" s="4">
        <v>15000</v>
      </c>
      <c r="H206" s="4">
        <f>IF(F206&gt;=G206,SUM(F206*'All Sales'!$L$1),0)</f>
        <v>1732.8300000000004</v>
      </c>
      <c r="I206" t="s">
        <v>43</v>
      </c>
      <c r="J206" s="12">
        <f>SUM(Table8[[#This Row],[Sales Amount]]-Table8[[#This Row],[Targets ]])</f>
        <v>2328.3000000000029</v>
      </c>
    </row>
    <row r="207" spans="1:10" x14ac:dyDescent="0.3">
      <c r="A207" s="2">
        <v>44228</v>
      </c>
      <c r="B207" t="s">
        <v>56</v>
      </c>
      <c r="C207" t="s">
        <v>57</v>
      </c>
      <c r="D207" t="s">
        <v>58</v>
      </c>
      <c r="E207" t="s">
        <v>26</v>
      </c>
      <c r="F207" s="4">
        <v>21438.899999999998</v>
      </c>
      <c r="G207" s="4">
        <v>15000</v>
      </c>
      <c r="H207" s="4">
        <f>IF(F207&gt;=G207,SUM(F207*'All Sales'!$L$1),0)</f>
        <v>2143.89</v>
      </c>
      <c r="I207" t="s">
        <v>11</v>
      </c>
      <c r="J207" s="12">
        <f>SUM(Table8[[#This Row],[Sales Amount]]-Table8[[#This Row],[Targets ]])</f>
        <v>6438.8999999999978</v>
      </c>
    </row>
    <row r="208" spans="1:10" x14ac:dyDescent="0.3">
      <c r="A208" s="2">
        <v>44228</v>
      </c>
      <c r="B208" t="s">
        <v>50</v>
      </c>
      <c r="C208" t="s">
        <v>51</v>
      </c>
      <c r="D208" t="s">
        <v>52</v>
      </c>
      <c r="E208" t="s">
        <v>26</v>
      </c>
      <c r="F208" s="4">
        <v>26556.799999999999</v>
      </c>
      <c r="G208" s="4">
        <v>15000</v>
      </c>
      <c r="H208" s="4">
        <f>IF(F208&gt;=G208,SUM(F208*'All Sales'!$L$1),0)</f>
        <v>2655.6800000000003</v>
      </c>
      <c r="I208" t="s">
        <v>15</v>
      </c>
      <c r="J208" s="12">
        <f>SUM(Table8[[#This Row],[Sales Amount]]-Table8[[#This Row],[Targets ]])</f>
        <v>11556.8</v>
      </c>
    </row>
    <row r="209" spans="1:10" x14ac:dyDescent="0.3">
      <c r="A209" s="2">
        <v>44228</v>
      </c>
      <c r="B209" t="s">
        <v>50</v>
      </c>
      <c r="C209" t="s">
        <v>51</v>
      </c>
      <c r="D209" t="s">
        <v>52</v>
      </c>
      <c r="E209" t="s">
        <v>26</v>
      </c>
      <c r="F209" s="4">
        <v>33132.600000000006</v>
      </c>
      <c r="G209" s="4">
        <v>15000</v>
      </c>
      <c r="H209" s="4">
        <f>IF(F209&gt;=G209,SUM(F209*'All Sales'!$L$1),0)</f>
        <v>3313.2600000000007</v>
      </c>
      <c r="I209" t="s">
        <v>43</v>
      </c>
      <c r="J209" s="12">
        <f>SUM(Table8[[#This Row],[Sales Amount]]-Table8[[#This Row],[Targets ]])</f>
        <v>18132.600000000006</v>
      </c>
    </row>
    <row r="210" spans="1:10" x14ac:dyDescent="0.3">
      <c r="A210" s="2">
        <v>44256</v>
      </c>
      <c r="B210" t="s">
        <v>34</v>
      </c>
      <c r="C210" t="s">
        <v>35</v>
      </c>
      <c r="D210" t="s">
        <v>36</v>
      </c>
      <c r="E210" t="s">
        <v>26</v>
      </c>
      <c r="F210" s="4">
        <v>6544.8</v>
      </c>
      <c r="G210" s="4">
        <v>15000</v>
      </c>
      <c r="H210" s="4">
        <f>IF(F210&gt;=G210,SUM(F210*'All Sales'!$L$1),0)</f>
        <v>0</v>
      </c>
      <c r="I210" t="s">
        <v>11</v>
      </c>
      <c r="J210" s="12">
        <f>SUM(Table8[[#This Row],[Sales Amount]]-Table8[[#This Row],[Targets ]])</f>
        <v>-8455.2000000000007</v>
      </c>
    </row>
    <row r="211" spans="1:10" x14ac:dyDescent="0.3">
      <c r="A211" s="2">
        <v>44256</v>
      </c>
      <c r="B211" t="s">
        <v>50</v>
      </c>
      <c r="C211" t="s">
        <v>51</v>
      </c>
      <c r="D211" t="s">
        <v>52</v>
      </c>
      <c r="E211" t="s">
        <v>26</v>
      </c>
      <c r="F211" s="4">
        <v>11166.300000000001</v>
      </c>
      <c r="G211" s="4">
        <v>15000</v>
      </c>
      <c r="H211" s="4">
        <f>IF(F211&gt;=G211,SUM(F211*'All Sales'!$L$1),0)</f>
        <v>0</v>
      </c>
      <c r="I211" t="s">
        <v>15</v>
      </c>
      <c r="J211" s="12">
        <f>SUM(Table8[[#This Row],[Sales Amount]]-Table8[[#This Row],[Targets ]])</f>
        <v>-3833.6999999999989</v>
      </c>
    </row>
    <row r="212" spans="1:10" x14ac:dyDescent="0.3">
      <c r="A212" s="2">
        <v>44256</v>
      </c>
      <c r="B212" t="s">
        <v>34</v>
      </c>
      <c r="C212" t="s">
        <v>35</v>
      </c>
      <c r="D212" t="s">
        <v>36</v>
      </c>
      <c r="E212" t="s">
        <v>26</v>
      </c>
      <c r="F212" s="4">
        <v>11403</v>
      </c>
      <c r="G212" s="4">
        <v>15000</v>
      </c>
      <c r="H212" s="4">
        <f>IF(F212&gt;=G212,SUM(F212*'All Sales'!$L$1),0)</f>
        <v>0</v>
      </c>
      <c r="I212" t="s">
        <v>15</v>
      </c>
      <c r="J212" s="12">
        <f>SUM(Table8[[#This Row],[Sales Amount]]-Table8[[#This Row],[Targets ]])</f>
        <v>-3597</v>
      </c>
    </row>
    <row r="213" spans="1:10" x14ac:dyDescent="0.3">
      <c r="A213" s="2">
        <v>44256</v>
      </c>
      <c r="B213" t="s">
        <v>34</v>
      </c>
      <c r="C213" t="s">
        <v>35</v>
      </c>
      <c r="D213" t="s">
        <v>36</v>
      </c>
      <c r="E213" t="s">
        <v>26</v>
      </c>
      <c r="F213" s="4">
        <v>11554.400000000001</v>
      </c>
      <c r="G213" s="4">
        <v>15000</v>
      </c>
      <c r="H213" s="4">
        <f>IF(F213&gt;=G213,SUM(F213*'All Sales'!$L$1),0)</f>
        <v>0</v>
      </c>
      <c r="I213" t="s">
        <v>15</v>
      </c>
      <c r="J213" s="12">
        <f>SUM(Table8[[#This Row],[Sales Amount]]-Table8[[#This Row],[Targets ]])</f>
        <v>-3445.5999999999985</v>
      </c>
    </row>
    <row r="214" spans="1:10" x14ac:dyDescent="0.3">
      <c r="A214" s="2">
        <v>44256</v>
      </c>
      <c r="B214" t="s">
        <v>23</v>
      </c>
      <c r="C214" t="s">
        <v>24</v>
      </c>
      <c r="D214" t="s">
        <v>25</v>
      </c>
      <c r="E214" t="s">
        <v>26</v>
      </c>
      <c r="F214" s="4">
        <v>12143.999999999998</v>
      </c>
      <c r="G214" s="4">
        <v>15000</v>
      </c>
      <c r="H214" s="4">
        <f>IF(F214&gt;=G214,SUM(F214*'All Sales'!$L$1),0)</f>
        <v>0</v>
      </c>
      <c r="I214" t="s">
        <v>15</v>
      </c>
      <c r="J214" s="12">
        <f>SUM(Table8[[#This Row],[Sales Amount]]-Table8[[#This Row],[Targets ]])</f>
        <v>-2856.0000000000018</v>
      </c>
    </row>
    <row r="215" spans="1:10" x14ac:dyDescent="0.3">
      <c r="A215" s="2">
        <v>44256</v>
      </c>
      <c r="B215" t="s">
        <v>23</v>
      </c>
      <c r="C215" t="s">
        <v>24</v>
      </c>
      <c r="D215" t="s">
        <v>25</v>
      </c>
      <c r="E215" t="s">
        <v>26</v>
      </c>
      <c r="F215" s="4">
        <v>13244.7</v>
      </c>
      <c r="G215" s="4">
        <v>15000</v>
      </c>
      <c r="H215" s="4">
        <f>IF(F215&gt;=G215,SUM(F215*'All Sales'!$L$1),0)</f>
        <v>0</v>
      </c>
      <c r="I215" t="s">
        <v>11</v>
      </c>
      <c r="J215" s="12">
        <f>SUM(Table8[[#This Row],[Sales Amount]]-Table8[[#This Row],[Targets ]])</f>
        <v>-1755.2999999999993</v>
      </c>
    </row>
    <row r="216" spans="1:10" x14ac:dyDescent="0.3">
      <c r="A216" s="2">
        <v>44256</v>
      </c>
      <c r="B216" t="s">
        <v>47</v>
      </c>
      <c r="C216" t="s">
        <v>48</v>
      </c>
      <c r="D216" t="s">
        <v>49</v>
      </c>
      <c r="E216" t="s">
        <v>26</v>
      </c>
      <c r="F216" s="4">
        <v>23014.400000000001</v>
      </c>
      <c r="G216" s="4">
        <v>15000</v>
      </c>
      <c r="H216" s="4">
        <f>IF(F216&gt;=G216,SUM(F216*'All Sales'!$L$1),0)</f>
        <v>2301.44</v>
      </c>
      <c r="I216" t="s">
        <v>11</v>
      </c>
      <c r="J216" s="12">
        <f>SUM(Table8[[#This Row],[Sales Amount]]-Table8[[#This Row],[Targets ]])</f>
        <v>8014.4000000000015</v>
      </c>
    </row>
    <row r="217" spans="1:10" x14ac:dyDescent="0.3">
      <c r="A217" s="2">
        <v>44256</v>
      </c>
      <c r="B217" t="s">
        <v>23</v>
      </c>
      <c r="C217" t="s">
        <v>24</v>
      </c>
      <c r="D217" t="s">
        <v>25</v>
      </c>
      <c r="E217" t="s">
        <v>26</v>
      </c>
      <c r="F217" s="4">
        <v>26200</v>
      </c>
      <c r="G217" s="4">
        <v>15000</v>
      </c>
      <c r="H217" s="4">
        <f>IF(F217&gt;=G217,SUM(F217*'All Sales'!$L$1),0)</f>
        <v>2620</v>
      </c>
      <c r="I217" t="s">
        <v>15</v>
      </c>
      <c r="J217" s="12">
        <f>SUM(Table8[[#This Row],[Sales Amount]]-Table8[[#This Row],[Targets ]])</f>
        <v>11200</v>
      </c>
    </row>
    <row r="218" spans="1:10" x14ac:dyDescent="0.3">
      <c r="A218" s="2">
        <v>44256</v>
      </c>
      <c r="B218" t="s">
        <v>50</v>
      </c>
      <c r="C218" t="s">
        <v>51</v>
      </c>
      <c r="D218" t="s">
        <v>52</v>
      </c>
      <c r="E218" t="s">
        <v>26</v>
      </c>
      <c r="F218" s="4">
        <v>28286.399999999998</v>
      </c>
      <c r="G218" s="4">
        <v>15000</v>
      </c>
      <c r="H218" s="4">
        <f>IF(F218&gt;=G218,SUM(F218*'All Sales'!$L$1),0)</f>
        <v>2828.64</v>
      </c>
      <c r="I218" t="s">
        <v>11</v>
      </c>
      <c r="J218" s="12">
        <f>SUM(Table8[[#This Row],[Sales Amount]]-Table8[[#This Row],[Targets ]])</f>
        <v>13286.399999999998</v>
      </c>
    </row>
    <row r="219" spans="1:10" x14ac:dyDescent="0.3">
      <c r="A219" s="2">
        <v>44256</v>
      </c>
      <c r="B219" t="s">
        <v>23</v>
      </c>
      <c r="C219" t="s">
        <v>24</v>
      </c>
      <c r="D219" t="s">
        <v>25</v>
      </c>
      <c r="E219" t="s">
        <v>26</v>
      </c>
      <c r="F219" s="4">
        <v>35715.4</v>
      </c>
      <c r="G219" s="4">
        <v>15000</v>
      </c>
      <c r="H219" s="4">
        <f>IF(F219&gt;=G219,SUM(F219*'All Sales'!$L$1),0)</f>
        <v>3571.5400000000004</v>
      </c>
      <c r="I219" t="s">
        <v>15</v>
      </c>
      <c r="J219" s="12">
        <f>SUM(Table8[[#This Row],[Sales Amount]]-Table8[[#This Row],[Targets ]])</f>
        <v>20715.400000000001</v>
      </c>
    </row>
    <row r="220" spans="1:10" x14ac:dyDescent="0.3">
      <c r="A220" s="2">
        <v>44287</v>
      </c>
      <c r="B220" t="s">
        <v>56</v>
      </c>
      <c r="C220" t="s">
        <v>57</v>
      </c>
      <c r="D220" t="s">
        <v>58</v>
      </c>
      <c r="E220" t="s">
        <v>26</v>
      </c>
      <c r="F220" s="4">
        <v>6960</v>
      </c>
      <c r="G220" s="4">
        <v>15000</v>
      </c>
      <c r="H220" s="4">
        <f>IF(F220&gt;=G220,SUM(F220*'All Sales'!$L$1),0)</f>
        <v>0</v>
      </c>
      <c r="I220" t="s">
        <v>43</v>
      </c>
      <c r="J220" s="12">
        <f>SUM(Table8[[#This Row],[Sales Amount]]-Table8[[#This Row],[Targets ]])</f>
        <v>-8040</v>
      </c>
    </row>
    <row r="221" spans="1:10" x14ac:dyDescent="0.3">
      <c r="A221" s="2">
        <v>44287</v>
      </c>
      <c r="B221" t="s">
        <v>47</v>
      </c>
      <c r="C221" t="s">
        <v>48</v>
      </c>
      <c r="D221" t="s">
        <v>49</v>
      </c>
      <c r="E221" t="s">
        <v>26</v>
      </c>
      <c r="F221" s="4">
        <v>9627.8999999999978</v>
      </c>
      <c r="G221" s="4">
        <v>15000</v>
      </c>
      <c r="H221" s="4">
        <f>IF(F221&gt;=G221,SUM(F221*'All Sales'!$L$1),0)</f>
        <v>0</v>
      </c>
      <c r="I221" t="s">
        <v>11</v>
      </c>
      <c r="J221" s="12">
        <f>SUM(Table8[[#This Row],[Sales Amount]]-Table8[[#This Row],[Targets ]])</f>
        <v>-5372.1000000000022</v>
      </c>
    </row>
    <row r="222" spans="1:10" x14ac:dyDescent="0.3">
      <c r="A222" s="2">
        <v>44287</v>
      </c>
      <c r="B222" t="s">
        <v>34</v>
      </c>
      <c r="C222" t="s">
        <v>35</v>
      </c>
      <c r="D222" t="s">
        <v>36</v>
      </c>
      <c r="E222" t="s">
        <v>26</v>
      </c>
      <c r="F222" s="4">
        <v>13725.600000000002</v>
      </c>
      <c r="G222" s="4">
        <v>15000</v>
      </c>
      <c r="H222" s="4">
        <f>IF(F222&gt;=G222,SUM(F222*'All Sales'!$L$1),0)</f>
        <v>0</v>
      </c>
      <c r="I222" t="s">
        <v>43</v>
      </c>
      <c r="J222" s="12">
        <f>SUM(Table8[[#This Row],[Sales Amount]]-Table8[[#This Row],[Targets ]])</f>
        <v>-1274.3999999999978</v>
      </c>
    </row>
    <row r="223" spans="1:10" x14ac:dyDescent="0.3">
      <c r="A223" s="2">
        <v>44287</v>
      </c>
      <c r="B223" t="s">
        <v>47</v>
      </c>
      <c r="C223" t="s">
        <v>48</v>
      </c>
      <c r="D223" t="s">
        <v>49</v>
      </c>
      <c r="E223" t="s">
        <v>26</v>
      </c>
      <c r="F223" s="4">
        <v>15353.2</v>
      </c>
      <c r="G223" s="4">
        <v>15000</v>
      </c>
      <c r="H223" s="4">
        <f>IF(F223&gt;=G223,SUM(F223*'All Sales'!$L$1),0)</f>
        <v>1535.3200000000002</v>
      </c>
      <c r="I223" t="s">
        <v>11</v>
      </c>
      <c r="J223" s="12">
        <f>SUM(Table8[[#This Row],[Sales Amount]]-Table8[[#This Row],[Targets ]])</f>
        <v>353.20000000000073</v>
      </c>
    </row>
    <row r="224" spans="1:10" x14ac:dyDescent="0.3">
      <c r="A224" s="2">
        <v>44287</v>
      </c>
      <c r="B224" t="s">
        <v>23</v>
      </c>
      <c r="C224" t="s">
        <v>24</v>
      </c>
      <c r="D224" t="s">
        <v>25</v>
      </c>
      <c r="E224" t="s">
        <v>26</v>
      </c>
      <c r="F224" s="4">
        <v>18994.5</v>
      </c>
      <c r="G224" s="4">
        <v>15000</v>
      </c>
      <c r="H224" s="4">
        <f>IF(F224&gt;=G224,SUM(F224*'All Sales'!$L$1),0)</f>
        <v>1899.45</v>
      </c>
      <c r="I224" t="s">
        <v>15</v>
      </c>
      <c r="J224" s="12">
        <f>SUM(Table8[[#This Row],[Sales Amount]]-Table8[[#This Row],[Targets ]])</f>
        <v>3994.5</v>
      </c>
    </row>
    <row r="225" spans="1:10" x14ac:dyDescent="0.3">
      <c r="A225" s="2">
        <v>44287</v>
      </c>
      <c r="B225" t="s">
        <v>23</v>
      </c>
      <c r="C225" t="s">
        <v>24</v>
      </c>
      <c r="D225" t="s">
        <v>25</v>
      </c>
      <c r="E225" t="s">
        <v>26</v>
      </c>
      <c r="F225" s="4">
        <v>28628.799999999996</v>
      </c>
      <c r="G225" s="4">
        <v>15000</v>
      </c>
      <c r="H225" s="4">
        <f>IF(F225&gt;=G225,SUM(F225*'All Sales'!$L$1),0)</f>
        <v>2862.8799999999997</v>
      </c>
      <c r="I225" t="s">
        <v>43</v>
      </c>
      <c r="J225" s="12">
        <f>SUM(Table8[[#This Row],[Sales Amount]]-Table8[[#This Row],[Targets ]])</f>
        <v>13628.799999999996</v>
      </c>
    </row>
    <row r="226" spans="1:10" x14ac:dyDescent="0.3">
      <c r="A226" s="2">
        <v>44317</v>
      </c>
      <c r="B226" t="s">
        <v>56</v>
      </c>
      <c r="C226" t="s">
        <v>57</v>
      </c>
      <c r="D226" t="s">
        <v>58</v>
      </c>
      <c r="E226" t="s">
        <v>26</v>
      </c>
      <c r="F226" s="4">
        <v>10948</v>
      </c>
      <c r="G226" s="4">
        <v>15000</v>
      </c>
      <c r="H226" s="4">
        <f>IF(F226&gt;=G226,SUM(F226*'All Sales'!$L$1),0)</f>
        <v>0</v>
      </c>
      <c r="I226" t="s">
        <v>11</v>
      </c>
      <c r="J226" s="12">
        <f>SUM(Table8[[#This Row],[Sales Amount]]-Table8[[#This Row],[Targets ]])</f>
        <v>-4052</v>
      </c>
    </row>
    <row r="227" spans="1:10" x14ac:dyDescent="0.3">
      <c r="A227" s="2">
        <v>44317</v>
      </c>
      <c r="B227" t="s">
        <v>50</v>
      </c>
      <c r="C227" t="s">
        <v>51</v>
      </c>
      <c r="D227" t="s">
        <v>52</v>
      </c>
      <c r="E227" t="s">
        <v>26</v>
      </c>
      <c r="F227" s="4">
        <v>13044.899999999998</v>
      </c>
      <c r="G227" s="4">
        <v>15000</v>
      </c>
      <c r="H227" s="4">
        <f>IF(F227&gt;=G227,SUM(F227*'All Sales'!$L$1),0)</f>
        <v>0</v>
      </c>
      <c r="I227" t="s">
        <v>11</v>
      </c>
      <c r="J227" s="12">
        <f>SUM(Table8[[#This Row],[Sales Amount]]-Table8[[#This Row],[Targets ]])</f>
        <v>-1955.1000000000022</v>
      </c>
    </row>
    <row r="228" spans="1:10" x14ac:dyDescent="0.3">
      <c r="A228" s="2">
        <v>44317</v>
      </c>
      <c r="B228" t="s">
        <v>47</v>
      </c>
      <c r="C228" t="s">
        <v>48</v>
      </c>
      <c r="D228" t="s">
        <v>49</v>
      </c>
      <c r="E228" t="s">
        <v>26</v>
      </c>
      <c r="F228" s="4">
        <v>28616</v>
      </c>
      <c r="G228" s="4">
        <v>15000</v>
      </c>
      <c r="H228" s="4">
        <f>IF(F228&gt;=G228,SUM(F228*'All Sales'!$L$1),0)</f>
        <v>2861.6000000000004</v>
      </c>
      <c r="I228" t="s">
        <v>43</v>
      </c>
      <c r="J228" s="12">
        <f>SUM(Table8[[#This Row],[Sales Amount]]-Table8[[#This Row],[Targets ]])</f>
        <v>13616</v>
      </c>
    </row>
    <row r="229" spans="1:10" x14ac:dyDescent="0.3">
      <c r="A229" s="2">
        <v>44317</v>
      </c>
      <c r="B229" t="s">
        <v>34</v>
      </c>
      <c r="C229" t="s">
        <v>35</v>
      </c>
      <c r="D229" t="s">
        <v>36</v>
      </c>
      <c r="E229" t="s">
        <v>26</v>
      </c>
      <c r="F229" s="4">
        <v>30377.399999999998</v>
      </c>
      <c r="G229" s="4">
        <v>15000</v>
      </c>
      <c r="H229" s="4">
        <f>IF(F229&gt;=G229,SUM(F229*'All Sales'!$L$1),0)</f>
        <v>3037.74</v>
      </c>
      <c r="I229" t="s">
        <v>43</v>
      </c>
      <c r="J229" s="12">
        <f>SUM(Table8[[#This Row],[Sales Amount]]-Table8[[#This Row],[Targets ]])</f>
        <v>15377.399999999998</v>
      </c>
    </row>
    <row r="230" spans="1:10" x14ac:dyDescent="0.3">
      <c r="A230" s="2">
        <v>44317</v>
      </c>
      <c r="B230" t="s">
        <v>47</v>
      </c>
      <c r="C230" t="s">
        <v>48</v>
      </c>
      <c r="D230" t="s">
        <v>49</v>
      </c>
      <c r="E230" t="s">
        <v>26</v>
      </c>
      <c r="F230" s="4">
        <v>35351</v>
      </c>
      <c r="G230" s="4">
        <v>15000</v>
      </c>
      <c r="H230" s="4">
        <f>IF(F230&gt;=G230,SUM(F230*'All Sales'!$L$1),0)</f>
        <v>3535.1000000000004</v>
      </c>
      <c r="I230" t="s">
        <v>15</v>
      </c>
      <c r="J230" s="12">
        <f>SUM(Table8[[#This Row],[Sales Amount]]-Table8[[#This Row],[Targets ]])</f>
        <v>20351</v>
      </c>
    </row>
    <row r="231" spans="1:10" x14ac:dyDescent="0.3">
      <c r="A231" s="2">
        <v>44348</v>
      </c>
      <c r="B231" t="s">
        <v>47</v>
      </c>
      <c r="C231" t="s">
        <v>48</v>
      </c>
      <c r="D231" t="s">
        <v>49</v>
      </c>
      <c r="E231" t="s">
        <v>26</v>
      </c>
      <c r="F231" s="4">
        <v>6872.7999999999993</v>
      </c>
      <c r="G231" s="4">
        <v>15000</v>
      </c>
      <c r="H231" s="4">
        <f>IF(F231&gt;=G231,SUM(F231*'All Sales'!$L$1),0)</f>
        <v>0</v>
      </c>
      <c r="I231" t="s">
        <v>11</v>
      </c>
      <c r="J231" s="12">
        <f>SUM(Table8[[#This Row],[Sales Amount]]-Table8[[#This Row],[Targets ]])</f>
        <v>-8127.2000000000007</v>
      </c>
    </row>
    <row r="232" spans="1:10" x14ac:dyDescent="0.3">
      <c r="A232" s="2">
        <v>44348</v>
      </c>
      <c r="B232" t="s">
        <v>34</v>
      </c>
      <c r="C232" t="s">
        <v>35</v>
      </c>
      <c r="D232" t="s">
        <v>36</v>
      </c>
      <c r="E232" t="s">
        <v>26</v>
      </c>
      <c r="F232" s="4">
        <v>8827</v>
      </c>
      <c r="G232" s="4">
        <v>15000</v>
      </c>
      <c r="H232" s="4">
        <f>IF(F232&gt;=G232,SUM(F232*'All Sales'!$L$1),0)</f>
        <v>0</v>
      </c>
      <c r="I232" t="s">
        <v>43</v>
      </c>
      <c r="J232" s="12">
        <f>SUM(Table8[[#This Row],[Sales Amount]]-Table8[[#This Row],[Targets ]])</f>
        <v>-6173</v>
      </c>
    </row>
    <row r="233" spans="1:10" x14ac:dyDescent="0.3">
      <c r="A233" s="2">
        <v>44348</v>
      </c>
      <c r="B233" t="s">
        <v>56</v>
      </c>
      <c r="C233" t="s">
        <v>57</v>
      </c>
      <c r="D233" t="s">
        <v>58</v>
      </c>
      <c r="E233" t="s">
        <v>26</v>
      </c>
      <c r="F233" s="4">
        <v>9836.8000000000011</v>
      </c>
      <c r="G233" s="4">
        <v>15000</v>
      </c>
      <c r="H233" s="4">
        <f>IF(F233&gt;=G233,SUM(F233*'All Sales'!$L$1),0)</f>
        <v>0</v>
      </c>
      <c r="I233" t="s">
        <v>11</v>
      </c>
      <c r="J233" s="12">
        <f>SUM(Table8[[#This Row],[Sales Amount]]-Table8[[#This Row],[Targets ]])</f>
        <v>-5163.1999999999989</v>
      </c>
    </row>
    <row r="234" spans="1:10" x14ac:dyDescent="0.3">
      <c r="A234" s="2">
        <v>44348</v>
      </c>
      <c r="B234" t="s">
        <v>34</v>
      </c>
      <c r="C234" t="s">
        <v>35</v>
      </c>
      <c r="D234" t="s">
        <v>36</v>
      </c>
      <c r="E234" t="s">
        <v>26</v>
      </c>
      <c r="F234" s="4">
        <v>10032</v>
      </c>
      <c r="G234" s="4">
        <v>15000</v>
      </c>
      <c r="H234" s="4">
        <f>IF(F234&gt;=G234,SUM(F234*'All Sales'!$L$1),0)</f>
        <v>0</v>
      </c>
      <c r="I234" t="s">
        <v>11</v>
      </c>
      <c r="J234" s="12">
        <f>SUM(Table8[[#This Row],[Sales Amount]]-Table8[[#This Row],[Targets ]])</f>
        <v>-4968</v>
      </c>
    </row>
    <row r="235" spans="1:10" x14ac:dyDescent="0.3">
      <c r="A235" s="2">
        <v>44348</v>
      </c>
      <c r="B235" t="s">
        <v>34</v>
      </c>
      <c r="C235" t="s">
        <v>35</v>
      </c>
      <c r="D235" t="s">
        <v>36</v>
      </c>
      <c r="E235" t="s">
        <v>26</v>
      </c>
      <c r="F235" s="4">
        <v>15953.599999999999</v>
      </c>
      <c r="G235" s="4">
        <v>15000</v>
      </c>
      <c r="H235" s="4">
        <f>IF(F235&gt;=G235,SUM(F235*'All Sales'!$L$1),0)</f>
        <v>1595.36</v>
      </c>
      <c r="I235" t="s">
        <v>15</v>
      </c>
      <c r="J235" s="12">
        <f>SUM(Table8[[#This Row],[Sales Amount]]-Table8[[#This Row],[Targets ]])</f>
        <v>953.59999999999854</v>
      </c>
    </row>
    <row r="236" spans="1:10" x14ac:dyDescent="0.3">
      <c r="A236" s="2">
        <v>44348</v>
      </c>
      <c r="B236" t="s">
        <v>47</v>
      </c>
      <c r="C236" t="s">
        <v>48</v>
      </c>
      <c r="D236" t="s">
        <v>49</v>
      </c>
      <c r="E236" t="s">
        <v>26</v>
      </c>
      <c r="F236" s="4">
        <v>25560</v>
      </c>
      <c r="G236" s="4">
        <v>15000</v>
      </c>
      <c r="H236" s="4">
        <f>IF(F236&gt;=G236,SUM(F236*'All Sales'!$L$1),0)</f>
        <v>2556</v>
      </c>
      <c r="I236" t="s">
        <v>11</v>
      </c>
      <c r="J236" s="12">
        <f>SUM(Table8[[#This Row],[Sales Amount]]-Table8[[#This Row],[Targets ]])</f>
        <v>10560</v>
      </c>
    </row>
    <row r="237" spans="1:10" x14ac:dyDescent="0.3">
      <c r="A237" s="2">
        <v>44348</v>
      </c>
      <c r="B237" t="s">
        <v>34</v>
      </c>
      <c r="C237" t="s">
        <v>35</v>
      </c>
      <c r="D237" t="s">
        <v>36</v>
      </c>
      <c r="E237" t="s">
        <v>26</v>
      </c>
      <c r="F237" s="4">
        <v>35695</v>
      </c>
      <c r="G237" s="4">
        <v>15000</v>
      </c>
      <c r="H237" s="4">
        <f>IF(F237&gt;=G237,SUM(F237*'All Sales'!$L$1),0)</f>
        <v>3569.5</v>
      </c>
      <c r="I237" t="s">
        <v>15</v>
      </c>
      <c r="J237" s="12">
        <f>SUM(Table8[[#This Row],[Sales Amount]]-Table8[[#This Row],[Targets ]])</f>
        <v>20695</v>
      </c>
    </row>
    <row r="238" spans="1:10" x14ac:dyDescent="0.3">
      <c r="A238" s="2">
        <v>44378</v>
      </c>
      <c r="B238" t="s">
        <v>56</v>
      </c>
      <c r="C238" t="s">
        <v>57</v>
      </c>
      <c r="D238" t="s">
        <v>58</v>
      </c>
      <c r="E238" t="s">
        <v>26</v>
      </c>
      <c r="F238" s="4">
        <v>9405.2999999999993</v>
      </c>
      <c r="G238" s="4">
        <v>15000</v>
      </c>
      <c r="H238" s="4">
        <f>IF(F238&gt;=G238,SUM(F238*'All Sales'!$L$1),0)</f>
        <v>0</v>
      </c>
      <c r="I238" t="s">
        <v>15</v>
      </c>
      <c r="J238" s="12">
        <f>SUM(Table8[[#This Row],[Sales Amount]]-Table8[[#This Row],[Targets ]])</f>
        <v>-5594.7000000000007</v>
      </c>
    </row>
    <row r="239" spans="1:10" x14ac:dyDescent="0.3">
      <c r="A239" s="2">
        <v>44378</v>
      </c>
      <c r="B239" t="s">
        <v>47</v>
      </c>
      <c r="C239" t="s">
        <v>48</v>
      </c>
      <c r="D239" t="s">
        <v>49</v>
      </c>
      <c r="E239" t="s">
        <v>26</v>
      </c>
      <c r="F239" s="4">
        <v>9704.1999999999989</v>
      </c>
      <c r="G239" s="4">
        <v>15000</v>
      </c>
      <c r="H239" s="4">
        <f>IF(F239&gt;=G239,SUM(F239*'All Sales'!$L$1),0)</f>
        <v>0</v>
      </c>
      <c r="I239" t="s">
        <v>43</v>
      </c>
      <c r="J239" s="12">
        <f>SUM(Table8[[#This Row],[Sales Amount]]-Table8[[#This Row],[Targets ]])</f>
        <v>-5295.8000000000011</v>
      </c>
    </row>
    <row r="240" spans="1:10" x14ac:dyDescent="0.3">
      <c r="A240" s="2">
        <v>44378</v>
      </c>
      <c r="B240" t="s">
        <v>56</v>
      </c>
      <c r="C240" t="s">
        <v>57</v>
      </c>
      <c r="D240" t="s">
        <v>58</v>
      </c>
      <c r="E240" t="s">
        <v>26</v>
      </c>
      <c r="F240" s="4">
        <v>13674</v>
      </c>
      <c r="G240" s="4">
        <v>15000</v>
      </c>
      <c r="H240" s="4">
        <f>IF(F240&gt;=G240,SUM(F240*'All Sales'!$L$1),0)</f>
        <v>0</v>
      </c>
      <c r="I240" t="s">
        <v>15</v>
      </c>
      <c r="J240" s="12">
        <f>SUM(Table8[[#This Row],[Sales Amount]]-Table8[[#This Row],[Targets ]])</f>
        <v>-1326</v>
      </c>
    </row>
    <row r="241" spans="1:10" x14ac:dyDescent="0.3">
      <c r="A241" s="2">
        <v>44378</v>
      </c>
      <c r="B241" t="s">
        <v>34</v>
      </c>
      <c r="C241" t="s">
        <v>35</v>
      </c>
      <c r="D241" t="s">
        <v>36</v>
      </c>
      <c r="E241" t="s">
        <v>26</v>
      </c>
      <c r="F241" s="4">
        <v>21120.400000000001</v>
      </c>
      <c r="G241" s="4">
        <v>15000</v>
      </c>
      <c r="H241" s="4">
        <f>IF(F241&gt;=G241,SUM(F241*'All Sales'!$L$1),0)</f>
        <v>2112.0400000000004</v>
      </c>
      <c r="I241" t="s">
        <v>15</v>
      </c>
      <c r="J241" s="12">
        <f>SUM(Table8[[#This Row],[Sales Amount]]-Table8[[#This Row],[Targets ]])</f>
        <v>6120.4000000000015</v>
      </c>
    </row>
    <row r="242" spans="1:10" x14ac:dyDescent="0.3">
      <c r="A242" s="2">
        <v>44378</v>
      </c>
      <c r="B242" t="s">
        <v>34</v>
      </c>
      <c r="C242" t="s">
        <v>35</v>
      </c>
      <c r="D242" t="s">
        <v>36</v>
      </c>
      <c r="E242" t="s">
        <v>26</v>
      </c>
      <c r="F242" s="4">
        <v>23997.600000000002</v>
      </c>
      <c r="G242" s="4">
        <v>15000</v>
      </c>
      <c r="H242" s="4">
        <f>IF(F242&gt;=G242,SUM(F242*'All Sales'!$L$1),0)</f>
        <v>2399.7600000000002</v>
      </c>
      <c r="I242" t="s">
        <v>11</v>
      </c>
      <c r="J242" s="12">
        <f>SUM(Table8[[#This Row],[Sales Amount]]-Table8[[#This Row],[Targets ]])</f>
        <v>8997.6000000000022</v>
      </c>
    </row>
    <row r="243" spans="1:10" x14ac:dyDescent="0.3">
      <c r="A243" s="2">
        <v>44378</v>
      </c>
      <c r="B243" t="s">
        <v>34</v>
      </c>
      <c r="C243" t="s">
        <v>35</v>
      </c>
      <c r="D243" t="s">
        <v>36</v>
      </c>
      <c r="E243" t="s">
        <v>26</v>
      </c>
      <c r="F243" s="4">
        <v>35715.4</v>
      </c>
      <c r="G243" s="4">
        <v>15000</v>
      </c>
      <c r="H243" s="4">
        <f>IF(F243&gt;=G243,SUM(F243*'All Sales'!$L$1),0)</f>
        <v>3571.5400000000004</v>
      </c>
      <c r="I243" t="s">
        <v>43</v>
      </c>
      <c r="J243" s="12">
        <f>SUM(Table8[[#This Row],[Sales Amount]]-Table8[[#This Row],[Targets ]])</f>
        <v>20715.400000000001</v>
      </c>
    </row>
    <row r="244" spans="1:10" x14ac:dyDescent="0.3">
      <c r="A244" s="2">
        <v>44409</v>
      </c>
      <c r="B244" t="s">
        <v>34</v>
      </c>
      <c r="C244" t="s">
        <v>35</v>
      </c>
      <c r="D244" t="s">
        <v>36</v>
      </c>
      <c r="E244" t="s">
        <v>26</v>
      </c>
      <c r="F244" s="4">
        <v>3386.6000000000004</v>
      </c>
      <c r="G244" s="4">
        <v>15000</v>
      </c>
      <c r="H244" s="4">
        <f>IF(F244&gt;=G244,SUM(F244*'All Sales'!$L$1),0)</f>
        <v>0</v>
      </c>
      <c r="I244" t="s">
        <v>15</v>
      </c>
      <c r="J244" s="12">
        <f>SUM(Table8[[#This Row],[Sales Amount]]-Table8[[#This Row],[Targets ]])</f>
        <v>-11613.4</v>
      </c>
    </row>
    <row r="245" spans="1:10" x14ac:dyDescent="0.3">
      <c r="A245" s="2">
        <v>44409</v>
      </c>
      <c r="B245" t="s">
        <v>47</v>
      </c>
      <c r="C245" t="s">
        <v>48</v>
      </c>
      <c r="D245" t="s">
        <v>49</v>
      </c>
      <c r="E245" t="s">
        <v>26</v>
      </c>
      <c r="F245" s="4">
        <v>4028</v>
      </c>
      <c r="G245" s="4">
        <v>15000</v>
      </c>
      <c r="H245" s="4">
        <f>IF(F245&gt;=G245,SUM(F245*'All Sales'!$L$1),0)</f>
        <v>0</v>
      </c>
      <c r="I245" t="s">
        <v>11</v>
      </c>
      <c r="J245" s="12">
        <f>SUM(Table8[[#This Row],[Sales Amount]]-Table8[[#This Row],[Targets ]])</f>
        <v>-10972</v>
      </c>
    </row>
    <row r="246" spans="1:10" x14ac:dyDescent="0.3">
      <c r="A246" s="2">
        <v>44409</v>
      </c>
      <c r="B246" t="s">
        <v>23</v>
      </c>
      <c r="C246" t="s">
        <v>24</v>
      </c>
      <c r="D246" t="s">
        <v>25</v>
      </c>
      <c r="E246" t="s">
        <v>26</v>
      </c>
      <c r="F246" s="4">
        <v>5532.7999999999993</v>
      </c>
      <c r="G246" s="4">
        <v>15000</v>
      </c>
      <c r="H246" s="4">
        <f>IF(F246&gt;=G246,SUM(F246*'All Sales'!$L$1),0)</f>
        <v>0</v>
      </c>
      <c r="I246" t="s">
        <v>15</v>
      </c>
      <c r="J246" s="12">
        <f>SUM(Table8[[#This Row],[Sales Amount]]-Table8[[#This Row],[Targets ]])</f>
        <v>-9467.2000000000007</v>
      </c>
    </row>
    <row r="247" spans="1:10" x14ac:dyDescent="0.3">
      <c r="A247" s="2">
        <v>44409</v>
      </c>
      <c r="B247" t="s">
        <v>34</v>
      </c>
      <c r="C247" t="s">
        <v>35</v>
      </c>
      <c r="D247" t="s">
        <v>36</v>
      </c>
      <c r="E247" t="s">
        <v>26</v>
      </c>
      <c r="F247" s="4">
        <v>10200</v>
      </c>
      <c r="G247" s="4">
        <v>15000</v>
      </c>
      <c r="H247" s="4">
        <f>IF(F247&gt;=G247,SUM(F247*'All Sales'!$L$1),0)</f>
        <v>0</v>
      </c>
      <c r="I247" t="s">
        <v>43</v>
      </c>
      <c r="J247" s="12">
        <f>SUM(Table8[[#This Row],[Sales Amount]]-Table8[[#This Row],[Targets ]])</f>
        <v>-4800</v>
      </c>
    </row>
    <row r="248" spans="1:10" x14ac:dyDescent="0.3">
      <c r="A248" s="2">
        <v>44409</v>
      </c>
      <c r="B248" t="s">
        <v>23</v>
      </c>
      <c r="C248" t="s">
        <v>24</v>
      </c>
      <c r="D248" t="s">
        <v>25</v>
      </c>
      <c r="E248" t="s">
        <v>26</v>
      </c>
      <c r="F248" s="4">
        <v>13923</v>
      </c>
      <c r="G248" s="4">
        <v>15000</v>
      </c>
      <c r="H248" s="4">
        <f>IF(F248&gt;=G248,SUM(F248*'All Sales'!$L$1),0)</f>
        <v>0</v>
      </c>
      <c r="I248" t="s">
        <v>43</v>
      </c>
      <c r="J248" s="12">
        <f>SUM(Table8[[#This Row],[Sales Amount]]-Table8[[#This Row],[Targets ]])</f>
        <v>-1077</v>
      </c>
    </row>
    <row r="249" spans="1:10" x14ac:dyDescent="0.3">
      <c r="A249" s="2">
        <v>44409</v>
      </c>
      <c r="B249" t="s">
        <v>47</v>
      </c>
      <c r="C249" t="s">
        <v>48</v>
      </c>
      <c r="D249" t="s">
        <v>49</v>
      </c>
      <c r="E249" t="s">
        <v>26</v>
      </c>
      <c r="F249" s="4">
        <v>17593.399999999998</v>
      </c>
      <c r="G249" s="4">
        <v>15000</v>
      </c>
      <c r="H249" s="4">
        <f>IF(F249&gt;=G249,SUM(F249*'All Sales'!$L$1),0)</f>
        <v>1759.34</v>
      </c>
      <c r="I249" t="s">
        <v>15</v>
      </c>
      <c r="J249" s="12">
        <f>SUM(Table8[[#This Row],[Sales Amount]]-Table8[[#This Row],[Targets ]])</f>
        <v>2593.3999999999978</v>
      </c>
    </row>
    <row r="250" spans="1:10" x14ac:dyDescent="0.3">
      <c r="A250" s="2">
        <v>44409</v>
      </c>
      <c r="B250" t="s">
        <v>56</v>
      </c>
      <c r="C250" t="s">
        <v>57</v>
      </c>
      <c r="D250" t="s">
        <v>58</v>
      </c>
      <c r="E250" t="s">
        <v>26</v>
      </c>
      <c r="F250" s="4">
        <v>17666</v>
      </c>
      <c r="G250" s="4">
        <v>15000</v>
      </c>
      <c r="H250" s="4">
        <f>IF(F250&gt;=G250,SUM(F250*'All Sales'!$L$1),0)</f>
        <v>1766.6000000000001</v>
      </c>
      <c r="I250" t="s">
        <v>11</v>
      </c>
      <c r="J250" s="12">
        <f>SUM(Table8[[#This Row],[Sales Amount]]-Table8[[#This Row],[Targets ]])</f>
        <v>2666</v>
      </c>
    </row>
    <row r="251" spans="1:10" x14ac:dyDescent="0.3">
      <c r="A251" s="2">
        <v>44409</v>
      </c>
      <c r="B251" t="s">
        <v>34</v>
      </c>
      <c r="C251" t="s">
        <v>35</v>
      </c>
      <c r="D251" t="s">
        <v>36</v>
      </c>
      <c r="E251" t="s">
        <v>26</v>
      </c>
      <c r="F251" s="4">
        <v>21420</v>
      </c>
      <c r="G251" s="4">
        <v>15000</v>
      </c>
      <c r="H251" s="4">
        <f>IF(F251&gt;=G251,SUM(F251*'All Sales'!$L$1),0)</f>
        <v>2142</v>
      </c>
      <c r="I251" t="s">
        <v>43</v>
      </c>
      <c r="J251" s="12">
        <f>SUM(Table8[[#This Row],[Sales Amount]]-Table8[[#This Row],[Targets ]])</f>
        <v>6420</v>
      </c>
    </row>
    <row r="252" spans="1:10" x14ac:dyDescent="0.3">
      <c r="A252" s="2">
        <v>44409</v>
      </c>
      <c r="B252" t="s">
        <v>23</v>
      </c>
      <c r="C252" t="s">
        <v>24</v>
      </c>
      <c r="D252" t="s">
        <v>25</v>
      </c>
      <c r="E252" t="s">
        <v>26</v>
      </c>
      <c r="F252" s="4">
        <v>24080</v>
      </c>
      <c r="G252" s="4">
        <v>15000</v>
      </c>
      <c r="H252" s="4">
        <f>IF(F252&gt;=G252,SUM(F252*'All Sales'!$L$1),0)</f>
        <v>2408</v>
      </c>
      <c r="I252" t="s">
        <v>11</v>
      </c>
      <c r="J252" s="12">
        <f>SUM(Table8[[#This Row],[Sales Amount]]-Table8[[#This Row],[Targets ]])</f>
        <v>9080</v>
      </c>
    </row>
    <row r="253" spans="1:10" x14ac:dyDescent="0.3">
      <c r="A253" s="2">
        <v>44409</v>
      </c>
      <c r="B253" t="s">
        <v>47</v>
      </c>
      <c r="C253" t="s">
        <v>48</v>
      </c>
      <c r="D253" t="s">
        <v>49</v>
      </c>
      <c r="E253" t="s">
        <v>26</v>
      </c>
      <c r="F253" s="4">
        <v>27531</v>
      </c>
      <c r="G253" s="4">
        <v>15000</v>
      </c>
      <c r="H253" s="4">
        <f>IF(F253&gt;=G253,SUM(F253*'All Sales'!$L$1),0)</f>
        <v>2753.1000000000004</v>
      </c>
      <c r="I253" t="s">
        <v>43</v>
      </c>
      <c r="J253" s="12">
        <f>SUM(Table8[[#This Row],[Sales Amount]]-Table8[[#This Row],[Targets ]])</f>
        <v>12531</v>
      </c>
    </row>
    <row r="254" spans="1:10" x14ac:dyDescent="0.3">
      <c r="A254" s="2">
        <v>44409</v>
      </c>
      <c r="B254" t="s">
        <v>56</v>
      </c>
      <c r="C254" t="s">
        <v>57</v>
      </c>
      <c r="D254" t="s">
        <v>58</v>
      </c>
      <c r="E254" t="s">
        <v>26</v>
      </c>
      <c r="F254" s="4">
        <v>32795.700000000004</v>
      </c>
      <c r="G254" s="4">
        <v>15000</v>
      </c>
      <c r="H254" s="4">
        <f>IF(F254&gt;=G254,SUM(F254*'All Sales'!$L$1),0)</f>
        <v>3279.5700000000006</v>
      </c>
      <c r="I254" t="s">
        <v>15</v>
      </c>
      <c r="J254" s="12">
        <f>SUM(Table8[[#This Row],[Sales Amount]]-Table8[[#This Row],[Targets ]])</f>
        <v>17795.700000000004</v>
      </c>
    </row>
    <row r="255" spans="1:10" x14ac:dyDescent="0.3">
      <c r="A255" s="2">
        <v>44440</v>
      </c>
      <c r="B255" t="s">
        <v>47</v>
      </c>
      <c r="C255" t="s">
        <v>48</v>
      </c>
      <c r="D255" t="s">
        <v>49</v>
      </c>
      <c r="E255" t="s">
        <v>26</v>
      </c>
      <c r="F255" s="4">
        <v>7008</v>
      </c>
      <c r="G255" s="4">
        <v>15000</v>
      </c>
      <c r="H255" s="4">
        <f>IF(F255&gt;=G255,SUM(F255*'All Sales'!$L$1),0)</f>
        <v>0</v>
      </c>
      <c r="I255" t="s">
        <v>43</v>
      </c>
      <c r="J255" s="12">
        <f>SUM(Table8[[#This Row],[Sales Amount]]-Table8[[#This Row],[Targets ]])</f>
        <v>-7992</v>
      </c>
    </row>
    <row r="256" spans="1:10" x14ac:dyDescent="0.3">
      <c r="A256" s="2">
        <v>44440</v>
      </c>
      <c r="B256" t="s">
        <v>23</v>
      </c>
      <c r="C256" t="s">
        <v>24</v>
      </c>
      <c r="D256" t="s">
        <v>25</v>
      </c>
      <c r="E256" t="s">
        <v>26</v>
      </c>
      <c r="F256" s="4">
        <v>8099.6999999999989</v>
      </c>
      <c r="G256" s="4">
        <v>15000</v>
      </c>
      <c r="H256" s="4">
        <f>IF(F256&gt;=G256,SUM(F256*'All Sales'!$L$1),0)</f>
        <v>0</v>
      </c>
      <c r="I256" t="s">
        <v>11</v>
      </c>
      <c r="J256" s="12">
        <f>SUM(Table8[[#This Row],[Sales Amount]]-Table8[[#This Row],[Targets ]])</f>
        <v>-6900.3000000000011</v>
      </c>
    </row>
    <row r="257" spans="1:10" x14ac:dyDescent="0.3">
      <c r="A257" s="2">
        <v>44440</v>
      </c>
      <c r="B257" t="s">
        <v>34</v>
      </c>
      <c r="C257" t="s">
        <v>35</v>
      </c>
      <c r="D257" t="s">
        <v>36</v>
      </c>
      <c r="E257" t="s">
        <v>26</v>
      </c>
      <c r="F257" s="4">
        <v>9840</v>
      </c>
      <c r="G257" s="4">
        <v>15000</v>
      </c>
      <c r="H257" s="4">
        <f>IF(F257&gt;=G257,SUM(F257*'All Sales'!$L$1),0)</f>
        <v>0</v>
      </c>
      <c r="I257" t="s">
        <v>15</v>
      </c>
      <c r="J257" s="12">
        <f>SUM(Table8[[#This Row],[Sales Amount]]-Table8[[#This Row],[Targets ]])</f>
        <v>-5160</v>
      </c>
    </row>
    <row r="258" spans="1:10" x14ac:dyDescent="0.3">
      <c r="A258" s="2">
        <v>44440</v>
      </c>
      <c r="B258" t="s">
        <v>50</v>
      </c>
      <c r="C258" t="s">
        <v>51</v>
      </c>
      <c r="D258" t="s">
        <v>52</v>
      </c>
      <c r="E258" t="s">
        <v>26</v>
      </c>
      <c r="F258" s="4">
        <v>10218</v>
      </c>
      <c r="G258" s="4">
        <v>15000</v>
      </c>
      <c r="H258" s="4">
        <f>IF(F258&gt;=G258,SUM(F258*'All Sales'!$L$1),0)</f>
        <v>0</v>
      </c>
      <c r="I258" t="s">
        <v>15</v>
      </c>
      <c r="J258" s="12">
        <f>SUM(Table8[[#This Row],[Sales Amount]]-Table8[[#This Row],[Targets ]])</f>
        <v>-4782</v>
      </c>
    </row>
    <row r="259" spans="1:10" x14ac:dyDescent="0.3">
      <c r="A259" s="2">
        <v>44440</v>
      </c>
      <c r="B259" t="s">
        <v>34</v>
      </c>
      <c r="C259" t="s">
        <v>35</v>
      </c>
      <c r="D259" t="s">
        <v>36</v>
      </c>
      <c r="E259" t="s">
        <v>26</v>
      </c>
      <c r="F259" s="4">
        <v>14311.2</v>
      </c>
      <c r="G259" s="4">
        <v>15000</v>
      </c>
      <c r="H259" s="4">
        <f>IF(F259&gt;=G259,SUM(F259*'All Sales'!$L$1),0)</f>
        <v>0</v>
      </c>
      <c r="I259" t="s">
        <v>11</v>
      </c>
      <c r="J259" s="12">
        <f>SUM(Table8[[#This Row],[Sales Amount]]-Table8[[#This Row],[Targets ]])</f>
        <v>-688.79999999999927</v>
      </c>
    </row>
    <row r="260" spans="1:10" x14ac:dyDescent="0.3">
      <c r="A260" s="2">
        <v>44440</v>
      </c>
      <c r="B260" t="s">
        <v>34</v>
      </c>
      <c r="C260" t="s">
        <v>35</v>
      </c>
      <c r="D260" t="s">
        <v>36</v>
      </c>
      <c r="E260" t="s">
        <v>26</v>
      </c>
      <c r="F260" s="4">
        <v>14715.2</v>
      </c>
      <c r="G260" s="4">
        <v>15000</v>
      </c>
      <c r="H260" s="4">
        <f>IF(F260&gt;=G260,SUM(F260*'All Sales'!$L$1),0)</f>
        <v>0</v>
      </c>
      <c r="I260" t="s">
        <v>15</v>
      </c>
      <c r="J260" s="12">
        <f>SUM(Table8[[#This Row],[Sales Amount]]-Table8[[#This Row],[Targets ]])</f>
        <v>-284.79999999999927</v>
      </c>
    </row>
    <row r="261" spans="1:10" x14ac:dyDescent="0.3">
      <c r="A261" s="2">
        <v>44440</v>
      </c>
      <c r="B261" t="s">
        <v>56</v>
      </c>
      <c r="C261" t="s">
        <v>57</v>
      </c>
      <c r="D261" t="s">
        <v>58</v>
      </c>
      <c r="E261" t="s">
        <v>26</v>
      </c>
      <c r="F261" s="4">
        <v>19147.8</v>
      </c>
      <c r="G261" s="4">
        <v>15000</v>
      </c>
      <c r="H261" s="4">
        <f>IF(F261&gt;=G261,SUM(F261*'All Sales'!$L$1),0)</f>
        <v>1914.78</v>
      </c>
      <c r="I261" t="s">
        <v>15</v>
      </c>
      <c r="J261" s="12">
        <f>SUM(Table8[[#This Row],[Sales Amount]]-Table8[[#This Row],[Targets ]])</f>
        <v>4147.7999999999993</v>
      </c>
    </row>
    <row r="262" spans="1:10" x14ac:dyDescent="0.3">
      <c r="A262" s="2">
        <v>44440</v>
      </c>
      <c r="B262" t="s">
        <v>34</v>
      </c>
      <c r="C262" t="s">
        <v>35</v>
      </c>
      <c r="D262" t="s">
        <v>36</v>
      </c>
      <c r="E262" t="s">
        <v>26</v>
      </c>
      <c r="F262" s="4">
        <v>20760.300000000003</v>
      </c>
      <c r="G262" s="4">
        <v>15000</v>
      </c>
      <c r="H262" s="4">
        <f>IF(F262&gt;=G262,SUM(F262*'All Sales'!$L$1),0)</f>
        <v>2076.0300000000002</v>
      </c>
      <c r="I262" t="s">
        <v>15</v>
      </c>
      <c r="J262" s="12">
        <f>SUM(Table8[[#This Row],[Sales Amount]]-Table8[[#This Row],[Targets ]])</f>
        <v>5760.3000000000029</v>
      </c>
    </row>
    <row r="263" spans="1:10" x14ac:dyDescent="0.3">
      <c r="A263" s="2">
        <v>44440</v>
      </c>
      <c r="B263" t="s">
        <v>56</v>
      </c>
      <c r="C263" t="s">
        <v>57</v>
      </c>
      <c r="D263" t="s">
        <v>58</v>
      </c>
      <c r="E263" t="s">
        <v>26</v>
      </c>
      <c r="F263" s="4">
        <v>24579.8</v>
      </c>
      <c r="G263" s="4">
        <v>15000</v>
      </c>
      <c r="H263" s="4">
        <f>IF(F263&gt;=G263,SUM(F263*'All Sales'!$L$1),0)</f>
        <v>2457.98</v>
      </c>
      <c r="I263" t="s">
        <v>11</v>
      </c>
      <c r="J263" s="12">
        <f>SUM(Table8[[#This Row],[Sales Amount]]-Table8[[#This Row],[Targets ]])</f>
        <v>9579.7999999999993</v>
      </c>
    </row>
    <row r="264" spans="1:10" x14ac:dyDescent="0.3">
      <c r="A264" s="2">
        <v>44440</v>
      </c>
      <c r="B264" t="s">
        <v>56</v>
      </c>
      <c r="C264" t="s">
        <v>57</v>
      </c>
      <c r="D264" t="s">
        <v>58</v>
      </c>
      <c r="E264" t="s">
        <v>26</v>
      </c>
      <c r="F264" s="4">
        <v>25946.300000000003</v>
      </c>
      <c r="G264" s="4">
        <v>15000</v>
      </c>
      <c r="H264" s="4">
        <f>IF(F264&gt;=G264,SUM(F264*'All Sales'!$L$1),0)</f>
        <v>2594.6300000000006</v>
      </c>
      <c r="I264" t="s">
        <v>43</v>
      </c>
      <c r="J264" s="12">
        <f>SUM(Table8[[#This Row],[Sales Amount]]-Table8[[#This Row],[Targets ]])</f>
        <v>10946.300000000003</v>
      </c>
    </row>
    <row r="265" spans="1:10" x14ac:dyDescent="0.3">
      <c r="A265" s="2">
        <v>44440</v>
      </c>
      <c r="B265" t="s">
        <v>23</v>
      </c>
      <c r="C265" t="s">
        <v>24</v>
      </c>
      <c r="D265" t="s">
        <v>25</v>
      </c>
      <c r="E265" t="s">
        <v>26</v>
      </c>
      <c r="F265" s="4">
        <v>30367.999999999996</v>
      </c>
      <c r="G265" s="4">
        <v>15000</v>
      </c>
      <c r="H265" s="4">
        <f>IF(F265&gt;=G265,SUM(F265*'All Sales'!$L$1),0)</f>
        <v>3036.7999999999997</v>
      </c>
      <c r="I265" t="s">
        <v>15</v>
      </c>
      <c r="J265" s="12">
        <f>SUM(Table8[[#This Row],[Sales Amount]]-Table8[[#This Row],[Targets ]])</f>
        <v>15367.999999999996</v>
      </c>
    </row>
    <row r="266" spans="1:10" x14ac:dyDescent="0.3">
      <c r="A266" s="2">
        <v>44440</v>
      </c>
      <c r="B266" t="s">
        <v>47</v>
      </c>
      <c r="C266" t="s">
        <v>48</v>
      </c>
      <c r="D266" t="s">
        <v>49</v>
      </c>
      <c r="E266" t="s">
        <v>26</v>
      </c>
      <c r="F266" s="4">
        <v>35640</v>
      </c>
      <c r="G266" s="4">
        <v>15000</v>
      </c>
      <c r="H266" s="4">
        <f>IF(F266&gt;=G266,SUM(F266*'All Sales'!$L$1),0)</f>
        <v>3564</v>
      </c>
      <c r="I266" t="s">
        <v>11</v>
      </c>
      <c r="J266" s="12">
        <f>SUM(Table8[[#This Row],[Sales Amount]]-Table8[[#This Row],[Targets ]])</f>
        <v>20640</v>
      </c>
    </row>
    <row r="267" spans="1:10" x14ac:dyDescent="0.3">
      <c r="A267" s="2">
        <v>44470</v>
      </c>
      <c r="B267" t="s">
        <v>50</v>
      </c>
      <c r="C267" t="s">
        <v>51</v>
      </c>
      <c r="D267" t="s">
        <v>52</v>
      </c>
      <c r="E267" t="s">
        <v>26</v>
      </c>
      <c r="F267" s="4">
        <v>4201.6000000000004</v>
      </c>
      <c r="G267" s="4">
        <v>15000</v>
      </c>
      <c r="H267" s="4">
        <f>IF(F267&gt;=G267,SUM(F267*'All Sales'!$L$1),0)</f>
        <v>0</v>
      </c>
      <c r="I267" t="s">
        <v>15</v>
      </c>
      <c r="J267" s="12">
        <f>SUM(Table8[[#This Row],[Sales Amount]]-Table8[[#This Row],[Targets ]])</f>
        <v>-10798.4</v>
      </c>
    </row>
    <row r="268" spans="1:10" x14ac:dyDescent="0.3">
      <c r="A268" s="2">
        <v>44470</v>
      </c>
      <c r="B268" t="s">
        <v>23</v>
      </c>
      <c r="C268" t="s">
        <v>24</v>
      </c>
      <c r="D268" t="s">
        <v>25</v>
      </c>
      <c r="E268" t="s">
        <v>26</v>
      </c>
      <c r="F268" s="4">
        <v>15262.8</v>
      </c>
      <c r="G268" s="4">
        <v>15000</v>
      </c>
      <c r="H268" s="4">
        <f>IF(F268&gt;=G268,SUM(F268*'All Sales'!$L$1),0)</f>
        <v>1526.28</v>
      </c>
      <c r="I268" t="s">
        <v>43</v>
      </c>
      <c r="J268" s="12">
        <f>SUM(Table8[[#This Row],[Sales Amount]]-Table8[[#This Row],[Targets ]])</f>
        <v>262.79999999999927</v>
      </c>
    </row>
    <row r="269" spans="1:10" x14ac:dyDescent="0.3">
      <c r="A269" s="2">
        <v>44470</v>
      </c>
      <c r="B269" t="s">
        <v>56</v>
      </c>
      <c r="C269" t="s">
        <v>57</v>
      </c>
      <c r="D269" t="s">
        <v>58</v>
      </c>
      <c r="E269" t="s">
        <v>26</v>
      </c>
      <c r="F269" s="4">
        <v>20790</v>
      </c>
      <c r="G269" s="4">
        <v>15000</v>
      </c>
      <c r="H269" s="4">
        <f>IF(F269&gt;=G269,SUM(F269*'All Sales'!$L$1),0)</f>
        <v>2079</v>
      </c>
      <c r="I269" t="s">
        <v>15</v>
      </c>
      <c r="J269" s="12">
        <f>SUM(Table8[[#This Row],[Sales Amount]]-Table8[[#This Row],[Targets ]])</f>
        <v>5790</v>
      </c>
    </row>
    <row r="270" spans="1:10" x14ac:dyDescent="0.3">
      <c r="A270" s="2">
        <v>44470</v>
      </c>
      <c r="B270" t="s">
        <v>50</v>
      </c>
      <c r="C270" t="s">
        <v>51</v>
      </c>
      <c r="D270" t="s">
        <v>52</v>
      </c>
      <c r="E270" t="s">
        <v>26</v>
      </c>
      <c r="F270" s="4">
        <v>21878.5</v>
      </c>
      <c r="G270" s="4">
        <v>15000</v>
      </c>
      <c r="H270" s="4">
        <f>IF(F270&gt;=G270,SUM(F270*'All Sales'!$L$1),0)</f>
        <v>2187.85</v>
      </c>
      <c r="I270" t="s">
        <v>11</v>
      </c>
      <c r="J270" s="12">
        <f>SUM(Table8[[#This Row],[Sales Amount]]-Table8[[#This Row],[Targets ]])</f>
        <v>6878.5</v>
      </c>
    </row>
    <row r="271" spans="1:10" x14ac:dyDescent="0.3">
      <c r="A271" s="2">
        <v>44470</v>
      </c>
      <c r="B271" t="s">
        <v>56</v>
      </c>
      <c r="C271" t="s">
        <v>57</v>
      </c>
      <c r="D271" t="s">
        <v>58</v>
      </c>
      <c r="E271" t="s">
        <v>26</v>
      </c>
      <c r="F271" s="4">
        <v>22136.800000000003</v>
      </c>
      <c r="G271" s="4">
        <v>15000</v>
      </c>
      <c r="H271" s="4">
        <f>IF(F271&gt;=G271,SUM(F271*'All Sales'!$L$1),0)</f>
        <v>2213.6800000000003</v>
      </c>
      <c r="I271" t="s">
        <v>11</v>
      </c>
      <c r="J271" s="12">
        <f>SUM(Table8[[#This Row],[Sales Amount]]-Table8[[#This Row],[Targets ]])</f>
        <v>7136.8000000000029</v>
      </c>
    </row>
    <row r="272" spans="1:10" x14ac:dyDescent="0.3">
      <c r="A272" s="2">
        <v>44470</v>
      </c>
      <c r="B272" t="s">
        <v>56</v>
      </c>
      <c r="C272" t="s">
        <v>57</v>
      </c>
      <c r="D272" t="s">
        <v>58</v>
      </c>
      <c r="E272" t="s">
        <v>26</v>
      </c>
      <c r="F272" s="4">
        <v>23240.400000000001</v>
      </c>
      <c r="G272" s="4">
        <v>15000</v>
      </c>
      <c r="H272" s="4">
        <f>IF(F272&gt;=G272,SUM(F272*'All Sales'!$L$1),0)</f>
        <v>2324.0400000000004</v>
      </c>
      <c r="I272" t="s">
        <v>15</v>
      </c>
      <c r="J272" s="12">
        <f>SUM(Table8[[#This Row],[Sales Amount]]-Table8[[#This Row],[Targets ]])</f>
        <v>8240.4000000000015</v>
      </c>
    </row>
    <row r="273" spans="1:10" x14ac:dyDescent="0.3">
      <c r="A273" s="2">
        <v>44470</v>
      </c>
      <c r="B273" t="s">
        <v>50</v>
      </c>
      <c r="C273" t="s">
        <v>51</v>
      </c>
      <c r="D273" t="s">
        <v>52</v>
      </c>
      <c r="E273" t="s">
        <v>26</v>
      </c>
      <c r="F273" s="4">
        <v>41989.599999999999</v>
      </c>
      <c r="G273" s="4">
        <v>15000</v>
      </c>
      <c r="H273" s="4">
        <f>IF(F273&gt;=G273,SUM(F273*'All Sales'!$L$1),0)</f>
        <v>4198.96</v>
      </c>
      <c r="I273" t="s">
        <v>11</v>
      </c>
      <c r="J273" s="12">
        <f>SUM(Table8[[#This Row],[Sales Amount]]-Table8[[#This Row],[Targets ]])</f>
        <v>26989.599999999999</v>
      </c>
    </row>
    <row r="274" spans="1:10" x14ac:dyDescent="0.3">
      <c r="A274" s="2">
        <v>44501</v>
      </c>
      <c r="B274" t="s">
        <v>34</v>
      </c>
      <c r="C274" t="s">
        <v>35</v>
      </c>
      <c r="D274" t="s">
        <v>36</v>
      </c>
      <c r="E274" t="s">
        <v>26</v>
      </c>
      <c r="F274" s="4">
        <v>9006</v>
      </c>
      <c r="G274" s="4">
        <v>15000</v>
      </c>
      <c r="H274" s="4">
        <f>IF(F274&gt;=G274,SUM(F274*'All Sales'!$L$1),0)</f>
        <v>0</v>
      </c>
      <c r="I274" t="s">
        <v>43</v>
      </c>
      <c r="J274" s="12">
        <f>SUM(Table8[[#This Row],[Sales Amount]]-Table8[[#This Row],[Targets ]])</f>
        <v>-5994</v>
      </c>
    </row>
    <row r="275" spans="1:10" x14ac:dyDescent="0.3">
      <c r="A275" s="2">
        <v>44501</v>
      </c>
      <c r="B275" t="s">
        <v>50</v>
      </c>
      <c r="C275" t="s">
        <v>51</v>
      </c>
      <c r="D275" t="s">
        <v>52</v>
      </c>
      <c r="E275" t="s">
        <v>26</v>
      </c>
      <c r="F275" s="4">
        <v>10573.5</v>
      </c>
      <c r="G275" s="4">
        <v>15000</v>
      </c>
      <c r="H275" s="4">
        <f>IF(F275&gt;=G275,SUM(F275*'All Sales'!$L$1),0)</f>
        <v>0</v>
      </c>
      <c r="I275" t="s">
        <v>11</v>
      </c>
      <c r="J275" s="12">
        <f>SUM(Table8[[#This Row],[Sales Amount]]-Table8[[#This Row],[Targets ]])</f>
        <v>-4426.5</v>
      </c>
    </row>
    <row r="276" spans="1:10" x14ac:dyDescent="0.3">
      <c r="A276" s="2">
        <v>44501</v>
      </c>
      <c r="B276" t="s">
        <v>47</v>
      </c>
      <c r="C276" t="s">
        <v>48</v>
      </c>
      <c r="D276" t="s">
        <v>49</v>
      </c>
      <c r="E276" t="s">
        <v>26</v>
      </c>
      <c r="F276" s="4">
        <v>13230</v>
      </c>
      <c r="G276" s="4">
        <v>15000</v>
      </c>
      <c r="H276" s="4">
        <f>IF(F276&gt;=G276,SUM(F276*'All Sales'!$L$1),0)</f>
        <v>0</v>
      </c>
      <c r="I276" t="s">
        <v>15</v>
      </c>
      <c r="J276" s="12">
        <f>SUM(Table8[[#This Row],[Sales Amount]]-Table8[[#This Row],[Targets ]])</f>
        <v>-1770</v>
      </c>
    </row>
    <row r="277" spans="1:10" x14ac:dyDescent="0.3">
      <c r="A277" s="2">
        <v>44501</v>
      </c>
      <c r="B277" t="s">
        <v>23</v>
      </c>
      <c r="C277" t="s">
        <v>24</v>
      </c>
      <c r="D277" t="s">
        <v>25</v>
      </c>
      <c r="E277" t="s">
        <v>26</v>
      </c>
      <c r="F277" s="4">
        <v>15403.600000000002</v>
      </c>
      <c r="G277" s="4">
        <v>15000</v>
      </c>
      <c r="H277" s="4">
        <f>IF(F277&gt;=G277,SUM(F277*'All Sales'!$L$1),0)</f>
        <v>1540.3600000000004</v>
      </c>
      <c r="I277" t="s">
        <v>15</v>
      </c>
      <c r="J277" s="12">
        <f>SUM(Table8[[#This Row],[Sales Amount]]-Table8[[#This Row],[Targets ]])</f>
        <v>403.60000000000218</v>
      </c>
    </row>
    <row r="278" spans="1:10" x14ac:dyDescent="0.3">
      <c r="A278" s="2">
        <v>44501</v>
      </c>
      <c r="B278" t="s">
        <v>34</v>
      </c>
      <c r="C278" t="s">
        <v>35</v>
      </c>
      <c r="D278" t="s">
        <v>36</v>
      </c>
      <c r="E278" t="s">
        <v>26</v>
      </c>
      <c r="F278" s="4">
        <v>16394.399999999998</v>
      </c>
      <c r="G278" s="4">
        <v>15000</v>
      </c>
      <c r="H278" s="4">
        <f>IF(F278&gt;=G278,SUM(F278*'All Sales'!$L$1),0)</f>
        <v>1639.4399999999998</v>
      </c>
      <c r="I278" t="s">
        <v>15</v>
      </c>
      <c r="J278" s="12">
        <f>SUM(Table8[[#This Row],[Sales Amount]]-Table8[[#This Row],[Targets ]])</f>
        <v>1394.3999999999978</v>
      </c>
    </row>
    <row r="279" spans="1:10" x14ac:dyDescent="0.3">
      <c r="A279" s="2">
        <v>44501</v>
      </c>
      <c r="B279" t="s">
        <v>34</v>
      </c>
      <c r="C279" t="s">
        <v>35</v>
      </c>
      <c r="D279" t="s">
        <v>36</v>
      </c>
      <c r="E279" t="s">
        <v>26</v>
      </c>
      <c r="F279" s="4">
        <v>16606</v>
      </c>
      <c r="G279" s="4">
        <v>15000</v>
      </c>
      <c r="H279" s="4">
        <f>IF(F279&gt;=G279,SUM(F279*'All Sales'!$L$1),0)</f>
        <v>1660.6000000000001</v>
      </c>
      <c r="I279" t="s">
        <v>43</v>
      </c>
      <c r="J279" s="12">
        <f>SUM(Table8[[#This Row],[Sales Amount]]-Table8[[#This Row],[Targets ]])</f>
        <v>1606</v>
      </c>
    </row>
    <row r="280" spans="1:10" x14ac:dyDescent="0.3">
      <c r="A280" s="2">
        <v>44501</v>
      </c>
      <c r="B280" t="s">
        <v>23</v>
      </c>
      <c r="C280" t="s">
        <v>24</v>
      </c>
      <c r="D280" t="s">
        <v>25</v>
      </c>
      <c r="E280" t="s">
        <v>26</v>
      </c>
      <c r="F280" s="4">
        <v>18452.599999999999</v>
      </c>
      <c r="G280" s="4">
        <v>15000</v>
      </c>
      <c r="H280" s="4">
        <f>IF(F280&gt;=G280,SUM(F280*'All Sales'!$L$1),0)</f>
        <v>1845.26</v>
      </c>
      <c r="I280" t="s">
        <v>43</v>
      </c>
      <c r="J280" s="12">
        <f>SUM(Table8[[#This Row],[Sales Amount]]-Table8[[#This Row],[Targets ]])</f>
        <v>3452.5999999999985</v>
      </c>
    </row>
    <row r="281" spans="1:10" x14ac:dyDescent="0.3">
      <c r="A281" s="2">
        <v>44501</v>
      </c>
      <c r="B281" t="s">
        <v>50</v>
      </c>
      <c r="C281" t="s">
        <v>51</v>
      </c>
      <c r="D281" t="s">
        <v>52</v>
      </c>
      <c r="E281" t="s">
        <v>26</v>
      </c>
      <c r="F281" s="4">
        <v>20062.5</v>
      </c>
      <c r="G281" s="4">
        <v>15000</v>
      </c>
      <c r="H281" s="4">
        <f>IF(F281&gt;=G281,SUM(F281*'All Sales'!$L$1),0)</f>
        <v>2006.25</v>
      </c>
      <c r="I281" t="s">
        <v>11</v>
      </c>
      <c r="J281" s="12">
        <f>SUM(Table8[[#This Row],[Sales Amount]]-Table8[[#This Row],[Targets ]])</f>
        <v>5062.5</v>
      </c>
    </row>
    <row r="282" spans="1:10" x14ac:dyDescent="0.3">
      <c r="A282" s="2">
        <v>44501</v>
      </c>
      <c r="B282" t="s">
        <v>56</v>
      </c>
      <c r="C282" t="s">
        <v>57</v>
      </c>
      <c r="D282" t="s">
        <v>58</v>
      </c>
      <c r="E282" t="s">
        <v>26</v>
      </c>
      <c r="F282" s="4">
        <v>22900.499999999996</v>
      </c>
      <c r="G282" s="4">
        <v>15000</v>
      </c>
      <c r="H282" s="4">
        <f>IF(F282&gt;=G282,SUM(F282*'All Sales'!$L$1),0)</f>
        <v>2290.0499999999997</v>
      </c>
      <c r="I282" t="s">
        <v>11</v>
      </c>
      <c r="J282" s="12">
        <f>SUM(Table8[[#This Row],[Sales Amount]]-Table8[[#This Row],[Targets ]])</f>
        <v>7900.4999999999964</v>
      </c>
    </row>
    <row r="283" spans="1:10" x14ac:dyDescent="0.3">
      <c r="A283" s="2">
        <v>44501</v>
      </c>
      <c r="B283" t="s">
        <v>56</v>
      </c>
      <c r="C283" t="s">
        <v>57</v>
      </c>
      <c r="D283" t="s">
        <v>58</v>
      </c>
      <c r="E283" t="s">
        <v>26</v>
      </c>
      <c r="F283" s="4">
        <v>23057.999999999996</v>
      </c>
      <c r="G283" s="4">
        <v>15000</v>
      </c>
      <c r="H283" s="4">
        <f>IF(F283&gt;=G283,SUM(F283*'All Sales'!$L$1),0)</f>
        <v>2305.7999999999997</v>
      </c>
      <c r="I283" t="s">
        <v>43</v>
      </c>
      <c r="J283" s="12">
        <f>SUM(Table8[[#This Row],[Sales Amount]]-Table8[[#This Row],[Targets ]])</f>
        <v>8057.9999999999964</v>
      </c>
    </row>
    <row r="284" spans="1:10" x14ac:dyDescent="0.3">
      <c r="A284" s="2">
        <v>44501</v>
      </c>
      <c r="B284" t="s">
        <v>34</v>
      </c>
      <c r="C284" t="s">
        <v>35</v>
      </c>
      <c r="D284" t="s">
        <v>36</v>
      </c>
      <c r="E284" t="s">
        <v>26</v>
      </c>
      <c r="F284" s="4">
        <v>37560</v>
      </c>
      <c r="G284" s="4">
        <v>15000</v>
      </c>
      <c r="H284" s="4">
        <f>IF(F284&gt;=G284,SUM(F284*'All Sales'!$L$1),0)</f>
        <v>3756</v>
      </c>
      <c r="I284" t="s">
        <v>43</v>
      </c>
      <c r="J284" s="12">
        <f>SUM(Table8[[#This Row],[Sales Amount]]-Table8[[#This Row],[Targets ]])</f>
        <v>22560</v>
      </c>
    </row>
    <row r="285" spans="1:10" x14ac:dyDescent="0.3">
      <c r="A285" s="2">
        <v>44501</v>
      </c>
      <c r="B285" t="s">
        <v>50</v>
      </c>
      <c r="C285" t="s">
        <v>51</v>
      </c>
      <c r="D285" t="s">
        <v>52</v>
      </c>
      <c r="E285" t="s">
        <v>26</v>
      </c>
      <c r="F285" s="4">
        <v>38570</v>
      </c>
      <c r="G285" s="4">
        <v>15000</v>
      </c>
      <c r="H285" s="4">
        <f>IF(F285&gt;=G285,SUM(F285*'All Sales'!$L$1),0)</f>
        <v>3857</v>
      </c>
      <c r="I285" t="s">
        <v>11</v>
      </c>
      <c r="J285" s="12">
        <f>SUM(Table8[[#This Row],[Sales Amount]]-Table8[[#This Row],[Targets ]])</f>
        <v>23570</v>
      </c>
    </row>
    <row r="286" spans="1:10" x14ac:dyDescent="0.3">
      <c r="A286" s="2">
        <v>44501</v>
      </c>
      <c r="B286" t="s">
        <v>23</v>
      </c>
      <c r="C286" t="s">
        <v>24</v>
      </c>
      <c r="D286" t="s">
        <v>25</v>
      </c>
      <c r="E286" t="s">
        <v>26</v>
      </c>
      <c r="F286" s="4">
        <v>39199.599999999999</v>
      </c>
      <c r="G286" s="4">
        <v>15000</v>
      </c>
      <c r="H286" s="4">
        <f>IF(F286&gt;=G286,SUM(F286*'All Sales'!$L$1),0)</f>
        <v>3919.96</v>
      </c>
      <c r="I286" t="s">
        <v>43</v>
      </c>
      <c r="J286" s="12">
        <f>SUM(Table8[[#This Row],[Sales Amount]]-Table8[[#This Row],[Targets ]])</f>
        <v>24199.599999999999</v>
      </c>
    </row>
    <row r="287" spans="1:10" x14ac:dyDescent="0.3">
      <c r="A287" s="2">
        <v>44531</v>
      </c>
      <c r="B287" t="s">
        <v>34</v>
      </c>
      <c r="C287" t="s">
        <v>35</v>
      </c>
      <c r="D287" t="s">
        <v>36</v>
      </c>
      <c r="E287" t="s">
        <v>26</v>
      </c>
      <c r="F287" s="4">
        <v>8082.7999999999993</v>
      </c>
      <c r="G287" s="4">
        <v>15000</v>
      </c>
      <c r="H287" s="4">
        <f>IF(F287&gt;=G287,SUM(F287*'All Sales'!$L$1),0)</f>
        <v>0</v>
      </c>
      <c r="I287" t="s">
        <v>11</v>
      </c>
      <c r="J287" s="12">
        <f>SUM(Table8[[#This Row],[Sales Amount]]-Table8[[#This Row],[Targets ]])</f>
        <v>-6917.2000000000007</v>
      </c>
    </row>
    <row r="288" spans="1:10" x14ac:dyDescent="0.3">
      <c r="A288" s="2">
        <v>44531</v>
      </c>
      <c r="B288" t="s">
        <v>50</v>
      </c>
      <c r="C288" t="s">
        <v>51</v>
      </c>
      <c r="D288" t="s">
        <v>52</v>
      </c>
      <c r="E288" t="s">
        <v>26</v>
      </c>
      <c r="F288" s="4">
        <v>9826.4</v>
      </c>
      <c r="G288" s="4">
        <v>15000</v>
      </c>
      <c r="H288" s="4">
        <f>IF(F288&gt;=G288,SUM(F288*'All Sales'!$L$1),0)</f>
        <v>0</v>
      </c>
      <c r="I288" t="s">
        <v>43</v>
      </c>
      <c r="J288" s="12">
        <f>SUM(Table8[[#This Row],[Sales Amount]]-Table8[[#This Row],[Targets ]])</f>
        <v>-5173.6000000000004</v>
      </c>
    </row>
    <row r="289" spans="1:10" x14ac:dyDescent="0.3">
      <c r="A289" s="2">
        <v>44531</v>
      </c>
      <c r="B289" t="s">
        <v>56</v>
      </c>
      <c r="C289" t="s">
        <v>57</v>
      </c>
      <c r="D289" t="s">
        <v>58</v>
      </c>
      <c r="E289" t="s">
        <v>26</v>
      </c>
      <c r="F289" s="4">
        <v>12328</v>
      </c>
      <c r="G289" s="4">
        <v>15000</v>
      </c>
      <c r="H289" s="4">
        <f>IF(F289&gt;=G289,SUM(F289*'All Sales'!$L$1),0)</f>
        <v>0</v>
      </c>
      <c r="I289" t="s">
        <v>15</v>
      </c>
      <c r="J289" s="12">
        <f>SUM(Table8[[#This Row],[Sales Amount]]-Table8[[#This Row],[Targets ]])</f>
        <v>-2672</v>
      </c>
    </row>
    <row r="290" spans="1:10" x14ac:dyDescent="0.3">
      <c r="A290" s="2">
        <v>44531</v>
      </c>
      <c r="B290" t="s">
        <v>34</v>
      </c>
      <c r="C290" t="s">
        <v>35</v>
      </c>
      <c r="D290" t="s">
        <v>36</v>
      </c>
      <c r="E290" t="s">
        <v>26</v>
      </c>
      <c r="F290" s="4">
        <v>24544</v>
      </c>
      <c r="G290" s="4">
        <v>15000</v>
      </c>
      <c r="H290" s="4">
        <f>IF(F290&gt;=G290,SUM(F290*'All Sales'!$L$1),0)</f>
        <v>2454.4</v>
      </c>
      <c r="I290" t="s">
        <v>15</v>
      </c>
      <c r="J290" s="12">
        <f>SUM(Table8[[#This Row],[Sales Amount]]-Table8[[#This Row],[Targets ]])</f>
        <v>9544</v>
      </c>
    </row>
    <row r="291" spans="1:10" x14ac:dyDescent="0.3">
      <c r="A291" s="2">
        <v>44531</v>
      </c>
      <c r="B291" t="s">
        <v>23</v>
      </c>
      <c r="C291" t="s">
        <v>24</v>
      </c>
      <c r="D291" t="s">
        <v>25</v>
      </c>
      <c r="E291" t="s">
        <v>26</v>
      </c>
      <c r="F291" s="4">
        <v>27350.400000000001</v>
      </c>
      <c r="G291" s="4">
        <v>15000</v>
      </c>
      <c r="H291" s="4">
        <f>IF(F291&gt;=G291,SUM(F291*'All Sales'!$L$1),0)</f>
        <v>2735.0400000000004</v>
      </c>
      <c r="I291" t="s">
        <v>43</v>
      </c>
      <c r="J291" s="12">
        <f>SUM(Table8[[#This Row],[Sales Amount]]-Table8[[#This Row],[Targets ]])</f>
        <v>12350.400000000001</v>
      </c>
    </row>
    <row r="292" spans="1:10" x14ac:dyDescent="0.3">
      <c r="A292" s="2">
        <v>44531</v>
      </c>
      <c r="B292" t="s">
        <v>47</v>
      </c>
      <c r="C292" t="s">
        <v>48</v>
      </c>
      <c r="D292" t="s">
        <v>49</v>
      </c>
      <c r="E292" t="s">
        <v>26</v>
      </c>
      <c r="F292" s="4">
        <v>28845</v>
      </c>
      <c r="G292" s="4">
        <v>15000</v>
      </c>
      <c r="H292" s="4">
        <f>IF(F292&gt;=G292,SUM(F292*'All Sales'!$L$1),0)</f>
        <v>2884.5</v>
      </c>
      <c r="I292" t="s">
        <v>15</v>
      </c>
      <c r="J292" s="12">
        <f>SUM(Table8[[#This Row],[Sales Amount]]-Table8[[#This Row],[Targets ]])</f>
        <v>13845</v>
      </c>
    </row>
    <row r="293" spans="1:10" x14ac:dyDescent="0.3">
      <c r="A293" s="2">
        <v>44531</v>
      </c>
      <c r="B293" t="s">
        <v>23</v>
      </c>
      <c r="C293" t="s">
        <v>24</v>
      </c>
      <c r="D293" t="s">
        <v>25</v>
      </c>
      <c r="E293" t="s">
        <v>26</v>
      </c>
      <c r="F293" s="4">
        <v>43593.599999999999</v>
      </c>
      <c r="G293" s="4">
        <v>15000</v>
      </c>
      <c r="H293" s="4">
        <f>IF(F293&gt;=G293,SUM(F293*'All Sales'!$L$1),0)</f>
        <v>4359.3599999999997</v>
      </c>
      <c r="I293" t="s">
        <v>15</v>
      </c>
      <c r="J293" s="12">
        <f>SUM(Table8[[#This Row],[Sales Amount]]-Table8[[#This Row],[Targets ]])</f>
        <v>28593.599999999999</v>
      </c>
    </row>
    <row r="294" spans="1:10" x14ac:dyDescent="0.3">
      <c r="A294" s="2">
        <v>44197</v>
      </c>
      <c r="B294" t="s">
        <v>19</v>
      </c>
      <c r="C294" t="s">
        <v>20</v>
      </c>
      <c r="D294" t="s">
        <v>21</v>
      </c>
      <c r="E294" t="s">
        <v>22</v>
      </c>
      <c r="F294" s="4">
        <v>6945.4</v>
      </c>
      <c r="G294" s="4">
        <v>15000</v>
      </c>
      <c r="H294" s="4">
        <f>IF(F294&gt;=G294,SUM(F294*'All Sales'!$L$1),0)</f>
        <v>0</v>
      </c>
      <c r="I294" t="s">
        <v>43</v>
      </c>
      <c r="J294" s="12">
        <f>SUM(Table8[[#This Row],[Sales Amount]]-Table8[[#This Row],[Targets ]])</f>
        <v>-8054.6</v>
      </c>
    </row>
    <row r="295" spans="1:10" x14ac:dyDescent="0.3">
      <c r="A295" s="2">
        <v>44197</v>
      </c>
      <c r="B295" t="s">
        <v>19</v>
      </c>
      <c r="C295" t="s">
        <v>20</v>
      </c>
      <c r="D295" t="s">
        <v>21</v>
      </c>
      <c r="E295" t="s">
        <v>22</v>
      </c>
      <c r="F295" s="4">
        <v>7658.2000000000007</v>
      </c>
      <c r="G295" s="4">
        <v>15000</v>
      </c>
      <c r="H295" s="4">
        <f>IF(F295&gt;=G295,SUM(F295*'All Sales'!$L$1),0)</f>
        <v>0</v>
      </c>
      <c r="I295" t="s">
        <v>43</v>
      </c>
      <c r="J295" s="12">
        <f>SUM(Table8[[#This Row],[Sales Amount]]-Table8[[#This Row],[Targets ]])</f>
        <v>-7341.7999999999993</v>
      </c>
    </row>
    <row r="296" spans="1:10" x14ac:dyDescent="0.3">
      <c r="A296" s="2">
        <v>44197</v>
      </c>
      <c r="B296" t="s">
        <v>44</v>
      </c>
      <c r="C296" t="s">
        <v>45</v>
      </c>
      <c r="D296" t="s">
        <v>46</v>
      </c>
      <c r="E296" t="s">
        <v>22</v>
      </c>
      <c r="F296" s="4">
        <v>7658.5999999999985</v>
      </c>
      <c r="G296" s="4">
        <v>15000</v>
      </c>
      <c r="H296" s="4">
        <f>IF(F296&gt;=G296,SUM(F296*'All Sales'!$L$1),0)</f>
        <v>0</v>
      </c>
      <c r="I296" t="s">
        <v>15</v>
      </c>
      <c r="J296" s="12">
        <f>SUM(Table8[[#This Row],[Sales Amount]]-Table8[[#This Row],[Targets ]])</f>
        <v>-7341.4000000000015</v>
      </c>
    </row>
    <row r="297" spans="1:10" x14ac:dyDescent="0.3">
      <c r="A297" s="2">
        <v>44197</v>
      </c>
      <c r="B297" t="s">
        <v>53</v>
      </c>
      <c r="C297" t="s">
        <v>54</v>
      </c>
      <c r="D297" t="s">
        <v>55</v>
      </c>
      <c r="E297" t="s">
        <v>22</v>
      </c>
      <c r="F297" s="4">
        <v>9098.6</v>
      </c>
      <c r="G297" s="4">
        <v>15000</v>
      </c>
      <c r="H297" s="4">
        <f>IF(F297&gt;=G297,SUM(F297*'All Sales'!$L$1),0)</f>
        <v>0</v>
      </c>
      <c r="I297" t="s">
        <v>43</v>
      </c>
      <c r="J297" s="12">
        <f>SUM(Table8[[#This Row],[Sales Amount]]-Table8[[#This Row],[Targets ]])</f>
        <v>-5901.4</v>
      </c>
    </row>
    <row r="298" spans="1:10" x14ac:dyDescent="0.3">
      <c r="A298" s="2">
        <v>44197</v>
      </c>
      <c r="B298" t="s">
        <v>19</v>
      </c>
      <c r="C298" t="s">
        <v>20</v>
      </c>
      <c r="D298" t="s">
        <v>21</v>
      </c>
      <c r="E298" t="s">
        <v>22</v>
      </c>
      <c r="F298" s="4">
        <v>10019.199999999999</v>
      </c>
      <c r="G298" s="4">
        <v>15000</v>
      </c>
      <c r="H298" s="4">
        <f>IF(F298&gt;=G298,SUM(F298*'All Sales'!$L$1),0)</f>
        <v>0</v>
      </c>
      <c r="I298" t="s">
        <v>43</v>
      </c>
      <c r="J298" s="12">
        <f>SUM(Table8[[#This Row],[Sales Amount]]-Table8[[#This Row],[Targets ]])</f>
        <v>-4980.8000000000011</v>
      </c>
    </row>
    <row r="299" spans="1:10" x14ac:dyDescent="0.3">
      <c r="A299" s="2">
        <v>44197</v>
      </c>
      <c r="B299" t="s">
        <v>44</v>
      </c>
      <c r="C299" t="s">
        <v>45</v>
      </c>
      <c r="D299" t="s">
        <v>46</v>
      </c>
      <c r="E299" t="s">
        <v>22</v>
      </c>
      <c r="F299" s="4">
        <v>10176</v>
      </c>
      <c r="G299" s="4">
        <v>15000</v>
      </c>
      <c r="H299" s="4">
        <f>IF(F299&gt;=G299,SUM(F299*'All Sales'!$L$1),0)</f>
        <v>0</v>
      </c>
      <c r="I299" t="s">
        <v>15</v>
      </c>
      <c r="J299" s="12">
        <f>SUM(Table8[[#This Row],[Sales Amount]]-Table8[[#This Row],[Targets ]])</f>
        <v>-4824</v>
      </c>
    </row>
    <row r="300" spans="1:10" x14ac:dyDescent="0.3">
      <c r="A300" s="2">
        <v>44197</v>
      </c>
      <c r="B300" t="s">
        <v>53</v>
      </c>
      <c r="C300" t="s">
        <v>54</v>
      </c>
      <c r="D300" t="s">
        <v>55</v>
      </c>
      <c r="E300" t="s">
        <v>22</v>
      </c>
      <c r="F300" s="4">
        <v>16385.600000000002</v>
      </c>
      <c r="G300" s="4">
        <v>15000</v>
      </c>
      <c r="H300" s="4">
        <f>IF(F300&gt;=G300,SUM(F300*'All Sales'!$L$1),0)</f>
        <v>1638.5600000000004</v>
      </c>
      <c r="I300" t="s">
        <v>11</v>
      </c>
      <c r="J300" s="12">
        <f>SUM(Table8[[#This Row],[Sales Amount]]-Table8[[#This Row],[Targets ]])</f>
        <v>1385.6000000000022</v>
      </c>
    </row>
    <row r="301" spans="1:10" x14ac:dyDescent="0.3">
      <c r="A301" s="2">
        <v>44197</v>
      </c>
      <c r="B301" t="s">
        <v>44</v>
      </c>
      <c r="C301" t="s">
        <v>45</v>
      </c>
      <c r="D301" t="s">
        <v>46</v>
      </c>
      <c r="E301" t="s">
        <v>22</v>
      </c>
      <c r="F301" s="4">
        <v>19108</v>
      </c>
      <c r="G301" s="4">
        <v>15000</v>
      </c>
      <c r="H301" s="4">
        <f>IF(F301&gt;=G301,SUM(F301*'All Sales'!$L$1),0)</f>
        <v>1910.8000000000002</v>
      </c>
      <c r="I301" t="s">
        <v>15</v>
      </c>
      <c r="J301" s="12">
        <f>SUM(Table8[[#This Row],[Sales Amount]]-Table8[[#This Row],[Targets ]])</f>
        <v>4108</v>
      </c>
    </row>
    <row r="302" spans="1:10" x14ac:dyDescent="0.3">
      <c r="A302" s="2">
        <v>44197</v>
      </c>
      <c r="B302" t="s">
        <v>19</v>
      </c>
      <c r="C302" t="s">
        <v>20</v>
      </c>
      <c r="D302" t="s">
        <v>21</v>
      </c>
      <c r="E302" t="s">
        <v>22</v>
      </c>
      <c r="F302" s="4">
        <v>19456</v>
      </c>
      <c r="G302" s="4">
        <v>15000</v>
      </c>
      <c r="H302" s="4">
        <f>IF(F302&gt;=G302,SUM(F302*'All Sales'!$L$1),0)</f>
        <v>1945.6000000000001</v>
      </c>
      <c r="I302" t="s">
        <v>11</v>
      </c>
      <c r="J302" s="12">
        <f>SUM(Table8[[#This Row],[Sales Amount]]-Table8[[#This Row],[Targets ]])</f>
        <v>4456</v>
      </c>
    </row>
    <row r="303" spans="1:10" x14ac:dyDescent="0.3">
      <c r="A303" s="2">
        <v>44197</v>
      </c>
      <c r="B303" t="s">
        <v>65</v>
      </c>
      <c r="C303" t="s">
        <v>66</v>
      </c>
      <c r="D303" t="s">
        <v>67</v>
      </c>
      <c r="E303" t="s">
        <v>22</v>
      </c>
      <c r="F303" s="4">
        <v>31127.199999999997</v>
      </c>
      <c r="G303" s="4">
        <v>15000</v>
      </c>
      <c r="H303" s="4">
        <f>IF(F303&gt;=G303,SUM(F303*'All Sales'!$L$1),0)</f>
        <v>3112.72</v>
      </c>
      <c r="I303" t="s">
        <v>43</v>
      </c>
      <c r="J303" s="12">
        <f>SUM(Table8[[#This Row],[Sales Amount]]-Table8[[#This Row],[Targets ]])</f>
        <v>16127.199999999997</v>
      </c>
    </row>
    <row r="304" spans="1:10" x14ac:dyDescent="0.3">
      <c r="A304" s="2">
        <v>44197</v>
      </c>
      <c r="B304" t="s">
        <v>65</v>
      </c>
      <c r="C304" t="s">
        <v>66</v>
      </c>
      <c r="D304" t="s">
        <v>67</v>
      </c>
      <c r="E304" t="s">
        <v>22</v>
      </c>
      <c r="F304" s="4">
        <v>36372.1</v>
      </c>
      <c r="G304" s="4">
        <v>15000</v>
      </c>
      <c r="H304" s="4">
        <f>IF(F304&gt;=G304,SUM(F304*'All Sales'!$L$1),0)</f>
        <v>3637.21</v>
      </c>
      <c r="I304" t="s">
        <v>11</v>
      </c>
      <c r="J304" s="12">
        <f>SUM(Table8[[#This Row],[Sales Amount]]-Table8[[#This Row],[Targets ]])</f>
        <v>21372.1</v>
      </c>
    </row>
    <row r="305" spans="1:10" x14ac:dyDescent="0.3">
      <c r="A305" s="2">
        <v>44197</v>
      </c>
      <c r="B305" t="s">
        <v>44</v>
      </c>
      <c r="C305" t="s">
        <v>45</v>
      </c>
      <c r="D305" t="s">
        <v>46</v>
      </c>
      <c r="E305" t="s">
        <v>22</v>
      </c>
      <c r="F305" s="4">
        <v>39186</v>
      </c>
      <c r="G305" s="4">
        <v>15000</v>
      </c>
      <c r="H305" s="4">
        <f>IF(F305&gt;=G305,SUM(F305*'All Sales'!$L$1),0)</f>
        <v>3918.6000000000004</v>
      </c>
      <c r="I305" t="s">
        <v>15</v>
      </c>
      <c r="J305" s="12">
        <f>SUM(Table8[[#This Row],[Sales Amount]]-Table8[[#This Row],[Targets ]])</f>
        <v>24186</v>
      </c>
    </row>
    <row r="306" spans="1:10" x14ac:dyDescent="0.3">
      <c r="A306" s="2">
        <v>44197</v>
      </c>
      <c r="B306" t="s">
        <v>65</v>
      </c>
      <c r="C306" t="s">
        <v>66</v>
      </c>
      <c r="D306" t="s">
        <v>67</v>
      </c>
      <c r="E306" t="s">
        <v>22</v>
      </c>
      <c r="F306" s="4">
        <v>46715.999999999993</v>
      </c>
      <c r="G306" s="4">
        <v>15000</v>
      </c>
      <c r="H306" s="4">
        <f>IF(F306&gt;=G306,SUM(F306*'All Sales'!$L$1),0)</f>
        <v>4671.5999999999995</v>
      </c>
      <c r="I306" t="s">
        <v>11</v>
      </c>
      <c r="J306" s="12">
        <f>SUM(Table8[[#This Row],[Sales Amount]]-Table8[[#This Row],[Targets ]])</f>
        <v>31715.999999999993</v>
      </c>
    </row>
    <row r="307" spans="1:10" x14ac:dyDescent="0.3">
      <c r="A307" s="2">
        <v>44228</v>
      </c>
      <c r="B307" t="s">
        <v>19</v>
      </c>
      <c r="C307" t="s">
        <v>20</v>
      </c>
      <c r="D307" t="s">
        <v>21</v>
      </c>
      <c r="E307" t="s">
        <v>22</v>
      </c>
      <c r="F307" s="4">
        <v>4531</v>
      </c>
      <c r="G307" s="4">
        <v>15000</v>
      </c>
      <c r="H307" s="4">
        <f>IF(F307&gt;=G307,SUM(F307*'All Sales'!$L$1),0)</f>
        <v>0</v>
      </c>
      <c r="I307" t="s">
        <v>43</v>
      </c>
      <c r="J307" s="12">
        <f>SUM(Table8[[#This Row],[Sales Amount]]-Table8[[#This Row],[Targets ]])</f>
        <v>-10469</v>
      </c>
    </row>
    <row r="308" spans="1:10" x14ac:dyDescent="0.3">
      <c r="A308" s="2">
        <v>44228</v>
      </c>
      <c r="B308" t="s">
        <v>37</v>
      </c>
      <c r="C308" t="s">
        <v>38</v>
      </c>
      <c r="D308" t="s">
        <v>39</v>
      </c>
      <c r="E308" t="s">
        <v>22</v>
      </c>
      <c r="F308" s="4">
        <v>6751.7999999999993</v>
      </c>
      <c r="G308" s="4">
        <v>15000</v>
      </c>
      <c r="H308" s="4">
        <f>IF(F308&gt;=G308,SUM(F308*'All Sales'!$L$1),0)</f>
        <v>0</v>
      </c>
      <c r="I308" t="s">
        <v>15</v>
      </c>
      <c r="J308" s="12">
        <f>SUM(Table8[[#This Row],[Sales Amount]]-Table8[[#This Row],[Targets ]])</f>
        <v>-8248.2000000000007</v>
      </c>
    </row>
    <row r="309" spans="1:10" x14ac:dyDescent="0.3">
      <c r="A309" s="2">
        <v>44228</v>
      </c>
      <c r="B309" t="s">
        <v>19</v>
      </c>
      <c r="C309" t="s">
        <v>20</v>
      </c>
      <c r="D309" t="s">
        <v>21</v>
      </c>
      <c r="E309" t="s">
        <v>22</v>
      </c>
      <c r="F309" s="4">
        <v>7343.2000000000007</v>
      </c>
      <c r="G309" s="4">
        <v>15000</v>
      </c>
      <c r="H309" s="4">
        <f>IF(F309&gt;=G309,SUM(F309*'All Sales'!$L$1),0)</f>
        <v>0</v>
      </c>
      <c r="I309" t="s">
        <v>15</v>
      </c>
      <c r="J309" s="12">
        <f>SUM(Table8[[#This Row],[Sales Amount]]-Table8[[#This Row],[Targets ]])</f>
        <v>-7656.7999999999993</v>
      </c>
    </row>
    <row r="310" spans="1:10" x14ac:dyDescent="0.3">
      <c r="A310" s="2">
        <v>44228</v>
      </c>
      <c r="B310" t="s">
        <v>19</v>
      </c>
      <c r="C310" t="s">
        <v>20</v>
      </c>
      <c r="D310" t="s">
        <v>21</v>
      </c>
      <c r="E310" t="s">
        <v>22</v>
      </c>
      <c r="F310" s="4">
        <v>7356.5999999999995</v>
      </c>
      <c r="G310" s="4">
        <v>15000</v>
      </c>
      <c r="H310" s="4">
        <f>IF(F310&gt;=G310,SUM(F310*'All Sales'!$L$1),0)</f>
        <v>0</v>
      </c>
      <c r="I310" t="s">
        <v>11</v>
      </c>
      <c r="J310" s="12">
        <f>SUM(Table8[[#This Row],[Sales Amount]]-Table8[[#This Row],[Targets ]])</f>
        <v>-7643.4000000000005</v>
      </c>
    </row>
    <row r="311" spans="1:10" x14ac:dyDescent="0.3">
      <c r="A311" s="2">
        <v>44228</v>
      </c>
      <c r="B311" t="s">
        <v>37</v>
      </c>
      <c r="C311" t="s">
        <v>38</v>
      </c>
      <c r="D311" t="s">
        <v>39</v>
      </c>
      <c r="E311" t="s">
        <v>22</v>
      </c>
      <c r="F311" s="4">
        <v>17748</v>
      </c>
      <c r="G311" s="4">
        <v>15000</v>
      </c>
      <c r="H311" s="4">
        <f>IF(F311&gt;=G311,SUM(F311*'All Sales'!$L$1),0)</f>
        <v>1774.8000000000002</v>
      </c>
      <c r="I311" t="s">
        <v>11</v>
      </c>
      <c r="J311" s="12">
        <f>SUM(Table8[[#This Row],[Sales Amount]]-Table8[[#This Row],[Targets ]])</f>
        <v>2748</v>
      </c>
    </row>
    <row r="312" spans="1:10" x14ac:dyDescent="0.3">
      <c r="A312" s="2">
        <v>44228</v>
      </c>
      <c r="B312" t="s">
        <v>19</v>
      </c>
      <c r="C312" t="s">
        <v>20</v>
      </c>
      <c r="D312" t="s">
        <v>21</v>
      </c>
      <c r="E312" t="s">
        <v>22</v>
      </c>
      <c r="F312" s="4">
        <v>28395.5</v>
      </c>
      <c r="G312" s="4">
        <v>15000</v>
      </c>
      <c r="H312" s="4">
        <f>IF(F312&gt;=G312,SUM(F312*'All Sales'!$L$1),0)</f>
        <v>2839.55</v>
      </c>
      <c r="I312" t="s">
        <v>43</v>
      </c>
      <c r="J312" s="12">
        <f>SUM(Table8[[#This Row],[Sales Amount]]-Table8[[#This Row],[Targets ]])</f>
        <v>13395.5</v>
      </c>
    </row>
    <row r="313" spans="1:10" x14ac:dyDescent="0.3">
      <c r="A313" s="2">
        <v>44228</v>
      </c>
      <c r="B313" t="s">
        <v>44</v>
      </c>
      <c r="C313" t="s">
        <v>45</v>
      </c>
      <c r="D313" t="s">
        <v>46</v>
      </c>
      <c r="E313" t="s">
        <v>22</v>
      </c>
      <c r="F313" s="4">
        <v>41429.5</v>
      </c>
      <c r="G313" s="4">
        <v>15000</v>
      </c>
      <c r="H313" s="4">
        <f>IF(F313&gt;=G313,SUM(F313*'All Sales'!$L$1),0)</f>
        <v>4142.95</v>
      </c>
      <c r="I313" t="s">
        <v>15</v>
      </c>
      <c r="J313" s="12">
        <f>SUM(Table8[[#This Row],[Sales Amount]]-Table8[[#This Row],[Targets ]])</f>
        <v>26429.5</v>
      </c>
    </row>
    <row r="314" spans="1:10" x14ac:dyDescent="0.3">
      <c r="A314" s="2">
        <v>44256</v>
      </c>
      <c r="B314" t="s">
        <v>65</v>
      </c>
      <c r="C314" t="s">
        <v>66</v>
      </c>
      <c r="D314" t="s">
        <v>67</v>
      </c>
      <c r="E314" t="s">
        <v>22</v>
      </c>
      <c r="F314" s="4">
        <v>6708.9</v>
      </c>
      <c r="G314" s="4">
        <v>15000</v>
      </c>
      <c r="H314" s="4">
        <f>IF(F314&gt;=G314,SUM(F314*'All Sales'!$L$1),0)</f>
        <v>0</v>
      </c>
      <c r="I314" t="s">
        <v>43</v>
      </c>
      <c r="J314" s="12">
        <f>SUM(Table8[[#This Row],[Sales Amount]]-Table8[[#This Row],[Targets ]])</f>
        <v>-8291.1</v>
      </c>
    </row>
    <row r="315" spans="1:10" x14ac:dyDescent="0.3">
      <c r="A315" s="2">
        <v>44256</v>
      </c>
      <c r="B315" t="s">
        <v>53</v>
      </c>
      <c r="C315" t="s">
        <v>54</v>
      </c>
      <c r="D315" t="s">
        <v>55</v>
      </c>
      <c r="E315" t="s">
        <v>22</v>
      </c>
      <c r="F315" s="4">
        <v>7982.7</v>
      </c>
      <c r="G315" s="4">
        <v>15000</v>
      </c>
      <c r="H315" s="4">
        <f>IF(F315&gt;=G315,SUM(F315*'All Sales'!$L$1),0)</f>
        <v>0</v>
      </c>
      <c r="I315" t="s">
        <v>43</v>
      </c>
      <c r="J315" s="12">
        <f>SUM(Table8[[#This Row],[Sales Amount]]-Table8[[#This Row],[Targets ]])</f>
        <v>-7017.3</v>
      </c>
    </row>
    <row r="316" spans="1:10" x14ac:dyDescent="0.3">
      <c r="A316" s="2">
        <v>44256</v>
      </c>
      <c r="B316" t="s">
        <v>44</v>
      </c>
      <c r="C316" t="s">
        <v>45</v>
      </c>
      <c r="D316" t="s">
        <v>46</v>
      </c>
      <c r="E316" t="s">
        <v>22</v>
      </c>
      <c r="F316" s="4">
        <v>8694</v>
      </c>
      <c r="G316" s="4">
        <v>15000</v>
      </c>
      <c r="H316" s="4">
        <f>IF(F316&gt;=G316,SUM(F316*'All Sales'!$L$1),0)</f>
        <v>0</v>
      </c>
      <c r="I316" t="s">
        <v>11</v>
      </c>
      <c r="J316" s="12">
        <f>SUM(Table8[[#This Row],[Sales Amount]]-Table8[[#This Row],[Targets ]])</f>
        <v>-6306</v>
      </c>
    </row>
    <row r="317" spans="1:10" x14ac:dyDescent="0.3">
      <c r="A317" s="2">
        <v>44256</v>
      </c>
      <c r="B317" t="s">
        <v>44</v>
      </c>
      <c r="C317" t="s">
        <v>45</v>
      </c>
      <c r="D317" t="s">
        <v>46</v>
      </c>
      <c r="E317" t="s">
        <v>22</v>
      </c>
      <c r="F317" s="4">
        <v>9116</v>
      </c>
      <c r="G317" s="4">
        <v>15000</v>
      </c>
      <c r="H317" s="4">
        <f>IF(F317&gt;=G317,SUM(F317*'All Sales'!$L$1),0)</f>
        <v>0</v>
      </c>
      <c r="I317" t="s">
        <v>11</v>
      </c>
      <c r="J317" s="12">
        <f>SUM(Table8[[#This Row],[Sales Amount]]-Table8[[#This Row],[Targets ]])</f>
        <v>-5884</v>
      </c>
    </row>
    <row r="318" spans="1:10" x14ac:dyDescent="0.3">
      <c r="A318" s="2">
        <v>44256</v>
      </c>
      <c r="B318" t="s">
        <v>53</v>
      </c>
      <c r="C318" t="s">
        <v>54</v>
      </c>
      <c r="D318" t="s">
        <v>55</v>
      </c>
      <c r="E318" t="s">
        <v>22</v>
      </c>
      <c r="F318" s="4">
        <v>10110.299999999999</v>
      </c>
      <c r="G318" s="4">
        <v>15000</v>
      </c>
      <c r="H318" s="4">
        <f>IF(F318&gt;=G318,SUM(F318*'All Sales'!$L$1),0)</f>
        <v>0</v>
      </c>
      <c r="I318" t="s">
        <v>11</v>
      </c>
      <c r="J318" s="12">
        <f>SUM(Table8[[#This Row],[Sales Amount]]-Table8[[#This Row],[Targets ]])</f>
        <v>-4889.7000000000007</v>
      </c>
    </row>
    <row r="319" spans="1:10" x14ac:dyDescent="0.3">
      <c r="A319" s="2">
        <v>44256</v>
      </c>
      <c r="B319" t="s">
        <v>19</v>
      </c>
      <c r="C319" t="s">
        <v>20</v>
      </c>
      <c r="D319" t="s">
        <v>21</v>
      </c>
      <c r="E319" t="s">
        <v>22</v>
      </c>
      <c r="F319" s="4">
        <v>10451.199999999999</v>
      </c>
      <c r="G319" s="4">
        <v>15000</v>
      </c>
      <c r="H319" s="4">
        <f>IF(F319&gt;=G319,SUM(F319*'All Sales'!$L$1),0)</f>
        <v>0</v>
      </c>
      <c r="I319" t="s">
        <v>11</v>
      </c>
      <c r="J319" s="12">
        <f>SUM(Table8[[#This Row],[Sales Amount]]-Table8[[#This Row],[Targets ]])</f>
        <v>-4548.8000000000011</v>
      </c>
    </row>
    <row r="320" spans="1:10" x14ac:dyDescent="0.3">
      <c r="A320" s="2">
        <v>44256</v>
      </c>
      <c r="B320" t="s">
        <v>19</v>
      </c>
      <c r="C320" t="s">
        <v>20</v>
      </c>
      <c r="D320" t="s">
        <v>21</v>
      </c>
      <c r="E320" t="s">
        <v>22</v>
      </c>
      <c r="F320" s="4">
        <v>11580.4</v>
      </c>
      <c r="G320" s="4">
        <v>15000</v>
      </c>
      <c r="H320" s="4">
        <f>IF(F320&gt;=G320,SUM(F320*'All Sales'!$L$1),0)</f>
        <v>0</v>
      </c>
      <c r="I320" t="s">
        <v>15</v>
      </c>
      <c r="J320" s="12">
        <f>SUM(Table8[[#This Row],[Sales Amount]]-Table8[[#This Row],[Targets ]])</f>
        <v>-3419.6000000000004</v>
      </c>
    </row>
    <row r="321" spans="1:10" x14ac:dyDescent="0.3">
      <c r="A321" s="2">
        <v>44256</v>
      </c>
      <c r="B321" t="s">
        <v>44</v>
      </c>
      <c r="C321" t="s">
        <v>45</v>
      </c>
      <c r="D321" t="s">
        <v>46</v>
      </c>
      <c r="E321" t="s">
        <v>22</v>
      </c>
      <c r="F321" s="4">
        <v>14329.5</v>
      </c>
      <c r="G321" s="4">
        <v>15000</v>
      </c>
      <c r="H321" s="4">
        <f>IF(F321&gt;=G321,SUM(F321*'All Sales'!$L$1),0)</f>
        <v>0</v>
      </c>
      <c r="I321" t="s">
        <v>11</v>
      </c>
      <c r="J321" s="12">
        <f>SUM(Table8[[#This Row],[Sales Amount]]-Table8[[#This Row],[Targets ]])</f>
        <v>-670.5</v>
      </c>
    </row>
    <row r="322" spans="1:10" x14ac:dyDescent="0.3">
      <c r="A322" s="2">
        <v>44256</v>
      </c>
      <c r="B322" t="s">
        <v>44</v>
      </c>
      <c r="C322" t="s">
        <v>45</v>
      </c>
      <c r="D322" t="s">
        <v>46</v>
      </c>
      <c r="E322" t="s">
        <v>22</v>
      </c>
      <c r="F322" s="4">
        <v>20128</v>
      </c>
      <c r="G322" s="4">
        <v>15000</v>
      </c>
      <c r="H322" s="4">
        <f>IF(F322&gt;=G322,SUM(F322*'All Sales'!$L$1),0)</f>
        <v>2012.8000000000002</v>
      </c>
      <c r="I322" t="s">
        <v>43</v>
      </c>
      <c r="J322" s="12">
        <f>SUM(Table8[[#This Row],[Sales Amount]]-Table8[[#This Row],[Targets ]])</f>
        <v>5128</v>
      </c>
    </row>
    <row r="323" spans="1:10" x14ac:dyDescent="0.3">
      <c r="A323" s="2">
        <v>44256</v>
      </c>
      <c r="B323" t="s">
        <v>65</v>
      </c>
      <c r="C323" t="s">
        <v>66</v>
      </c>
      <c r="D323" t="s">
        <v>67</v>
      </c>
      <c r="E323" t="s">
        <v>22</v>
      </c>
      <c r="F323" s="4">
        <v>21167.999999999996</v>
      </c>
      <c r="G323" s="4">
        <v>15000</v>
      </c>
      <c r="H323" s="4">
        <f>IF(F323&gt;=G323,SUM(F323*'All Sales'!$L$1),0)</f>
        <v>2116.7999999999997</v>
      </c>
      <c r="I323" t="s">
        <v>11</v>
      </c>
      <c r="J323" s="12">
        <f>SUM(Table8[[#This Row],[Sales Amount]]-Table8[[#This Row],[Targets ]])</f>
        <v>6167.9999999999964</v>
      </c>
    </row>
    <row r="324" spans="1:10" x14ac:dyDescent="0.3">
      <c r="A324" s="2">
        <v>44256</v>
      </c>
      <c r="B324" t="s">
        <v>37</v>
      </c>
      <c r="C324" t="s">
        <v>38</v>
      </c>
      <c r="D324" t="s">
        <v>39</v>
      </c>
      <c r="E324" t="s">
        <v>22</v>
      </c>
      <c r="F324" s="4">
        <v>25102.399999999998</v>
      </c>
      <c r="G324" s="4">
        <v>15000</v>
      </c>
      <c r="H324" s="4">
        <f>IF(F324&gt;=G324,SUM(F324*'All Sales'!$L$1),0)</f>
        <v>2510.2399999999998</v>
      </c>
      <c r="I324" t="s">
        <v>15</v>
      </c>
      <c r="J324" s="12">
        <f>SUM(Table8[[#This Row],[Sales Amount]]-Table8[[#This Row],[Targets ]])</f>
        <v>10102.399999999998</v>
      </c>
    </row>
    <row r="325" spans="1:10" x14ac:dyDescent="0.3">
      <c r="A325" s="2">
        <v>44256</v>
      </c>
      <c r="B325" t="s">
        <v>37</v>
      </c>
      <c r="C325" t="s">
        <v>38</v>
      </c>
      <c r="D325" t="s">
        <v>39</v>
      </c>
      <c r="E325" t="s">
        <v>22</v>
      </c>
      <c r="F325" s="4">
        <v>27670.9</v>
      </c>
      <c r="G325" s="4">
        <v>15000</v>
      </c>
      <c r="H325" s="4">
        <f>IF(F325&gt;=G325,SUM(F325*'All Sales'!$L$1),0)</f>
        <v>2767.09</v>
      </c>
      <c r="I325" t="s">
        <v>43</v>
      </c>
      <c r="J325" s="12">
        <f>SUM(Table8[[#This Row],[Sales Amount]]-Table8[[#This Row],[Targets ]])</f>
        <v>12670.900000000001</v>
      </c>
    </row>
    <row r="326" spans="1:10" x14ac:dyDescent="0.3">
      <c r="A326" s="2">
        <v>44256</v>
      </c>
      <c r="B326" t="s">
        <v>37</v>
      </c>
      <c r="C326" t="s">
        <v>38</v>
      </c>
      <c r="D326" t="s">
        <v>39</v>
      </c>
      <c r="E326" t="s">
        <v>22</v>
      </c>
      <c r="F326" s="4">
        <v>27956.799999999999</v>
      </c>
      <c r="G326" s="4">
        <v>15000</v>
      </c>
      <c r="H326" s="4">
        <f>IF(F326&gt;=G326,SUM(F326*'All Sales'!$L$1),0)</f>
        <v>2795.6800000000003</v>
      </c>
      <c r="I326" t="s">
        <v>15</v>
      </c>
      <c r="J326" s="12">
        <f>SUM(Table8[[#This Row],[Sales Amount]]-Table8[[#This Row],[Targets ]])</f>
        <v>12956.8</v>
      </c>
    </row>
    <row r="327" spans="1:10" x14ac:dyDescent="0.3">
      <c r="A327" s="2">
        <v>44256</v>
      </c>
      <c r="B327" t="s">
        <v>44</v>
      </c>
      <c r="C327" t="s">
        <v>45</v>
      </c>
      <c r="D327" t="s">
        <v>46</v>
      </c>
      <c r="E327" t="s">
        <v>22</v>
      </c>
      <c r="F327" s="4">
        <v>31407</v>
      </c>
      <c r="G327" s="4">
        <v>15000</v>
      </c>
      <c r="H327" s="4">
        <f>IF(F327&gt;=G327,SUM(F327*'All Sales'!$L$1),0)</f>
        <v>3140.7000000000003</v>
      </c>
      <c r="I327" t="s">
        <v>15</v>
      </c>
      <c r="J327" s="12">
        <f>SUM(Table8[[#This Row],[Sales Amount]]-Table8[[#This Row],[Targets ]])</f>
        <v>16407</v>
      </c>
    </row>
    <row r="328" spans="1:10" x14ac:dyDescent="0.3">
      <c r="A328" s="2">
        <v>44256</v>
      </c>
      <c r="B328" t="s">
        <v>53</v>
      </c>
      <c r="C328" t="s">
        <v>54</v>
      </c>
      <c r="D328" t="s">
        <v>55</v>
      </c>
      <c r="E328" t="s">
        <v>22</v>
      </c>
      <c r="F328" s="4">
        <v>35647.5</v>
      </c>
      <c r="G328" s="4">
        <v>15000</v>
      </c>
      <c r="H328" s="4">
        <f>IF(F328&gt;=G328,SUM(F328*'All Sales'!$L$1),0)</f>
        <v>3564.75</v>
      </c>
      <c r="I328" t="s">
        <v>43</v>
      </c>
      <c r="J328" s="12">
        <f>SUM(Table8[[#This Row],[Sales Amount]]-Table8[[#This Row],[Targets ]])</f>
        <v>20647.5</v>
      </c>
    </row>
    <row r="329" spans="1:10" x14ac:dyDescent="0.3">
      <c r="A329" s="2">
        <v>44256</v>
      </c>
      <c r="B329" t="s">
        <v>53</v>
      </c>
      <c r="C329" t="s">
        <v>54</v>
      </c>
      <c r="D329" t="s">
        <v>55</v>
      </c>
      <c r="E329" t="s">
        <v>22</v>
      </c>
      <c r="F329" s="4">
        <v>36907.200000000004</v>
      </c>
      <c r="G329" s="4">
        <v>15000</v>
      </c>
      <c r="H329" s="4">
        <f>IF(F329&gt;=G329,SUM(F329*'All Sales'!$L$1),0)</f>
        <v>3690.7200000000007</v>
      </c>
      <c r="I329" t="s">
        <v>15</v>
      </c>
      <c r="J329" s="12">
        <f>SUM(Table8[[#This Row],[Sales Amount]]-Table8[[#This Row],[Targets ]])</f>
        <v>21907.200000000004</v>
      </c>
    </row>
    <row r="330" spans="1:10" x14ac:dyDescent="0.3">
      <c r="A330" s="2">
        <v>44287</v>
      </c>
      <c r="B330" t="s">
        <v>53</v>
      </c>
      <c r="C330" t="s">
        <v>54</v>
      </c>
      <c r="D330" t="s">
        <v>55</v>
      </c>
      <c r="E330" t="s">
        <v>22</v>
      </c>
      <c r="F330" s="4">
        <v>5696.4</v>
      </c>
      <c r="G330" s="4">
        <v>15000</v>
      </c>
      <c r="H330" s="4">
        <f>IF(F330&gt;=G330,SUM(F330*'All Sales'!$L$1),0)</f>
        <v>0</v>
      </c>
      <c r="I330" t="s">
        <v>11</v>
      </c>
      <c r="J330" s="12">
        <f>SUM(Table8[[#This Row],[Sales Amount]]-Table8[[#This Row],[Targets ]])</f>
        <v>-9303.6</v>
      </c>
    </row>
    <row r="331" spans="1:10" x14ac:dyDescent="0.3">
      <c r="A331" s="2">
        <v>44287</v>
      </c>
      <c r="B331" t="s">
        <v>19</v>
      </c>
      <c r="C331" t="s">
        <v>20</v>
      </c>
      <c r="D331" t="s">
        <v>21</v>
      </c>
      <c r="E331" t="s">
        <v>22</v>
      </c>
      <c r="F331" s="4">
        <v>11716.5</v>
      </c>
      <c r="G331" s="4">
        <v>15000</v>
      </c>
      <c r="H331" s="4">
        <f>IF(F331&gt;=G331,SUM(F331*'All Sales'!$L$1),0)</f>
        <v>0</v>
      </c>
      <c r="I331" t="s">
        <v>11</v>
      </c>
      <c r="J331" s="12">
        <f>SUM(Table8[[#This Row],[Sales Amount]]-Table8[[#This Row],[Targets ]])</f>
        <v>-3283.5</v>
      </c>
    </row>
    <row r="332" spans="1:10" x14ac:dyDescent="0.3">
      <c r="A332" s="2">
        <v>44287</v>
      </c>
      <c r="B332" t="s">
        <v>65</v>
      </c>
      <c r="C332" t="s">
        <v>66</v>
      </c>
      <c r="D332" t="s">
        <v>67</v>
      </c>
      <c r="E332" t="s">
        <v>22</v>
      </c>
      <c r="F332" s="4">
        <v>14416</v>
      </c>
      <c r="G332" s="4">
        <v>15000</v>
      </c>
      <c r="H332" s="4">
        <f>IF(F332&gt;=G332,SUM(F332*'All Sales'!$L$1),0)</f>
        <v>0</v>
      </c>
      <c r="I332" t="s">
        <v>43</v>
      </c>
      <c r="J332" s="12">
        <f>SUM(Table8[[#This Row],[Sales Amount]]-Table8[[#This Row],[Targets ]])</f>
        <v>-584</v>
      </c>
    </row>
    <row r="333" spans="1:10" x14ac:dyDescent="0.3">
      <c r="A333" s="2">
        <v>44287</v>
      </c>
      <c r="B333" t="s">
        <v>19</v>
      </c>
      <c r="C333" t="s">
        <v>20</v>
      </c>
      <c r="D333" t="s">
        <v>21</v>
      </c>
      <c r="E333" t="s">
        <v>22</v>
      </c>
      <c r="F333" s="4">
        <v>16499.400000000001</v>
      </c>
      <c r="G333" s="4">
        <v>15000</v>
      </c>
      <c r="H333" s="4">
        <f>IF(F333&gt;=G333,SUM(F333*'All Sales'!$L$1),0)</f>
        <v>1649.9400000000003</v>
      </c>
      <c r="I333" t="s">
        <v>15</v>
      </c>
      <c r="J333" s="12">
        <f>SUM(Table8[[#This Row],[Sales Amount]]-Table8[[#This Row],[Targets ]])</f>
        <v>1499.4000000000015</v>
      </c>
    </row>
    <row r="334" spans="1:10" x14ac:dyDescent="0.3">
      <c r="A334" s="2">
        <v>44287</v>
      </c>
      <c r="B334" t="s">
        <v>53</v>
      </c>
      <c r="C334" t="s">
        <v>54</v>
      </c>
      <c r="D334" t="s">
        <v>55</v>
      </c>
      <c r="E334" t="s">
        <v>22</v>
      </c>
      <c r="F334" s="4">
        <v>16968</v>
      </c>
      <c r="G334" s="4">
        <v>15000</v>
      </c>
      <c r="H334" s="4">
        <f>IF(F334&gt;=G334,SUM(F334*'All Sales'!$L$1),0)</f>
        <v>1696.8000000000002</v>
      </c>
      <c r="I334" t="s">
        <v>43</v>
      </c>
      <c r="J334" s="12">
        <f>SUM(Table8[[#This Row],[Sales Amount]]-Table8[[#This Row],[Targets ]])</f>
        <v>1968</v>
      </c>
    </row>
    <row r="335" spans="1:10" x14ac:dyDescent="0.3">
      <c r="A335" s="2">
        <v>44287</v>
      </c>
      <c r="B335" t="s">
        <v>44</v>
      </c>
      <c r="C335" t="s">
        <v>45</v>
      </c>
      <c r="D335" t="s">
        <v>46</v>
      </c>
      <c r="E335" t="s">
        <v>22</v>
      </c>
      <c r="F335" s="4">
        <v>17993.5</v>
      </c>
      <c r="G335" s="4">
        <v>15000</v>
      </c>
      <c r="H335" s="4">
        <f>IF(F335&gt;=G335,SUM(F335*'All Sales'!$L$1),0)</f>
        <v>1799.3500000000001</v>
      </c>
      <c r="I335" t="s">
        <v>11</v>
      </c>
      <c r="J335" s="12">
        <f>SUM(Table8[[#This Row],[Sales Amount]]-Table8[[#This Row],[Targets ]])</f>
        <v>2993.5</v>
      </c>
    </row>
    <row r="336" spans="1:10" x14ac:dyDescent="0.3">
      <c r="A336" s="2">
        <v>44287</v>
      </c>
      <c r="B336" t="s">
        <v>53</v>
      </c>
      <c r="C336" t="s">
        <v>54</v>
      </c>
      <c r="D336" t="s">
        <v>55</v>
      </c>
      <c r="E336" t="s">
        <v>22</v>
      </c>
      <c r="F336" s="4">
        <v>18188.399999999998</v>
      </c>
      <c r="G336" s="4">
        <v>15000</v>
      </c>
      <c r="H336" s="4">
        <f>IF(F336&gt;=G336,SUM(F336*'All Sales'!$L$1),0)</f>
        <v>1818.84</v>
      </c>
      <c r="I336" t="s">
        <v>15</v>
      </c>
      <c r="J336" s="12">
        <f>SUM(Table8[[#This Row],[Sales Amount]]-Table8[[#This Row],[Targets ]])</f>
        <v>3188.3999999999978</v>
      </c>
    </row>
    <row r="337" spans="1:10" x14ac:dyDescent="0.3">
      <c r="A337" s="2">
        <v>44317</v>
      </c>
      <c r="B337" t="s">
        <v>65</v>
      </c>
      <c r="C337" t="s">
        <v>66</v>
      </c>
      <c r="D337" t="s">
        <v>67</v>
      </c>
      <c r="E337" t="s">
        <v>22</v>
      </c>
      <c r="F337" s="4">
        <v>9004.7999999999993</v>
      </c>
      <c r="G337" s="4">
        <v>15000</v>
      </c>
      <c r="H337" s="4">
        <f>IF(F337&gt;=G337,SUM(F337*'All Sales'!$L$1),0)</f>
        <v>0</v>
      </c>
      <c r="I337" t="s">
        <v>11</v>
      </c>
      <c r="J337" s="12">
        <f>SUM(Table8[[#This Row],[Sales Amount]]-Table8[[#This Row],[Targets ]])</f>
        <v>-5995.2000000000007</v>
      </c>
    </row>
    <row r="338" spans="1:10" x14ac:dyDescent="0.3">
      <c r="A338" s="2">
        <v>44317</v>
      </c>
      <c r="B338" t="s">
        <v>53</v>
      </c>
      <c r="C338" t="s">
        <v>54</v>
      </c>
      <c r="D338" t="s">
        <v>55</v>
      </c>
      <c r="E338" t="s">
        <v>22</v>
      </c>
      <c r="F338" s="4">
        <v>18826.400000000001</v>
      </c>
      <c r="G338" s="4">
        <v>15000</v>
      </c>
      <c r="H338" s="4">
        <f>IF(F338&gt;=G338,SUM(F338*'All Sales'!$L$1),0)</f>
        <v>1882.6400000000003</v>
      </c>
      <c r="I338" t="s">
        <v>43</v>
      </c>
      <c r="J338" s="12">
        <f>SUM(Table8[[#This Row],[Sales Amount]]-Table8[[#This Row],[Targets ]])</f>
        <v>3826.4000000000015</v>
      </c>
    </row>
    <row r="339" spans="1:10" x14ac:dyDescent="0.3">
      <c r="A339" s="2">
        <v>44317</v>
      </c>
      <c r="B339" t="s">
        <v>53</v>
      </c>
      <c r="C339" t="s">
        <v>54</v>
      </c>
      <c r="D339" t="s">
        <v>55</v>
      </c>
      <c r="E339" t="s">
        <v>22</v>
      </c>
      <c r="F339" s="4">
        <v>19617.5</v>
      </c>
      <c r="G339" s="4">
        <v>15000</v>
      </c>
      <c r="H339" s="4">
        <f>IF(F339&gt;=G339,SUM(F339*'All Sales'!$L$1),0)</f>
        <v>1961.75</v>
      </c>
      <c r="I339" t="s">
        <v>43</v>
      </c>
      <c r="J339" s="12">
        <f>SUM(Table8[[#This Row],[Sales Amount]]-Table8[[#This Row],[Targets ]])</f>
        <v>4617.5</v>
      </c>
    </row>
    <row r="340" spans="1:10" x14ac:dyDescent="0.3">
      <c r="A340" s="2">
        <v>44317</v>
      </c>
      <c r="B340" t="s">
        <v>53</v>
      </c>
      <c r="C340" t="s">
        <v>54</v>
      </c>
      <c r="D340" t="s">
        <v>55</v>
      </c>
      <c r="E340" t="s">
        <v>22</v>
      </c>
      <c r="F340" s="4">
        <v>19836.400000000001</v>
      </c>
      <c r="G340" s="4">
        <v>15000</v>
      </c>
      <c r="H340" s="4">
        <f>IF(F340&gt;=G340,SUM(F340*'All Sales'!$L$1),0)</f>
        <v>1983.6400000000003</v>
      </c>
      <c r="I340" t="s">
        <v>11</v>
      </c>
      <c r="J340" s="12">
        <f>SUM(Table8[[#This Row],[Sales Amount]]-Table8[[#This Row],[Targets ]])</f>
        <v>4836.4000000000015</v>
      </c>
    </row>
    <row r="341" spans="1:10" x14ac:dyDescent="0.3">
      <c r="A341" s="2">
        <v>44317</v>
      </c>
      <c r="B341" t="s">
        <v>44</v>
      </c>
      <c r="C341" t="s">
        <v>45</v>
      </c>
      <c r="D341" t="s">
        <v>46</v>
      </c>
      <c r="E341" t="s">
        <v>22</v>
      </c>
      <c r="F341" s="4">
        <v>20717.599999999999</v>
      </c>
      <c r="G341" s="4">
        <v>15000</v>
      </c>
      <c r="H341" s="4">
        <f>IF(F341&gt;=G341,SUM(F341*'All Sales'!$L$1),0)</f>
        <v>2071.7599999999998</v>
      </c>
      <c r="I341" t="s">
        <v>15</v>
      </c>
      <c r="J341" s="12">
        <f>SUM(Table8[[#This Row],[Sales Amount]]-Table8[[#This Row],[Targets ]])</f>
        <v>5717.5999999999985</v>
      </c>
    </row>
    <row r="342" spans="1:10" x14ac:dyDescent="0.3">
      <c r="A342" s="2">
        <v>44317</v>
      </c>
      <c r="B342" t="s">
        <v>37</v>
      </c>
      <c r="C342" t="s">
        <v>38</v>
      </c>
      <c r="D342" t="s">
        <v>39</v>
      </c>
      <c r="E342" t="s">
        <v>22</v>
      </c>
      <c r="F342" s="4">
        <v>23364</v>
      </c>
      <c r="G342" s="4">
        <v>15000</v>
      </c>
      <c r="H342" s="4">
        <f>IF(F342&gt;=G342,SUM(F342*'All Sales'!$L$1),0)</f>
        <v>2336.4</v>
      </c>
      <c r="I342" t="s">
        <v>15</v>
      </c>
      <c r="J342" s="12">
        <f>SUM(Table8[[#This Row],[Sales Amount]]-Table8[[#This Row],[Targets ]])</f>
        <v>8364</v>
      </c>
    </row>
    <row r="343" spans="1:10" x14ac:dyDescent="0.3">
      <c r="A343" s="2">
        <v>44317</v>
      </c>
      <c r="B343" t="s">
        <v>53</v>
      </c>
      <c r="C343" t="s">
        <v>54</v>
      </c>
      <c r="D343" t="s">
        <v>55</v>
      </c>
      <c r="E343" t="s">
        <v>22</v>
      </c>
      <c r="F343" s="4">
        <v>23997.600000000002</v>
      </c>
      <c r="G343" s="4">
        <v>15000</v>
      </c>
      <c r="H343" s="4">
        <f>IF(F343&gt;=G343,SUM(F343*'All Sales'!$L$1),0)</f>
        <v>2399.7600000000002</v>
      </c>
      <c r="I343" t="s">
        <v>11</v>
      </c>
      <c r="J343" s="12">
        <f>SUM(Table8[[#This Row],[Sales Amount]]-Table8[[#This Row],[Targets ]])</f>
        <v>8997.6000000000022</v>
      </c>
    </row>
    <row r="344" spans="1:10" x14ac:dyDescent="0.3">
      <c r="A344" s="2">
        <v>44317</v>
      </c>
      <c r="B344" t="s">
        <v>65</v>
      </c>
      <c r="C344" t="s">
        <v>66</v>
      </c>
      <c r="D344" t="s">
        <v>67</v>
      </c>
      <c r="E344" t="s">
        <v>22</v>
      </c>
      <c r="F344" s="4">
        <v>27916.399999999998</v>
      </c>
      <c r="G344" s="4">
        <v>15000</v>
      </c>
      <c r="H344" s="4">
        <f>IF(F344&gt;=G344,SUM(F344*'All Sales'!$L$1),0)</f>
        <v>2791.64</v>
      </c>
      <c r="I344" t="s">
        <v>43</v>
      </c>
      <c r="J344" s="12">
        <f>SUM(Table8[[#This Row],[Sales Amount]]-Table8[[#This Row],[Targets ]])</f>
        <v>12916.399999999998</v>
      </c>
    </row>
    <row r="345" spans="1:10" x14ac:dyDescent="0.3">
      <c r="A345" s="2">
        <v>44317</v>
      </c>
      <c r="B345" t="s">
        <v>65</v>
      </c>
      <c r="C345" t="s">
        <v>66</v>
      </c>
      <c r="D345" t="s">
        <v>67</v>
      </c>
      <c r="E345" t="s">
        <v>22</v>
      </c>
      <c r="F345" s="4">
        <v>42249.1</v>
      </c>
      <c r="G345" s="4">
        <v>15000</v>
      </c>
      <c r="H345" s="4">
        <f>IF(F345&gt;=G345,SUM(F345*'All Sales'!$L$1),0)</f>
        <v>4224.91</v>
      </c>
      <c r="I345" t="s">
        <v>15</v>
      </c>
      <c r="J345" s="12">
        <f>SUM(Table8[[#This Row],[Sales Amount]]-Table8[[#This Row],[Targets ]])</f>
        <v>27249.1</v>
      </c>
    </row>
    <row r="346" spans="1:10" x14ac:dyDescent="0.3">
      <c r="A346" s="2">
        <v>44348</v>
      </c>
      <c r="B346" t="s">
        <v>44</v>
      </c>
      <c r="C346" t="s">
        <v>45</v>
      </c>
      <c r="D346" t="s">
        <v>46</v>
      </c>
      <c r="E346" t="s">
        <v>22</v>
      </c>
      <c r="F346" s="4">
        <v>9574.7999999999993</v>
      </c>
      <c r="G346" s="4">
        <v>15000</v>
      </c>
      <c r="H346" s="4">
        <f>IF(F346&gt;=G346,SUM(F346*'All Sales'!$L$1),0)</f>
        <v>0</v>
      </c>
      <c r="I346" t="s">
        <v>15</v>
      </c>
      <c r="J346" s="12">
        <f>SUM(Table8[[#This Row],[Sales Amount]]-Table8[[#This Row],[Targets ]])</f>
        <v>-5425.2000000000007</v>
      </c>
    </row>
    <row r="347" spans="1:10" x14ac:dyDescent="0.3">
      <c r="A347" s="2">
        <v>44348</v>
      </c>
      <c r="B347" t="s">
        <v>44</v>
      </c>
      <c r="C347" t="s">
        <v>45</v>
      </c>
      <c r="D347" t="s">
        <v>46</v>
      </c>
      <c r="E347" t="s">
        <v>22</v>
      </c>
      <c r="F347" s="4">
        <v>14301.6</v>
      </c>
      <c r="G347" s="4">
        <v>15000</v>
      </c>
      <c r="H347" s="4">
        <f>IF(F347&gt;=G347,SUM(F347*'All Sales'!$L$1),0)</f>
        <v>0</v>
      </c>
      <c r="I347" t="s">
        <v>15</v>
      </c>
      <c r="J347" s="12">
        <f>SUM(Table8[[#This Row],[Sales Amount]]-Table8[[#This Row],[Targets ]])</f>
        <v>-698.39999999999964</v>
      </c>
    </row>
    <row r="348" spans="1:10" x14ac:dyDescent="0.3">
      <c r="A348" s="2">
        <v>44348</v>
      </c>
      <c r="B348" t="s">
        <v>37</v>
      </c>
      <c r="C348" t="s">
        <v>38</v>
      </c>
      <c r="D348" t="s">
        <v>39</v>
      </c>
      <c r="E348" t="s">
        <v>22</v>
      </c>
      <c r="F348" s="4">
        <v>15061.2</v>
      </c>
      <c r="G348" s="4">
        <v>15000</v>
      </c>
      <c r="H348" s="4">
        <f>IF(F348&gt;=G348,SUM(F348*'All Sales'!$L$1),0)</f>
        <v>1506.1200000000001</v>
      </c>
      <c r="I348" t="s">
        <v>15</v>
      </c>
      <c r="J348" s="12">
        <f>SUM(Table8[[#This Row],[Sales Amount]]-Table8[[#This Row],[Targets ]])</f>
        <v>61.200000000000728</v>
      </c>
    </row>
    <row r="349" spans="1:10" x14ac:dyDescent="0.3">
      <c r="A349" s="2">
        <v>44348</v>
      </c>
      <c r="B349" t="s">
        <v>53</v>
      </c>
      <c r="C349" t="s">
        <v>54</v>
      </c>
      <c r="D349" t="s">
        <v>55</v>
      </c>
      <c r="E349" t="s">
        <v>22</v>
      </c>
      <c r="F349" s="4">
        <v>17262</v>
      </c>
      <c r="G349" s="4">
        <v>15000</v>
      </c>
      <c r="H349" s="4">
        <f>IF(F349&gt;=G349,SUM(F349*'All Sales'!$L$1),0)</f>
        <v>1726.2</v>
      </c>
      <c r="I349" t="s">
        <v>15</v>
      </c>
      <c r="J349" s="12">
        <f>SUM(Table8[[#This Row],[Sales Amount]]-Table8[[#This Row],[Targets ]])</f>
        <v>2262</v>
      </c>
    </row>
    <row r="350" spans="1:10" x14ac:dyDescent="0.3">
      <c r="A350" s="2">
        <v>44348</v>
      </c>
      <c r="B350" t="s">
        <v>65</v>
      </c>
      <c r="C350" t="s">
        <v>66</v>
      </c>
      <c r="D350" t="s">
        <v>67</v>
      </c>
      <c r="E350" t="s">
        <v>22</v>
      </c>
      <c r="F350" s="4">
        <v>37192.5</v>
      </c>
      <c r="G350" s="4">
        <v>15000</v>
      </c>
      <c r="H350" s="4">
        <f>IF(F350&gt;=G350,SUM(F350*'All Sales'!$L$1),0)</f>
        <v>3719.25</v>
      </c>
      <c r="I350" t="s">
        <v>43</v>
      </c>
      <c r="J350" s="12">
        <f>SUM(Table8[[#This Row],[Sales Amount]]-Table8[[#This Row],[Targets ]])</f>
        <v>22192.5</v>
      </c>
    </row>
    <row r="351" spans="1:10" x14ac:dyDescent="0.3">
      <c r="A351" s="2">
        <v>44348</v>
      </c>
      <c r="B351" t="s">
        <v>37</v>
      </c>
      <c r="C351" t="s">
        <v>38</v>
      </c>
      <c r="D351" t="s">
        <v>39</v>
      </c>
      <c r="E351" t="s">
        <v>22</v>
      </c>
      <c r="F351" s="4">
        <v>39653.9</v>
      </c>
      <c r="G351" s="4">
        <v>15000</v>
      </c>
      <c r="H351" s="4">
        <f>IF(F351&gt;=G351,SUM(F351*'All Sales'!$L$1),0)</f>
        <v>3965.3900000000003</v>
      </c>
      <c r="I351" t="s">
        <v>43</v>
      </c>
      <c r="J351" s="12">
        <f>SUM(Table8[[#This Row],[Sales Amount]]-Table8[[#This Row],[Targets ]])</f>
        <v>24653.9</v>
      </c>
    </row>
    <row r="352" spans="1:10" x14ac:dyDescent="0.3">
      <c r="A352" s="2">
        <v>44378</v>
      </c>
      <c r="B352" t="s">
        <v>37</v>
      </c>
      <c r="C352" t="s">
        <v>38</v>
      </c>
      <c r="D352" t="s">
        <v>39</v>
      </c>
      <c r="E352" t="s">
        <v>22</v>
      </c>
      <c r="F352" s="4">
        <v>3465</v>
      </c>
      <c r="G352" s="4">
        <v>15000</v>
      </c>
      <c r="H352" s="4">
        <f>IF(F352&gt;=G352,SUM(F352*'All Sales'!$L$1),0)</f>
        <v>0</v>
      </c>
      <c r="I352" t="s">
        <v>15</v>
      </c>
      <c r="J352" s="12">
        <f>SUM(Table8[[#This Row],[Sales Amount]]-Table8[[#This Row],[Targets ]])</f>
        <v>-11535</v>
      </c>
    </row>
    <row r="353" spans="1:10" x14ac:dyDescent="0.3">
      <c r="A353" s="2">
        <v>44378</v>
      </c>
      <c r="B353" t="s">
        <v>53</v>
      </c>
      <c r="C353" t="s">
        <v>54</v>
      </c>
      <c r="D353" t="s">
        <v>55</v>
      </c>
      <c r="E353" t="s">
        <v>22</v>
      </c>
      <c r="F353" s="4">
        <v>5332.7999999999993</v>
      </c>
      <c r="G353" s="4">
        <v>15000</v>
      </c>
      <c r="H353" s="4">
        <f>IF(F353&gt;=G353,SUM(F353*'All Sales'!$L$1),0)</f>
        <v>0</v>
      </c>
      <c r="I353" t="s">
        <v>15</v>
      </c>
      <c r="J353" s="12">
        <f>SUM(Table8[[#This Row],[Sales Amount]]-Table8[[#This Row],[Targets ]])</f>
        <v>-9667.2000000000007</v>
      </c>
    </row>
    <row r="354" spans="1:10" x14ac:dyDescent="0.3">
      <c r="A354" s="2">
        <v>44378</v>
      </c>
      <c r="B354" t="s">
        <v>44</v>
      </c>
      <c r="C354" t="s">
        <v>45</v>
      </c>
      <c r="D354" t="s">
        <v>46</v>
      </c>
      <c r="E354" t="s">
        <v>22</v>
      </c>
      <c r="F354" s="4">
        <v>8065.5999999999995</v>
      </c>
      <c r="G354" s="4">
        <v>15000</v>
      </c>
      <c r="H354" s="4">
        <f>IF(F354&gt;=G354,SUM(F354*'All Sales'!$L$1),0)</f>
        <v>0</v>
      </c>
      <c r="I354" t="s">
        <v>43</v>
      </c>
      <c r="J354" s="12">
        <f>SUM(Table8[[#This Row],[Sales Amount]]-Table8[[#This Row],[Targets ]])</f>
        <v>-6934.4000000000005</v>
      </c>
    </row>
    <row r="355" spans="1:10" x14ac:dyDescent="0.3">
      <c r="A355" s="2">
        <v>44378</v>
      </c>
      <c r="B355" t="s">
        <v>44</v>
      </c>
      <c r="C355" t="s">
        <v>45</v>
      </c>
      <c r="D355" t="s">
        <v>46</v>
      </c>
      <c r="E355" t="s">
        <v>22</v>
      </c>
      <c r="F355" s="4">
        <v>10067.200000000001</v>
      </c>
      <c r="G355" s="4">
        <v>15000</v>
      </c>
      <c r="H355" s="4">
        <f>IF(F355&gt;=G355,SUM(F355*'All Sales'!$L$1),0)</f>
        <v>0</v>
      </c>
      <c r="I355" t="s">
        <v>43</v>
      </c>
      <c r="J355" s="12">
        <f>SUM(Table8[[#This Row],[Sales Amount]]-Table8[[#This Row],[Targets ]])</f>
        <v>-4932.7999999999993</v>
      </c>
    </row>
    <row r="356" spans="1:10" x14ac:dyDescent="0.3">
      <c r="A356" s="2">
        <v>44378</v>
      </c>
      <c r="B356" t="s">
        <v>44</v>
      </c>
      <c r="C356" t="s">
        <v>45</v>
      </c>
      <c r="D356" t="s">
        <v>46</v>
      </c>
      <c r="E356" t="s">
        <v>22</v>
      </c>
      <c r="F356" s="4">
        <v>10648.999999999998</v>
      </c>
      <c r="G356" s="4">
        <v>15000</v>
      </c>
      <c r="H356" s="4">
        <f>IF(F356&gt;=G356,SUM(F356*'All Sales'!$L$1),0)</f>
        <v>0</v>
      </c>
      <c r="I356" t="s">
        <v>43</v>
      </c>
      <c r="J356" s="12">
        <f>SUM(Table8[[#This Row],[Sales Amount]]-Table8[[#This Row],[Targets ]])</f>
        <v>-4351.0000000000018</v>
      </c>
    </row>
    <row r="357" spans="1:10" x14ac:dyDescent="0.3">
      <c r="A357" s="2">
        <v>44378</v>
      </c>
      <c r="B357" t="s">
        <v>53</v>
      </c>
      <c r="C357" t="s">
        <v>54</v>
      </c>
      <c r="D357" t="s">
        <v>55</v>
      </c>
      <c r="E357" t="s">
        <v>22</v>
      </c>
      <c r="F357" s="4">
        <v>10679.400000000001</v>
      </c>
      <c r="G357" s="4">
        <v>15000</v>
      </c>
      <c r="H357" s="4">
        <f>IF(F357&gt;=G357,SUM(F357*'All Sales'!$L$1),0)</f>
        <v>0</v>
      </c>
      <c r="I357" t="s">
        <v>43</v>
      </c>
      <c r="J357" s="12">
        <f>SUM(Table8[[#This Row],[Sales Amount]]-Table8[[#This Row],[Targets ]])</f>
        <v>-4320.5999999999985</v>
      </c>
    </row>
    <row r="358" spans="1:10" x14ac:dyDescent="0.3">
      <c r="A358" s="2">
        <v>44378</v>
      </c>
      <c r="B358" t="s">
        <v>65</v>
      </c>
      <c r="C358" t="s">
        <v>66</v>
      </c>
      <c r="D358" t="s">
        <v>67</v>
      </c>
      <c r="E358" t="s">
        <v>22</v>
      </c>
      <c r="F358" s="4">
        <v>11155.5</v>
      </c>
      <c r="G358" s="4">
        <v>15000</v>
      </c>
      <c r="H358" s="4">
        <f>IF(F358&gt;=G358,SUM(F358*'All Sales'!$L$1),0)</f>
        <v>0</v>
      </c>
      <c r="I358" t="s">
        <v>11</v>
      </c>
      <c r="J358" s="12">
        <f>SUM(Table8[[#This Row],[Sales Amount]]-Table8[[#This Row],[Targets ]])</f>
        <v>-3844.5</v>
      </c>
    </row>
    <row r="359" spans="1:10" x14ac:dyDescent="0.3">
      <c r="A359" s="2">
        <v>44378</v>
      </c>
      <c r="B359" t="s">
        <v>44</v>
      </c>
      <c r="C359" t="s">
        <v>45</v>
      </c>
      <c r="D359" t="s">
        <v>46</v>
      </c>
      <c r="E359" t="s">
        <v>22</v>
      </c>
      <c r="F359" s="4">
        <v>11543</v>
      </c>
      <c r="G359" s="4">
        <v>15000</v>
      </c>
      <c r="H359" s="4">
        <f>IF(F359&gt;=G359,SUM(F359*'All Sales'!$L$1),0)</f>
        <v>0</v>
      </c>
      <c r="I359" t="s">
        <v>11</v>
      </c>
      <c r="J359" s="12">
        <f>SUM(Table8[[#This Row],[Sales Amount]]-Table8[[#This Row],[Targets ]])</f>
        <v>-3457</v>
      </c>
    </row>
    <row r="360" spans="1:10" x14ac:dyDescent="0.3">
      <c r="A360" s="2">
        <v>44378</v>
      </c>
      <c r="B360" t="s">
        <v>44</v>
      </c>
      <c r="C360" t="s">
        <v>45</v>
      </c>
      <c r="D360" t="s">
        <v>46</v>
      </c>
      <c r="E360" t="s">
        <v>22</v>
      </c>
      <c r="F360" s="4">
        <v>15633.199999999999</v>
      </c>
      <c r="G360" s="4">
        <v>15000</v>
      </c>
      <c r="H360" s="4">
        <f>IF(F360&gt;=G360,SUM(F360*'All Sales'!$L$1),0)</f>
        <v>1563.32</v>
      </c>
      <c r="I360" t="s">
        <v>15</v>
      </c>
      <c r="J360" s="12">
        <f>SUM(Table8[[#This Row],[Sales Amount]]-Table8[[#This Row],[Targets ]])</f>
        <v>633.19999999999891</v>
      </c>
    </row>
    <row r="361" spans="1:10" x14ac:dyDescent="0.3">
      <c r="A361" s="2">
        <v>44378</v>
      </c>
      <c r="B361" t="s">
        <v>44</v>
      </c>
      <c r="C361" t="s">
        <v>45</v>
      </c>
      <c r="D361" t="s">
        <v>46</v>
      </c>
      <c r="E361" t="s">
        <v>22</v>
      </c>
      <c r="F361" s="4">
        <v>20868.399999999998</v>
      </c>
      <c r="G361" s="4">
        <v>15000</v>
      </c>
      <c r="H361" s="4">
        <f>IF(F361&gt;=G361,SUM(F361*'All Sales'!$L$1),0)</f>
        <v>2086.8399999999997</v>
      </c>
      <c r="I361" t="s">
        <v>15</v>
      </c>
      <c r="J361" s="12">
        <f>SUM(Table8[[#This Row],[Sales Amount]]-Table8[[#This Row],[Targets ]])</f>
        <v>5868.3999999999978</v>
      </c>
    </row>
    <row r="362" spans="1:10" x14ac:dyDescent="0.3">
      <c r="A362" s="2">
        <v>44378</v>
      </c>
      <c r="B362" t="s">
        <v>44</v>
      </c>
      <c r="C362" t="s">
        <v>45</v>
      </c>
      <c r="D362" t="s">
        <v>46</v>
      </c>
      <c r="E362" t="s">
        <v>22</v>
      </c>
      <c r="F362" s="4">
        <v>24395.100000000002</v>
      </c>
      <c r="G362" s="4">
        <v>15000</v>
      </c>
      <c r="H362" s="4">
        <f>IF(F362&gt;=G362,SUM(F362*'All Sales'!$L$1),0)</f>
        <v>2439.5100000000002</v>
      </c>
      <c r="I362" t="s">
        <v>11</v>
      </c>
      <c r="J362" s="12">
        <f>SUM(Table8[[#This Row],[Sales Amount]]-Table8[[#This Row],[Targets ]])</f>
        <v>9395.1000000000022</v>
      </c>
    </row>
    <row r="363" spans="1:10" x14ac:dyDescent="0.3">
      <c r="A363" s="2">
        <v>44409</v>
      </c>
      <c r="B363" t="s">
        <v>44</v>
      </c>
      <c r="C363" t="s">
        <v>45</v>
      </c>
      <c r="D363" t="s">
        <v>46</v>
      </c>
      <c r="E363" t="s">
        <v>22</v>
      </c>
      <c r="F363" s="4">
        <v>3760.5</v>
      </c>
      <c r="G363" s="4">
        <v>15000</v>
      </c>
      <c r="H363" s="4">
        <f>IF(F363&gt;=G363,SUM(F363*'All Sales'!$L$1),0)</f>
        <v>0</v>
      </c>
      <c r="I363" t="s">
        <v>11</v>
      </c>
      <c r="J363" s="12">
        <f>SUM(Table8[[#This Row],[Sales Amount]]-Table8[[#This Row],[Targets ]])</f>
        <v>-11239.5</v>
      </c>
    </row>
    <row r="364" spans="1:10" x14ac:dyDescent="0.3">
      <c r="A364" s="2">
        <v>44409</v>
      </c>
      <c r="B364" t="s">
        <v>44</v>
      </c>
      <c r="C364" t="s">
        <v>45</v>
      </c>
      <c r="D364" t="s">
        <v>46</v>
      </c>
      <c r="E364" t="s">
        <v>22</v>
      </c>
      <c r="F364" s="4">
        <v>4322.8</v>
      </c>
      <c r="G364" s="4">
        <v>15000</v>
      </c>
      <c r="H364" s="4">
        <f>IF(F364&gt;=G364,SUM(F364*'All Sales'!$L$1),0)</f>
        <v>0</v>
      </c>
      <c r="I364" t="s">
        <v>43</v>
      </c>
      <c r="J364" s="12">
        <f>SUM(Table8[[#This Row],[Sales Amount]]-Table8[[#This Row],[Targets ]])</f>
        <v>-10677.2</v>
      </c>
    </row>
    <row r="365" spans="1:10" x14ac:dyDescent="0.3">
      <c r="A365" s="2">
        <v>44409</v>
      </c>
      <c r="B365" t="s">
        <v>44</v>
      </c>
      <c r="C365" t="s">
        <v>45</v>
      </c>
      <c r="D365" t="s">
        <v>46</v>
      </c>
      <c r="E365" t="s">
        <v>22</v>
      </c>
      <c r="F365" s="4">
        <v>9697.6</v>
      </c>
      <c r="G365" s="4">
        <v>15000</v>
      </c>
      <c r="H365" s="4">
        <f>IF(F365&gt;=G365,SUM(F365*'All Sales'!$L$1),0)</f>
        <v>0</v>
      </c>
      <c r="I365" t="s">
        <v>15</v>
      </c>
      <c r="J365" s="12">
        <f>SUM(Table8[[#This Row],[Sales Amount]]-Table8[[#This Row],[Targets ]])</f>
        <v>-5302.4</v>
      </c>
    </row>
    <row r="366" spans="1:10" x14ac:dyDescent="0.3">
      <c r="A366" s="2">
        <v>44409</v>
      </c>
      <c r="B366" t="s">
        <v>44</v>
      </c>
      <c r="C366" t="s">
        <v>45</v>
      </c>
      <c r="D366" t="s">
        <v>46</v>
      </c>
      <c r="E366" t="s">
        <v>22</v>
      </c>
      <c r="F366" s="4">
        <v>10391.699999999999</v>
      </c>
      <c r="G366" s="4">
        <v>15000</v>
      </c>
      <c r="H366" s="4">
        <f>IF(F366&gt;=G366,SUM(F366*'All Sales'!$L$1),0)</f>
        <v>0</v>
      </c>
      <c r="I366" t="s">
        <v>43</v>
      </c>
      <c r="J366" s="12">
        <f>SUM(Table8[[#This Row],[Sales Amount]]-Table8[[#This Row],[Targets ]])</f>
        <v>-4608.3000000000011</v>
      </c>
    </row>
    <row r="367" spans="1:10" x14ac:dyDescent="0.3">
      <c r="A367" s="2">
        <v>44409</v>
      </c>
      <c r="B367" t="s">
        <v>65</v>
      </c>
      <c r="C367" t="s">
        <v>66</v>
      </c>
      <c r="D367" t="s">
        <v>67</v>
      </c>
      <c r="E367" t="s">
        <v>22</v>
      </c>
      <c r="F367" s="4">
        <v>15670.2</v>
      </c>
      <c r="G367" s="4">
        <v>15000</v>
      </c>
      <c r="H367" s="4">
        <f>IF(F367&gt;=G367,SUM(F367*'All Sales'!$L$1),0)</f>
        <v>1567.0200000000002</v>
      </c>
      <c r="I367" t="s">
        <v>43</v>
      </c>
      <c r="J367" s="12">
        <f>SUM(Table8[[#This Row],[Sales Amount]]-Table8[[#This Row],[Targets ]])</f>
        <v>670.20000000000073</v>
      </c>
    </row>
    <row r="368" spans="1:10" x14ac:dyDescent="0.3">
      <c r="A368" s="2">
        <v>44409</v>
      </c>
      <c r="B368" t="s">
        <v>53</v>
      </c>
      <c r="C368" t="s">
        <v>54</v>
      </c>
      <c r="D368" t="s">
        <v>55</v>
      </c>
      <c r="E368" t="s">
        <v>22</v>
      </c>
      <c r="F368" s="4">
        <v>22477.9</v>
      </c>
      <c r="G368" s="4">
        <v>15000</v>
      </c>
      <c r="H368" s="4">
        <f>IF(F368&gt;=G368,SUM(F368*'All Sales'!$L$1),0)</f>
        <v>2247.7900000000004</v>
      </c>
      <c r="I368" t="s">
        <v>15</v>
      </c>
      <c r="J368" s="12">
        <f>SUM(Table8[[#This Row],[Sales Amount]]-Table8[[#This Row],[Targets ]])</f>
        <v>7477.9000000000015</v>
      </c>
    </row>
    <row r="369" spans="1:10" x14ac:dyDescent="0.3">
      <c r="A369" s="2">
        <v>44409</v>
      </c>
      <c r="B369" t="s">
        <v>53</v>
      </c>
      <c r="C369" t="s">
        <v>54</v>
      </c>
      <c r="D369" t="s">
        <v>55</v>
      </c>
      <c r="E369" t="s">
        <v>22</v>
      </c>
      <c r="F369" s="4">
        <v>36088.1</v>
      </c>
      <c r="G369" s="4">
        <v>15000</v>
      </c>
      <c r="H369" s="4">
        <f>IF(F369&gt;=G369,SUM(F369*'All Sales'!$L$1),0)</f>
        <v>3608.81</v>
      </c>
      <c r="I369" t="s">
        <v>43</v>
      </c>
      <c r="J369" s="12">
        <f>SUM(Table8[[#This Row],[Sales Amount]]-Table8[[#This Row],[Targets ]])</f>
        <v>21088.1</v>
      </c>
    </row>
    <row r="370" spans="1:10" x14ac:dyDescent="0.3">
      <c r="A370" s="2">
        <v>44409</v>
      </c>
      <c r="B370" t="s">
        <v>19</v>
      </c>
      <c r="C370" t="s">
        <v>20</v>
      </c>
      <c r="D370" t="s">
        <v>21</v>
      </c>
      <c r="E370" t="s">
        <v>22</v>
      </c>
      <c r="F370" s="4">
        <v>43388.100000000006</v>
      </c>
      <c r="G370" s="4">
        <v>15000</v>
      </c>
      <c r="H370" s="4">
        <f>IF(F370&gt;=G370,SUM(F370*'All Sales'!$L$1),0)</f>
        <v>4338.8100000000004</v>
      </c>
      <c r="I370" t="s">
        <v>15</v>
      </c>
      <c r="J370" s="12">
        <f>SUM(Table8[[#This Row],[Sales Amount]]-Table8[[#This Row],[Targets ]])</f>
        <v>28388.100000000006</v>
      </c>
    </row>
    <row r="371" spans="1:10" x14ac:dyDescent="0.3">
      <c r="A371" s="2">
        <v>44440</v>
      </c>
      <c r="B371" t="s">
        <v>37</v>
      </c>
      <c r="C371" t="s">
        <v>38</v>
      </c>
      <c r="D371" t="s">
        <v>39</v>
      </c>
      <c r="E371" t="s">
        <v>22</v>
      </c>
      <c r="F371" s="4">
        <v>7714</v>
      </c>
      <c r="G371" s="4">
        <v>15000</v>
      </c>
      <c r="H371" s="4">
        <f>IF(F371&gt;=G371,SUM(F371*'All Sales'!$L$1),0)</f>
        <v>0</v>
      </c>
      <c r="I371" t="s">
        <v>11</v>
      </c>
      <c r="J371" s="12">
        <f>SUM(Table8[[#This Row],[Sales Amount]]-Table8[[#This Row],[Targets ]])</f>
        <v>-7286</v>
      </c>
    </row>
    <row r="372" spans="1:10" x14ac:dyDescent="0.3">
      <c r="A372" s="2">
        <v>44440</v>
      </c>
      <c r="B372" t="s">
        <v>19</v>
      </c>
      <c r="C372" t="s">
        <v>20</v>
      </c>
      <c r="D372" t="s">
        <v>21</v>
      </c>
      <c r="E372" t="s">
        <v>22</v>
      </c>
      <c r="F372" s="4">
        <v>15152.399999999998</v>
      </c>
      <c r="G372" s="4">
        <v>15000</v>
      </c>
      <c r="H372" s="4">
        <f>IF(F372&gt;=G372,SUM(F372*'All Sales'!$L$1),0)</f>
        <v>1515.2399999999998</v>
      </c>
      <c r="I372" t="s">
        <v>43</v>
      </c>
      <c r="J372" s="12">
        <f>SUM(Table8[[#This Row],[Sales Amount]]-Table8[[#This Row],[Targets ]])</f>
        <v>152.39999999999782</v>
      </c>
    </row>
    <row r="373" spans="1:10" x14ac:dyDescent="0.3">
      <c r="A373" s="2">
        <v>44440</v>
      </c>
      <c r="B373" t="s">
        <v>44</v>
      </c>
      <c r="C373" t="s">
        <v>45</v>
      </c>
      <c r="D373" t="s">
        <v>46</v>
      </c>
      <c r="E373" t="s">
        <v>22</v>
      </c>
      <c r="F373" s="4">
        <v>16363.900000000001</v>
      </c>
      <c r="G373" s="4">
        <v>15000</v>
      </c>
      <c r="H373" s="4">
        <f>IF(F373&gt;=G373,SUM(F373*'All Sales'!$L$1),0)</f>
        <v>1636.3900000000003</v>
      </c>
      <c r="I373" t="s">
        <v>11</v>
      </c>
      <c r="J373" s="12">
        <f>SUM(Table8[[#This Row],[Sales Amount]]-Table8[[#This Row],[Targets ]])</f>
        <v>1363.9000000000015</v>
      </c>
    </row>
    <row r="374" spans="1:10" x14ac:dyDescent="0.3">
      <c r="A374" s="2">
        <v>44470</v>
      </c>
      <c r="B374" t="s">
        <v>19</v>
      </c>
      <c r="C374" t="s">
        <v>20</v>
      </c>
      <c r="D374" t="s">
        <v>21</v>
      </c>
      <c r="E374" t="s">
        <v>22</v>
      </c>
      <c r="F374" s="4">
        <v>2997.2</v>
      </c>
      <c r="G374" s="4">
        <v>15000</v>
      </c>
      <c r="H374" s="4">
        <f>IF(F374&gt;=G374,SUM(F374*'All Sales'!$L$1),0)</f>
        <v>0</v>
      </c>
      <c r="I374" t="s">
        <v>11</v>
      </c>
      <c r="J374" s="12">
        <f>SUM(Table8[[#This Row],[Sales Amount]]-Table8[[#This Row],[Targets ]])</f>
        <v>-12002.8</v>
      </c>
    </row>
    <row r="375" spans="1:10" x14ac:dyDescent="0.3">
      <c r="A375" s="2">
        <v>44470</v>
      </c>
      <c r="B375" t="s">
        <v>37</v>
      </c>
      <c r="C375" t="s">
        <v>38</v>
      </c>
      <c r="D375" t="s">
        <v>39</v>
      </c>
      <c r="E375" t="s">
        <v>22</v>
      </c>
      <c r="F375" s="4">
        <v>7195.9999999999991</v>
      </c>
      <c r="G375" s="4">
        <v>15000</v>
      </c>
      <c r="H375" s="4">
        <f>IF(F375&gt;=G375,SUM(F375*'All Sales'!$L$1),0)</f>
        <v>0</v>
      </c>
      <c r="I375" t="s">
        <v>15</v>
      </c>
      <c r="J375" s="12">
        <f>SUM(Table8[[#This Row],[Sales Amount]]-Table8[[#This Row],[Targets ]])</f>
        <v>-7804.0000000000009</v>
      </c>
    </row>
    <row r="376" spans="1:10" x14ac:dyDescent="0.3">
      <c r="A376" s="2">
        <v>44470</v>
      </c>
      <c r="B376" t="s">
        <v>53</v>
      </c>
      <c r="C376" t="s">
        <v>54</v>
      </c>
      <c r="D376" t="s">
        <v>55</v>
      </c>
      <c r="E376" t="s">
        <v>22</v>
      </c>
      <c r="F376" s="4">
        <v>10595.2</v>
      </c>
      <c r="G376" s="4">
        <v>15000</v>
      </c>
      <c r="H376" s="4">
        <f>IF(F376&gt;=G376,SUM(F376*'All Sales'!$L$1),0)</f>
        <v>0</v>
      </c>
      <c r="I376" t="s">
        <v>43</v>
      </c>
      <c r="J376" s="12">
        <f>SUM(Table8[[#This Row],[Sales Amount]]-Table8[[#This Row],[Targets ]])</f>
        <v>-4404.7999999999993</v>
      </c>
    </row>
    <row r="377" spans="1:10" x14ac:dyDescent="0.3">
      <c r="A377" s="2">
        <v>44470</v>
      </c>
      <c r="B377" t="s">
        <v>37</v>
      </c>
      <c r="C377" t="s">
        <v>38</v>
      </c>
      <c r="D377" t="s">
        <v>39</v>
      </c>
      <c r="E377" t="s">
        <v>22</v>
      </c>
      <c r="F377" s="4">
        <v>10694.7</v>
      </c>
      <c r="G377" s="4">
        <v>15000</v>
      </c>
      <c r="H377" s="4">
        <f>IF(F377&gt;=G377,SUM(F377*'All Sales'!$L$1),0)</f>
        <v>0</v>
      </c>
      <c r="I377" t="s">
        <v>43</v>
      </c>
      <c r="J377" s="12">
        <f>SUM(Table8[[#This Row],[Sales Amount]]-Table8[[#This Row],[Targets ]])</f>
        <v>-4305.2999999999993</v>
      </c>
    </row>
    <row r="378" spans="1:10" x14ac:dyDescent="0.3">
      <c r="A378" s="2">
        <v>44470</v>
      </c>
      <c r="B378" t="s">
        <v>53</v>
      </c>
      <c r="C378" t="s">
        <v>54</v>
      </c>
      <c r="D378" t="s">
        <v>55</v>
      </c>
      <c r="E378" t="s">
        <v>22</v>
      </c>
      <c r="F378" s="4">
        <v>14235.4</v>
      </c>
      <c r="G378" s="4">
        <v>15000</v>
      </c>
      <c r="H378" s="4">
        <f>IF(F378&gt;=G378,SUM(F378*'All Sales'!$L$1),0)</f>
        <v>0</v>
      </c>
      <c r="I378" t="s">
        <v>43</v>
      </c>
      <c r="J378" s="12">
        <f>SUM(Table8[[#This Row],[Sales Amount]]-Table8[[#This Row],[Targets ]])</f>
        <v>-764.60000000000036</v>
      </c>
    </row>
    <row r="379" spans="1:10" x14ac:dyDescent="0.3">
      <c r="A379" s="2">
        <v>44470</v>
      </c>
      <c r="B379" t="s">
        <v>53</v>
      </c>
      <c r="C379" t="s">
        <v>54</v>
      </c>
      <c r="D379" t="s">
        <v>55</v>
      </c>
      <c r="E379" t="s">
        <v>22</v>
      </c>
      <c r="F379" s="4">
        <v>36530.199999999997</v>
      </c>
      <c r="G379" s="4">
        <v>15000</v>
      </c>
      <c r="H379" s="4">
        <f>IF(F379&gt;=G379,SUM(F379*'All Sales'!$L$1),0)</f>
        <v>3653.02</v>
      </c>
      <c r="I379" t="s">
        <v>15</v>
      </c>
      <c r="J379" s="12">
        <f>SUM(Table8[[#This Row],[Sales Amount]]-Table8[[#This Row],[Targets ]])</f>
        <v>21530.199999999997</v>
      </c>
    </row>
    <row r="380" spans="1:10" x14ac:dyDescent="0.3">
      <c r="A380" s="2">
        <v>44470</v>
      </c>
      <c r="B380" t="s">
        <v>65</v>
      </c>
      <c r="C380" t="s">
        <v>66</v>
      </c>
      <c r="D380" t="s">
        <v>67</v>
      </c>
      <c r="E380" t="s">
        <v>22</v>
      </c>
      <c r="F380" s="4">
        <v>36896.199999999997</v>
      </c>
      <c r="G380" s="4">
        <v>15000</v>
      </c>
      <c r="H380" s="4">
        <f>IF(F380&gt;=G380,SUM(F380*'All Sales'!$L$1),0)</f>
        <v>3689.62</v>
      </c>
      <c r="I380" t="s">
        <v>43</v>
      </c>
      <c r="J380" s="12">
        <f>SUM(Table8[[#This Row],[Sales Amount]]-Table8[[#This Row],[Targets ]])</f>
        <v>21896.199999999997</v>
      </c>
    </row>
    <row r="381" spans="1:10" x14ac:dyDescent="0.3">
      <c r="A381" s="2">
        <v>44470</v>
      </c>
      <c r="B381" t="s">
        <v>19</v>
      </c>
      <c r="C381" t="s">
        <v>20</v>
      </c>
      <c r="D381" t="s">
        <v>21</v>
      </c>
      <c r="E381" t="s">
        <v>22</v>
      </c>
      <c r="F381" s="4">
        <v>41420.699999999997</v>
      </c>
      <c r="G381" s="4">
        <v>15000</v>
      </c>
      <c r="H381" s="4">
        <f>IF(F381&gt;=G381,SUM(F381*'All Sales'!$L$1),0)</f>
        <v>4142.07</v>
      </c>
      <c r="I381" t="s">
        <v>11</v>
      </c>
      <c r="J381" s="12">
        <f>SUM(Table8[[#This Row],[Sales Amount]]-Table8[[#This Row],[Targets ]])</f>
        <v>26420.699999999997</v>
      </c>
    </row>
    <row r="382" spans="1:10" x14ac:dyDescent="0.3">
      <c r="A382" s="2">
        <v>44501</v>
      </c>
      <c r="B382" t="s">
        <v>53</v>
      </c>
      <c r="C382" t="s">
        <v>54</v>
      </c>
      <c r="D382" t="s">
        <v>55</v>
      </c>
      <c r="E382" t="s">
        <v>22</v>
      </c>
      <c r="F382" s="4">
        <v>6900</v>
      </c>
      <c r="G382" s="4">
        <v>15000</v>
      </c>
      <c r="H382" s="4">
        <f>IF(F382&gt;=G382,SUM(F382*'All Sales'!$L$1),0)</f>
        <v>0</v>
      </c>
      <c r="I382" t="s">
        <v>15</v>
      </c>
      <c r="J382" s="12">
        <f>SUM(Table8[[#This Row],[Sales Amount]]-Table8[[#This Row],[Targets ]])</f>
        <v>-8100</v>
      </c>
    </row>
    <row r="383" spans="1:10" x14ac:dyDescent="0.3">
      <c r="A383" s="2">
        <v>44501</v>
      </c>
      <c r="B383" t="s">
        <v>65</v>
      </c>
      <c r="C383" t="s">
        <v>66</v>
      </c>
      <c r="D383" t="s">
        <v>67</v>
      </c>
      <c r="E383" t="s">
        <v>22</v>
      </c>
      <c r="F383" s="4">
        <v>9683</v>
      </c>
      <c r="G383" s="4">
        <v>15000</v>
      </c>
      <c r="H383" s="4">
        <f>IF(F383&gt;=G383,SUM(F383*'All Sales'!$L$1),0)</f>
        <v>0</v>
      </c>
      <c r="I383" t="s">
        <v>43</v>
      </c>
      <c r="J383" s="12">
        <f>SUM(Table8[[#This Row],[Sales Amount]]-Table8[[#This Row],[Targets ]])</f>
        <v>-5317</v>
      </c>
    </row>
    <row r="384" spans="1:10" x14ac:dyDescent="0.3">
      <c r="A384" s="2">
        <v>44501</v>
      </c>
      <c r="B384" t="s">
        <v>44</v>
      </c>
      <c r="C384" t="s">
        <v>45</v>
      </c>
      <c r="D384" t="s">
        <v>46</v>
      </c>
      <c r="E384" t="s">
        <v>22</v>
      </c>
      <c r="F384" s="4">
        <v>14302.9</v>
      </c>
      <c r="G384" s="4">
        <v>15000</v>
      </c>
      <c r="H384" s="4">
        <f>IF(F384&gt;=G384,SUM(F384*'All Sales'!$L$1),0)</f>
        <v>0</v>
      </c>
      <c r="I384" t="s">
        <v>11</v>
      </c>
      <c r="J384" s="12">
        <f>SUM(Table8[[#This Row],[Sales Amount]]-Table8[[#This Row],[Targets ]])</f>
        <v>-697.10000000000036</v>
      </c>
    </row>
    <row r="385" spans="1:10" x14ac:dyDescent="0.3">
      <c r="A385" s="2">
        <v>44501</v>
      </c>
      <c r="B385" t="s">
        <v>19</v>
      </c>
      <c r="C385" t="s">
        <v>20</v>
      </c>
      <c r="D385" t="s">
        <v>21</v>
      </c>
      <c r="E385" t="s">
        <v>22</v>
      </c>
      <c r="F385" s="4">
        <v>16806.400000000001</v>
      </c>
      <c r="G385" s="4">
        <v>15000</v>
      </c>
      <c r="H385" s="4">
        <f>IF(F385&gt;=G385,SUM(F385*'All Sales'!$L$1),0)</f>
        <v>1680.6400000000003</v>
      </c>
      <c r="I385" t="s">
        <v>11</v>
      </c>
      <c r="J385" s="12">
        <f>SUM(Table8[[#This Row],[Sales Amount]]-Table8[[#This Row],[Targets ]])</f>
        <v>1806.4000000000015</v>
      </c>
    </row>
    <row r="386" spans="1:10" x14ac:dyDescent="0.3">
      <c r="A386" s="2">
        <v>44501</v>
      </c>
      <c r="B386" t="s">
        <v>37</v>
      </c>
      <c r="C386" t="s">
        <v>38</v>
      </c>
      <c r="D386" t="s">
        <v>39</v>
      </c>
      <c r="E386" t="s">
        <v>22</v>
      </c>
      <c r="F386" s="4">
        <v>20797.200000000004</v>
      </c>
      <c r="G386" s="4">
        <v>15000</v>
      </c>
      <c r="H386" s="4">
        <f>IF(F386&gt;=G386,SUM(F386*'All Sales'!$L$1),0)</f>
        <v>2079.7200000000007</v>
      </c>
      <c r="I386" t="s">
        <v>15</v>
      </c>
      <c r="J386" s="12">
        <f>SUM(Table8[[#This Row],[Sales Amount]]-Table8[[#This Row],[Targets ]])</f>
        <v>5797.2000000000044</v>
      </c>
    </row>
    <row r="387" spans="1:10" x14ac:dyDescent="0.3">
      <c r="A387" s="2">
        <v>44501</v>
      </c>
      <c r="B387" t="s">
        <v>65</v>
      </c>
      <c r="C387" t="s">
        <v>66</v>
      </c>
      <c r="D387" t="s">
        <v>67</v>
      </c>
      <c r="E387" t="s">
        <v>22</v>
      </c>
      <c r="F387" s="4">
        <v>26866</v>
      </c>
      <c r="G387" s="4">
        <v>15000</v>
      </c>
      <c r="H387" s="4">
        <f>IF(F387&gt;=G387,SUM(F387*'All Sales'!$L$1),0)</f>
        <v>2686.6000000000004</v>
      </c>
      <c r="I387" t="s">
        <v>43</v>
      </c>
      <c r="J387" s="12">
        <f>SUM(Table8[[#This Row],[Sales Amount]]-Table8[[#This Row],[Targets ]])</f>
        <v>11866</v>
      </c>
    </row>
    <row r="388" spans="1:10" x14ac:dyDescent="0.3">
      <c r="A388" s="2">
        <v>44531</v>
      </c>
      <c r="B388" t="s">
        <v>65</v>
      </c>
      <c r="C388" t="s">
        <v>66</v>
      </c>
      <c r="D388" t="s">
        <v>67</v>
      </c>
      <c r="E388" t="s">
        <v>22</v>
      </c>
      <c r="F388" s="4">
        <v>7009.2000000000007</v>
      </c>
      <c r="G388" s="4">
        <v>15000</v>
      </c>
      <c r="H388" s="4">
        <f>IF(F388&gt;=G388,SUM(F388*'All Sales'!$L$1),0)</f>
        <v>0</v>
      </c>
      <c r="I388" t="s">
        <v>15</v>
      </c>
      <c r="J388" s="12">
        <f>SUM(Table8[[#This Row],[Sales Amount]]-Table8[[#This Row],[Targets ]])</f>
        <v>-7990.7999999999993</v>
      </c>
    </row>
    <row r="389" spans="1:10" x14ac:dyDescent="0.3">
      <c r="A389" s="2">
        <v>44531</v>
      </c>
      <c r="B389" t="s">
        <v>53</v>
      </c>
      <c r="C389" t="s">
        <v>54</v>
      </c>
      <c r="D389" t="s">
        <v>55</v>
      </c>
      <c r="E389" t="s">
        <v>22</v>
      </c>
      <c r="F389" s="4">
        <v>7088.9</v>
      </c>
      <c r="G389" s="4">
        <v>15000</v>
      </c>
      <c r="H389" s="4">
        <f>IF(F389&gt;=G389,SUM(F389*'All Sales'!$L$1),0)</f>
        <v>0</v>
      </c>
      <c r="I389" t="s">
        <v>11</v>
      </c>
      <c r="J389" s="12">
        <f>SUM(Table8[[#This Row],[Sales Amount]]-Table8[[#This Row],[Targets ]])</f>
        <v>-7911.1</v>
      </c>
    </row>
    <row r="390" spans="1:10" x14ac:dyDescent="0.3">
      <c r="A390" s="2">
        <v>44531</v>
      </c>
      <c r="B390" t="s">
        <v>65</v>
      </c>
      <c r="C390" t="s">
        <v>66</v>
      </c>
      <c r="D390" t="s">
        <v>67</v>
      </c>
      <c r="E390" t="s">
        <v>22</v>
      </c>
      <c r="F390" s="4">
        <v>8095.5</v>
      </c>
      <c r="G390" s="4">
        <v>15000</v>
      </c>
      <c r="H390" s="4">
        <f>IF(F390&gt;=G390,SUM(F390*'All Sales'!$L$1),0)</f>
        <v>0</v>
      </c>
      <c r="I390" t="s">
        <v>11</v>
      </c>
      <c r="J390" s="12">
        <f>SUM(Table8[[#This Row],[Sales Amount]]-Table8[[#This Row],[Targets ]])</f>
        <v>-6904.5</v>
      </c>
    </row>
    <row r="391" spans="1:10" x14ac:dyDescent="0.3">
      <c r="A391" s="2">
        <v>44531</v>
      </c>
      <c r="B391" t="s">
        <v>19</v>
      </c>
      <c r="C391" t="s">
        <v>20</v>
      </c>
      <c r="D391" t="s">
        <v>21</v>
      </c>
      <c r="E391" t="s">
        <v>22</v>
      </c>
      <c r="F391" s="4">
        <v>8914.5</v>
      </c>
      <c r="G391" s="4">
        <v>15000</v>
      </c>
      <c r="H391" s="4">
        <f>IF(F391&gt;=G391,SUM(F391*'All Sales'!$L$1),0)</f>
        <v>0</v>
      </c>
      <c r="I391" t="s">
        <v>11</v>
      </c>
      <c r="J391" s="12">
        <f>SUM(Table8[[#This Row],[Sales Amount]]-Table8[[#This Row],[Targets ]])</f>
        <v>-6085.5</v>
      </c>
    </row>
    <row r="392" spans="1:10" x14ac:dyDescent="0.3">
      <c r="A392" t="s">
        <v>81</v>
      </c>
      <c r="F392" s="9">
        <f>SUBTOTAL(109,Table8[Sales Amount])</f>
        <v>7286551</v>
      </c>
      <c r="H392" s="9">
        <f>SUBTOTAL(109,Table8[Commission])</f>
        <v>572080.03999999992</v>
      </c>
      <c r="J392" s="31">
        <f>SUBTOTAL(109,Table8[Over/Under])</f>
        <v>1451550.9999999998</v>
      </c>
    </row>
  </sheetData>
  <mergeCells count="1">
    <mergeCell ref="A1:I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B786-8065-4E87-9B83-3019FC6A0D22}">
  <sheetPr>
    <tabColor rgb="FFFFC000"/>
  </sheetPr>
  <dimension ref="A1:C5"/>
  <sheetViews>
    <sheetView workbookViewId="0"/>
  </sheetViews>
  <sheetFormatPr defaultRowHeight="14.4" x14ac:dyDescent="0.3"/>
  <cols>
    <col min="2" max="2" width="13.6640625" bestFit="1" customWidth="1"/>
    <col min="3" max="3" width="12.77734375" customWidth="1"/>
  </cols>
  <sheetData>
    <row r="1" spans="1:3" x14ac:dyDescent="0.3">
      <c r="A1" t="s">
        <v>84</v>
      </c>
      <c r="B1" t="s">
        <v>85</v>
      </c>
      <c r="C1" t="s">
        <v>76</v>
      </c>
    </row>
    <row r="2" spans="1:3" x14ac:dyDescent="0.3">
      <c r="A2" t="s">
        <v>33</v>
      </c>
      <c r="B2" s="9">
        <f>Table9[[#Totals],[Sales Amount]]</f>
        <v>1945833.2000000004</v>
      </c>
      <c r="C2" s="9">
        <f>Table9[[#Totals],[Commission]]</f>
        <v>157168.13</v>
      </c>
    </row>
    <row r="3" spans="1:3" x14ac:dyDescent="0.3">
      <c r="A3" t="s">
        <v>26</v>
      </c>
      <c r="B3" s="9">
        <f>Table10[[#Totals],[Sales Amount]]</f>
        <v>1812496.3000000007</v>
      </c>
      <c r="C3" s="9">
        <f>Table10[[#Totals],[Commission]]</f>
        <v>138552.42000000001</v>
      </c>
    </row>
    <row r="4" spans="1:3" x14ac:dyDescent="0.3">
      <c r="A4" t="s">
        <v>10</v>
      </c>
      <c r="B4" s="9">
        <f>Table11[[#Totals],[Sales Amount]]</f>
        <v>1805833.5999999996</v>
      </c>
      <c r="C4" s="9">
        <f>Table11[[#Totals],[Commission]]</f>
        <v>147698.53000000003</v>
      </c>
    </row>
    <row r="5" spans="1:3" x14ac:dyDescent="0.3">
      <c r="A5" t="s">
        <v>22</v>
      </c>
      <c r="B5" s="4">
        <f>Table12[[#Totals],[Sales Amount]]</f>
        <v>1722387.8999999992</v>
      </c>
      <c r="C5" s="9">
        <f>Table12[[#Totals],[Commission]]</f>
        <v>128660.95999999998</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E50A-0BEE-477D-9297-DD0EF363C944}">
  <sheetPr>
    <tabColor rgb="FF00B050"/>
  </sheetPr>
  <dimension ref="A1:C16"/>
  <sheetViews>
    <sheetView workbookViewId="0">
      <selection activeCell="O14" sqref="O14"/>
    </sheetView>
  </sheetViews>
  <sheetFormatPr defaultRowHeight="14.4" x14ac:dyDescent="0.3"/>
  <cols>
    <col min="1" max="1" width="14.33203125" bestFit="1" customWidth="1"/>
    <col min="2" max="2" width="10" bestFit="1" customWidth="1"/>
    <col min="3" max="3" width="15" bestFit="1" customWidth="1"/>
  </cols>
  <sheetData>
    <row r="1" spans="1:3" ht="15.6" x14ac:dyDescent="0.3">
      <c r="A1" s="33" t="s">
        <v>6</v>
      </c>
      <c r="B1" t="s">
        <v>15</v>
      </c>
    </row>
    <row r="3" spans="1:3" x14ac:dyDescent="0.3">
      <c r="A3" s="15" t="s">
        <v>0</v>
      </c>
      <c r="B3" t="s">
        <v>98</v>
      </c>
      <c r="C3" t="s">
        <v>99</v>
      </c>
    </row>
    <row r="4" spans="1:3" x14ac:dyDescent="0.3">
      <c r="A4" s="16" t="s">
        <v>87</v>
      </c>
      <c r="B4">
        <v>137903.9</v>
      </c>
      <c r="C4" s="17">
        <v>5.283151277283505E-2</v>
      </c>
    </row>
    <row r="5" spans="1:3" x14ac:dyDescent="0.3">
      <c r="A5" s="16" t="s">
        <v>88</v>
      </c>
      <c r="B5">
        <v>264318.8</v>
      </c>
      <c r="C5" s="17">
        <v>0.10126154560023634</v>
      </c>
    </row>
    <row r="6" spans="1:3" x14ac:dyDescent="0.3">
      <c r="A6" s="16" t="s">
        <v>89</v>
      </c>
      <c r="B6">
        <v>361639.10000000003</v>
      </c>
      <c r="C6" s="17">
        <v>0.13854532562753175</v>
      </c>
    </row>
    <row r="7" spans="1:3" x14ac:dyDescent="0.3">
      <c r="A7" s="16" t="s">
        <v>90</v>
      </c>
      <c r="B7">
        <v>153625.5</v>
      </c>
      <c r="C7" s="17">
        <v>5.8854518004807482E-2</v>
      </c>
    </row>
    <row r="8" spans="1:3" x14ac:dyDescent="0.3">
      <c r="A8" s="16" t="s">
        <v>74</v>
      </c>
      <c r="B8">
        <v>250748.90000000002</v>
      </c>
      <c r="C8" s="17">
        <v>9.6062864887246413E-2</v>
      </c>
    </row>
    <row r="9" spans="1:3" x14ac:dyDescent="0.3">
      <c r="A9" s="16" t="s">
        <v>91</v>
      </c>
      <c r="B9">
        <v>237216.19999999998</v>
      </c>
      <c r="C9" s="17">
        <v>9.0878435636870258E-2</v>
      </c>
    </row>
    <row r="10" spans="1:3" x14ac:dyDescent="0.3">
      <c r="A10" s="16" t="s">
        <v>92</v>
      </c>
      <c r="B10">
        <v>117175.69999999998</v>
      </c>
      <c r="C10" s="17">
        <v>4.4890459887036459E-2</v>
      </c>
    </row>
    <row r="11" spans="1:3" x14ac:dyDescent="0.3">
      <c r="A11" s="16" t="s">
        <v>93</v>
      </c>
      <c r="B11">
        <v>276536.90000000002</v>
      </c>
      <c r="C11" s="17">
        <v>0.10594234655082424</v>
      </c>
    </row>
    <row r="12" spans="1:3" x14ac:dyDescent="0.3">
      <c r="A12" s="16" t="s">
        <v>94</v>
      </c>
      <c r="B12">
        <v>242845.1</v>
      </c>
      <c r="C12" s="17">
        <v>9.3034888806410879E-2</v>
      </c>
    </row>
    <row r="13" spans="1:3" x14ac:dyDescent="0.3">
      <c r="A13" s="16" t="s">
        <v>95</v>
      </c>
      <c r="B13">
        <v>194725.7</v>
      </c>
      <c r="C13" s="17">
        <v>7.4600162190839037E-2</v>
      </c>
    </row>
    <row r="14" spans="1:3" x14ac:dyDescent="0.3">
      <c r="A14" s="16" t="s">
        <v>96</v>
      </c>
      <c r="B14">
        <v>202718.6</v>
      </c>
      <c r="C14" s="17">
        <v>7.7662272823257647E-2</v>
      </c>
    </row>
    <row r="15" spans="1:3" x14ac:dyDescent="0.3">
      <c r="A15" s="16" t="s">
        <v>97</v>
      </c>
      <c r="B15">
        <v>170804</v>
      </c>
      <c r="C15" s="17">
        <v>6.5435667212104351E-2</v>
      </c>
    </row>
    <row r="16" spans="1:3" x14ac:dyDescent="0.3">
      <c r="A16" s="16" t="s">
        <v>86</v>
      </c>
      <c r="B16">
        <v>2610258.4000000004</v>
      </c>
      <c r="C16" s="1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P 8 D A A B Q S w M E F A A C A A g A S Z w n 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B J n C d 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Z w n V b J O 7 q / 6 A A A A Z A E A A B M A H A B G b 3 J t d W x h c y 9 T Z W N 0 a W 9 u M S 5 t I K I Y A C i g F A A A A A A A A A A A A A A A A A A A A A A A A A A A A G 1 P w W q D Q B C 9 C / 7 D s L k Y W A S F X h o 8 y G p P I b T V Q k u 3 h 6 2 O U V h n i 7 s m D S H / 3 g 3 S l k L n M v P e G + b N s 9 i 4 w R B U S 0 8 2 Y R A G t l c T t r B i h E e w T n U d g w w 0 u j A A X 5 W Z p w Y 9 I + w h L k w z j 0 g u u h s 0 x s K Q 8 8 B G T N z K J 4 u T l Y S 9 G m V h j q S N a q 0 s 8 j q H f J d v X 6 p a l s + i 3 M L 9 Y y 7 k j 1 f c 2 A N b 8 9 c C 9 T A O D q e M c c Z B G D 2 P Z L O U Q 0 m N a Q f a Z 0 l 6 4 + H D b B x W 7 q Q x + x 3 j n S F 8 W / P l 5 R U T v a I 9 Q n 3 6 w G u Y W r 3 7 n X p S Z D s z j c v x q 2 i j J R 4 / n 9 n C J t 7 c e Q U c f r o L h 2 8 + / c N f 1 m E w 0 H 9 u m y 9 Q S w E C L Q A U A A I A C A B J n C d V a n v 1 O q M A A A D 2 A A A A E g A A A A A A A A A A A A A A A A A A A A A A Q 2 9 u Z m l n L 1 B h Y 2 t h Z 2 U u e G 1 s U E s B A i 0 A F A A C A A g A S Z w n V Q / K 6 a u k A A A A 6 Q A A A B M A A A A A A A A A A A A A A A A A 7 w A A A F t D b 2 5 0 Z W 5 0 X 1 R 5 c G V z X S 5 4 b W x Q S w E C L Q A U A A I A C A B J n C d V s k 7 u r / o A A A B k A Q A A E w A A A A A A A A A A A A A A A A D g A Q A A R m 9 y b X V s Y X M v U 2 V j d G l v b j E u b V B L B Q Y A A A A A A w A D A M I A A A A 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z C A A A A A A A A B E 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m V 3 J T I w c 3 R h Z m 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i 0 w O S 0 w N 1 Q x N D o w M j o 1 N S 4 2 N z k 1 N D Y 3 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H N 0 Y W Z m L 0 F 1 d G 9 S Z W 1 v d m V k Q 2 9 s d W 1 u c z E u e 0 N v b H V t b j E s M H 0 m c X V v d D s s J n F 1 b 3 Q 7 U 2 V j d G l v b j E v b m V 3 I H N 0 Y W Z m L 0 F 1 d G 9 S Z W 1 v d m V k Q 2 9 s d W 1 u c z E u e 0 N v b H V t b j I s M X 0 m c X V v d D t d L C Z x d W 9 0 O 0 N v b H V t b k N v d W 5 0 J n F 1 b 3 Q 7 O j I s J n F 1 b 3 Q 7 S 2 V 5 Q 2 9 s d W 1 u T m F t Z X M m c X V v d D s 6 W 1 0 s J n F 1 b 3 Q 7 Q 2 9 s d W 1 u S W R l b n R p d G l l c y Z x d W 9 0 O z p b J n F 1 b 3 Q 7 U 2 V j d G l v b j E v b m V 3 I H N 0 Y W Z m L 0 F 1 d G 9 S Z W 1 v d m V k Q 2 9 s d W 1 u c z E u e 0 N v b H V t b j E s M H 0 m c X V v d D s s J n F 1 b 3 Q 7 U 2 V j d G l v b j E v b m V 3 I H N 0 Y W Z m L 0 F 1 d G 9 S Z W 1 v d m V k Q 2 9 s d W 1 u c z E u e 0 N v b H V t b j I s M X 0 m c X V v d D t d L C Z x d W 9 0 O 1 J l b G F 0 a W 9 u c 2 h p c E l u Z m 8 m c X V v d D s 6 W 1 1 9 I i A v P j w v U 3 R h Y m x l R W 5 0 c m l l c z 4 8 L 0 l 0 Z W 0 + P E l 0 Z W 0 + P E l 0 Z W 1 M b 2 N h d G l v b j 4 8 S X R l b V R 5 c G U + R m 9 y b X V s Y T w v S X R l b V R 5 c G U + P E l 0 Z W 1 Q Y X R o P l N l Y 3 R p b 2 4 x L 2 5 l d y U y M H N 0 Y W Z m L 1 N v d X J j Z T w v S X R l b V B h d G g + P C 9 J d G V t T G 9 j Y X R p b 2 4 + P F N 0 Y W J s Z U V u d H J p Z X M g L z 4 8 L 0 l 0 Z W 0 + P E l 0 Z W 0 + P E l 0 Z W 1 M b 2 N h d G l v b j 4 8 S X R l b V R 5 c G U + R m 9 y b X V s Y T w v S X R l b V R 5 c G U + P E l 0 Z W 1 Q Y X R o P l N l Y 3 R p b 2 4 x L 2 5 l d y U y M H N 0 Y W Z m L 0 N o Y W 5 n Z S U y M F R 5 c G U 8 L 0 l 0 Z W 1 Q Y X R o P j w v S X R l b U x v Y 2 F 0 a W 9 u P j x T d G F i b G V F b n R y a W V z I C 8 + P C 9 J d G V t P j w v S X R l b X M + P C 9 M b 2 N h b F B h Y 2 t h Z 2 V N Z X R h Z G F 0 Y U Z p b G U + F g A A A F B L B Q Y A A A A A A A A A A A A A A A A A A A A A A A A m A Q A A A Q A A A N C M n d 8 B F d E R j H o A w E / C l + s B A A A A l 8 / v E c L B 7 k + D V J j 4 f H h U f Q A A A A A C A A A A A A A Q Z g A A A A E A A C A A A A D I a I 5 w X C l v g Q l a W 4 E Z s q w 4 Z b L w Y Z n t 4 Q J O R 8 R b x M 9 u s w A A A A A O g A A A A A I A A C A A A A D H T y s 0 t L R N w H C a m n O P s s Z g e c y G x x a R O a b J 1 Q r E N 3 e b r V A A A A A z X M V 2 7 2 F D R P h D e b V Z H q 4 0 s 9 d + V b Z f C R 9 z U / S x C n O d I y n N i 7 7 M a p r 0 o f N O y z L S l d C j z E D Z C d e t / 1 t a I g d U 3 F 9 a D 1 Z 5 7 y w 3 5 g f F B I n e O 6 K r / U A A A A A b 2 c a T M O U / D T a 5 x S w i p Q 6 p k w j Y F 1 z 5 D O X 5 K W D 0 l H K w q J v h i y 0 K B y P 1 k b D R N w p 3 R / j h w 5 1 Y + O R D T U F A D 1 9 Q S J r h < / D a t a M a s h u p > 
</file>

<file path=customXml/item3.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2A510-48B6-43F9-AAB2-E3FA724FCB5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8D72DFE-E107-41E5-9008-EA6F1B19DD42}">
  <ds:schemaRefs>
    <ds:schemaRef ds:uri="http://schemas.microsoft.com/DataMashup"/>
  </ds:schemaRefs>
</ds:datastoreItem>
</file>

<file path=customXml/itemProps3.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2D493F-1B21-493B-8C3B-146983EC30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 Sheet</vt:lpstr>
      <vt:lpstr>All Sales</vt:lpstr>
      <vt:lpstr>North</vt:lpstr>
      <vt:lpstr>South</vt:lpstr>
      <vt:lpstr>East</vt:lpstr>
      <vt:lpstr>West</vt:lpstr>
      <vt:lpstr>Sales Data</vt:lpstr>
      <vt:lpstr>Chart</vt:lpstr>
      <vt:lpstr>Sales Analysis</vt:lpstr>
      <vt:lpstr>New staff</vt:lpstr>
      <vt:lpstr>North!Criteria</vt:lpstr>
      <vt:lpstr>North!Extract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2022-09-07T14:41:30Z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