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sem 3 mca\Business analytics\"/>
    </mc:Choice>
  </mc:AlternateContent>
  <xr:revisionPtr revIDLastSave="0" documentId="13_ncr:1_{81098D98-570F-49F7-BA8E-70511F2A982E}" xr6:coauthVersionLast="47" xr6:coauthVersionMax="47" xr10:uidLastSave="{00000000-0000-0000-0000-000000000000}"/>
  <bookViews>
    <workbookView xWindow="-110" yWindow="-110" windowWidth="19420" windowHeight="11020" tabRatio="699" xr2:uid="{DD3D026F-303F-4A36-823A-9C18B97D4865}"/>
  </bookViews>
  <sheets>
    <sheet name="ExpenseTable" sheetId="1" r:id="rId1"/>
    <sheet name="Dashboard" sheetId="11" r:id="rId2"/>
    <sheet name="Pivot and charts" sheetId="10" r:id="rId3"/>
    <sheet name="Category-wise Expense" sheetId="3" r:id="rId4"/>
    <sheet name="Monthly Expense Trend" sheetId="4" r:id="rId5"/>
    <sheet name="Payment Method Summary" sheetId="5" r:id="rId6"/>
    <sheet name="Budget vs Actual" sheetId="6" r:id="rId7"/>
  </sheets>
  <definedNames>
    <definedName name="Slicer_Amount">#N/A</definedName>
    <definedName name="Slicer_Amount1">#N/A</definedName>
    <definedName name="Slicer_Amount2">#N/A</definedName>
    <definedName name="Slicer_Budget">#N/A</definedName>
    <definedName name="Slicer_Category">#N/A</definedName>
    <definedName name="Slicer_Date">#N/A</definedName>
    <definedName name="Slicer_Expense_Status.">#N/A</definedName>
    <definedName name="Slicer_Month">#N/A</definedName>
    <definedName name="Slicer_Payment_Metho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1" l="1"/>
  <c r="B6" i="11"/>
  <c r="B5" i="11"/>
  <c r="B4" i="11"/>
  <c r="B3" i="11"/>
  <c r="B6" i="10"/>
  <c r="B7" i="10"/>
  <c r="B5" i="10"/>
  <c r="B4" i="10"/>
  <c r="B3" i="10"/>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J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I2" i="1"/>
  <c r="H2" i="1"/>
</calcChain>
</file>

<file path=xl/sharedStrings.xml><?xml version="1.0" encoding="utf-8"?>
<sst xmlns="http://schemas.openxmlformats.org/spreadsheetml/2006/main" count="674" uniqueCount="94">
  <si>
    <t>Date</t>
  </si>
  <si>
    <t>Category</t>
  </si>
  <si>
    <t>Description</t>
  </si>
  <si>
    <t>Amount (₹)</t>
  </si>
  <si>
    <t>Payment Method</t>
  </si>
  <si>
    <t>Month</t>
  </si>
  <si>
    <t>Budget (₹)</t>
  </si>
  <si>
    <t>Food</t>
  </si>
  <si>
    <t>Breakfast</t>
  </si>
  <si>
    <t>Cash</t>
  </si>
  <si>
    <t>January</t>
  </si>
  <si>
    <t>Transport</t>
  </si>
  <si>
    <t>Cab to office</t>
  </si>
  <si>
    <t>UPI</t>
  </si>
  <si>
    <t>Groceries</t>
  </si>
  <si>
    <t>Vegetables</t>
  </si>
  <si>
    <t>Card</t>
  </si>
  <si>
    <t>Entertainment</t>
  </si>
  <si>
    <t>Netflix Subscription</t>
  </si>
  <si>
    <t>Utilities</t>
  </si>
  <si>
    <t>Electricity Bill</t>
  </si>
  <si>
    <t>Shopping</t>
  </si>
  <si>
    <t>Shoes</t>
  </si>
  <si>
    <t>Rent</t>
  </si>
  <si>
    <t>House Rent</t>
  </si>
  <si>
    <t>Bank Transfer</t>
  </si>
  <si>
    <t>Dinner</t>
  </si>
  <si>
    <t>Health</t>
  </si>
  <si>
    <t>Medicine</t>
  </si>
  <si>
    <t>Bus Pass</t>
  </si>
  <si>
    <t>Monthly Groceries</t>
  </si>
  <si>
    <t>Internet Bill</t>
  </si>
  <si>
    <t>Lunch</t>
  </si>
  <si>
    <t>Movie Ticket</t>
  </si>
  <si>
    <t>Gym Membership</t>
  </si>
  <si>
    <t>Clothes</t>
  </si>
  <si>
    <t>Snacks</t>
  </si>
  <si>
    <t>Milk &amp; Bread</t>
  </si>
  <si>
    <t>Water Bill</t>
  </si>
  <si>
    <t>Fuel</t>
  </si>
  <si>
    <t>Doctor Visit</t>
  </si>
  <si>
    <t>Game Subscription</t>
  </si>
  <si>
    <t>Bag</t>
  </si>
  <si>
    <t>LPG Refill</t>
  </si>
  <si>
    <t>Fruits</t>
  </si>
  <si>
    <t>Taxi</t>
  </si>
  <si>
    <t>Party</t>
  </si>
  <si>
    <t>First Aid Kit</t>
  </si>
  <si>
    <t>February</t>
  </si>
  <si>
    <t>Cab</t>
  </si>
  <si>
    <t>Rice &amp; Pulses</t>
  </si>
  <si>
    <t>T-Shirt</t>
  </si>
  <si>
    <t>Medicines</t>
  </si>
  <si>
    <t>OTT Subscription</t>
  </si>
  <si>
    <t>Gym</t>
  </si>
  <si>
    <t>Jeans</t>
  </si>
  <si>
    <t>Milk</t>
  </si>
  <si>
    <t>Movie</t>
  </si>
  <si>
    <t>Auto</t>
  </si>
  <si>
    <t>Monthly Grocery</t>
  </si>
  <si>
    <t>Checkup</t>
  </si>
  <si>
    <t>Watch</t>
  </si>
  <si>
    <t>LPG</t>
  </si>
  <si>
    <t>March</t>
  </si>
  <si>
    <t>Netflix</t>
  </si>
  <si>
    <t>Internet</t>
  </si>
  <si>
    <t>Electricity</t>
  </si>
  <si>
    <t>Doctor</t>
  </si>
  <si>
    <t>Belt</t>
  </si>
  <si>
    <t>April</t>
  </si>
  <si>
    <t>May</t>
  </si>
  <si>
    <t>Budget Difference</t>
  </si>
  <si>
    <r>
      <t>Expense Status</t>
    </r>
    <r>
      <rPr>
        <sz val="11"/>
        <color theme="1"/>
        <rFont val="Calibri"/>
        <family val="2"/>
        <scheme val="minor"/>
      </rPr>
      <t>.</t>
    </r>
  </si>
  <si>
    <t>Year</t>
  </si>
  <si>
    <t>Row Labels</t>
  </si>
  <si>
    <t>Grand Total</t>
  </si>
  <si>
    <t>Sum of Amount (₹)</t>
  </si>
  <si>
    <t>Sum of Budget (₹)</t>
  </si>
  <si>
    <t>KPI</t>
  </si>
  <si>
    <t>Total Expense</t>
  </si>
  <si>
    <t>Average Expense</t>
  </si>
  <si>
    <t>Highest Expense Category</t>
  </si>
  <si>
    <t>Total Budget</t>
  </si>
  <si>
    <t>Value (calculated)</t>
  </si>
  <si>
    <t>Total spending till date</t>
  </si>
  <si>
    <t>Avg per transaction</t>
  </si>
  <si>
    <t>Most spent category</t>
  </si>
  <si>
    <t>Planned spending</t>
  </si>
  <si>
    <t>Under Budget ✅</t>
  </si>
  <si>
    <t>Category-wise Expense</t>
  </si>
  <si>
    <t>Monthly Expense Trend</t>
  </si>
  <si>
    <t>Payment Method Summary</t>
  </si>
  <si>
    <t>Budget vs Actual</t>
  </si>
  <si>
    <t>Expense Tracker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</si>
</sst>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8"/>
      <color theme="1"/>
      <name val="Times New Roman"/>
      <family val="1"/>
    </font>
    <font>
      <sz val="18"/>
      <color theme="1"/>
      <name val="Times New Roman"/>
      <family val="1"/>
    </font>
    <font>
      <sz val="14"/>
      <color theme="1"/>
      <name val="Calibri"/>
      <family val="2"/>
      <scheme val="minor"/>
    </font>
    <font>
      <b/>
      <sz val="14"/>
      <color theme="1"/>
      <name val="Calibri"/>
      <family val="2"/>
      <scheme val="minor"/>
    </font>
    <font>
      <b/>
      <sz val="10"/>
      <color theme="1"/>
      <name val="Times New Roman"/>
      <family val="1"/>
    </font>
    <font>
      <b/>
      <sz val="18"/>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center" vertical="center" wrapText="1"/>
    </xf>
    <xf numFmtId="0" fontId="0" fillId="0" borderId="0" xfId="0"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wrapText="1"/>
    </xf>
    <xf numFmtId="0" fontId="3" fillId="0" borderId="0" xfId="0" quotePrefix="1" applyFont="1" applyAlignment="1">
      <alignment horizontal="center" vertical="center" wrapText="1"/>
    </xf>
    <xf numFmtId="0" fontId="3" fillId="0" borderId="0" xfId="0" applyFont="1" applyAlignment="1">
      <alignment horizontal="center" vertical="center"/>
    </xf>
    <xf numFmtId="0" fontId="4" fillId="0" borderId="1" xfId="0" pivotButton="1" applyFont="1" applyBorder="1" applyAlignment="1">
      <alignment horizontal="center"/>
    </xf>
    <xf numFmtId="0" fontId="4" fillId="0" borderId="1" xfId="0" applyFont="1" applyBorder="1" applyAlignment="1">
      <alignment horizontal="center"/>
    </xf>
    <xf numFmtId="0" fontId="5" fillId="0" borderId="0" xfId="0" applyFont="1"/>
    <xf numFmtId="0" fontId="5" fillId="0" borderId="0" xfId="0" applyFont="1" applyAlignment="1">
      <alignment horizontal="left"/>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xf>
    <xf numFmtId="0" fontId="0" fillId="3" borderId="0" xfId="0" applyFill="1"/>
    <xf numFmtId="0" fontId="6" fillId="3" borderId="5" xfId="0" applyFont="1" applyFill="1" applyBorder="1" applyAlignment="1">
      <alignment horizontal="center" vertical="center" wrapText="1"/>
    </xf>
    <xf numFmtId="0" fontId="6" fillId="3" borderId="0" xfId="0" quotePrefix="1" applyFont="1" applyFill="1" applyAlignment="1">
      <alignment horizontal="center" vertical="center" wrapText="1"/>
    </xf>
    <xf numFmtId="0" fontId="6" fillId="3" borderId="6" xfId="0" applyFont="1" applyFill="1" applyBorder="1" applyAlignment="1">
      <alignment horizontal="center"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wrapText="1"/>
    </xf>
    <xf numFmtId="0" fontId="7" fillId="2" borderId="0" xfId="0" applyFont="1" applyFill="1" applyAlignment="1">
      <alignment horizontal="center"/>
    </xf>
    <xf numFmtId="0" fontId="0" fillId="0" borderId="0" xfId="0" applyNumberFormat="1"/>
  </cellXfs>
  <cellStyles count="1">
    <cellStyle name="Normal" xfId="0" builtinId="0"/>
  </cellStyles>
  <dxfs count="87">
    <dxf>
      <font>
        <color rgb="FF9C0006"/>
      </font>
    </dxf>
    <dxf>
      <font>
        <color rgb="FF9C0006"/>
      </font>
      <fill>
        <patternFill>
          <bgColor rgb="FFFFC7CE"/>
        </patternFill>
      </fill>
    </dxf>
    <dxf>
      <font>
        <color rgb="FF006100"/>
      </font>
      <fill>
        <patternFill>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[Expense_Data.xlsx]Category-wise Expense!Category-wise Expense</c:name>
    <c:fmtId val="24"/>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a:t>CateGory</a:t>
            </a:r>
          </a:p>
        </c:rich>
      </c:tx>
      <c:layout>
        <c:manualLayout>
          <c:xMode val="edge"/>
          <c:yMode val="edge"/>
          <c:x val="0.43291827772063435"/>
          <c:y val="4.0164447295779997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pivotFmt>
      <c:pivotFmt>
        <c:idx val="2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09290191431036"/>
          <c:y val="0.19197885368866319"/>
          <c:w val="0.74243157494781009"/>
          <c:h val="0.52234566135715477"/>
        </c:manualLayout>
      </c:layout>
      <c:bar3DChart>
        <c:barDir val="col"/>
        <c:grouping val="standard"/>
        <c:varyColors val="0"/>
        <c:ser>
          <c:idx val="0"/>
          <c:order val="0"/>
          <c:tx>
            <c:strRef>
              <c:f>'Category-wise Expense'!$B$3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'Category-wise Expense'!$A$4:$A$12</c:f>
              <c:strCache>
                <c:ptCount val="8"/>
                <c:pt idx="0">
                  <c:v>Entertainment</c:v>
                </c:pt>
                <c:pt idx="1">
                  <c:v>Food</c:v>
                </c:pt>
                <c:pt idx="2">
                  <c:v>Groceries</c:v>
                </c:pt>
                <c:pt idx="3">
                  <c:v>Health</c:v>
                </c:pt>
                <c:pt idx="4">
                  <c:v>Rent</c:v>
                </c:pt>
                <c:pt idx="5">
                  <c:v>Shopping</c:v>
                </c:pt>
                <c:pt idx="6">
                  <c:v>Transport</c:v>
                </c:pt>
                <c:pt idx="7">
                  <c:v>Utilities</c:v>
                </c:pt>
              </c:strCache>
            </c:strRef>
          </c:cat>
          <c:val>
            <c:numRef>
              <c:f>'Category-wise Expense'!$B$4:$B$12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00-9A0C-4AC5-B154-31EFBB174775}"/>
            </c:ext>
          </c:extLst>
        </c:ser>
        <c:dLbls>
          <c:showLegendKey val="0"/>
          <c:showVal val="1"/>
          <c:showCatName val="0"/>
          <c:showSerName val="0"/>
          <c:showPercent val="0"/>
          <c:showBubbleSize val="0"/>
        </c:dLbls>
        <c:gapWidth val="150"/>
        <c:gapDepth val="0"/>
        <c:shape val="box"/>
        <c:axId val="1095859744"/>
        <c:axId val="1095862144"/>
        <c:axId val="1097093600"/>
      </c:bar3DChart>
      <c:catAx>
        <c:axId val="109585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95862144"/>
        <c:crosses val="autoZero"/>
        <c:auto val="1"/>
        <c:lblAlgn val="ctr"/>
        <c:lblOffset val="100"/>
        <c:noMultiLvlLbl val="0"/>
      </c:catAx>
      <c:valAx>
        <c:axId val="10958621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95859744"/>
        <c:crosses val="autoZero"/>
        <c:crossBetween val="between"/>
      </c:valAx>
      <c:serAx>
        <c:axId val="1097093600"/>
        <c:scaling>
          <c:orientation val="minMax"/>
        </c:scaling>
        <c:delete val="0"/>
        <c:axPos val="b"/>
        <c:majorTickMark val="out"/>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95862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Budget vs Actual</a:t>
            </a:r>
          </a:p>
        </c:rich>
      </c:tx>
      <c:overlay val="0"/>
    </c:title>
    <c:autoTitleDeleted val="0"/>
    <c:view3D>
      <c:rotX val="15"/>
      <c:rotY val="20"/>
      <c:rAngAx val="0"/>
    </c:view3D>
    <c:floor>
      <c:thickness val="0"/>
    </c:floor>
    <c:sideWall>
      <c:thickness val="0"/>
    </c:sideWall>
    <c:backWall>
      <c:thickness val="0"/>
    </c:backWall>
    <c:plotArea>
      <c:layout/>
      <c:bar3DChart>
        <c:barDir val="col"/>
        <c:grouping val="standard"/>
        <c:varyColors val="0"/>
        <c:ser>
          <c:idx val="0"/>
          <c:order val="0"/>
          <c:tx>
            <c:v>10092</c:v>
          </c:tx>
          <c:spPr>
            <a:ln>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9"/>
              <c:pt idx="0">
                <c:v>Food</c:v>
              </c:pt>
              <c:pt idx="1">
                <c:v>Groceries</c:v>
              </c:pt>
              <c:pt idx="2">
                <c:v>Health</c:v>
              </c:pt>
              <c:pt idx="3">
                <c:v>Rent</c:v>
              </c:pt>
              <c:pt idx="4">
                <c:v>Shopping</c:v>
              </c:pt>
              <c:pt idx="5">
                <c:v>Transport</c:v>
              </c:pt>
              <c:pt idx="6">
                <c:v>Utilities</c:v>
              </c:pt>
              <c:pt idx="7">
                <c:v>Grand Total</c:v>
              </c:pt>
            </c:strLit>
          </c:cat>
          <c:val>
            <c:numLit>
              <c:formatCode>General</c:formatCode>
              <c:ptCount val="9"/>
              <c:pt idx="0">
                <c:v>8500</c:v>
              </c:pt>
              <c:pt idx="1">
                <c:v>22950</c:v>
              </c:pt>
              <c:pt idx="2">
                <c:v>10900</c:v>
              </c:pt>
              <c:pt idx="3">
                <c:v>93500</c:v>
              </c:pt>
              <c:pt idx="4">
                <c:v>21200</c:v>
              </c:pt>
              <c:pt idx="5">
                <c:v>10990</c:v>
              </c:pt>
              <c:pt idx="6">
                <c:v>18150</c:v>
              </c:pt>
              <c:pt idx="7">
                <c:v>196282</c:v>
              </c:pt>
            </c:numLit>
          </c:val>
          <c:extLst>
            <c:ext xmlns:c16="http://schemas.microsoft.com/office/drawing/2014/chart" uri="{C3380CC4-5D6E-409C-BE32-E72D297353CC}">
              <c16:uniqueId val="{00000000-1C85-4BB8-A2CD-AFE03104110E}"/>
            </c:ext>
          </c:extLst>
        </c:ser>
        <c:ser>
          <c:idx val="1"/>
          <c:order val="1"/>
          <c:tx>
            <c:v>34000</c:v>
          </c:tx>
          <c:spPr>
            <a:ln>
              <a:prstDash val="solid"/>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9"/>
              <c:pt idx="0">
                <c:v>Food</c:v>
              </c:pt>
              <c:pt idx="1">
                <c:v>Groceries</c:v>
              </c:pt>
              <c:pt idx="2">
                <c:v>Health</c:v>
              </c:pt>
              <c:pt idx="3">
                <c:v>Rent</c:v>
              </c:pt>
              <c:pt idx="4">
                <c:v>Shopping</c:v>
              </c:pt>
              <c:pt idx="5">
                <c:v>Transport</c:v>
              </c:pt>
              <c:pt idx="6">
                <c:v>Utilities</c:v>
              </c:pt>
              <c:pt idx="7">
                <c:v>Grand Total</c:v>
              </c:pt>
            </c:strLit>
          </c:cat>
          <c:val>
            <c:numLit>
              <c:formatCode>General</c:formatCode>
              <c:ptCount val="9"/>
              <c:pt idx="0">
                <c:v>108000</c:v>
              </c:pt>
              <c:pt idx="1">
                <c:v>95000</c:v>
              </c:pt>
              <c:pt idx="2">
                <c:v>25500</c:v>
              </c:pt>
              <c:pt idx="3">
                <c:v>90000</c:v>
              </c:pt>
              <c:pt idx="4">
                <c:v>45000</c:v>
              </c:pt>
              <c:pt idx="5">
                <c:v>24000</c:v>
              </c:pt>
              <c:pt idx="6">
                <c:v>47500</c:v>
              </c:pt>
              <c:pt idx="7">
                <c:v>469000</c:v>
              </c:pt>
            </c:numLit>
          </c:val>
          <c:extLst>
            <c:ext xmlns:c16="http://schemas.microsoft.com/office/drawing/2014/chart" uri="{C3380CC4-5D6E-409C-BE32-E72D297353CC}">
              <c16:uniqueId val="{00000001-1C85-4BB8-A2CD-AFE03104110E}"/>
            </c:ext>
          </c:extLst>
        </c:ser>
        <c:dLbls>
          <c:showLegendKey val="0"/>
          <c:showVal val="1"/>
          <c:showCatName val="0"/>
          <c:showSerName val="0"/>
          <c:showPercent val="0"/>
          <c:showBubbleSize val="0"/>
        </c:dLbls>
        <c:gapWidth val="150"/>
        <c:shape val="box"/>
        <c:axId val="10"/>
        <c:axId val="100"/>
        <c:axId val="1097100320"/>
      </c:bar3DChart>
      <c:catAx>
        <c:axId val="10"/>
        <c:scaling>
          <c:orientation val="minMax"/>
        </c:scaling>
        <c:delete val="0"/>
        <c:axPos val="b"/>
        <c:title>
          <c:overlay val="0"/>
        </c:title>
        <c:numFmt formatCode="General" sourceLinked="1"/>
        <c:majorTickMark val="out"/>
        <c:minorTickMark val="none"/>
        <c:tickLblPos val="nextTo"/>
        <c:crossAx val="100"/>
        <c:crosses val="autoZero"/>
        <c:auto val="0"/>
        <c:lblAlgn val="ctr"/>
        <c:lblOffset val="100"/>
        <c:noMultiLvlLbl val="0"/>
      </c:catAx>
      <c:valAx>
        <c:axId val="100"/>
        <c:scaling>
          <c:orientation val="minMax"/>
        </c:scaling>
        <c:delete val="0"/>
        <c:axPos val="l"/>
        <c:majorGridlines/>
        <c:title>
          <c:overlay val="0"/>
        </c:title>
        <c:numFmt formatCode="General" sourceLinked="1"/>
        <c:majorTickMark val="out"/>
        <c:minorTickMark val="none"/>
        <c:tickLblPos val="nextTo"/>
        <c:crossAx val="10"/>
        <c:crosses val="autoZero"/>
        <c:crossBetween val="between"/>
      </c:valAx>
      <c:serAx>
        <c:axId val="1097100320"/>
        <c:scaling>
          <c:orientation val="minMax"/>
        </c:scaling>
        <c:delete val="0"/>
        <c:axPos val="b"/>
        <c:majorTickMark val="out"/>
        <c:minorTickMark val="none"/>
        <c:tickLblPos val="nextTo"/>
        <c:crossAx val="100"/>
        <c:crosses val="autoZero"/>
      </c:ser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[Expense_Data.xlsx]Category-wise Expense!Category-wise Expense</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“Expense Distribution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5512204724409448"/>
          <c:y val="0.2476759887772649"/>
          <c:w val="0.41564020122484691"/>
          <c:h val="0.6879561951307811"/>
        </c:manualLayout>
      </c:layout>
      <c:pieChart>
        <c:varyColors val="1"/>
        <c:ser>
          <c:idx val="0"/>
          <c:order val="0"/>
          <c:tx>
            <c:strRef>
              <c:f>'Category-wise Expense'!$B$3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FA-40E1-8AE9-0F618A81A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FA-40E1-8AE9-0F618A81A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FA-40E1-8AE9-0F618A81AD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FA-40E1-8AE9-0F618A81AD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FA-40E1-8AE9-0F618A81AD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FA-40E1-8AE9-0F618A81AD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FA-40E1-8AE9-0F618A81AD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FA-40E1-8AE9-0F618A81ADED}"/>
              </c:ext>
            </c:extLst>
          </c:dPt>
          <c:cat>
            <c:strRef>
              <c:f>'Category-wise Expense'!$A$4:$A$12</c:f>
              <c:strCache>
                <c:ptCount val="8"/>
                <c:pt idx="0">
                  <c:v>Entertainment</c:v>
                </c:pt>
                <c:pt idx="1">
                  <c:v>Food</c:v>
                </c:pt>
                <c:pt idx="2">
                  <c:v>Groceries</c:v>
                </c:pt>
                <c:pt idx="3">
                  <c:v>Health</c:v>
                </c:pt>
                <c:pt idx="4">
                  <c:v>Rent</c:v>
                </c:pt>
                <c:pt idx="5">
                  <c:v>Shopping</c:v>
                </c:pt>
                <c:pt idx="6">
                  <c:v>Transport</c:v>
                </c:pt>
                <c:pt idx="7">
                  <c:v>Utilities</c:v>
                </c:pt>
              </c:strCache>
            </c:strRef>
          </c:cat>
          <c:val>
            <c:numRef>
              <c:f>'Category-wise Expense'!$B$4:$B$12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10-18FA-40E1-8AE9-0F618A81AD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[Expense_Data.xlsx]Monthly Expense Trend!Monthly Expense Trend</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Expense Trend (Jan–Mar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Expense Trend'!$B$3</c:f>
              <c:strCache>
                <c:ptCount val="1"/>
                <c:pt idx="0">
                  <c:v>Total</c:v>
                </c:pt>
              </c:strCache>
            </c:strRef>
          </c:tx>
          <c:spPr>
            <a:ln w="28575" cap="rnd">
              <a:solidFill>
                <a:schemeClr val="accent1"/>
              </a:solidFill>
              <a:round/>
            </a:ln>
            <a:effectLst/>
          </c:spPr>
          <c:marker>
            <c:symbol val="none"/>
          </c:marker>
          <c:cat>
            <c:strRef>
              <c:f>'Monthly Expense Trend'!$A$4:$A$9</c:f>
              <c:strCache>
                <c:ptCount val="5"/>
                <c:pt idx="0">
                  <c:v>January</c:v>
                </c:pt>
                <c:pt idx="1">
                  <c:v>February</c:v>
                </c:pt>
                <c:pt idx="2">
                  <c:v>March</c:v>
                </c:pt>
                <c:pt idx="3">
                  <c:v>April</c:v>
                </c:pt>
                <c:pt idx="4">
                  <c:v>May</c:v>
                </c:pt>
              </c:strCache>
            </c:strRef>
          </c:cat>
          <c:val>
            <c:numRef>
              <c:f>'Monthly Expense Trend'!$B$4:$B$9</c:f>
              <c:numCache>
                <c:formatCode>General</c:formatCode>
                <c:ptCount val="5"/>
                <c:pt idx="0">
                  <c:v>42898</c:v>
                </c:pt>
                <c:pt idx="1">
                  <c:v>40979</c:v>
                </c:pt>
                <c:pt idx="2">
                  <c:v>39248</c:v>
                </c:pt>
                <c:pt idx="3">
                  <c:v>40378</c:v>
                </c:pt>
                <c:pt idx="4">
                  <c:v>32779</c:v>
                </c:pt>
              </c:numCache>
            </c:numRef>
          </c:val>
          <c:smooth val="0"/>
          <c:extLst>
            <c:ext xmlns:c16="http://schemas.microsoft.com/office/drawing/2014/chart" uri="{C3380CC4-5D6E-409C-BE32-E72D297353CC}">
              <c16:uniqueId val="{00000000-F033-4D48-8D70-90A484A51E10}"/>
            </c:ext>
          </c:extLst>
        </c:ser>
        <c:dLbls>
          <c:showLegendKey val="0"/>
          <c:showVal val="0"/>
          <c:showCatName val="0"/>
          <c:showSerName val="0"/>
          <c:showPercent val="0"/>
          <c:showBubbleSize val="0"/>
        </c:dLbls>
        <c:smooth val="0"/>
        <c:axId val="1827272831"/>
        <c:axId val="1827273311"/>
      </c:lineChart>
      <c:catAx>
        <c:axId val="18272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73311"/>
        <c:crosses val="autoZero"/>
        <c:auto val="1"/>
        <c:lblAlgn val="ctr"/>
        <c:lblOffset val="100"/>
        <c:noMultiLvlLbl val="0"/>
      </c:catAx>
      <c:valAx>
        <c:axId val="18272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[Expense_Data.xlsx]Payment Method Summary!Payment Method Summary</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“Payment Method Summary”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 Summary'!$B$3</c:f>
              <c:strCache>
                <c:ptCount val="1"/>
                <c:pt idx="0">
                  <c:v>Total</c:v>
                </c:pt>
              </c:strCache>
            </c:strRef>
          </c:tx>
          <c:spPr>
            <a:solidFill>
              <a:schemeClr val="accent1"/>
            </a:solidFill>
            <a:ln>
              <a:noFill/>
            </a:ln>
            <a:effectLst/>
          </c:spPr>
          <c:invertIfNegative val="0"/>
          <c:cat>
            <c:strRef>
              <c:f>'Payment Method Summary'!$A$4:$A$8</c:f>
              <c:strCache>
                <c:ptCount val="4"/>
                <c:pt idx="0">
                  <c:v>Bank Transfer</c:v>
                </c:pt>
                <c:pt idx="1">
                  <c:v>Card</c:v>
                </c:pt>
                <c:pt idx="2">
                  <c:v>Cash</c:v>
                </c:pt>
                <c:pt idx="3">
                  <c:v>UPI</c:v>
                </c:pt>
              </c:strCache>
            </c:strRef>
          </c:cat>
          <c:val>
            <c:numRef>
              <c:f>'Payment Method Summary'!$B$4:$B$8</c:f>
              <c:numCache>
                <c:formatCode>General</c:formatCode>
                <c:ptCount val="4"/>
                <c:pt idx="0">
                  <c:v>93500</c:v>
                </c:pt>
                <c:pt idx="1">
                  <c:v>55500</c:v>
                </c:pt>
                <c:pt idx="2">
                  <c:v>16470</c:v>
                </c:pt>
                <c:pt idx="3">
                  <c:v>30812</c:v>
                </c:pt>
              </c:numCache>
            </c:numRef>
          </c:val>
          <c:extLst>
            <c:ext xmlns:c16="http://schemas.microsoft.com/office/drawing/2014/chart" uri="{C3380CC4-5D6E-409C-BE32-E72D297353CC}">
              <c16:uniqueId val="{00000000-F337-4DCE-B8E6-6B5292F5AFB8}"/>
            </c:ext>
          </c:extLst>
        </c:ser>
        <c:dLbls>
          <c:showLegendKey val="0"/>
          <c:showVal val="0"/>
          <c:showCatName val="0"/>
          <c:showSerName val="0"/>
          <c:showPercent val="0"/>
          <c:showBubbleSize val="0"/>
        </c:dLbls>
        <c:gapWidth val="219"/>
        <c:overlap val="-27"/>
        <c:axId val="1827331391"/>
        <c:axId val="1827338591"/>
      </c:barChart>
      <c:catAx>
        <c:axId val="182733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338591"/>
        <c:crosses val="autoZero"/>
        <c:auto val="1"/>
        <c:lblAlgn val="ctr"/>
        <c:lblOffset val="100"/>
        <c:noMultiLvlLbl val="0"/>
      </c:catAx>
      <c:valAx>
        <c:axId val="1827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33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[Expense_Data.xlsx]Budget vs Actual!Budget vs Actual</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'Budget vs Actual'!$B$3</c:f>
              <c:strCache>
                <c:ptCount val="1"/>
                <c:pt idx="0">
                  <c:v>Sum of Amount (₹)</c:v>
                </c:pt>
              </c:strCache>
            </c:strRef>
          </c:tx>
          <c:spPr>
            <a:solidFill>
              <a:schemeClr val="accent1"/>
            </a:solidFill>
            <a:ln>
              <a:noFill/>
            </a:ln>
            <a:effectLst/>
          </c:spPr>
          <c:invertIfNegative val="0"/>
          <c:cat>
            <c:strRef>
              <c:f>'Budget vs Actual'!$A$4:$A$12</c:f>
              <c:strCache>
                <c:ptCount val="8"/>
                <c:pt idx="0">
                  <c:v>Entertainment</c:v>
                </c:pt>
                <c:pt idx="1">
                  <c:v>Food</c:v>
                </c:pt>
                <c:pt idx="2">
                  <c:v>Groceries</c:v>
                </c:pt>
                <c:pt idx="3">
                  <c:v>Health</c:v>
                </c:pt>
                <c:pt idx="4">
                  <c:v>Rent</c:v>
                </c:pt>
                <c:pt idx="5">
                  <c:v>Shopping</c:v>
                </c:pt>
                <c:pt idx="6">
                  <c:v>Transport</c:v>
                </c:pt>
                <c:pt idx="7">
                  <c:v>Utilities</c:v>
                </c:pt>
              </c:strCache>
            </c:strRef>
          </c:cat>
          <c:val>
            <c:numRef>
              <c:f>'Budget vs Actual'!$B$4:$B$12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00-064B-4E5A-B977-F065275F4D7B}"/>
            </c:ext>
          </c:extLst>
        </c:ser>
        <c:dLbls>
          <c:showLegendKey val="0"/>
          <c:showVal val="0"/>
          <c:showCatName val="0"/>
          <c:showSerName val="0"/>
          <c:showPercent val="0"/>
          <c:showBubbleSize val="0"/>
        </c:dLbls>
        <c:gapWidth val="219"/>
        <c:overlap val="-27"/>
        <c:axId val="1827266111"/>
        <c:axId val="1827267551"/>
      </c:barChart>
      <c:lineChart>
        <c:grouping val="standard"/>
        <c:varyColors val="0"/>
        <c:ser>
          <c:idx val="1"/>
          <c:order val="1"/>
          <c:tx>
            <c:strRef>
              <c:f>'Budget vs Actual'!$C$3</c:f>
              <c:strCache>
                <c:ptCount val="1"/>
                <c:pt idx="0">
                  <c:v>Sum of Budget (₹)</c:v>
                </c:pt>
              </c:strCache>
            </c:strRef>
          </c:tx>
          <c:spPr>
            <a:ln w="28575" cap="rnd">
              <a:solidFill>
                <a:schemeClr val="accent2"/>
              </a:solidFill>
              <a:round/>
            </a:ln>
            <a:effectLst/>
          </c:spPr>
          <c:marker>
            <c:symbol val="none"/>
          </c:marker>
          <c:cat>
            <c:strRef>
              <c:f>'Budget vs Actual'!$A$4:$A$12</c:f>
              <c:strCache>
                <c:ptCount val="8"/>
                <c:pt idx="0">
                  <c:v>Entertainment</c:v>
                </c:pt>
                <c:pt idx="1">
                  <c:v>Food</c:v>
                </c:pt>
                <c:pt idx="2">
                  <c:v>Groceries</c:v>
                </c:pt>
                <c:pt idx="3">
                  <c:v>Health</c:v>
                </c:pt>
                <c:pt idx="4">
                  <c:v>Rent</c:v>
                </c:pt>
                <c:pt idx="5">
                  <c:v>Shopping</c:v>
                </c:pt>
                <c:pt idx="6">
                  <c:v>Transport</c:v>
                </c:pt>
                <c:pt idx="7">
                  <c:v>Utilities</c:v>
                </c:pt>
              </c:strCache>
            </c:strRef>
          </c:cat>
          <c:val>
            <c:numRef>
              <c:f>'Budget vs Actual'!$C$4:$C$12</c:f>
              <c:numCache>
                <c:formatCode>General</c:formatCode>
                <c:ptCount val="8"/>
                <c:pt idx="0">
                  <c:v>34000</c:v>
                </c:pt>
                <c:pt idx="1">
                  <c:v>108000</c:v>
                </c:pt>
                <c:pt idx="2">
                  <c:v>95000</c:v>
                </c:pt>
                <c:pt idx="3">
                  <c:v>25500</c:v>
                </c:pt>
                <c:pt idx="4">
                  <c:v>90000</c:v>
                </c:pt>
                <c:pt idx="5">
                  <c:v>45000</c:v>
                </c:pt>
                <c:pt idx="6">
                  <c:v>24000</c:v>
                </c:pt>
                <c:pt idx="7">
                  <c:v>47500</c:v>
                </c:pt>
              </c:numCache>
            </c:numRef>
          </c:val>
          <c:smooth val="0"/>
          <c:extLst>
            <c:ext xmlns:c16="http://schemas.microsoft.com/office/drawing/2014/chart" uri="{C3380CC4-5D6E-409C-BE32-E72D297353CC}">
              <c16:uniqueId val="{00000001-064B-4E5A-B977-F065275F4D7B}"/>
            </c:ext>
          </c:extLst>
        </c:ser>
        <c:dLbls>
          <c:showLegendKey val="0"/>
          <c:showVal val="0"/>
          <c:showCatName val="0"/>
          <c:showSerName val="0"/>
          <c:showPercent val="0"/>
          <c:showBubbleSize val="0"/>
        </c:dLbls>
        <c:marker val="1"/>
        <c:smooth val="0"/>
        <c:axId val="1827266111"/>
        <c:axId val="1827267551"/>
      </c:lineChart>
      <c:catAx>
        <c:axId val="18272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67551"/>
        <c:crosses val="autoZero"/>
        <c:auto val="1"/>
        <c:lblAlgn val="ctr"/>
        <c:lblOffset val="100"/>
        <c:noMultiLvlLbl val="0"/>
      </c:catAx>
      <c:valAx>
        <c:axId val="18272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[Expense_Data.xlsx]Category-wise Expense!Category-wise Expense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“Expense Distribution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512204724409448"/>
          <c:y val="0.2476759887772649"/>
          <c:w val="0.41564020122484691"/>
          <c:h val="0.6879561951307811"/>
        </c:manualLayout>
      </c:layout>
      <c:pieChart>
        <c:varyColors val="1"/>
        <c:ser>
          <c:idx val="0"/>
          <c:order val="0"/>
          <c:tx>
            <c:strRef>
              <c:f>'Category-wise Expense'!$B$3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4F-4DE4-87C6-F8C2FF0AF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4F-4DE4-87C6-F8C2FF0AF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4F-4DE4-87C6-F8C2FF0AF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4F-4DE4-87C6-F8C2FF0AF4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4F-4DE4-87C6-F8C2FF0AF4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4F-4DE4-87C6-F8C2FF0AF4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4F-4DE4-87C6-F8C2FF0AF4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94F-4DE4-87C6-F8C2FF0AF4C4}"/>
              </c:ext>
            </c:extLst>
          </c:dPt>
          <c:cat>
            <c:strRef>
              <c:f>'Category-wise Expense'!$A$4:$A$12</c:f>
              <c:strCache>
                <c:ptCount val="8"/>
                <c:pt idx="0">
                  <c:v>Entertainment</c:v>
                </c:pt>
                <c:pt idx="1">
                  <c:v>Food</c:v>
                </c:pt>
                <c:pt idx="2">
                  <c:v>Groceries</c:v>
                </c:pt>
                <c:pt idx="3">
                  <c:v>Health</c:v>
                </c:pt>
                <c:pt idx="4">
                  <c:v>Rent</c:v>
                </c:pt>
                <c:pt idx="5">
                  <c:v>Shopping</c:v>
                </c:pt>
                <c:pt idx="6">
                  <c:v>Transport</c:v>
                </c:pt>
                <c:pt idx="7">
                  <c:v>Utilities</c:v>
                </c:pt>
              </c:strCache>
            </c:strRef>
          </c:cat>
          <c:val>
            <c:numRef>
              <c:f>'Category-wise Expense'!$B$4:$B$12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00-C6B6-47AC-9BFD-833DB16485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[Expense_Data.xlsx]Monthly Expense Trend!Monthly Expense Trend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Expense Trend (Jan–Mar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Expense Trend'!$B$3</c:f>
              <c:strCache>
                <c:ptCount val="1"/>
                <c:pt idx="0">
                  <c:v>Total</c:v>
                </c:pt>
              </c:strCache>
            </c:strRef>
          </c:tx>
          <c:spPr>
            <a:ln w="28575" cap="rnd">
              <a:solidFill>
                <a:schemeClr val="accent1"/>
              </a:solidFill>
              <a:round/>
            </a:ln>
            <a:effectLst/>
          </c:spPr>
          <c:marker>
            <c:symbol val="none"/>
          </c:marker>
          <c:cat>
            <c:strRef>
              <c:f>'Monthly Expense Trend'!$A$4:$A$9</c:f>
              <c:strCache>
                <c:ptCount val="5"/>
                <c:pt idx="0">
                  <c:v>January</c:v>
                </c:pt>
                <c:pt idx="1">
                  <c:v>February</c:v>
                </c:pt>
                <c:pt idx="2">
                  <c:v>March</c:v>
                </c:pt>
                <c:pt idx="3">
                  <c:v>April</c:v>
                </c:pt>
                <c:pt idx="4">
                  <c:v>May</c:v>
                </c:pt>
              </c:strCache>
            </c:strRef>
          </c:cat>
          <c:val>
            <c:numRef>
              <c:f>'Monthly Expense Trend'!$B$4:$B$9</c:f>
              <c:numCache>
                <c:formatCode>General</c:formatCode>
                <c:ptCount val="5"/>
                <c:pt idx="0">
                  <c:v>42898</c:v>
                </c:pt>
                <c:pt idx="1">
                  <c:v>40979</c:v>
                </c:pt>
                <c:pt idx="2">
                  <c:v>39248</c:v>
                </c:pt>
                <c:pt idx="3">
                  <c:v>40378</c:v>
                </c:pt>
                <c:pt idx="4">
                  <c:v>32779</c:v>
                </c:pt>
              </c:numCache>
            </c:numRef>
          </c:val>
          <c:smooth val="0"/>
          <c:extLst>
            <c:ext xmlns:c16="http://schemas.microsoft.com/office/drawing/2014/chart" uri="{C3380CC4-5D6E-409C-BE32-E72D297353CC}">
              <c16:uniqueId val="{00000000-E744-4140-84D8-ED84DBBDD7D2}"/>
            </c:ext>
          </c:extLst>
        </c:ser>
        <c:dLbls>
          <c:showLegendKey val="0"/>
          <c:showVal val="0"/>
          <c:showCatName val="0"/>
          <c:showSerName val="0"/>
          <c:showPercent val="0"/>
          <c:showBubbleSize val="0"/>
        </c:dLbls>
        <c:smooth val="0"/>
        <c:axId val="1827272831"/>
        <c:axId val="1827273311"/>
      </c:lineChart>
      <c:catAx>
        <c:axId val="18272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73311"/>
        <c:crosses val="autoZero"/>
        <c:auto val="1"/>
        <c:lblAlgn val="ctr"/>
        <c:lblOffset val="100"/>
        <c:noMultiLvlLbl val="0"/>
      </c:catAx>
      <c:valAx>
        <c:axId val="18272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[Expense_Data.xlsx]Payment Method Summary!Payment Method Summary</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a:t>“Payment Method Summary”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 Summary'!$B$3</c:f>
              <c:strCache>
                <c:ptCount val="1"/>
                <c:pt idx="0">
                  <c:v>Total</c:v>
                </c:pt>
              </c:strCache>
            </c:strRef>
          </c:tx>
          <c:spPr>
            <a:solidFill>
              <a:schemeClr val="accent1"/>
            </a:solidFill>
            <a:ln>
              <a:noFill/>
            </a:ln>
            <a:effectLst/>
          </c:spPr>
          <c:invertIfNegative val="0"/>
          <c:cat>
            <c:strRef>
              <c:f>'Payment Method Summary'!$A$4:$A$8</c:f>
              <c:strCache>
                <c:ptCount val="4"/>
                <c:pt idx="0">
                  <c:v>Bank Transfer</c:v>
                </c:pt>
                <c:pt idx="1">
                  <c:v>Card</c:v>
                </c:pt>
                <c:pt idx="2">
                  <c:v>Cash</c:v>
                </c:pt>
                <c:pt idx="3">
                  <c:v>UPI</c:v>
                </c:pt>
              </c:strCache>
            </c:strRef>
          </c:cat>
          <c:val>
            <c:numRef>
              <c:f>'Payment Method Summary'!$B$4:$B$8</c:f>
              <c:numCache>
                <c:formatCode>General</c:formatCode>
                <c:ptCount val="4"/>
                <c:pt idx="0">
                  <c:v>93500</c:v>
                </c:pt>
                <c:pt idx="1">
                  <c:v>55500</c:v>
                </c:pt>
                <c:pt idx="2">
                  <c:v>16470</c:v>
                </c:pt>
                <c:pt idx="3">
                  <c:v>30812</c:v>
                </c:pt>
              </c:numCache>
            </c:numRef>
          </c:val>
          <c:extLst>
            <c:ext xmlns:c16="http://schemas.microsoft.com/office/drawing/2014/chart" uri="{C3380CC4-5D6E-409C-BE32-E72D297353CC}">
              <c16:uniqueId val="{00000000-A520-4DF9-B3D7-C33FD307F9FC}"/>
            </c:ext>
          </c:extLst>
        </c:ser>
        <c:dLbls>
          <c:showLegendKey val="0"/>
          <c:showVal val="0"/>
          <c:showCatName val="0"/>
          <c:showSerName val="0"/>
          <c:showPercent val="0"/>
          <c:showBubbleSize val="0"/>
        </c:dLbls>
        <c:gapWidth val="219"/>
        <c:overlap val="-27"/>
        <c:axId val="1827331391"/>
        <c:axId val="1827338591"/>
      </c:barChart>
      <c:catAx>
        <c:axId val="182733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338591"/>
        <c:crosses val="autoZero"/>
        <c:auto val="1"/>
        <c:lblAlgn val="ctr"/>
        <c:lblOffset val="100"/>
        <c:noMultiLvlLbl val="0"/>
      </c:catAx>
      <c:valAx>
        <c:axId val="1827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33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[Expense_Data.xlsx]Budget vs Actual!Budget vs Actual</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'Budget vs Actual'!$B$3</c:f>
              <c:strCache>
                <c:ptCount val="1"/>
                <c:pt idx="0">
                  <c:v>Sum of Amount (₹)</c:v>
                </c:pt>
              </c:strCache>
            </c:strRef>
          </c:tx>
          <c:spPr>
            <a:solidFill>
              <a:schemeClr val="accent1"/>
            </a:solidFill>
            <a:ln>
              <a:noFill/>
            </a:ln>
            <a:effectLst/>
          </c:spPr>
          <c:invertIfNegative val="0"/>
          <c:cat>
            <c:strRef>
              <c:f>'Budget vs Actual'!$A$4:$A$12</c:f>
              <c:strCache>
                <c:ptCount val="8"/>
                <c:pt idx="0">
                  <c:v>Entertainment</c:v>
                </c:pt>
                <c:pt idx="1">
                  <c:v>Food</c:v>
                </c:pt>
                <c:pt idx="2">
                  <c:v>Groceries</c:v>
                </c:pt>
                <c:pt idx="3">
                  <c:v>Health</c:v>
                </c:pt>
                <c:pt idx="4">
                  <c:v>Rent</c:v>
                </c:pt>
                <c:pt idx="5">
                  <c:v>Shopping</c:v>
                </c:pt>
                <c:pt idx="6">
                  <c:v>Transport</c:v>
                </c:pt>
                <c:pt idx="7">
                  <c:v>Utilities</c:v>
                </c:pt>
              </c:strCache>
            </c:strRef>
          </c:cat>
          <c:val>
            <c:numRef>
              <c:f>'Budget vs Actual'!$B$4:$B$12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00-298B-46FA-B087-51FBDDFE2401}"/>
            </c:ext>
          </c:extLst>
        </c:ser>
        <c:dLbls>
          <c:showLegendKey val="0"/>
          <c:showVal val="0"/>
          <c:showCatName val="0"/>
          <c:showSerName val="0"/>
          <c:showPercent val="0"/>
          <c:showBubbleSize val="0"/>
        </c:dLbls>
        <c:gapWidth val="219"/>
        <c:overlap val="-27"/>
        <c:axId val="1827266111"/>
        <c:axId val="1827267551"/>
      </c:barChart>
      <c:lineChart>
        <c:grouping val="standard"/>
        <c:varyColors val="0"/>
        <c:ser>
          <c:idx val="1"/>
          <c:order val="1"/>
          <c:tx>
            <c:strRef>
              <c:f>'Budget vs Actual'!$C$3</c:f>
              <c:strCache>
                <c:ptCount val="1"/>
                <c:pt idx="0">
                  <c:v>Sum of Budget (₹)</c:v>
                </c:pt>
              </c:strCache>
            </c:strRef>
          </c:tx>
          <c:spPr>
            <a:ln w="28575" cap="rnd">
              <a:solidFill>
                <a:schemeClr val="accent2"/>
              </a:solidFill>
              <a:round/>
            </a:ln>
            <a:effectLst/>
          </c:spPr>
          <c:marker>
            <c:symbol val="none"/>
          </c:marker>
          <c:cat>
            <c:strRef>
              <c:f>'Budget vs Actual'!$A$4:$A$12</c:f>
              <c:strCache>
                <c:ptCount val="8"/>
                <c:pt idx="0">
                  <c:v>Entertainment</c:v>
                </c:pt>
                <c:pt idx="1">
                  <c:v>Food</c:v>
                </c:pt>
                <c:pt idx="2">
                  <c:v>Groceries</c:v>
                </c:pt>
                <c:pt idx="3">
                  <c:v>Health</c:v>
                </c:pt>
                <c:pt idx="4">
                  <c:v>Rent</c:v>
                </c:pt>
                <c:pt idx="5">
                  <c:v>Shopping</c:v>
                </c:pt>
                <c:pt idx="6">
                  <c:v>Transport</c:v>
                </c:pt>
                <c:pt idx="7">
                  <c:v>Utilities</c:v>
                </c:pt>
              </c:strCache>
            </c:strRef>
          </c:cat>
          <c:val>
            <c:numRef>
              <c:f>'Budget vs Actual'!$C$4:$C$12</c:f>
              <c:numCache>
                <c:formatCode>General</c:formatCode>
                <c:ptCount val="8"/>
                <c:pt idx="0">
                  <c:v>34000</c:v>
                </c:pt>
                <c:pt idx="1">
                  <c:v>108000</c:v>
                </c:pt>
                <c:pt idx="2">
                  <c:v>95000</c:v>
                </c:pt>
                <c:pt idx="3">
                  <c:v>25500</c:v>
                </c:pt>
                <c:pt idx="4">
                  <c:v>90000</c:v>
                </c:pt>
                <c:pt idx="5">
                  <c:v>45000</c:v>
                </c:pt>
                <c:pt idx="6">
                  <c:v>24000</c:v>
                </c:pt>
                <c:pt idx="7">
                  <c:v>47500</c:v>
                </c:pt>
              </c:numCache>
            </c:numRef>
          </c:val>
          <c:smooth val="0"/>
          <c:extLst>
            <c:ext xmlns:c16="http://schemas.microsoft.com/office/drawing/2014/chart" uri="{C3380CC4-5D6E-409C-BE32-E72D297353CC}">
              <c16:uniqueId val="{00000001-298B-46FA-B087-51FBDDFE2401}"/>
            </c:ext>
          </c:extLst>
        </c:ser>
        <c:dLbls>
          <c:showLegendKey val="0"/>
          <c:showVal val="0"/>
          <c:showCatName val="0"/>
          <c:showSerName val="0"/>
          <c:showPercent val="0"/>
          <c:showBubbleSize val="0"/>
        </c:dLbls>
        <c:marker val="1"/>
        <c:smooth val="0"/>
        <c:axId val="1827266111"/>
        <c:axId val="1827267551"/>
      </c:lineChart>
      <c:catAx>
        <c:axId val="18272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67551"/>
        <c:crosses val="autoZero"/>
        <c:auto val="1"/>
        <c:lblAlgn val="ctr"/>
        <c:lblOffset val="100"/>
        <c:noMultiLvlLbl val="0"/>
      </c:catAx>
      <c:valAx>
        <c:axId val="18272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[Expense_Data.xlsx]Payment Method Summary!Payment Method Summary</c:name>
    <c:fmtId val="12"/>
  </c:pivotSource>
  <c:chart>
    <c:title>
      <c:tx>
        <c:rich>
          <a:bodyPr rot="0" spcFirstLastPara="1" vertOverflow="ellipsis" vert="horz" wrap="square" anchor="ctr" anchorCtr="1"/>
          <a:lstStyle/>
          <a:p>
            <a:pPr>
              <a:defRPr sz="1320" b="1" i="0" u="none" strike="noStrike" kern="1200" baseline="0">
                <a:solidFill>
                  <a:schemeClr val="dk1">
                    <a:lumMod val="65000"/>
                    <a:lumOff val="35000"/>
                  </a:schemeClr>
                </a:solidFill>
                <a:latin typeface="+mn-lt"/>
                <a:ea typeface="+mn-ea"/>
                <a:cs typeface="+mn-cs"/>
              </a:defRPr>
            </a:pPr>
            <a:r>
              <a:rPr lang="en-IN"/>
              <a:t>“Payment Method Summary”</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362478696716E-2"/>
          <c:y val="0.21599093811574191"/>
          <c:w val="0.72947996906046486"/>
          <c:h val="0.69657792332984902"/>
        </c:manualLayout>
      </c:layout>
      <c:pie3DChart>
        <c:varyColors val="1"/>
        <c:ser>
          <c:idx val="0"/>
          <c:order val="0"/>
          <c:tx>
            <c:strRef>
              <c:f>'Payment Method Summary'!$B$3</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FDF-4E3B-8CE4-1D3D47157410}"/>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FDF-4E3B-8CE4-1D3D47157410}"/>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FDF-4E3B-8CE4-1D3D47157410}"/>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FDF-4E3B-8CE4-1D3D4715741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 Method Summary'!$A$4:$A$8</c:f>
              <c:strCache>
                <c:ptCount val="4"/>
                <c:pt idx="0">
                  <c:v>Bank Transfer</c:v>
                </c:pt>
                <c:pt idx="1">
                  <c:v>Card</c:v>
                </c:pt>
                <c:pt idx="2">
                  <c:v>Cash</c:v>
                </c:pt>
                <c:pt idx="3">
                  <c:v>UPI</c:v>
                </c:pt>
              </c:strCache>
            </c:strRef>
          </c:cat>
          <c:val>
            <c:numRef>
              <c:f>'Payment Method Summary'!$B$4:$B$8</c:f>
              <c:numCache>
                <c:formatCode>General</c:formatCode>
                <c:ptCount val="4"/>
                <c:pt idx="0">
                  <c:v>93500</c:v>
                </c:pt>
                <c:pt idx="1">
                  <c:v>55500</c:v>
                </c:pt>
                <c:pt idx="2">
                  <c:v>16470</c:v>
                </c:pt>
                <c:pt idx="3">
                  <c:v>30812</c:v>
                </c:pt>
              </c:numCache>
            </c:numRef>
          </c:val>
          <c:extLst>
            <c:ext xmlns:c16="http://schemas.microsoft.com/office/drawing/2014/chart" uri="{C3380CC4-5D6E-409C-BE32-E72D297353CC}">
              <c16:uniqueId val="{00000008-9FDF-4E3B-8CE4-1D3D47157410}"/>
            </c:ext>
          </c:extLst>
        </c:ser>
        <c:dLbls>
          <c:dLblPos val="inEnd"/>
          <c:showLegendKey val="0"/>
          <c:showVal val="0"/>
          <c:showCatName val="0"/>
          <c:showSerName val="0"/>
          <c:showPercent val="1"/>
          <c:showBubbleSize val="0"/>
          <c:showLeaderLines val="1"/>
        </c:dLbls>
      </c:pie3DChart>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[Expense_Data.xlsx]Monthly Expense Trend!Monthly Expense Trend</c:name>
    <c:fmtId val="1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a:t>“Monthly Expense Trend (Jan–Mar 2025)”</a:t>
            </a:r>
          </a:p>
        </c:rich>
      </c:tx>
      <c:layout>
        <c:manualLayout>
          <c:xMode val="edge"/>
          <c:yMode val="edge"/>
          <c:x val="0.263047314036154"/>
          <c:y val="5.783704251500235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676999681202"/>
          <c:y val="0.18209485952870669"/>
          <c:w val="0.70781065321847314"/>
          <c:h val="0.60761187246269632"/>
        </c:manualLayout>
      </c:layout>
      <c:lineChart>
        <c:grouping val="standard"/>
        <c:varyColors val="0"/>
        <c:ser>
          <c:idx val="0"/>
          <c:order val="0"/>
          <c:tx>
            <c:strRef>
              <c:f>'Monthly Expense Trend'!$B$3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'Monthly Expense Trend'!$A$4:$A$9</c:f>
              <c:strCache>
                <c:ptCount val="5"/>
                <c:pt idx="0">
                  <c:v>January</c:v>
                </c:pt>
                <c:pt idx="1">
                  <c:v>February</c:v>
                </c:pt>
                <c:pt idx="2">
                  <c:v>March</c:v>
                </c:pt>
                <c:pt idx="3">
                  <c:v>April</c:v>
                </c:pt>
                <c:pt idx="4">
                  <c:v>May</c:v>
                </c:pt>
              </c:strCache>
            </c:strRef>
          </c:cat>
          <c:val>
            <c:numRef>
              <c:f>'Monthly Expense Trend'!$B$4:$B$9</c:f>
              <c:numCache>
                <c:formatCode>General</c:formatCode>
                <c:ptCount val="5"/>
                <c:pt idx="0">
                  <c:v>42898</c:v>
                </c:pt>
                <c:pt idx="1">
                  <c:v>40979</c:v>
                </c:pt>
                <c:pt idx="2">
                  <c:v>39248</c:v>
                </c:pt>
                <c:pt idx="3">
                  <c:v>40378</c:v>
                </c:pt>
                <c:pt idx="4">
                  <c:v>32779</c:v>
                </c:pt>
              </c:numCache>
            </c:numRef>
          </c:val>
          <c:smooth val="0"/>
          <c:extLst>
            <c:ext xmlns:c16="http://schemas.microsoft.com/office/drawing/2014/chart" uri="{C3380CC4-5D6E-409C-BE32-E72D297353CC}">
              <c16:uniqueId val="{00000001-40E8-4D59-A9F7-625C36533FAB}"/>
            </c:ext>
          </c:extLst>
        </c:ser>
        <c:dLbls>
          <c:dLblPos val="t"/>
          <c:showLegendKey val="0"/>
          <c:showVal val="1"/>
          <c:showCatName val="0"/>
          <c:showSerName val="0"/>
          <c:showPercent val="0"/>
          <c:showBubbleSize val="0"/>
        </c:dLbls>
        <c:marker val="1"/>
        <c:smooth val="0"/>
        <c:axId val="1827272831"/>
        <c:axId val="1827273311"/>
      </c:lineChart>
      <c:catAx>
        <c:axId val="182727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27273311"/>
        <c:crosses val="autoZero"/>
        <c:auto val="1"/>
        <c:lblAlgn val="ctr"/>
        <c:lblOffset val="100"/>
        <c:noMultiLvlLbl val="0"/>
      </c:catAx>
      <c:valAx>
        <c:axId val="18272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272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093297278435017"/>
          <c:y val="0.52882962415166435"/>
          <c:w val="0.18906702721564977"/>
          <c:h val="0.144463497492546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Budget vs Actual</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10092</c:v>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Food</c:v>
              </c:pt>
              <c:pt idx="1">
                <c:v>Groceries</c:v>
              </c:pt>
              <c:pt idx="2">
                <c:v>Health</c:v>
              </c:pt>
              <c:pt idx="3">
                <c:v>Rent</c:v>
              </c:pt>
              <c:pt idx="4">
                <c:v>Shopping</c:v>
              </c:pt>
              <c:pt idx="5">
                <c:v>Transport</c:v>
              </c:pt>
              <c:pt idx="6">
                <c:v>Utilities</c:v>
              </c:pt>
              <c:pt idx="7">
                <c:v>Grand Total</c:v>
              </c:pt>
            </c:strLit>
          </c:cat>
          <c:val>
            <c:numLit>
              <c:formatCode>General</c:formatCode>
              <c:ptCount val="9"/>
              <c:pt idx="0">
                <c:v>8500</c:v>
              </c:pt>
              <c:pt idx="1">
                <c:v>22950</c:v>
              </c:pt>
              <c:pt idx="2">
                <c:v>10900</c:v>
              </c:pt>
              <c:pt idx="3">
                <c:v>93500</c:v>
              </c:pt>
              <c:pt idx="4">
                <c:v>21200</c:v>
              </c:pt>
              <c:pt idx="5">
                <c:v>10990</c:v>
              </c:pt>
              <c:pt idx="6">
                <c:v>18150</c:v>
              </c:pt>
              <c:pt idx="7">
                <c:v>196282</c:v>
              </c:pt>
            </c:numLit>
          </c:val>
          <c:extLst>
            <c:ext xmlns:c16="http://schemas.microsoft.com/office/drawing/2014/chart" uri="{C3380CC4-5D6E-409C-BE32-E72D297353CC}">
              <c16:uniqueId val="{00000000-83BA-48FA-BCB5-498F99F5747C}"/>
            </c:ext>
          </c:extLst>
        </c:ser>
        <c:ser>
          <c:idx val="1"/>
          <c:order val="1"/>
          <c:tx>
            <c:v>34000</c:v>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Food</c:v>
              </c:pt>
              <c:pt idx="1">
                <c:v>Groceries</c:v>
              </c:pt>
              <c:pt idx="2">
                <c:v>Health</c:v>
              </c:pt>
              <c:pt idx="3">
                <c:v>Rent</c:v>
              </c:pt>
              <c:pt idx="4">
                <c:v>Shopping</c:v>
              </c:pt>
              <c:pt idx="5">
                <c:v>Transport</c:v>
              </c:pt>
              <c:pt idx="6">
                <c:v>Utilities</c:v>
              </c:pt>
              <c:pt idx="7">
                <c:v>Grand Total</c:v>
              </c:pt>
            </c:strLit>
          </c:cat>
          <c:val>
            <c:numLit>
              <c:formatCode>General</c:formatCode>
              <c:ptCount val="9"/>
              <c:pt idx="0">
                <c:v>108000</c:v>
              </c:pt>
              <c:pt idx="1">
                <c:v>95000</c:v>
              </c:pt>
              <c:pt idx="2">
                <c:v>25500</c:v>
              </c:pt>
              <c:pt idx="3">
                <c:v>90000</c:v>
              </c:pt>
              <c:pt idx="4">
                <c:v>45000</c:v>
              </c:pt>
              <c:pt idx="5">
                <c:v>24000</c:v>
              </c:pt>
              <c:pt idx="6">
                <c:v>47500</c:v>
              </c:pt>
              <c:pt idx="7">
                <c:v>469000</c:v>
              </c:pt>
            </c:numLit>
          </c:val>
          <c:extLst>
            <c:ext xmlns:c16="http://schemas.microsoft.com/office/drawing/2014/chart" uri="{C3380CC4-5D6E-409C-BE32-E72D297353CC}">
              <c16:uniqueId val="{00000001-83BA-48FA-BCB5-498F99F5747C}"/>
            </c:ext>
          </c:extLst>
        </c:ser>
        <c:dLbls>
          <c:showLegendKey val="0"/>
          <c:showVal val="1"/>
          <c:showCatName val="0"/>
          <c:showSerName val="0"/>
          <c:showPercent val="0"/>
          <c:showBubbleSize val="0"/>
        </c:dLbls>
        <c:gapWidth val="150"/>
        <c:gapDepth val="0"/>
        <c:shape val="box"/>
        <c:axId val="10"/>
        <c:axId val="100"/>
        <c:axId val="1097100320"/>
      </c:bar3DChart>
      <c:catAx>
        <c:axId val="1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erAx>
        <c:axId val="1097100320"/>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KPI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Dashboard!$A$3</c:f>
              <c:strCache>
                <c:ptCount val="1"/>
                <c:pt idx="0">
                  <c:v>Total 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Dashboard!$B$2:$C$2</c:f>
              <c:strCache>
                <c:ptCount val="2"/>
                <c:pt idx="0">
                  <c:v>Value (calculated)</c:v>
                </c:pt>
                <c:pt idx="1">
                  <c:v>Description</c:v>
                </c:pt>
              </c:strCache>
            </c:strRef>
          </c:cat>
          <c:val>
            <c:numRef>
              <c:f>Dashboard!$B$3:$C$3</c:f>
              <c:numCache>
                <c:formatCode>General</c:formatCode>
                <c:ptCount val="2"/>
                <c:pt idx="0">
                  <c:v>196282</c:v>
                </c:pt>
                <c:pt idx="1">
                  <c:v>0</c:v>
                </c:pt>
              </c:numCache>
            </c:numRef>
          </c:val>
          <c:extLst>
            <c:ext xmlns:c16="http://schemas.microsoft.com/office/drawing/2014/chart" uri="{C3380CC4-5D6E-409C-BE32-E72D297353CC}">
              <c16:uniqueId val="{00000000-BDDE-4853-AE30-4CB1064FD8CA}"/>
            </c:ext>
          </c:extLst>
        </c:ser>
        <c:ser>
          <c:idx val="1"/>
          <c:order val="1"/>
          <c:tx>
            <c:strRef>
              <c:f>Dashboard!$A$4</c:f>
              <c:strCache>
                <c:ptCount val="1"/>
                <c:pt idx="0">
                  <c:v>Average Expense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Dashboard!$B$2:$C$2</c:f>
              <c:strCache>
                <c:ptCount val="2"/>
                <c:pt idx="0">
                  <c:v>Value (calculated)</c:v>
                </c:pt>
                <c:pt idx="1">
                  <c:v>Description</c:v>
                </c:pt>
              </c:strCache>
            </c:strRef>
          </c:cat>
          <c:val>
            <c:numRef>
              <c:f>Dashboard!$B$4:$C$4</c:f>
              <c:numCache>
                <c:formatCode>General</c:formatCode>
                <c:ptCount val="2"/>
                <c:pt idx="0">
                  <c:v>1402.0142857142857</c:v>
                </c:pt>
                <c:pt idx="1">
                  <c:v>0</c:v>
                </c:pt>
              </c:numCache>
            </c:numRef>
          </c:val>
          <c:extLst>
            <c:ext xmlns:c16="http://schemas.microsoft.com/office/drawing/2014/chart" uri="{C3380CC4-5D6E-409C-BE32-E72D297353CC}">
              <c16:uniqueId val="{00000001-BDDE-4853-AE30-4CB1064FD8CA}"/>
            </c:ext>
          </c:extLst>
        </c:ser>
        <c:ser>
          <c:idx val="2"/>
          <c:order val="2"/>
          <c:tx>
            <c:strRef>
              <c:f>Dashboard!$A$5</c:f>
              <c:strCache>
                <c:ptCount val="1"/>
                <c:pt idx="0">
                  <c:v>Highest Expense Category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Dashboard!$B$2:$C$2</c:f>
              <c:strCache>
                <c:ptCount val="2"/>
                <c:pt idx="0">
                  <c:v>Value (calculated)</c:v>
                </c:pt>
                <c:pt idx="1">
                  <c:v>Description</c:v>
                </c:pt>
              </c:strCache>
            </c:strRef>
          </c:cat>
          <c:val>
            <c:numRef>
              <c:f>Dashboard!$B$5:$C$5</c:f>
              <c:numCache>
                <c:formatCode>General</c:formatCode>
                <c:ptCount val="2"/>
                <c:pt idx="0">
                  <c:v>0</c:v>
                </c:pt>
                <c:pt idx="1">
                  <c:v>0</c:v>
                </c:pt>
              </c:numCache>
            </c:numRef>
          </c:val>
          <c:extLst>
            <c:ext xmlns:c16="http://schemas.microsoft.com/office/drawing/2014/chart" uri="{C3380CC4-5D6E-409C-BE32-E72D297353CC}">
              <c16:uniqueId val="{00000002-BDDE-4853-AE30-4CB1064FD8CA}"/>
            </c:ext>
          </c:extLst>
        </c:ser>
        <c:ser>
          <c:idx val="3"/>
          <c:order val="3"/>
          <c:tx>
            <c:strRef>
              <c:f>Dashboard!$A$6</c:f>
              <c:strCache>
                <c:ptCount val="1"/>
                <c:pt idx="0">
                  <c:v>Total Budget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Dashboard!$B$2:$C$2</c:f>
              <c:strCache>
                <c:ptCount val="2"/>
                <c:pt idx="0">
                  <c:v>Value (calculated)</c:v>
                </c:pt>
                <c:pt idx="1">
                  <c:v>Description</c:v>
                </c:pt>
              </c:strCache>
            </c:strRef>
          </c:cat>
          <c:val>
            <c:numRef>
              <c:f>Dashboard!$B$6:$C$6</c:f>
              <c:numCache>
                <c:formatCode>General</c:formatCode>
                <c:ptCount val="2"/>
                <c:pt idx="0">
                  <c:v>469000</c:v>
                </c:pt>
                <c:pt idx="1">
                  <c:v>0</c:v>
                </c:pt>
              </c:numCache>
            </c:numRef>
          </c:val>
          <c:extLst>
            <c:ext xmlns:c16="http://schemas.microsoft.com/office/drawing/2014/chart" uri="{C3380CC4-5D6E-409C-BE32-E72D297353CC}">
              <c16:uniqueId val="{00000003-BDDE-4853-AE30-4CB1064FD8CA}"/>
            </c:ext>
          </c:extLst>
        </c:ser>
        <c:ser>
          <c:idx val="4"/>
          <c:order val="4"/>
          <c:tx>
            <c:strRef>
              <c:f>Dashboard!$A$7</c:f>
              <c:strCache>
                <c:ptCount val="1"/>
                <c:pt idx="0">
                  <c:v>Budget Difference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Dashboard!$B$2:$C$2</c:f>
              <c:strCache>
                <c:ptCount val="2"/>
                <c:pt idx="0">
                  <c:v>Value (calculated)</c:v>
                </c:pt>
                <c:pt idx="1">
                  <c:v>Description</c:v>
                </c:pt>
              </c:strCache>
            </c:strRef>
          </c:cat>
          <c:val>
            <c:numRef>
              <c:f>Dashboard!$B$7:$C$7</c:f>
              <c:numCache>
                <c:formatCode>General</c:formatCode>
                <c:ptCount val="2"/>
                <c:pt idx="0">
                  <c:v>272718</c:v>
                </c:pt>
                <c:pt idx="1">
                  <c:v>0</c:v>
                </c:pt>
              </c:numCache>
            </c:numRef>
          </c:val>
          <c:extLst>
            <c:ext xmlns:c16="http://schemas.microsoft.com/office/drawing/2014/chart" uri="{C3380CC4-5D6E-409C-BE32-E72D297353CC}">
              <c16:uniqueId val="{00000004-BDDE-4853-AE30-4CB1064FD8CA}"/>
            </c:ext>
          </c:extLst>
        </c:ser>
        <c:dLbls>
          <c:showLegendKey val="0"/>
          <c:showVal val="0"/>
          <c:showCatName val="0"/>
          <c:showSerName val="0"/>
          <c:showPercent val="0"/>
          <c:showBubbleSize val="0"/>
        </c:dLbls>
        <c:gapWidth val="100"/>
        <c:overlap val="-24"/>
        <c:axId val="1329194000"/>
        <c:axId val="1329191120"/>
      </c:barChart>
      <c:catAx>
        <c:axId val="1329194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191120"/>
        <c:crosses val="autoZero"/>
        <c:auto val="1"/>
        <c:lblAlgn val="ctr"/>
        <c:lblOffset val="100"/>
        <c:noMultiLvlLbl val="0"/>
      </c:catAx>
      <c:valAx>
        <c:axId val="1329191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19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[Expense_Data.xlsx]Category-wise Expense!Category-wise Expense</c:name>
    <c:fmtId val="6"/>
  </c:pivotSource>
  <c:chart>
    <c:title>
      <c:overlay val="0"/>
      <c:spPr>
        <a:noFill/>
        <a:ln>
          <a:noFill/>
        </a:ln>
        <a:effectLst/>
      </c:spPr>
      <c:txPr>
        <a:bodyPr rot="0" spcFirstLastPara="1" vertOverflow="ellipsis" vert="horz" wrap="square" anchor="ctr" anchorCtr="1"/>
        <a:lstStyle/>
        <a:p>
          <a:pPr>
            <a:defRPr sz="132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alpha val="0"/>
                </a:schemeClr>
              </a:gs>
              <a:gs pos="50000">
                <a:schemeClr val="accent1"/>
              </a:gs>
            </a:gsLst>
            <a:lin ang="5400000" scaled="0"/>
          </a:gradFill>
          <a:ln>
            <a:noFill/>
          </a:ln>
          <a:effectLst/>
          <a:sp3d/>
        </c:spPr>
      </c:pivotFmt>
      <c:pivotFmt>
        <c:idx val="20"/>
        <c:spPr>
          <a:gradFill>
            <a:gsLst>
              <a:gs pos="100000">
                <a:schemeClr val="accent1">
                  <a:alpha val="0"/>
                </a:schemeClr>
              </a:gs>
              <a:gs pos="50000">
                <a:schemeClr val="accent1"/>
              </a:gs>
            </a:gsLst>
            <a:lin ang="5400000" scaled="0"/>
          </a:gradFill>
          <a:ln>
            <a:noFill/>
          </a:ln>
          <a:effectLst/>
          <a:sp3d/>
        </c:spPr>
      </c:pivotFmt>
      <c:pivotFmt>
        <c:idx val="21"/>
        <c:spPr>
          <a:gradFill>
            <a:gsLst>
              <a:gs pos="100000">
                <a:schemeClr val="accent1">
                  <a:alpha val="0"/>
                </a:schemeClr>
              </a:gs>
              <a:gs pos="50000">
                <a:schemeClr val="accent1"/>
              </a:gs>
            </a:gsLst>
            <a:lin ang="5400000" scaled="0"/>
          </a:gradFill>
          <a:ln>
            <a:noFill/>
          </a:ln>
          <a:effectLst/>
          <a:sp3d/>
        </c:spPr>
      </c:pivotFmt>
      <c:pivotFmt>
        <c:idx val="22"/>
        <c:spPr>
          <a:gradFill>
            <a:gsLst>
              <a:gs pos="100000">
                <a:schemeClr val="accent1">
                  <a:alpha val="0"/>
                </a:schemeClr>
              </a:gs>
              <a:gs pos="50000">
                <a:schemeClr val="accent1"/>
              </a:gs>
            </a:gsLst>
            <a:lin ang="5400000" scaled="0"/>
          </a:gradFill>
          <a:ln>
            <a:noFill/>
          </a:ln>
          <a:effectLst/>
          <a:sp3d/>
        </c:spPr>
      </c:pivotFmt>
      <c:pivotFmt>
        <c:idx val="23"/>
        <c:spPr>
          <a:gradFill>
            <a:gsLst>
              <a:gs pos="100000">
                <a:schemeClr val="accent1">
                  <a:alpha val="0"/>
                </a:schemeClr>
              </a:gs>
              <a:gs pos="50000">
                <a:schemeClr val="accent1"/>
              </a:gs>
            </a:gsLst>
            <a:lin ang="5400000" scaled="0"/>
          </a:gradFill>
          <a:ln>
            <a:noFill/>
          </a:ln>
          <a:effectLst/>
          <a:sp3d/>
        </c:spPr>
      </c:pivotFmt>
      <c:pivotFmt>
        <c:idx val="24"/>
        <c:spPr>
          <a:gradFill>
            <a:gsLst>
              <a:gs pos="100000">
                <a:schemeClr val="accent1">
                  <a:alpha val="0"/>
                </a:schemeClr>
              </a:gs>
              <a:gs pos="50000">
                <a:schemeClr val="accent1"/>
              </a:gs>
            </a:gsLst>
            <a:lin ang="5400000" scaled="0"/>
          </a:gradFill>
          <a:ln>
            <a:noFill/>
          </a:ln>
          <a:effectLst/>
          <a:sp3d/>
        </c:spPr>
      </c:pivotFmt>
      <c:pivotFmt>
        <c:idx val="25"/>
        <c:spPr>
          <a:gradFill>
            <a:gsLst>
              <a:gs pos="100000">
                <a:schemeClr val="accent1">
                  <a:alpha val="0"/>
                </a:schemeClr>
              </a:gs>
              <a:gs pos="50000">
                <a:schemeClr val="accent1"/>
              </a:gs>
            </a:gsLst>
            <a:lin ang="5400000" scaled="0"/>
          </a:gradFill>
          <a:ln>
            <a:noFill/>
          </a:ln>
          <a:effectLst/>
          <a:sp3d/>
        </c:spPr>
      </c:pivotFmt>
      <c:pivotFmt>
        <c:idx val="26"/>
        <c:spPr>
          <a:gradFill>
            <a:gsLst>
              <a:gs pos="100000">
                <a:schemeClr val="accent1">
                  <a:alpha val="0"/>
                </a:schemeClr>
              </a:gs>
              <a:gs pos="50000">
                <a:schemeClr val="accent1"/>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'Category-wise Expense'!$B$3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extLst>
              <c:ext xmlns:c16="http://schemas.microsoft.com/office/drawing/2014/chart" uri="{C3380CC4-5D6E-409C-BE32-E72D297353CC}">
                <c16:uniqueId val="{00000000-D5B9-4029-91E5-D453748471A7}"/>
              </c:ext>
            </c:extLst>
          </c:dPt>
          <c:dPt>
            <c:idx val="1"/>
            <c:invertIfNegative val="0"/>
            <c:bubble3D val="0"/>
          </c:dPt>
          <c:dPt>
            <c:idx val="2"/>
            <c:invertIfNegative val="0"/>
            <c:bubble3D val="0"/>
            <c:extLst>
              <c:ext xmlns:c16="http://schemas.microsoft.com/office/drawing/2014/chart" uri="{C3380CC4-5D6E-409C-BE32-E72D297353CC}">
                <c16:uniqueId val="{00000001-D5B9-4029-91E5-D453748471A7}"/>
              </c:ext>
            </c:extLst>
          </c:dPt>
          <c:dPt>
            <c:idx val="3"/>
            <c:invertIfNegative val="0"/>
            <c:bubble3D val="0"/>
            <c:extLst>
              <c:ext xmlns:c16="http://schemas.microsoft.com/office/drawing/2014/chart" uri="{C3380CC4-5D6E-409C-BE32-E72D297353CC}">
                <c16:uniqueId val="{00000002-D5B9-4029-91E5-D453748471A7}"/>
              </c:ext>
            </c:extLst>
          </c:dPt>
          <c:dPt>
            <c:idx val="4"/>
            <c:invertIfNegative val="0"/>
            <c:bubble3D val="0"/>
            <c:extLst>
              <c:ext xmlns:c16="http://schemas.microsoft.com/office/drawing/2014/chart" uri="{C3380CC4-5D6E-409C-BE32-E72D297353CC}">
                <c16:uniqueId val="{00000003-D5B9-4029-91E5-D453748471A7}"/>
              </c:ext>
            </c:extLst>
          </c:dPt>
          <c:dPt>
            <c:idx val="5"/>
            <c:invertIfNegative val="0"/>
            <c:bubble3D val="0"/>
            <c:extLst>
              <c:ext xmlns:c16="http://schemas.microsoft.com/office/drawing/2014/chart" uri="{C3380CC4-5D6E-409C-BE32-E72D297353CC}">
                <c16:uniqueId val="{00000004-D5B9-4029-91E5-D453748471A7}"/>
              </c:ext>
            </c:extLst>
          </c:dPt>
          <c:dPt>
            <c:idx val="6"/>
            <c:invertIfNegative val="0"/>
            <c:bubble3D val="0"/>
            <c:extLst>
              <c:ext xmlns:c16="http://schemas.microsoft.com/office/drawing/2014/chart" uri="{C3380CC4-5D6E-409C-BE32-E72D297353CC}">
                <c16:uniqueId val="{00000005-D5B9-4029-91E5-D453748471A7}"/>
              </c:ext>
            </c:extLst>
          </c:dPt>
          <c:dPt>
            <c:idx val="7"/>
            <c:invertIfNegative val="0"/>
            <c:bubble3D val="0"/>
            <c:extLst>
              <c:ext xmlns:c16="http://schemas.microsoft.com/office/drawing/2014/chart" uri="{C3380CC4-5D6E-409C-BE32-E72D297353CC}">
                <c16:uniqueId val="{00000006-D5B9-4029-91E5-D453748471A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'Category-wise Expense'!$A$4:$A$12</c:f>
              <c:strCache>
                <c:ptCount val="8"/>
                <c:pt idx="0">
                  <c:v>Entertainment</c:v>
                </c:pt>
                <c:pt idx="1">
                  <c:v>Food</c:v>
                </c:pt>
                <c:pt idx="2">
                  <c:v>Groceries</c:v>
                </c:pt>
                <c:pt idx="3">
                  <c:v>Health</c:v>
                </c:pt>
                <c:pt idx="4">
                  <c:v>Rent</c:v>
                </c:pt>
                <c:pt idx="5">
                  <c:v>Shopping</c:v>
                </c:pt>
                <c:pt idx="6">
                  <c:v>Transport</c:v>
                </c:pt>
                <c:pt idx="7">
                  <c:v>Utilities</c:v>
                </c:pt>
              </c:strCache>
            </c:strRef>
          </c:cat>
          <c:val>
            <c:numRef>
              <c:f>'Category-wise Expense'!$B$4:$B$12</c:f>
              <c:numCache>
                <c:formatCode>General</c:formatCode>
                <c:ptCount val="8"/>
                <c:pt idx="0">
                  <c:v>10092</c:v>
                </c:pt>
                <c:pt idx="1">
                  <c:v>8500</c:v>
                </c:pt>
                <c:pt idx="2">
                  <c:v>22950</c:v>
                </c:pt>
                <c:pt idx="3">
                  <c:v>10900</c:v>
                </c:pt>
                <c:pt idx="4">
                  <c:v>93500</c:v>
                </c:pt>
                <c:pt idx="5">
                  <c:v>21200</c:v>
                </c:pt>
                <c:pt idx="6">
                  <c:v>10990</c:v>
                </c:pt>
                <c:pt idx="7">
                  <c:v>18150</c:v>
                </c:pt>
              </c:numCache>
            </c:numRef>
          </c:val>
          <c:extLst>
            <c:ext xmlns:c16="http://schemas.microsoft.com/office/drawing/2014/chart" uri="{C3380CC4-5D6E-409C-BE32-E72D297353CC}">
              <c16:uniqueId val="{00000010-AA71-459C-B599-04F975977A28}"/>
            </c:ext>
          </c:extLst>
        </c:ser>
        <c:dLbls>
          <c:showLegendKey val="0"/>
          <c:showVal val="0"/>
          <c:showCatName val="0"/>
          <c:showSerName val="0"/>
          <c:showPercent val="0"/>
          <c:showBubbleSize val="0"/>
        </c:dLbls>
        <c:gapWidth val="150"/>
        <c:gapDepth val="0"/>
        <c:shape val="box"/>
        <c:axId val="1095859744"/>
        <c:axId val="1095862144"/>
        <c:axId val="1097093600"/>
      </c:bar3DChart>
      <c:catAx>
        <c:axId val="109585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862144"/>
        <c:crosses val="autoZero"/>
        <c:auto val="1"/>
        <c:lblAlgn val="ctr"/>
        <c:lblOffset val="100"/>
        <c:noMultiLvlLbl val="0"/>
      </c:catAx>
      <c:valAx>
        <c:axId val="1095862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859744"/>
        <c:crosses val="autoZero"/>
        <c:crossBetween val="between"/>
      </c:valAx>
      <c:serAx>
        <c:axId val="109709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862144"/>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r>
              <a:rPr lang="en-IN"/>
              <a:t> KPI Cards </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pie"/>
        <c:varyColors val="1"/>
        <c:ser>
          <c:idx val="0"/>
          <c:order val="0"/>
          <c:explosion val="8"/>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93-4C2C-A52D-10E05A963C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93-4C2C-A52D-10E05A963CD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93-4C2C-A52D-10E05A963CD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E93-4C2C-A52D-10E05A963CD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E93-4C2C-A52D-10E05A963CD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E93-4C2C-A52D-10E05A963C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and charts'!$A$2:$A$6</c:f>
              <c:strCache>
                <c:ptCount val="5"/>
                <c:pt idx="0">
                  <c:v>KPI</c:v>
                </c:pt>
                <c:pt idx="1">
                  <c:v>Total Expense</c:v>
                </c:pt>
                <c:pt idx="2">
                  <c:v>Average Expense</c:v>
                </c:pt>
                <c:pt idx="3">
                  <c:v>Highest Expense Category</c:v>
                </c:pt>
                <c:pt idx="4">
                  <c:v>Total Budget</c:v>
                </c:pt>
              </c:strCache>
            </c:strRef>
          </c:cat>
          <c:val>
            <c:numRef>
              <c:f>'Pivot and charts'!$B$2:$B$6</c:f>
              <c:numCache>
                <c:formatCode>General</c:formatCode>
                <c:ptCount val="5"/>
                <c:pt idx="0">
                  <c:v>0</c:v>
                </c:pt>
                <c:pt idx="1">
                  <c:v>196282</c:v>
                </c:pt>
                <c:pt idx="2">
                  <c:v>1402.0142857142857</c:v>
                </c:pt>
                <c:pt idx="3">
                  <c:v>0</c:v>
                </c:pt>
                <c:pt idx="4">
                  <c:v>469000</c:v>
                </c:pt>
              </c:numCache>
            </c:numRef>
          </c:val>
          <c:extLst>
            <c:ext xmlns:c16="http://schemas.microsoft.com/office/drawing/2014/chart" uri="{C3380CC4-5D6E-409C-BE32-E72D297353CC}">
              <c16:uniqueId val="{00000000-1A3E-481B-9D12-94713E80967C}"/>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[Expense_Data.xlsx]Monthly Expense Trend!Monthly Expense Trend</c:name>
    <c:fmtId val="7"/>
  </c:pivotSource>
  <c:chart>
    <c:title>
      <c:tx>
        <c:rich>
          <a:bodyPr rot="0" spcFirstLastPara="1" vertOverflow="ellipsis" vert="horz" wrap="square" anchor="ctr" anchorCtr="1"/>
          <a:lstStyle/>
          <a:p>
            <a:pPr>
              <a:defRPr sz="1920" b="1" i="0" u="none" strike="noStrike" kern="1200" baseline="0">
                <a:solidFill>
                  <a:schemeClr val="tx1">
                    <a:lumMod val="65000"/>
                    <a:lumOff val="35000"/>
                  </a:schemeClr>
                </a:solidFill>
                <a:latin typeface="+mn-lt"/>
                <a:ea typeface="+mn-ea"/>
                <a:cs typeface="+mn-cs"/>
              </a:defRPr>
            </a:pPr>
            <a:r>
              <a:rPr lang="en-IN"/>
              <a:t>“Monthly Expense Trend (Jan–Mar 2025)”</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Expense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'Monthly Expense Trend'!$A$4:$A$9</c:f>
              <c:strCache>
                <c:ptCount val="5"/>
                <c:pt idx="0">
                  <c:v>January</c:v>
                </c:pt>
                <c:pt idx="1">
                  <c:v>February</c:v>
                </c:pt>
                <c:pt idx="2">
                  <c:v>March</c:v>
                </c:pt>
                <c:pt idx="3">
                  <c:v>April</c:v>
                </c:pt>
                <c:pt idx="4">
                  <c:v>May</c:v>
                </c:pt>
              </c:strCache>
            </c:strRef>
          </c:cat>
          <c:val>
            <c:numRef>
              <c:f>'Monthly Expense Trend'!$B$4:$B$9</c:f>
              <c:numCache>
                <c:formatCode>General</c:formatCode>
                <c:ptCount val="5"/>
                <c:pt idx="0">
                  <c:v>42898</c:v>
                </c:pt>
                <c:pt idx="1">
                  <c:v>40979</c:v>
                </c:pt>
                <c:pt idx="2">
                  <c:v>39248</c:v>
                </c:pt>
                <c:pt idx="3">
                  <c:v>40378</c:v>
                </c:pt>
                <c:pt idx="4">
                  <c:v>32779</c:v>
                </c:pt>
              </c:numCache>
            </c:numRef>
          </c:val>
          <c:smooth val="0"/>
          <c:extLst>
            <c:ext xmlns:c16="http://schemas.microsoft.com/office/drawing/2014/chart" uri="{C3380CC4-5D6E-409C-BE32-E72D297353CC}">
              <c16:uniqueId val="{00000000-3E99-42CD-9D89-0C45B605B6D4}"/>
            </c:ext>
          </c:extLst>
        </c:ser>
        <c:dLbls>
          <c:dLblPos val="t"/>
          <c:showLegendKey val="0"/>
          <c:showVal val="1"/>
          <c:showCatName val="0"/>
          <c:showSerName val="0"/>
          <c:showPercent val="0"/>
          <c:showBubbleSize val="0"/>
        </c:dLbls>
        <c:marker val="1"/>
        <c:smooth val="0"/>
        <c:axId val="1827272831"/>
        <c:axId val="1827273311"/>
      </c:lineChart>
      <c:catAx>
        <c:axId val="182727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27273311"/>
        <c:crosses val="autoZero"/>
        <c:auto val="1"/>
        <c:lblAlgn val="ctr"/>
        <c:lblOffset val="100"/>
        <c:noMultiLvlLbl val="0"/>
      </c:catAx>
      <c:valAx>
        <c:axId val="18272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272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[Expense_Data.xlsx]Payment Method Summary!Payment Method Summary</c:name>
    <c:fmtId val="3"/>
  </c:pivotSource>
  <c:chart>
    <c:title>
      <c:tx>
        <c:rich>
          <a:bodyPr rot="0" spcFirstLastPara="1" vertOverflow="ellipsis" vert="horz" wrap="square" anchor="ctr" anchorCtr="1"/>
          <a:lstStyle/>
          <a:p>
            <a:pPr>
              <a:defRPr sz="1320" b="1" i="0" u="none" strike="noStrike" kern="1200" baseline="0">
                <a:solidFill>
                  <a:schemeClr val="dk1">
                    <a:lumMod val="65000"/>
                    <a:lumOff val="35000"/>
                  </a:schemeClr>
                </a:solidFill>
                <a:latin typeface="+mn-lt"/>
                <a:ea typeface="+mn-ea"/>
                <a:cs typeface="+mn-cs"/>
              </a:defRPr>
            </a:pPr>
            <a:r>
              <a:rPr lang="en-IN"/>
              <a:t>“Payment Method Summary”</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362478696716E-2"/>
          <c:y val="0.21599093811574191"/>
          <c:w val="0.72947996906046486"/>
          <c:h val="0.69657792332984902"/>
        </c:manualLayout>
      </c:layout>
      <c:pie3DChart>
        <c:varyColors val="1"/>
        <c:ser>
          <c:idx val="0"/>
          <c:order val="0"/>
          <c:tx>
            <c:strRef>
              <c:f>'Payment Method Summary'!$B$3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2C0-4AE4-9C23-780342179B3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2C0-4AE4-9C23-780342179B3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2C0-4AE4-9C23-780342179B3B}"/>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22C0-4AE4-9C23-780342179B3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 Method Summary'!$A$4:$A$8</c:f>
              <c:strCache>
                <c:ptCount val="4"/>
                <c:pt idx="0">
                  <c:v>Bank Transfer</c:v>
                </c:pt>
                <c:pt idx="1">
                  <c:v>Card</c:v>
                </c:pt>
                <c:pt idx="2">
                  <c:v>Cash</c:v>
                </c:pt>
                <c:pt idx="3">
                  <c:v>UPI</c:v>
                </c:pt>
              </c:strCache>
            </c:strRef>
          </c:cat>
          <c:val>
            <c:numRef>
              <c:f>'Payment Method Summary'!$B$4:$B$8</c:f>
              <c:numCache>
                <c:formatCode>General</c:formatCode>
                <c:ptCount val="4"/>
                <c:pt idx="0">
                  <c:v>93500</c:v>
                </c:pt>
                <c:pt idx="1">
                  <c:v>55500</c:v>
                </c:pt>
                <c:pt idx="2">
                  <c:v>16470</c:v>
                </c:pt>
                <c:pt idx="3">
                  <c:v>30812</c:v>
                </c:pt>
              </c:numCache>
            </c:numRef>
          </c:val>
          <c:extLst>
            <c:ext xmlns:c16="http://schemas.microsoft.com/office/drawing/2014/chart" uri="{C3380CC4-5D6E-409C-BE32-E72D297353CC}">
              <c16:uniqueId val="{00000000-C020-4D82-B99E-5DCA1F4F651F}"/>
            </c:ext>
          </c:extLst>
        </c:ser>
        <c:dLbls>
          <c:dLblPos val="inEnd"/>
          <c:showLegendKey val="0"/>
          <c:showVal val="0"/>
          <c:showCatName val="0"/>
          <c:showSerName val="0"/>
          <c:showPercent val="1"/>
          <c:showBubbleSize val="0"/>
          <c:showLeaderLines val="1"/>
        </c:dLbls>
      </c:pie3DChart>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1222309</xdr:colOff>
      <xdr:row>11</xdr:row>
      <xdr:rowOff>121667</xdr:rowOff>
    </xdr:from>
    <xdr:to>
      <xdr:col>12</xdr:col>
      <xdr:colOff>485169</xdr:colOff>
      <xdr:row>28</xdr:row>
      <xdr:rowOff>142696</xdr:rowOff>
    </xdr:to>
    <xdr:graphicFrame macro="">
      <xdr:nvGraphicFramePr>
        <xdr:cNvPr id="3" name="Chart 2">
          <a:extLst>
            <a:ext uri="{FF2B5EF4-FFF2-40B4-BE49-F238E27FC236}">
              <a16:creationId xmlns:a16="http://schemas.microsoft.com/office/drawing/2014/main" id="{6B8DC54B-ACD0-45F0-8C11-A1417504C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21404</xdr:colOff>
      <xdr:row>11</xdr:row>
      <xdr:rowOff>122544</xdr:rowOff>
    </xdr:from>
    <xdr:to>
      <xdr:col>22</xdr:col>
      <xdr:colOff>356742</xdr:colOff>
      <xdr:row>28</xdr:row>
      <xdr:rowOff>142696</xdr:rowOff>
    </xdr:to>
    <xdr:graphicFrame macro="">
      <xdr:nvGraphicFramePr>
        <xdr:cNvPr id="4" name="Chart 3">
          <a:extLst>
            <a:ext uri="{FF2B5EF4-FFF2-40B4-BE49-F238E27FC236}">
              <a16:creationId xmlns:a16="http://schemas.microsoft.com/office/drawing/2014/main" id="{1067E83A-699B-40E3-95A9-A9055B974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248479</xdr:colOff>
      <xdr:row>11</xdr:row>
      <xdr:rowOff>149162</xdr:rowOff>
    </xdr:from>
    <xdr:to>
      <xdr:col>1</xdr:col>
      <xdr:colOff>648892</xdr:colOff>
      <xdr:row>23</xdr:row>
      <xdr:rowOff>144400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0FEC6F57-A25B-4251-9CB5-15842832D144}"/>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48479" y="2568210"/>
              <a:ext cx="1773029" cy="2172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249255</xdr:colOff>
      <xdr:row>24</xdr:row>
      <xdr:rowOff>113145</xdr:rowOff>
    </xdr:from>
    <xdr:to>
      <xdr:col>1</xdr:col>
      <xdr:colOff>663162</xdr:colOff>
      <xdr:row>36</xdr:row>
      <xdr:rowOff>50835</xdr:rowOff>
    </xdr:to>
    <mc:AlternateContent xmlns:mc="http://schemas.openxmlformats.org/markup-compatibility/2006" xmlns:a14="http://schemas.microsoft.com/office/drawing/2010/main">
      <mc:Choice Requires="a14">
        <xdr:graphicFrame macro="">
          <xdr:nvGraphicFramePr>
            <xdr:cNvPr id="7" name="Payment Method 3">
              <a:extLst>
                <a:ext uri="{FF2B5EF4-FFF2-40B4-BE49-F238E27FC236}">
                  <a16:creationId xmlns:a16="http://schemas.microsoft.com/office/drawing/2014/main" id="{52931B1D-8103-4239-864B-E1230BA88254}"/>
                </a:ext>
              </a:extLst>
            </xdr:cNvPr>
            <xdr:cNvGraphicFramePr/>
          </xdr:nvGraphicFramePr>
          <xdr:xfrm>
            <a:off x="0" y="0"/>
            <a:ext cx="0" cy="0"/>
          </xdr:xfrm>
          <a:graphic>
            <a:graphicData uri="http://schemas.microsoft.com/office/drawing/2010/slicer">
              <sle:slicer xmlns:sle="http://schemas.microsoft.com/office/drawing/2010/slicer" name="Payment Method 3"/>
            </a:graphicData>
          </a:graphic>
        </xdr:graphicFrame>
      </mc:Choice>
      <mc:Fallback xmlns="">
        <xdr:sp macro="" textlink="">
          <xdr:nvSpPr>
            <xdr:cNvPr id="0" name=""/>
            <xdr:cNvSpPr>
              <a:spLocks noTextEdit="1"/>
            </xdr:cNvSpPr>
          </xdr:nvSpPr>
          <xdr:spPr>
            <a:xfrm>
              <a:off x="249255" y="4890764"/>
              <a:ext cx="1786523" cy="211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1110025</xdr:colOff>
      <xdr:row>24</xdr:row>
      <xdr:rowOff>110369</xdr:rowOff>
    </xdr:from>
    <xdr:to>
      <xdr:col>2</xdr:col>
      <xdr:colOff>1050493</xdr:colOff>
      <xdr:row>36</xdr:row>
      <xdr:rowOff>60757</xdr:rowOff>
    </xdr:to>
    <mc:AlternateContent xmlns:mc="http://schemas.openxmlformats.org/markup-compatibility/2006" xmlns:a14="http://schemas.microsoft.com/office/drawing/2010/main">
      <mc:Choice Requires="a14">
        <xdr:graphicFrame macro="">
          <xdr:nvGraphicFramePr>
            <xdr:cNvPr id="8" name="Month 3">
              <a:extLst>
                <a:ext uri="{FF2B5EF4-FFF2-40B4-BE49-F238E27FC236}">
                  <a16:creationId xmlns:a16="http://schemas.microsoft.com/office/drawing/2014/main" id="{088D607A-82BF-4AB2-8132-AFB808EA504B}"/>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138120" y="4887988"/>
              <a:ext cx="1714436" cy="2127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255134</xdr:colOff>
      <xdr:row>36</xdr:row>
      <xdr:rowOff>144635</xdr:rowOff>
    </xdr:from>
    <xdr:to>
      <xdr:col>1</xdr:col>
      <xdr:colOff>654753</xdr:colOff>
      <xdr:row>48</xdr:row>
      <xdr:rowOff>68036</xdr:rowOff>
    </xdr:to>
    <mc:AlternateContent xmlns:mc="http://schemas.openxmlformats.org/markup-compatibility/2006" xmlns:a14="http://schemas.microsoft.com/office/drawing/2010/main">
      <mc:Choice Requires="a14">
        <xdr:graphicFrame macro="">
          <xdr:nvGraphicFramePr>
            <xdr:cNvPr id="9" name="Budget (₹) 1">
              <a:extLst>
                <a:ext uri="{FF2B5EF4-FFF2-40B4-BE49-F238E27FC236}">
                  <a16:creationId xmlns:a16="http://schemas.microsoft.com/office/drawing/2014/main" id="{446D7819-9052-4B70-A0F5-2C5679C35885}"/>
                </a:ext>
              </a:extLst>
            </xdr:cNvPr>
            <xdr:cNvGraphicFramePr/>
          </xdr:nvGraphicFramePr>
          <xdr:xfrm>
            <a:off x="0" y="0"/>
            <a:ext cx="0" cy="0"/>
          </xdr:xfrm>
          <a:graphic>
            <a:graphicData uri="http://schemas.microsoft.com/office/drawing/2010/slicer">
              <sle:slicer xmlns:sle="http://schemas.microsoft.com/office/drawing/2010/slicer" name="Budget (₹) 1"/>
            </a:graphicData>
          </a:graphic>
        </xdr:graphicFrame>
      </mc:Choice>
      <mc:Fallback xmlns="">
        <xdr:sp macro="" textlink="">
          <xdr:nvSpPr>
            <xdr:cNvPr id="0" name=""/>
            <xdr:cNvSpPr>
              <a:spLocks noTextEdit="1"/>
            </xdr:cNvSpPr>
          </xdr:nvSpPr>
          <xdr:spPr>
            <a:xfrm>
              <a:off x="255134" y="7099397"/>
              <a:ext cx="1772235" cy="210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1220056</xdr:colOff>
      <xdr:row>29</xdr:row>
      <xdr:rowOff>7135</xdr:rowOff>
    </xdr:from>
    <xdr:to>
      <xdr:col>12</xdr:col>
      <xdr:colOff>485169</xdr:colOff>
      <xdr:row>48</xdr:row>
      <xdr:rowOff>64214</xdr:rowOff>
    </xdr:to>
    <xdr:graphicFrame macro="">
      <xdr:nvGraphicFramePr>
        <xdr:cNvPr id="10" name="Chart 9">
          <a:extLst>
            <a:ext uri="{FF2B5EF4-FFF2-40B4-BE49-F238E27FC236}">
              <a16:creationId xmlns:a16="http://schemas.microsoft.com/office/drawing/2014/main" id="{57E425FE-336F-4DAE-A1EF-B322D13B1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13</xdr:col>
      <xdr:colOff>18763</xdr:colOff>
      <xdr:row>29</xdr:row>
      <xdr:rowOff>0</xdr:rowOff>
    </xdr:from>
    <xdr:ext cx="5874483" cy="3603089"/>
    <xdr:graphicFrame macro="">
      <xdr:nvGraphicFramePr>
        <xdr:cNvPr id="11" name="Chart 10">
          <a:extLst>
            <a:ext uri="{FF2B5EF4-FFF2-40B4-BE49-F238E27FC236}">
              <a16:creationId xmlns:a16="http://schemas.microsoft.com/office/drawing/2014/main" id="{0E259F02-7C63-4571-9579-109B1003F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twoCellAnchor editAs="oneCell">
    <xdr:from>
      <xdr:col>1</xdr:col>
      <xdr:colOff>1118576</xdr:colOff>
      <xdr:row>11</xdr:row>
      <xdr:rowOff>132058</xdr:rowOff>
    </xdr:from>
    <xdr:to>
      <xdr:col>2</xdr:col>
      <xdr:colOff>1041524</xdr:colOff>
      <xdr:row>23</xdr:row>
      <xdr:rowOff>149831</xdr:rowOff>
    </xdr:to>
    <mc:AlternateContent xmlns:mc="http://schemas.openxmlformats.org/markup-compatibility/2006" xmlns:a14="http://schemas.microsoft.com/office/drawing/2010/main">
      <mc:Choice Requires="a14">
        <xdr:graphicFrame macro="">
          <xdr:nvGraphicFramePr>
            <xdr:cNvPr id="6" name="Expense Status. 2">
              <a:extLst>
                <a:ext uri="{FF2B5EF4-FFF2-40B4-BE49-F238E27FC236}">
                  <a16:creationId xmlns:a16="http://schemas.microsoft.com/office/drawing/2014/main" id="{6F07CDA0-32F5-4372-BBC2-37EB1629716D}"/>
                </a:ext>
              </a:extLst>
            </xdr:cNvPr>
            <xdr:cNvGraphicFramePr/>
          </xdr:nvGraphicFramePr>
          <xdr:xfrm>
            <a:off x="0" y="0"/>
            <a:ext cx="0" cy="0"/>
          </xdr:xfrm>
          <a:graphic>
            <a:graphicData uri="http://schemas.microsoft.com/office/drawing/2010/slicer">
              <sle:slicer xmlns:sle="http://schemas.microsoft.com/office/drawing/2010/slicer" name="Expense Status. 2"/>
            </a:graphicData>
          </a:graphic>
        </xdr:graphicFrame>
      </mc:Choice>
      <mc:Fallback xmlns="">
        <xdr:sp macro="" textlink="">
          <xdr:nvSpPr>
            <xdr:cNvPr id="0" name=""/>
            <xdr:cNvSpPr>
              <a:spLocks noTextEdit="1"/>
            </xdr:cNvSpPr>
          </xdr:nvSpPr>
          <xdr:spPr>
            <a:xfrm>
              <a:off x="2146671" y="2551106"/>
              <a:ext cx="1696916" cy="219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1102330</xdr:colOff>
      <xdr:row>36</xdr:row>
      <xdr:rowOff>154656</xdr:rowOff>
    </xdr:from>
    <xdr:to>
      <xdr:col>2</xdr:col>
      <xdr:colOff>1057483</xdr:colOff>
      <xdr:row>48</xdr:row>
      <xdr:rowOff>58215</xdr:rowOff>
    </xdr:to>
    <mc:AlternateContent xmlns:mc="http://schemas.openxmlformats.org/markup-compatibility/2006" xmlns:a14="http://schemas.microsoft.com/office/drawing/2010/main">
      <mc:Choice Requires="a14">
        <xdr:graphicFrame macro="">
          <xdr:nvGraphicFramePr>
            <xdr:cNvPr id="12" name="Date 1">
              <a:extLst>
                <a:ext uri="{FF2B5EF4-FFF2-40B4-BE49-F238E27FC236}">
                  <a16:creationId xmlns:a16="http://schemas.microsoft.com/office/drawing/2014/main" id="{114751E3-DC92-4E9D-B55B-3910AF53AAF3}"/>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130425" y="7109418"/>
              <a:ext cx="1729121" cy="2080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275165</xdr:colOff>
      <xdr:row>1</xdr:row>
      <xdr:rowOff>18345</xdr:rowOff>
    </xdr:from>
    <xdr:to>
      <xdr:col>11</xdr:col>
      <xdr:colOff>493888</xdr:colOff>
      <xdr:row>9</xdr:row>
      <xdr:rowOff>176389</xdr:rowOff>
    </xdr:to>
    <xdr:graphicFrame macro="">
      <xdr:nvGraphicFramePr>
        <xdr:cNvPr id="14" name="Chart 13">
          <a:extLst>
            <a:ext uri="{FF2B5EF4-FFF2-40B4-BE49-F238E27FC236}">
              <a16:creationId xmlns:a16="http://schemas.microsoft.com/office/drawing/2014/main" id="{7E43A753-D9F4-26A2-6817-0386E25AB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332699</xdr:colOff>
      <xdr:row>25</xdr:row>
      <xdr:rowOff>108238</xdr:rowOff>
    </xdr:from>
    <xdr:to>
      <xdr:col>2</xdr:col>
      <xdr:colOff>2619375</xdr:colOff>
      <xdr:row>53</xdr:row>
      <xdr:rowOff>75339</xdr:rowOff>
    </xdr:to>
    <xdr:graphicFrame macro="">
      <xdr:nvGraphicFramePr>
        <xdr:cNvPr id="8" name="Chart 7">
          <a:extLst>
            <a:ext uri="{FF2B5EF4-FFF2-40B4-BE49-F238E27FC236}">
              <a16:creationId xmlns:a16="http://schemas.microsoft.com/office/drawing/2014/main" id="{5EE31F42-27EE-4B84-A954-8D3E5F01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941072</xdr:colOff>
      <xdr:row>1</xdr:row>
      <xdr:rowOff>836</xdr:rowOff>
    </xdr:from>
    <xdr:to>
      <xdr:col>12</xdr:col>
      <xdr:colOff>530281</xdr:colOff>
      <xdr:row>12</xdr:row>
      <xdr:rowOff>158750</xdr:rowOff>
    </xdr:to>
    <xdr:graphicFrame macro="">
      <xdr:nvGraphicFramePr>
        <xdr:cNvPr id="9" name="Chart 8">
          <a:extLst>
            <a:ext uri="{FF2B5EF4-FFF2-40B4-BE49-F238E27FC236}">
              <a16:creationId xmlns:a16="http://schemas.microsoft.com/office/drawing/2014/main" id="{900DC96D-11AF-83C6-C72A-121415AEF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274956</xdr:colOff>
      <xdr:row>102</xdr:row>
      <xdr:rowOff>30148</xdr:rowOff>
    </xdr:from>
    <xdr:to>
      <xdr:col>8</xdr:col>
      <xdr:colOff>445133</xdr:colOff>
      <xdr:row>136</xdr:row>
      <xdr:rowOff>17518</xdr:rowOff>
    </xdr:to>
    <xdr:graphicFrame macro="">
      <xdr:nvGraphicFramePr>
        <xdr:cNvPr id="12" name="Chart 11">
          <a:extLst>
            <a:ext uri="{FF2B5EF4-FFF2-40B4-BE49-F238E27FC236}">
              <a16:creationId xmlns:a16="http://schemas.microsoft.com/office/drawing/2014/main" id="{9D1C152A-B0CD-4070-86DC-36A486483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471190</xdr:colOff>
      <xdr:row>64</xdr:row>
      <xdr:rowOff>100756</xdr:rowOff>
    </xdr:from>
    <xdr:to>
      <xdr:col>2</xdr:col>
      <xdr:colOff>2467996</xdr:colOff>
      <xdr:row>88</xdr:row>
      <xdr:rowOff>172795</xdr:rowOff>
    </xdr:to>
    <xdr:graphicFrame macro="">
      <xdr:nvGraphicFramePr>
        <xdr:cNvPr id="13" name="Chart 12">
          <a:extLst>
            <a:ext uri="{FF2B5EF4-FFF2-40B4-BE49-F238E27FC236}">
              <a16:creationId xmlns:a16="http://schemas.microsoft.com/office/drawing/2014/main" id="{82685C80-EA81-48DC-BF62-C7C449786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298292</xdr:colOff>
      <xdr:row>63</xdr:row>
      <xdr:rowOff>184370</xdr:rowOff>
    </xdr:from>
    <xdr:ext cx="10621648" cy="5295254"/>
    <xdr:graphicFrame macro="">
      <xdr:nvGraphicFramePr>
        <xdr:cNvPr id="14" name="Chart 13">
          <a:extLst>
            <a:ext uri="{FF2B5EF4-FFF2-40B4-BE49-F238E27FC236}">
              <a16:creationId xmlns:a16="http://schemas.microsoft.com/office/drawing/2014/main" id="{AB5A2E9E-979B-48CC-90E7-F7019D54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twoCellAnchor editAs="oneCell">
    <xdr:from>
      <xdr:col>4</xdr:col>
      <xdr:colOff>474351</xdr:colOff>
      <xdr:row>39</xdr:row>
      <xdr:rowOff>116628</xdr:rowOff>
    </xdr:from>
    <xdr:to>
      <xdr:col>6</xdr:col>
      <xdr:colOff>469944</xdr:colOff>
      <xdr:row>50</xdr:row>
      <xdr:rowOff>154334</xdr:rowOff>
    </xdr:to>
    <mc:AlternateContent xmlns:mc="http://schemas.openxmlformats.org/markup-compatibility/2006" xmlns:a14="http://schemas.microsoft.com/office/drawing/2010/main">
      <mc:Choice Requires="a14">
        <xdr:graphicFrame macro="">
          <xdr:nvGraphicFramePr>
            <xdr:cNvPr id="15" name="Date">
              <a:extLst>
                <a:ext uri="{FF2B5EF4-FFF2-40B4-BE49-F238E27FC236}">
                  <a16:creationId xmlns:a16="http://schemas.microsoft.com/office/drawing/2014/main" id="{43869B43-457F-DA4C-FD5C-90F044A6DCB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601970" y="7827342"/>
              <a:ext cx="1809879" cy="250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2927884</xdr:colOff>
      <xdr:row>25</xdr:row>
      <xdr:rowOff>130327</xdr:rowOff>
    </xdr:from>
    <xdr:to>
      <xdr:col>4</xdr:col>
      <xdr:colOff>397483</xdr:colOff>
      <xdr:row>37</xdr:row>
      <xdr:rowOff>120239</xdr:rowOff>
    </xdr:to>
    <mc:AlternateContent xmlns:mc="http://schemas.openxmlformats.org/markup-compatibility/2006" xmlns:a14="http://schemas.microsoft.com/office/drawing/2010/main">
      <mc:Choice Requires="a14">
        <xdr:graphicFrame macro="">
          <xdr:nvGraphicFramePr>
            <xdr:cNvPr id="16" name="Category 2">
              <a:extLst>
                <a:ext uri="{FF2B5EF4-FFF2-40B4-BE49-F238E27FC236}">
                  <a16:creationId xmlns:a16="http://schemas.microsoft.com/office/drawing/2014/main" id="{FE6B3863-390D-D5C5-EA08-9113C99FF50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655860" y="5301041"/>
              <a:ext cx="1811816" cy="250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2934122</xdr:colOff>
      <xdr:row>39</xdr:row>
      <xdr:rowOff>119320</xdr:rowOff>
    </xdr:from>
    <xdr:to>
      <xdr:col>4</xdr:col>
      <xdr:colOff>397371</xdr:colOff>
      <xdr:row>50</xdr:row>
      <xdr:rowOff>152378</xdr:rowOff>
    </xdr:to>
    <mc:AlternateContent xmlns:mc="http://schemas.openxmlformats.org/markup-compatibility/2006" xmlns:a14="http://schemas.microsoft.com/office/drawing/2010/main">
      <mc:Choice Requires="a14">
        <xdr:graphicFrame macro="">
          <xdr:nvGraphicFramePr>
            <xdr:cNvPr id="17" name="Amount (₹)">
              <a:extLst>
                <a:ext uri="{FF2B5EF4-FFF2-40B4-BE49-F238E27FC236}">
                  <a16:creationId xmlns:a16="http://schemas.microsoft.com/office/drawing/2014/main" id="{6333E4F7-33FC-2BB9-5227-D1AC70377ABC}"/>
                </a:ext>
              </a:extLst>
            </xdr:cNvPr>
            <xdr:cNvGraphicFramePr/>
          </xdr:nvGraphicFramePr>
          <xdr:xfrm>
            <a:off x="0" y="0"/>
            <a:ext cx="0" cy="0"/>
          </xdr:xfrm>
          <a:graphic>
            <a:graphicData uri="http://schemas.microsoft.com/office/drawing/2010/slicer">
              <sle:slicer xmlns:sle="http://schemas.microsoft.com/office/drawing/2010/slicer" name="Amount (₹)"/>
            </a:graphicData>
          </a:graphic>
        </xdr:graphicFrame>
      </mc:Choice>
      <mc:Fallback xmlns="">
        <xdr:sp macro="" textlink="">
          <xdr:nvSpPr>
            <xdr:cNvPr id="0" name=""/>
            <xdr:cNvSpPr>
              <a:spLocks noTextEdit="1"/>
            </xdr:cNvSpPr>
          </xdr:nvSpPr>
          <xdr:spPr>
            <a:xfrm>
              <a:off x="9662098" y="7830034"/>
              <a:ext cx="1811816" cy="2497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479243</xdr:colOff>
      <xdr:row>25</xdr:row>
      <xdr:rowOff>172204</xdr:rowOff>
    </xdr:from>
    <xdr:to>
      <xdr:col>6</xdr:col>
      <xdr:colOff>474836</xdr:colOff>
      <xdr:row>37</xdr:row>
      <xdr:rowOff>9511</xdr:rowOff>
    </xdr:to>
    <mc:AlternateContent xmlns:mc="http://schemas.openxmlformats.org/markup-compatibility/2006" xmlns:a14="http://schemas.microsoft.com/office/drawing/2010/main">
      <mc:Choice Requires="a14">
        <xdr:graphicFrame macro="">
          <xdr:nvGraphicFramePr>
            <xdr:cNvPr id="18" name="Expense Status.">
              <a:extLst>
                <a:ext uri="{FF2B5EF4-FFF2-40B4-BE49-F238E27FC236}">
                  <a16:creationId xmlns:a16="http://schemas.microsoft.com/office/drawing/2014/main" id="{F31C1196-6210-A355-EE36-2DA635D7C2C3}"/>
                </a:ext>
              </a:extLst>
            </xdr:cNvPr>
            <xdr:cNvGraphicFramePr/>
          </xdr:nvGraphicFramePr>
          <xdr:xfrm>
            <a:off x="0" y="0"/>
            <a:ext cx="0" cy="0"/>
          </xdr:xfrm>
          <a:graphic>
            <a:graphicData uri="http://schemas.microsoft.com/office/drawing/2010/slicer">
              <sle:slicer xmlns:sle="http://schemas.microsoft.com/office/drawing/2010/slicer" name="Expense Status."/>
            </a:graphicData>
          </a:graphic>
        </xdr:graphicFrame>
      </mc:Choice>
      <mc:Fallback xmlns="">
        <xdr:sp macro="" textlink="">
          <xdr:nvSpPr>
            <xdr:cNvPr id="0" name=""/>
            <xdr:cNvSpPr>
              <a:spLocks noTextEdit="1"/>
            </xdr:cNvSpPr>
          </xdr:nvSpPr>
          <xdr:spPr>
            <a:xfrm>
              <a:off x="11606862" y="5342918"/>
              <a:ext cx="1809879" cy="2352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811786</xdr:colOff>
      <xdr:row>65</xdr:row>
      <xdr:rowOff>118430</xdr:rowOff>
    </xdr:from>
    <xdr:to>
      <xdr:col>7</xdr:col>
      <xdr:colOff>290592</xdr:colOff>
      <xdr:row>81</xdr:row>
      <xdr:rowOff>2870</xdr:rowOff>
    </xdr:to>
    <mc:AlternateContent xmlns:mc="http://schemas.openxmlformats.org/markup-compatibility/2006" xmlns:a14="http://schemas.microsoft.com/office/drawing/2010/main">
      <mc:Choice Requires="a14">
        <xdr:graphicFrame macro="">
          <xdr:nvGraphicFramePr>
            <xdr:cNvPr id="19" name="Amount (₹) 1">
              <a:extLst>
                <a:ext uri="{FF2B5EF4-FFF2-40B4-BE49-F238E27FC236}">
                  <a16:creationId xmlns:a16="http://schemas.microsoft.com/office/drawing/2014/main" id="{BC3E1792-99C5-40E3-59BE-2B393F02D1AE}"/>
                </a:ext>
              </a:extLst>
            </xdr:cNvPr>
            <xdr:cNvGraphicFramePr/>
          </xdr:nvGraphicFramePr>
          <xdr:xfrm>
            <a:off x="0" y="0"/>
            <a:ext cx="0" cy="0"/>
          </xdr:xfrm>
          <a:graphic>
            <a:graphicData uri="http://schemas.microsoft.com/office/drawing/2010/slicer">
              <sle:slicer xmlns:sle="http://schemas.microsoft.com/office/drawing/2010/slicer" name="Amount (₹) 1"/>
            </a:graphicData>
          </a:graphic>
        </xdr:graphicFrame>
      </mc:Choice>
      <mc:Fallback xmlns="">
        <xdr:sp macro="" textlink="">
          <xdr:nvSpPr>
            <xdr:cNvPr id="0" name=""/>
            <xdr:cNvSpPr>
              <a:spLocks noTextEdit="1"/>
            </xdr:cNvSpPr>
          </xdr:nvSpPr>
          <xdr:spPr>
            <a:xfrm>
              <a:off x="11939405" y="12546287"/>
              <a:ext cx="1897854" cy="2787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111110</xdr:colOff>
      <xdr:row>65</xdr:row>
      <xdr:rowOff>110478</xdr:rowOff>
    </xdr:from>
    <xdr:to>
      <xdr:col>4</xdr:col>
      <xdr:colOff>721101</xdr:colOff>
      <xdr:row>81</xdr:row>
      <xdr:rowOff>2870</xdr:rowOff>
    </xdr:to>
    <mc:AlternateContent xmlns:mc="http://schemas.openxmlformats.org/markup-compatibility/2006" xmlns:a14="http://schemas.microsoft.com/office/drawing/2010/main">
      <mc:Choice Requires="a14">
        <xdr:graphicFrame macro="">
          <xdr:nvGraphicFramePr>
            <xdr:cNvPr id="20" name="Payment Method 2">
              <a:extLst>
                <a:ext uri="{FF2B5EF4-FFF2-40B4-BE49-F238E27FC236}">
                  <a16:creationId xmlns:a16="http://schemas.microsoft.com/office/drawing/2014/main" id="{88CF2A92-D1EC-7FAF-471F-EB271E3EBF95}"/>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mlns="">
        <xdr:sp macro="" textlink="">
          <xdr:nvSpPr>
            <xdr:cNvPr id="0" name=""/>
            <xdr:cNvSpPr>
              <a:spLocks noTextEdit="1"/>
            </xdr:cNvSpPr>
          </xdr:nvSpPr>
          <xdr:spPr>
            <a:xfrm>
              <a:off x="9817539" y="12538335"/>
              <a:ext cx="2031181" cy="2795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284112</xdr:colOff>
      <xdr:row>102</xdr:row>
      <xdr:rowOff>107122</xdr:rowOff>
    </xdr:from>
    <xdr:to>
      <xdr:col>12</xdr:col>
      <xdr:colOff>269363</xdr:colOff>
      <xdr:row>116</xdr:row>
      <xdr:rowOff>41374</xdr:rowOff>
    </xdr:to>
    <mc:AlternateContent xmlns:mc="http://schemas.openxmlformats.org/markup-compatibility/2006" xmlns:a14="http://schemas.microsoft.com/office/drawing/2010/main">
      <mc:Choice Requires="a14">
        <xdr:graphicFrame macro="">
          <xdr:nvGraphicFramePr>
            <xdr:cNvPr id="21" name="Month 2">
              <a:extLst>
                <a:ext uri="{FF2B5EF4-FFF2-40B4-BE49-F238E27FC236}">
                  <a16:creationId xmlns:a16="http://schemas.microsoft.com/office/drawing/2014/main" id="{0B5427B8-EE4A-1B23-3961-04488B7B190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4319240" y="20573660"/>
              <a:ext cx="1792559" cy="2441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309976</xdr:colOff>
      <xdr:row>119</xdr:row>
      <xdr:rowOff>32213</xdr:rowOff>
    </xdr:from>
    <xdr:to>
      <xdr:col>12</xdr:col>
      <xdr:colOff>295228</xdr:colOff>
      <xdr:row>132</xdr:row>
      <xdr:rowOff>112205</xdr:rowOff>
    </xdr:to>
    <mc:AlternateContent xmlns:mc="http://schemas.openxmlformats.org/markup-compatibility/2006" xmlns:a14="http://schemas.microsoft.com/office/drawing/2010/main">
      <mc:Choice Requires="a14">
        <xdr:graphicFrame macro="">
          <xdr:nvGraphicFramePr>
            <xdr:cNvPr id="22" name="Expense Status. 1">
              <a:extLst>
                <a:ext uri="{FF2B5EF4-FFF2-40B4-BE49-F238E27FC236}">
                  <a16:creationId xmlns:a16="http://schemas.microsoft.com/office/drawing/2014/main" id="{0524EFA1-4E5E-0FB7-95AF-8692712BF607}"/>
                </a:ext>
              </a:extLst>
            </xdr:cNvPr>
            <xdr:cNvGraphicFramePr/>
          </xdr:nvGraphicFramePr>
          <xdr:xfrm>
            <a:off x="0" y="0"/>
            <a:ext cx="0" cy="0"/>
          </xdr:xfrm>
          <a:graphic>
            <a:graphicData uri="http://schemas.microsoft.com/office/drawing/2010/slicer">
              <sle:slicer xmlns:sle="http://schemas.microsoft.com/office/drawing/2010/slicer" name="Expense Status. 1"/>
            </a:graphicData>
          </a:graphic>
        </xdr:graphicFrame>
      </mc:Choice>
      <mc:Fallback xmlns="">
        <xdr:sp macro="" textlink="">
          <xdr:nvSpPr>
            <xdr:cNvPr id="0" name=""/>
            <xdr:cNvSpPr>
              <a:spLocks noTextEdit="1"/>
            </xdr:cNvSpPr>
          </xdr:nvSpPr>
          <xdr:spPr>
            <a:xfrm>
              <a:off x="14345104" y="23543495"/>
              <a:ext cx="1792560" cy="240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45270</xdr:colOff>
      <xdr:row>1</xdr:row>
      <xdr:rowOff>1297</xdr:rowOff>
    </xdr:from>
    <xdr:to>
      <xdr:col>17</xdr:col>
      <xdr:colOff>423716</xdr:colOff>
      <xdr:row>10</xdr:row>
      <xdr:rowOff>74186</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119EAAB6-4148-196A-E0D7-DDCACEBB7CD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762834" y="229246"/>
              <a:ext cx="1822498" cy="2515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246080</xdr:colOff>
      <xdr:row>17</xdr:row>
      <xdr:rowOff>148577</xdr:rowOff>
    </xdr:from>
    <xdr:to>
      <xdr:col>18</xdr:col>
      <xdr:colOff>16838</xdr:colOff>
      <xdr:row>25</xdr:row>
      <xdr:rowOff>27312</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EC972EA5-84EB-12B5-D35C-4D5E43C5FA4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9963644" y="4121398"/>
              <a:ext cx="1817244" cy="1702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120377</xdr:colOff>
      <xdr:row>28</xdr:row>
      <xdr:rowOff>180463</xdr:rowOff>
    </xdr:from>
    <xdr:to>
      <xdr:col>17</xdr:col>
      <xdr:colOff>498823</xdr:colOff>
      <xdr:row>35</xdr:row>
      <xdr:rowOff>6828</xdr:rowOff>
    </xdr:to>
    <mc:AlternateContent xmlns:mc="http://schemas.openxmlformats.org/markup-compatibility/2006" xmlns:a14="http://schemas.microsoft.com/office/drawing/2010/main">
      <mc:Choice Requires="a14">
        <xdr:graphicFrame macro="">
          <xdr:nvGraphicFramePr>
            <xdr:cNvPr id="5" name="Payment Method 1">
              <a:extLst>
                <a:ext uri="{FF2B5EF4-FFF2-40B4-BE49-F238E27FC236}">
                  <a16:creationId xmlns:a16="http://schemas.microsoft.com/office/drawing/2014/main" id="{6CDC3622-7FDC-DADA-6DB8-6B441E55E451}"/>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9837941" y="6514181"/>
              <a:ext cx="1822498" cy="1422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73264</xdr:colOff>
      <xdr:row>40</xdr:row>
      <xdr:rowOff>164690</xdr:rowOff>
    </xdr:from>
    <xdr:to>
      <xdr:col>20</xdr:col>
      <xdr:colOff>79001</xdr:colOff>
      <xdr:row>51</xdr:row>
      <xdr:rowOff>135159</xdr:rowOff>
    </xdr:to>
    <mc:AlternateContent xmlns:mc="http://schemas.openxmlformats.org/markup-compatibility/2006" xmlns:a14="http://schemas.microsoft.com/office/drawing/2010/main">
      <mc:Choice Requires="a14">
        <xdr:graphicFrame macro="">
          <xdr:nvGraphicFramePr>
            <xdr:cNvPr id="6" name="Amount (₹) 2">
              <a:extLst>
                <a:ext uri="{FF2B5EF4-FFF2-40B4-BE49-F238E27FC236}">
                  <a16:creationId xmlns:a16="http://schemas.microsoft.com/office/drawing/2014/main" id="{3C624C86-F598-41EF-DD2E-59C4B587D3B5}"/>
                </a:ext>
              </a:extLst>
            </xdr:cNvPr>
            <xdr:cNvGraphicFramePr/>
          </xdr:nvGraphicFramePr>
          <xdr:xfrm>
            <a:off x="0" y="0"/>
            <a:ext cx="0" cy="0"/>
          </xdr:xfrm>
          <a:graphic>
            <a:graphicData uri="http://schemas.microsoft.com/office/drawing/2010/slicer">
              <sle:slicer xmlns:sle="http://schemas.microsoft.com/office/drawing/2010/slicer" name="Amount (₹) 2"/>
            </a:graphicData>
          </a:graphic>
        </xdr:graphicFrame>
      </mc:Choice>
      <mc:Fallback xmlns="">
        <xdr:sp macro="" textlink="">
          <xdr:nvSpPr>
            <xdr:cNvPr id="0" name=""/>
            <xdr:cNvSpPr>
              <a:spLocks noTextEdit="1"/>
            </xdr:cNvSpPr>
          </xdr:nvSpPr>
          <xdr:spPr>
            <a:xfrm>
              <a:off x="21191085" y="8989562"/>
              <a:ext cx="1813042" cy="2477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119352</xdr:colOff>
      <xdr:row>40</xdr:row>
      <xdr:rowOff>156156</xdr:rowOff>
    </xdr:from>
    <xdr:to>
      <xdr:col>23</xdr:col>
      <xdr:colOff>125087</xdr:colOff>
      <xdr:row>50</xdr:row>
      <xdr:rowOff>68280</xdr:rowOff>
    </xdr:to>
    <mc:AlternateContent xmlns:mc="http://schemas.openxmlformats.org/markup-compatibility/2006" xmlns:a14="http://schemas.microsoft.com/office/drawing/2010/main">
      <mc:Choice Requires="a14">
        <xdr:graphicFrame macro="">
          <xdr:nvGraphicFramePr>
            <xdr:cNvPr id="7" name="Budget (₹)">
              <a:extLst>
                <a:ext uri="{FF2B5EF4-FFF2-40B4-BE49-F238E27FC236}">
                  <a16:creationId xmlns:a16="http://schemas.microsoft.com/office/drawing/2014/main" id="{53B407DE-6968-EEBD-47D3-4677187CD829}"/>
                </a:ext>
              </a:extLst>
            </xdr:cNvPr>
            <xdr:cNvGraphicFramePr/>
          </xdr:nvGraphicFramePr>
          <xdr:xfrm>
            <a:off x="0" y="0"/>
            <a:ext cx="0" cy="0"/>
          </xdr:xfrm>
          <a:graphic>
            <a:graphicData uri="http://schemas.microsoft.com/office/drawing/2010/slicer">
              <sle:slicer xmlns:sle="http://schemas.microsoft.com/office/drawing/2010/slicer" name="Budget (₹)"/>
            </a:graphicData>
          </a:graphic>
        </xdr:graphicFrame>
      </mc:Choice>
      <mc:Fallback xmlns="">
        <xdr:sp macro="" textlink="">
          <xdr:nvSpPr>
            <xdr:cNvPr id="0" name=""/>
            <xdr:cNvSpPr>
              <a:spLocks noTextEdit="1"/>
            </xdr:cNvSpPr>
          </xdr:nvSpPr>
          <xdr:spPr>
            <a:xfrm>
              <a:off x="23044480" y="8981028"/>
              <a:ext cx="1813043" cy="2191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434473</xdr:colOff>
      <xdr:row>0</xdr:row>
      <xdr:rowOff>227264</xdr:rowOff>
    </xdr:from>
    <xdr:to>
      <xdr:col>25</xdr:col>
      <xdr:colOff>140368</xdr:colOff>
      <xdr:row>11</xdr:row>
      <xdr:rowOff>61830</xdr:rowOff>
    </xdr:to>
    <xdr:graphicFrame macro="">
      <xdr:nvGraphicFramePr>
        <xdr:cNvPr id="3" name="Chart 2">
          <a:extLst>
            <a:ext uri="{FF2B5EF4-FFF2-40B4-BE49-F238E27FC236}">
              <a16:creationId xmlns:a16="http://schemas.microsoft.com/office/drawing/2014/main" id="{5C9E2F2B-E43C-4F0C-AD7B-E0089F983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147052</xdr:colOff>
      <xdr:row>16</xdr:row>
      <xdr:rowOff>153737</xdr:rowOff>
    </xdr:from>
    <xdr:to>
      <xdr:col>25</xdr:col>
      <xdr:colOff>247315</xdr:colOff>
      <xdr:row>24</xdr:row>
      <xdr:rowOff>213895</xdr:rowOff>
    </xdr:to>
    <xdr:graphicFrame macro="">
      <xdr:nvGraphicFramePr>
        <xdr:cNvPr id="10" name="Chart 9">
          <a:extLst>
            <a:ext uri="{FF2B5EF4-FFF2-40B4-BE49-F238E27FC236}">
              <a16:creationId xmlns:a16="http://schemas.microsoft.com/office/drawing/2014/main" id="{CAF54AE8-FC1D-4555-BC64-6B6F512FB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33421</xdr:colOff>
      <xdr:row>28</xdr:row>
      <xdr:rowOff>127001</xdr:rowOff>
    </xdr:from>
    <xdr:to>
      <xdr:col>24</xdr:col>
      <xdr:colOff>534737</xdr:colOff>
      <xdr:row>37</xdr:row>
      <xdr:rowOff>80210</xdr:rowOff>
    </xdr:to>
    <xdr:graphicFrame macro="">
      <xdr:nvGraphicFramePr>
        <xdr:cNvPr id="11" name="Chart 10">
          <a:extLst>
            <a:ext uri="{FF2B5EF4-FFF2-40B4-BE49-F238E27FC236}">
              <a16:creationId xmlns:a16="http://schemas.microsoft.com/office/drawing/2014/main" id="{A8C64F4C-CC1F-40DA-9962-EF517FF14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280737</xdr:colOff>
      <xdr:row>40</xdr:row>
      <xdr:rowOff>167107</xdr:rowOff>
    </xdr:from>
    <xdr:to>
      <xdr:col>30</xdr:col>
      <xdr:colOff>494631</xdr:colOff>
      <xdr:row>51</xdr:row>
      <xdr:rowOff>127000</xdr:rowOff>
    </xdr:to>
    <xdr:graphicFrame macro="">
      <xdr:nvGraphicFramePr>
        <xdr:cNvPr id="23" name="Chart 22">
          <a:extLst>
            <a:ext uri="{FF2B5EF4-FFF2-40B4-BE49-F238E27FC236}">
              <a16:creationId xmlns:a16="http://schemas.microsoft.com/office/drawing/2014/main" id="{5256D0B8-3C1B-454D-B6F1-245953DAA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207220</xdr:colOff>
      <xdr:row>1</xdr:row>
      <xdr:rowOff>157027</xdr:rowOff>
    </xdr:from>
    <xdr:to>
      <xdr:col>13</xdr:col>
      <xdr:colOff>511323</xdr:colOff>
      <xdr:row>16</xdr:row>
      <xdr:rowOff>157027</xdr:rowOff>
    </xdr:to>
    <xdr:graphicFrame macro="">
      <xdr:nvGraphicFramePr>
        <xdr:cNvPr id="2" name="Chart 1">
          <a:extLst>
            <a:ext uri="{FF2B5EF4-FFF2-40B4-BE49-F238E27FC236}">
              <a16:creationId xmlns:a16="http://schemas.microsoft.com/office/drawing/2014/main" id="{B187577E-24C3-E5C6-64C8-5D95070AE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556260</xdr:colOff>
      <xdr:row>2</xdr:row>
      <xdr:rowOff>16510</xdr:rowOff>
    </xdr:from>
    <xdr:to>
      <xdr:col>5</xdr:col>
      <xdr:colOff>556260</xdr:colOff>
      <xdr:row>15</xdr:row>
      <xdr:rowOff>106045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1FFDF0EC-7CBB-B81D-6137-38F6F68DE7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26360" y="38481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351790</xdr:colOff>
      <xdr:row>2</xdr:row>
      <xdr:rowOff>73660</xdr:rowOff>
    </xdr:from>
    <xdr:to>
      <xdr:col>15</xdr:col>
      <xdr:colOff>549910</xdr:colOff>
      <xdr:row>17</xdr:row>
      <xdr:rowOff>73660</xdr:rowOff>
    </xdr:to>
    <xdr:graphicFrame macro="">
      <xdr:nvGraphicFramePr>
        <xdr:cNvPr id="2" name="Chart 1">
          <a:extLst>
            <a:ext uri="{FF2B5EF4-FFF2-40B4-BE49-F238E27FC236}">
              <a16:creationId xmlns:a16="http://schemas.microsoft.com/office/drawing/2014/main" id="{0DDE9297-6FFC-F616-5E48-838E21B9A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425450</xdr:colOff>
      <xdr:row>2</xdr:row>
      <xdr:rowOff>30480</xdr:rowOff>
    </xdr:from>
    <xdr:to>
      <xdr:col>5</xdr:col>
      <xdr:colOff>425450</xdr:colOff>
      <xdr:row>15</xdr:row>
      <xdr:rowOff>120015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F7B22F85-E1B1-8EC7-9B7B-15805AD302B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57450" y="39878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78740</xdr:colOff>
      <xdr:row>1</xdr:row>
      <xdr:rowOff>156210</xdr:rowOff>
    </xdr:from>
    <xdr:to>
      <xdr:col>13</xdr:col>
      <xdr:colOff>383540</xdr:colOff>
      <xdr:row>16</xdr:row>
      <xdr:rowOff>156210</xdr:rowOff>
    </xdr:to>
    <xdr:graphicFrame macro="">
      <xdr:nvGraphicFramePr>
        <xdr:cNvPr id="2" name="Chart 1">
          <a:extLst>
            <a:ext uri="{FF2B5EF4-FFF2-40B4-BE49-F238E27FC236}">
              <a16:creationId xmlns:a16="http://schemas.microsoft.com/office/drawing/2014/main" id="{00000789-20F0-2AF3-4D97-2439FA9FC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280670</xdr:colOff>
      <xdr:row>2</xdr:row>
      <xdr:rowOff>12700</xdr:rowOff>
    </xdr:from>
    <xdr:to>
      <xdr:col>5</xdr:col>
      <xdr:colOff>280670</xdr:colOff>
      <xdr:row>15</xdr:row>
      <xdr:rowOff>102235</xdr:rowOff>
    </xdr:to>
    <mc:AlternateContent xmlns:mc="http://schemas.openxmlformats.org/markup-compatibility/2006" xmlns:a14="http://schemas.microsoft.com/office/drawing/2010/main">
      <mc:Choice Requires="a14">
        <xdr:graphicFrame macro="">
          <xdr:nvGraphicFramePr>
            <xdr:cNvPr id="3" name="Payment Method">
              <a:extLst>
                <a:ext uri="{FF2B5EF4-FFF2-40B4-BE49-F238E27FC236}">
                  <a16:creationId xmlns:a16="http://schemas.microsoft.com/office/drawing/2014/main" id="{64530608-54F7-5BCA-46AD-083525B9E11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312670" y="38100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468630</xdr:colOff>
      <xdr:row>2</xdr:row>
      <xdr:rowOff>31750</xdr:rowOff>
    </xdr:from>
    <xdr:to>
      <xdr:col>12</xdr:col>
      <xdr:colOff>598170</xdr:colOff>
      <xdr:row>18</xdr:row>
      <xdr:rowOff>88900</xdr:rowOff>
    </xdr:to>
    <xdr:graphicFrame macro="">
      <xdr:nvGraphicFramePr>
        <xdr:cNvPr id="2" name="Chart 1">
          <a:extLst>
            <a:ext uri="{FF2B5EF4-FFF2-40B4-BE49-F238E27FC236}">
              <a16:creationId xmlns:a16="http://schemas.microsoft.com/office/drawing/2014/main" id="{206DF6D5-9C19-55E9-6B94-FE2EF1B42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4.564607523149" createdVersion="8" refreshedVersion="8" minRefreshableVersion="3" recordCount="140" xr:uid="{74FFA063-481E-41DC-8CAF-86BBA0D853F3}">
  <cacheSource type="worksheet">
    <worksheetSource name="ExpenseTable"/>
  </cacheSource>
  <cacheFields count="10">
    <cacheField name="Date" numFmtId="14">
      <sharedItems containsSemiMixedTypes="0" containsNonDate="0" containsDate="1" containsString="0" minDate="2025-01-01T00:00:00" maxDate="2025-05-21T00:00:00" count="14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sharedItems>
    </cacheField>
    <cacheField name="Category" numFmtId="0">
      <sharedItems count="8">
        <s v="Food"/>
        <s v="Transport"/>
        <s v="Groceries"/>
        <s v="Entertainment"/>
        <s v="Utilities"/>
        <s v="Shopping"/>
        <s v="Rent"/>
        <s v="Health"/>
      </sharedItems>
    </cacheField>
    <cacheField name="Description" numFmtId="0">
      <sharedItems/>
    </cacheField>
    <cacheField name="Amount (₹)" numFmtId="0">
      <sharedItems containsSemiMixedTypes="0" containsString="0" containsNumber="1" containsInteger="1" minValue="100" maxValue="11000" count="39">
        <n v="120"/>
        <n v="280"/>
        <n v="750"/>
        <n v="499"/>
        <n v="1300"/>
        <n v="1800"/>
        <n v="10000"/>
        <n v="500"/>
        <n v="400"/>
        <n v="3200"/>
        <n v="900"/>
        <n v="300"/>
        <n v="350"/>
        <n v="700"/>
        <n v="1600"/>
        <n v="150"/>
        <n v="250"/>
        <n v="600"/>
        <n v="1200"/>
        <n v="11000"/>
        <n v="1100"/>
        <n v="1000"/>
        <n v="2300"/>
        <n v="850"/>
        <n v="9500"/>
        <n v="650"/>
        <n v="200"/>
        <n v="2700"/>
        <n v="800"/>
        <n v="9000"/>
        <n v="2000"/>
        <n v="100"/>
        <n v="2800"/>
        <n v="450"/>
        <n v="550"/>
        <n v="1250"/>
        <n v="2900"/>
        <n v="4000"/>
        <n v="1500"/>
      </sharedItems>
    </cacheField>
    <cacheField name="Payment Method" numFmtId="0">
      <sharedItems count="4">
        <s v="Cash"/>
        <s v="UPI"/>
        <s v="Card"/>
        <s v="Bank Transfer"/>
      </sharedItems>
    </cacheField>
    <cacheField name="Month" numFmtId="0">
      <sharedItems count="5">
        <s v="January"/>
        <s v="February"/>
        <s v="March"/>
        <s v="April"/>
        <s v="May"/>
      </sharedItems>
    </cacheField>
    <cacheField name="Budget (₹)" numFmtId="0">
      <sharedItems containsSemiMixedTypes="0" containsString="0" containsNumber="1" containsInteger="1" minValue="1500" maxValue="9000" count="7">
        <n v="4000"/>
        <n v="1500"/>
        <n v="5000"/>
        <n v="2000"/>
        <n v="2500"/>
        <n v="3000"/>
        <n v="9000"/>
      </sharedItems>
    </cacheField>
    <cacheField name="Budget Difference" numFmtId="0">
      <sharedItems containsSemiMixedTypes="0" containsString="0" containsNumber="1" containsInteger="1" minValue="-2000" maxValue="4850"/>
    </cacheField>
    <cacheField name="Expense Status." numFmtId="0">
      <sharedItems count="2">
        <s v="Within Budget"/>
        <s v="Over Budget"/>
      </sharedItems>
    </cacheField>
    <cacheField name="Year" numFmtId="0">
      <sharedItems containsSemiMixedTypes="0" containsString="0" containsNumber="1" containsInteger="1" minValue="2025" maxValue="2025"/>
    </cacheField>
  </cacheFields>
  <extLst>
    <ext xmlns:x14="http://schemas.microsoft.com/office/spreadsheetml/2009/9/main" uri="{725AE2AE-9491-48be-B2B4-4EB974FC3084}">
      <x14:pivotCacheDefinition pivotCacheId="165787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s v="Breakfast"/>
    <x v="0"/>
    <x v="0"/>
    <x v="0"/>
    <x v="0"/>
    <n v="3880"/>
    <x v="0"/>
    <n v="2025"/>
  </r>
  <r>
    <x v="1"/>
    <x v="1"/>
    <s v="Cab to office"/>
    <x v="1"/>
    <x v="1"/>
    <x v="0"/>
    <x v="1"/>
    <n v="1220"/>
    <x v="0"/>
    <n v="2025"/>
  </r>
  <r>
    <x v="2"/>
    <x v="2"/>
    <s v="Vegetables"/>
    <x v="2"/>
    <x v="2"/>
    <x v="0"/>
    <x v="2"/>
    <n v="4250"/>
    <x v="0"/>
    <n v="2025"/>
  </r>
  <r>
    <x v="3"/>
    <x v="3"/>
    <s v="Netflix Subscription"/>
    <x v="3"/>
    <x v="1"/>
    <x v="0"/>
    <x v="3"/>
    <n v="1501"/>
    <x v="0"/>
    <n v="2025"/>
  </r>
  <r>
    <x v="4"/>
    <x v="4"/>
    <s v="Electricity Bill"/>
    <x v="4"/>
    <x v="2"/>
    <x v="0"/>
    <x v="4"/>
    <n v="1200"/>
    <x v="0"/>
    <n v="2025"/>
  </r>
  <r>
    <x v="5"/>
    <x v="5"/>
    <s v="Shoes"/>
    <x v="5"/>
    <x v="2"/>
    <x v="0"/>
    <x v="5"/>
    <n v="1200"/>
    <x v="0"/>
    <n v="2025"/>
  </r>
  <r>
    <x v="6"/>
    <x v="6"/>
    <s v="House Rent"/>
    <x v="6"/>
    <x v="3"/>
    <x v="0"/>
    <x v="6"/>
    <n v="-1000"/>
    <x v="1"/>
    <n v="2025"/>
  </r>
  <r>
    <x v="7"/>
    <x v="0"/>
    <s v="Dinner"/>
    <x v="7"/>
    <x v="1"/>
    <x v="0"/>
    <x v="0"/>
    <n v="3500"/>
    <x v="0"/>
    <n v="2025"/>
  </r>
  <r>
    <x v="8"/>
    <x v="7"/>
    <s v="Medicine"/>
    <x v="8"/>
    <x v="0"/>
    <x v="0"/>
    <x v="1"/>
    <n v="1100"/>
    <x v="0"/>
    <n v="2025"/>
  </r>
  <r>
    <x v="9"/>
    <x v="1"/>
    <s v="Bus Pass"/>
    <x v="7"/>
    <x v="0"/>
    <x v="0"/>
    <x v="1"/>
    <n v="1000"/>
    <x v="0"/>
    <n v="2025"/>
  </r>
  <r>
    <x v="10"/>
    <x v="2"/>
    <s v="Monthly Groceries"/>
    <x v="9"/>
    <x v="2"/>
    <x v="0"/>
    <x v="2"/>
    <n v="1800"/>
    <x v="0"/>
    <n v="2025"/>
  </r>
  <r>
    <x v="11"/>
    <x v="4"/>
    <s v="Internet Bill"/>
    <x v="10"/>
    <x v="2"/>
    <x v="0"/>
    <x v="4"/>
    <n v="1600"/>
    <x v="0"/>
    <n v="2025"/>
  </r>
  <r>
    <x v="12"/>
    <x v="0"/>
    <s v="Lunch"/>
    <x v="11"/>
    <x v="1"/>
    <x v="0"/>
    <x v="0"/>
    <n v="3700"/>
    <x v="0"/>
    <n v="2025"/>
  </r>
  <r>
    <x v="13"/>
    <x v="3"/>
    <s v="Movie Ticket"/>
    <x v="12"/>
    <x v="2"/>
    <x v="0"/>
    <x v="3"/>
    <n v="1650"/>
    <x v="0"/>
    <n v="2025"/>
  </r>
  <r>
    <x v="14"/>
    <x v="7"/>
    <s v="Gym Membership"/>
    <x v="13"/>
    <x v="1"/>
    <x v="0"/>
    <x v="1"/>
    <n v="800"/>
    <x v="0"/>
    <n v="2025"/>
  </r>
  <r>
    <x v="15"/>
    <x v="5"/>
    <s v="Clothes"/>
    <x v="14"/>
    <x v="2"/>
    <x v="0"/>
    <x v="5"/>
    <n v="1400"/>
    <x v="0"/>
    <n v="2025"/>
  </r>
  <r>
    <x v="16"/>
    <x v="0"/>
    <s v="Snacks"/>
    <x v="15"/>
    <x v="0"/>
    <x v="0"/>
    <x v="0"/>
    <n v="3850"/>
    <x v="0"/>
    <n v="2025"/>
  </r>
  <r>
    <x v="17"/>
    <x v="2"/>
    <s v="Milk &amp; Bread"/>
    <x v="16"/>
    <x v="0"/>
    <x v="0"/>
    <x v="2"/>
    <n v="4750"/>
    <x v="0"/>
    <n v="2025"/>
  </r>
  <r>
    <x v="18"/>
    <x v="4"/>
    <s v="Water Bill"/>
    <x v="17"/>
    <x v="2"/>
    <x v="0"/>
    <x v="4"/>
    <n v="1900"/>
    <x v="0"/>
    <n v="2025"/>
  </r>
  <r>
    <x v="19"/>
    <x v="1"/>
    <s v="Fuel"/>
    <x v="18"/>
    <x v="1"/>
    <x v="0"/>
    <x v="1"/>
    <n v="300"/>
    <x v="0"/>
    <n v="2025"/>
  </r>
  <r>
    <x v="20"/>
    <x v="0"/>
    <s v="Dinner"/>
    <x v="8"/>
    <x v="2"/>
    <x v="0"/>
    <x v="0"/>
    <n v="3600"/>
    <x v="0"/>
    <n v="2025"/>
  </r>
  <r>
    <x v="21"/>
    <x v="7"/>
    <s v="Doctor Visit"/>
    <x v="10"/>
    <x v="1"/>
    <x v="0"/>
    <x v="1"/>
    <n v="600"/>
    <x v="0"/>
    <n v="2025"/>
  </r>
  <r>
    <x v="22"/>
    <x v="3"/>
    <s v="Game Subscription"/>
    <x v="3"/>
    <x v="1"/>
    <x v="0"/>
    <x v="3"/>
    <n v="1501"/>
    <x v="0"/>
    <n v="2025"/>
  </r>
  <r>
    <x v="23"/>
    <x v="6"/>
    <s v="House Rent"/>
    <x v="19"/>
    <x v="3"/>
    <x v="0"/>
    <x v="6"/>
    <n v="-2000"/>
    <x v="1"/>
    <n v="2025"/>
  </r>
  <r>
    <x v="24"/>
    <x v="5"/>
    <s v="Bag"/>
    <x v="18"/>
    <x v="2"/>
    <x v="0"/>
    <x v="5"/>
    <n v="1800"/>
    <x v="0"/>
    <n v="2025"/>
  </r>
  <r>
    <x v="25"/>
    <x v="0"/>
    <s v="Lunch"/>
    <x v="16"/>
    <x v="0"/>
    <x v="0"/>
    <x v="0"/>
    <n v="3750"/>
    <x v="0"/>
    <n v="2025"/>
  </r>
  <r>
    <x v="26"/>
    <x v="4"/>
    <s v="LPG Refill"/>
    <x v="20"/>
    <x v="0"/>
    <x v="0"/>
    <x v="4"/>
    <n v="1400"/>
    <x v="0"/>
    <n v="2025"/>
  </r>
  <r>
    <x v="27"/>
    <x v="2"/>
    <s v="Fruits"/>
    <x v="7"/>
    <x v="1"/>
    <x v="0"/>
    <x v="2"/>
    <n v="4500"/>
    <x v="0"/>
    <n v="2025"/>
  </r>
  <r>
    <x v="28"/>
    <x v="1"/>
    <s v="Taxi"/>
    <x v="12"/>
    <x v="1"/>
    <x v="0"/>
    <x v="1"/>
    <n v="1150"/>
    <x v="0"/>
    <n v="2025"/>
  </r>
  <r>
    <x v="29"/>
    <x v="3"/>
    <s v="Party"/>
    <x v="21"/>
    <x v="2"/>
    <x v="0"/>
    <x v="3"/>
    <n v="1000"/>
    <x v="0"/>
    <n v="2025"/>
  </r>
  <r>
    <x v="30"/>
    <x v="7"/>
    <s v="First Aid Kit"/>
    <x v="11"/>
    <x v="0"/>
    <x v="0"/>
    <x v="1"/>
    <n v="1200"/>
    <x v="0"/>
    <n v="2025"/>
  </r>
  <r>
    <x v="31"/>
    <x v="0"/>
    <s v="Dinner"/>
    <x v="17"/>
    <x v="1"/>
    <x v="1"/>
    <x v="0"/>
    <n v="3400"/>
    <x v="0"/>
    <n v="2025"/>
  </r>
  <r>
    <x v="32"/>
    <x v="1"/>
    <s v="Cab"/>
    <x v="1"/>
    <x v="1"/>
    <x v="1"/>
    <x v="1"/>
    <n v="1220"/>
    <x v="0"/>
    <n v="2025"/>
  </r>
  <r>
    <x v="33"/>
    <x v="2"/>
    <s v="Rice &amp; Pulses"/>
    <x v="22"/>
    <x v="2"/>
    <x v="1"/>
    <x v="2"/>
    <n v="2700"/>
    <x v="0"/>
    <n v="2025"/>
  </r>
  <r>
    <x v="34"/>
    <x v="4"/>
    <s v="Internet Bill"/>
    <x v="23"/>
    <x v="2"/>
    <x v="1"/>
    <x v="4"/>
    <n v="1650"/>
    <x v="0"/>
    <n v="2025"/>
  </r>
  <r>
    <x v="35"/>
    <x v="5"/>
    <s v="T-Shirt"/>
    <x v="13"/>
    <x v="0"/>
    <x v="1"/>
    <x v="5"/>
    <n v="2300"/>
    <x v="0"/>
    <n v="2025"/>
  </r>
  <r>
    <x v="36"/>
    <x v="7"/>
    <s v="Medicines"/>
    <x v="8"/>
    <x v="1"/>
    <x v="1"/>
    <x v="1"/>
    <n v="1100"/>
    <x v="0"/>
    <n v="2025"/>
  </r>
  <r>
    <x v="37"/>
    <x v="0"/>
    <s v="Breakfast"/>
    <x v="0"/>
    <x v="0"/>
    <x v="1"/>
    <x v="0"/>
    <n v="3880"/>
    <x v="0"/>
    <n v="2025"/>
  </r>
  <r>
    <x v="38"/>
    <x v="3"/>
    <s v="OTT Subscription"/>
    <x v="3"/>
    <x v="1"/>
    <x v="1"/>
    <x v="3"/>
    <n v="1501"/>
    <x v="0"/>
    <n v="2025"/>
  </r>
  <r>
    <x v="39"/>
    <x v="6"/>
    <s v="House Rent"/>
    <x v="24"/>
    <x v="3"/>
    <x v="1"/>
    <x v="6"/>
    <n v="-500"/>
    <x v="1"/>
    <n v="2025"/>
  </r>
  <r>
    <x v="40"/>
    <x v="2"/>
    <s v="Vegetables"/>
    <x v="13"/>
    <x v="0"/>
    <x v="1"/>
    <x v="2"/>
    <n v="4300"/>
    <x v="0"/>
    <n v="2025"/>
  </r>
  <r>
    <x v="41"/>
    <x v="4"/>
    <s v="Water Bill"/>
    <x v="25"/>
    <x v="1"/>
    <x v="1"/>
    <x v="4"/>
    <n v="1850"/>
    <x v="0"/>
    <n v="2025"/>
  </r>
  <r>
    <x v="42"/>
    <x v="0"/>
    <s v="Snacks"/>
    <x v="26"/>
    <x v="1"/>
    <x v="1"/>
    <x v="0"/>
    <n v="3800"/>
    <x v="0"/>
    <n v="2025"/>
  </r>
  <r>
    <x v="43"/>
    <x v="1"/>
    <s v="Fuel"/>
    <x v="18"/>
    <x v="2"/>
    <x v="1"/>
    <x v="1"/>
    <n v="300"/>
    <x v="0"/>
    <n v="2025"/>
  </r>
  <r>
    <x v="44"/>
    <x v="7"/>
    <s v="Gym"/>
    <x v="13"/>
    <x v="0"/>
    <x v="1"/>
    <x v="1"/>
    <n v="800"/>
    <x v="0"/>
    <n v="2025"/>
  </r>
  <r>
    <x v="45"/>
    <x v="5"/>
    <s v="Jeans"/>
    <x v="4"/>
    <x v="2"/>
    <x v="1"/>
    <x v="5"/>
    <n v="1700"/>
    <x v="0"/>
    <n v="2025"/>
  </r>
  <r>
    <x v="46"/>
    <x v="2"/>
    <s v="Milk"/>
    <x v="16"/>
    <x v="0"/>
    <x v="1"/>
    <x v="2"/>
    <n v="4750"/>
    <x v="0"/>
    <n v="2025"/>
  </r>
  <r>
    <x v="47"/>
    <x v="3"/>
    <s v="Movie"/>
    <x v="12"/>
    <x v="2"/>
    <x v="1"/>
    <x v="3"/>
    <n v="1650"/>
    <x v="0"/>
    <n v="2025"/>
  </r>
  <r>
    <x v="48"/>
    <x v="0"/>
    <s v="Lunch"/>
    <x v="1"/>
    <x v="0"/>
    <x v="1"/>
    <x v="0"/>
    <n v="3720"/>
    <x v="0"/>
    <n v="2025"/>
  </r>
  <r>
    <x v="49"/>
    <x v="4"/>
    <s v="Electricity Bill"/>
    <x v="18"/>
    <x v="1"/>
    <x v="1"/>
    <x v="4"/>
    <n v="1300"/>
    <x v="0"/>
    <n v="2025"/>
  </r>
  <r>
    <x v="50"/>
    <x v="1"/>
    <s v="Auto"/>
    <x v="26"/>
    <x v="0"/>
    <x v="1"/>
    <x v="1"/>
    <n v="1300"/>
    <x v="0"/>
    <n v="2025"/>
  </r>
  <r>
    <x v="51"/>
    <x v="0"/>
    <s v="Dinner"/>
    <x v="7"/>
    <x v="1"/>
    <x v="1"/>
    <x v="0"/>
    <n v="3500"/>
    <x v="0"/>
    <n v="2025"/>
  </r>
  <r>
    <x v="52"/>
    <x v="2"/>
    <s v="Monthly Grocery"/>
    <x v="27"/>
    <x v="2"/>
    <x v="1"/>
    <x v="2"/>
    <n v="2300"/>
    <x v="0"/>
    <n v="2025"/>
  </r>
  <r>
    <x v="53"/>
    <x v="3"/>
    <s v="Party"/>
    <x v="28"/>
    <x v="1"/>
    <x v="1"/>
    <x v="3"/>
    <n v="1200"/>
    <x v="0"/>
    <n v="2025"/>
  </r>
  <r>
    <x v="54"/>
    <x v="7"/>
    <s v="Checkup"/>
    <x v="10"/>
    <x v="1"/>
    <x v="1"/>
    <x v="1"/>
    <n v="600"/>
    <x v="0"/>
    <n v="2025"/>
  </r>
  <r>
    <x v="55"/>
    <x v="6"/>
    <s v="House Rent"/>
    <x v="29"/>
    <x v="3"/>
    <x v="1"/>
    <x v="6"/>
    <n v="0"/>
    <x v="0"/>
    <n v="2025"/>
  </r>
  <r>
    <x v="56"/>
    <x v="5"/>
    <s v="Watch"/>
    <x v="5"/>
    <x v="2"/>
    <x v="1"/>
    <x v="5"/>
    <n v="1200"/>
    <x v="0"/>
    <n v="2025"/>
  </r>
  <r>
    <x v="57"/>
    <x v="4"/>
    <s v="LPG"/>
    <x v="21"/>
    <x v="1"/>
    <x v="1"/>
    <x v="4"/>
    <n v="1500"/>
    <x v="0"/>
    <n v="2025"/>
  </r>
  <r>
    <x v="58"/>
    <x v="1"/>
    <s v="Bus Pass"/>
    <x v="30"/>
    <x v="0"/>
    <x v="1"/>
    <x v="1"/>
    <n v="-500"/>
    <x v="1"/>
    <n v="2025"/>
  </r>
  <r>
    <x v="59"/>
    <x v="0"/>
    <s v="Lunch"/>
    <x v="11"/>
    <x v="1"/>
    <x v="2"/>
    <x v="0"/>
    <n v="3700"/>
    <x v="0"/>
    <n v="2025"/>
  </r>
  <r>
    <x v="60"/>
    <x v="2"/>
    <s v="Vegetables"/>
    <x v="2"/>
    <x v="2"/>
    <x v="2"/>
    <x v="2"/>
    <n v="4250"/>
    <x v="0"/>
    <n v="2025"/>
  </r>
  <r>
    <x v="61"/>
    <x v="3"/>
    <s v="Netflix"/>
    <x v="3"/>
    <x v="1"/>
    <x v="2"/>
    <x v="3"/>
    <n v="1501"/>
    <x v="0"/>
    <n v="2025"/>
  </r>
  <r>
    <x v="62"/>
    <x v="4"/>
    <s v="Internet"/>
    <x v="10"/>
    <x v="2"/>
    <x v="2"/>
    <x v="4"/>
    <n v="1600"/>
    <x v="0"/>
    <n v="2025"/>
  </r>
  <r>
    <x v="63"/>
    <x v="5"/>
    <s v="Clothes"/>
    <x v="18"/>
    <x v="0"/>
    <x v="2"/>
    <x v="5"/>
    <n v="1800"/>
    <x v="0"/>
    <n v="2025"/>
  </r>
  <r>
    <x v="64"/>
    <x v="7"/>
    <s v="Medicine"/>
    <x v="12"/>
    <x v="1"/>
    <x v="2"/>
    <x v="1"/>
    <n v="1150"/>
    <x v="0"/>
    <n v="2025"/>
  </r>
  <r>
    <x v="65"/>
    <x v="0"/>
    <s v="Breakfast"/>
    <x v="31"/>
    <x v="0"/>
    <x v="2"/>
    <x v="0"/>
    <n v="3900"/>
    <x v="0"/>
    <n v="2025"/>
  </r>
  <r>
    <x v="66"/>
    <x v="6"/>
    <s v="House Rent"/>
    <x v="29"/>
    <x v="3"/>
    <x v="2"/>
    <x v="6"/>
    <n v="0"/>
    <x v="0"/>
    <n v="2025"/>
  </r>
  <r>
    <x v="67"/>
    <x v="1"/>
    <s v="Cab"/>
    <x v="11"/>
    <x v="1"/>
    <x v="2"/>
    <x v="1"/>
    <n v="1200"/>
    <x v="0"/>
    <n v="2025"/>
  </r>
  <r>
    <x v="68"/>
    <x v="4"/>
    <s v="Electricity"/>
    <x v="4"/>
    <x v="2"/>
    <x v="2"/>
    <x v="4"/>
    <n v="1200"/>
    <x v="0"/>
    <n v="2025"/>
  </r>
  <r>
    <x v="69"/>
    <x v="0"/>
    <s v="Dinner"/>
    <x v="17"/>
    <x v="1"/>
    <x v="2"/>
    <x v="0"/>
    <n v="3400"/>
    <x v="0"/>
    <n v="2025"/>
  </r>
  <r>
    <x v="70"/>
    <x v="2"/>
    <s v="Monthly Grocery"/>
    <x v="32"/>
    <x v="2"/>
    <x v="2"/>
    <x v="2"/>
    <n v="2200"/>
    <x v="0"/>
    <n v="2025"/>
  </r>
  <r>
    <x v="71"/>
    <x v="5"/>
    <s v="Shoes"/>
    <x v="14"/>
    <x v="2"/>
    <x v="2"/>
    <x v="5"/>
    <n v="1400"/>
    <x v="0"/>
    <n v="2025"/>
  </r>
  <r>
    <x v="72"/>
    <x v="3"/>
    <s v="Party"/>
    <x v="10"/>
    <x v="1"/>
    <x v="2"/>
    <x v="3"/>
    <n v="1100"/>
    <x v="0"/>
    <n v="2025"/>
  </r>
  <r>
    <x v="73"/>
    <x v="1"/>
    <s v="Fuel"/>
    <x v="18"/>
    <x v="0"/>
    <x v="2"/>
    <x v="1"/>
    <n v="300"/>
    <x v="0"/>
    <n v="2025"/>
  </r>
  <r>
    <x v="74"/>
    <x v="7"/>
    <s v="Doctor"/>
    <x v="13"/>
    <x v="2"/>
    <x v="2"/>
    <x v="1"/>
    <n v="800"/>
    <x v="0"/>
    <n v="2025"/>
  </r>
  <r>
    <x v="75"/>
    <x v="0"/>
    <s v="Lunch"/>
    <x v="16"/>
    <x v="1"/>
    <x v="2"/>
    <x v="0"/>
    <n v="3750"/>
    <x v="0"/>
    <n v="2025"/>
  </r>
  <r>
    <x v="76"/>
    <x v="2"/>
    <s v="Milk"/>
    <x v="26"/>
    <x v="0"/>
    <x v="2"/>
    <x v="2"/>
    <n v="4800"/>
    <x v="0"/>
    <n v="2025"/>
  </r>
  <r>
    <x v="77"/>
    <x v="4"/>
    <s v="Water Bill"/>
    <x v="17"/>
    <x v="2"/>
    <x v="2"/>
    <x v="4"/>
    <n v="1900"/>
    <x v="0"/>
    <n v="2025"/>
  </r>
  <r>
    <x v="78"/>
    <x v="5"/>
    <s v="Bag"/>
    <x v="10"/>
    <x v="2"/>
    <x v="2"/>
    <x v="5"/>
    <n v="2100"/>
    <x v="0"/>
    <n v="2025"/>
  </r>
  <r>
    <x v="79"/>
    <x v="6"/>
    <s v="House Rent"/>
    <x v="29"/>
    <x v="3"/>
    <x v="2"/>
    <x v="6"/>
    <n v="0"/>
    <x v="0"/>
    <n v="2025"/>
  </r>
  <r>
    <x v="80"/>
    <x v="3"/>
    <s v="Game Subscription"/>
    <x v="3"/>
    <x v="1"/>
    <x v="2"/>
    <x v="3"/>
    <n v="1501"/>
    <x v="0"/>
    <n v="2025"/>
  </r>
  <r>
    <x v="81"/>
    <x v="0"/>
    <s v="Dinner"/>
    <x v="7"/>
    <x v="1"/>
    <x v="2"/>
    <x v="0"/>
    <n v="3500"/>
    <x v="0"/>
    <n v="2025"/>
  </r>
  <r>
    <x v="82"/>
    <x v="7"/>
    <s v="Gym"/>
    <x v="14"/>
    <x v="2"/>
    <x v="2"/>
    <x v="1"/>
    <n v="-100"/>
    <x v="1"/>
    <n v="2025"/>
  </r>
  <r>
    <x v="83"/>
    <x v="1"/>
    <s v="Auto"/>
    <x v="11"/>
    <x v="0"/>
    <x v="2"/>
    <x v="1"/>
    <n v="1200"/>
    <x v="0"/>
    <n v="2025"/>
  </r>
  <r>
    <x v="84"/>
    <x v="2"/>
    <s v="Snacks"/>
    <x v="15"/>
    <x v="0"/>
    <x v="2"/>
    <x v="2"/>
    <n v="4850"/>
    <x v="0"/>
    <n v="2025"/>
  </r>
  <r>
    <x v="85"/>
    <x v="4"/>
    <s v="LPG"/>
    <x v="20"/>
    <x v="1"/>
    <x v="2"/>
    <x v="4"/>
    <n v="1400"/>
    <x v="0"/>
    <n v="2025"/>
  </r>
  <r>
    <x v="86"/>
    <x v="5"/>
    <s v="Belt"/>
    <x v="7"/>
    <x v="0"/>
    <x v="2"/>
    <x v="5"/>
    <n v="2500"/>
    <x v="0"/>
    <n v="2025"/>
  </r>
  <r>
    <x v="87"/>
    <x v="3"/>
    <s v="Movie"/>
    <x v="8"/>
    <x v="2"/>
    <x v="2"/>
    <x v="3"/>
    <n v="1600"/>
    <x v="0"/>
    <n v="2025"/>
  </r>
  <r>
    <x v="88"/>
    <x v="7"/>
    <s v="Medicines"/>
    <x v="33"/>
    <x v="0"/>
    <x v="2"/>
    <x v="1"/>
    <n v="1050"/>
    <x v="0"/>
    <n v="2025"/>
  </r>
  <r>
    <x v="89"/>
    <x v="0"/>
    <s v="Lunch"/>
    <x v="11"/>
    <x v="1"/>
    <x v="2"/>
    <x v="0"/>
    <n v="3700"/>
    <x v="0"/>
    <n v="2025"/>
  </r>
  <r>
    <x v="90"/>
    <x v="0"/>
    <s v="Dinner"/>
    <x v="34"/>
    <x v="1"/>
    <x v="3"/>
    <x v="0"/>
    <n v="3450"/>
    <x v="0"/>
    <n v="2025"/>
  </r>
  <r>
    <x v="91"/>
    <x v="2"/>
    <s v="Vegetables"/>
    <x v="28"/>
    <x v="2"/>
    <x v="3"/>
    <x v="2"/>
    <n v="4200"/>
    <x v="0"/>
    <n v="2025"/>
  </r>
  <r>
    <x v="92"/>
    <x v="3"/>
    <s v="Netflix"/>
    <x v="3"/>
    <x v="1"/>
    <x v="3"/>
    <x v="3"/>
    <n v="1501"/>
    <x v="0"/>
    <n v="2025"/>
  </r>
  <r>
    <x v="93"/>
    <x v="4"/>
    <s v="Electricity"/>
    <x v="35"/>
    <x v="2"/>
    <x v="3"/>
    <x v="4"/>
    <n v="1250"/>
    <x v="0"/>
    <n v="2025"/>
  </r>
  <r>
    <x v="94"/>
    <x v="5"/>
    <s v="Clothes"/>
    <x v="20"/>
    <x v="0"/>
    <x v="3"/>
    <x v="5"/>
    <n v="1900"/>
    <x v="0"/>
    <n v="2025"/>
  </r>
  <r>
    <x v="95"/>
    <x v="7"/>
    <s v="Medicine"/>
    <x v="8"/>
    <x v="1"/>
    <x v="3"/>
    <x v="1"/>
    <n v="1100"/>
    <x v="0"/>
    <n v="2025"/>
  </r>
  <r>
    <x v="96"/>
    <x v="6"/>
    <s v="House Rent"/>
    <x v="29"/>
    <x v="3"/>
    <x v="3"/>
    <x v="6"/>
    <n v="0"/>
    <x v="0"/>
    <n v="2025"/>
  </r>
  <r>
    <x v="97"/>
    <x v="0"/>
    <s v="Breakfast"/>
    <x v="15"/>
    <x v="0"/>
    <x v="3"/>
    <x v="0"/>
    <n v="3850"/>
    <x v="0"/>
    <n v="2025"/>
  </r>
  <r>
    <x v="98"/>
    <x v="1"/>
    <s v="Cab"/>
    <x v="1"/>
    <x v="1"/>
    <x v="3"/>
    <x v="1"/>
    <n v="1220"/>
    <x v="0"/>
    <n v="2025"/>
  </r>
  <r>
    <x v="99"/>
    <x v="2"/>
    <s v="Monthly Grocery"/>
    <x v="36"/>
    <x v="2"/>
    <x v="3"/>
    <x v="2"/>
    <n v="2100"/>
    <x v="0"/>
    <n v="2025"/>
  </r>
  <r>
    <x v="100"/>
    <x v="4"/>
    <s v="Internet"/>
    <x v="10"/>
    <x v="2"/>
    <x v="3"/>
    <x v="4"/>
    <n v="1600"/>
    <x v="0"/>
    <n v="2025"/>
  </r>
  <r>
    <x v="101"/>
    <x v="0"/>
    <s v="Lunch"/>
    <x v="16"/>
    <x v="1"/>
    <x v="3"/>
    <x v="0"/>
    <n v="3750"/>
    <x v="0"/>
    <n v="2025"/>
  </r>
  <r>
    <x v="102"/>
    <x v="5"/>
    <s v="Shoes"/>
    <x v="37"/>
    <x v="2"/>
    <x v="3"/>
    <x v="5"/>
    <n v="-1000"/>
    <x v="1"/>
    <n v="2025"/>
  </r>
  <r>
    <x v="103"/>
    <x v="3"/>
    <s v="Party"/>
    <x v="21"/>
    <x v="1"/>
    <x v="3"/>
    <x v="3"/>
    <n v="1000"/>
    <x v="0"/>
    <n v="2025"/>
  </r>
  <r>
    <x v="104"/>
    <x v="7"/>
    <s v="Doctor Visit"/>
    <x v="28"/>
    <x v="1"/>
    <x v="3"/>
    <x v="1"/>
    <n v="700"/>
    <x v="0"/>
    <n v="2025"/>
  </r>
  <r>
    <x v="105"/>
    <x v="2"/>
    <s v="Fruits"/>
    <x v="8"/>
    <x v="0"/>
    <x v="3"/>
    <x v="2"/>
    <n v="4600"/>
    <x v="0"/>
    <n v="2025"/>
  </r>
  <r>
    <x v="106"/>
    <x v="4"/>
    <s v="Water Bill"/>
    <x v="25"/>
    <x v="2"/>
    <x v="3"/>
    <x v="4"/>
    <n v="1850"/>
    <x v="0"/>
    <n v="2025"/>
  </r>
  <r>
    <x v="107"/>
    <x v="0"/>
    <s v="Dinner"/>
    <x v="7"/>
    <x v="1"/>
    <x v="3"/>
    <x v="0"/>
    <n v="3500"/>
    <x v="0"/>
    <n v="2025"/>
  </r>
  <r>
    <x v="108"/>
    <x v="1"/>
    <s v="Fuel"/>
    <x v="18"/>
    <x v="1"/>
    <x v="3"/>
    <x v="1"/>
    <n v="300"/>
    <x v="0"/>
    <n v="2025"/>
  </r>
  <r>
    <x v="109"/>
    <x v="6"/>
    <s v="House Rent"/>
    <x v="29"/>
    <x v="3"/>
    <x v="3"/>
    <x v="6"/>
    <n v="0"/>
    <x v="0"/>
    <n v="2025"/>
  </r>
  <r>
    <x v="110"/>
    <x v="3"/>
    <s v="Game Subscription"/>
    <x v="3"/>
    <x v="1"/>
    <x v="3"/>
    <x v="3"/>
    <n v="1501"/>
    <x v="0"/>
    <n v="2025"/>
  </r>
  <r>
    <x v="111"/>
    <x v="7"/>
    <s v="Gym"/>
    <x v="13"/>
    <x v="2"/>
    <x v="3"/>
    <x v="1"/>
    <n v="800"/>
    <x v="0"/>
    <n v="2025"/>
  </r>
  <r>
    <x v="112"/>
    <x v="5"/>
    <s v="Bag"/>
    <x v="28"/>
    <x v="2"/>
    <x v="3"/>
    <x v="5"/>
    <n v="2200"/>
    <x v="0"/>
    <n v="2025"/>
  </r>
  <r>
    <x v="113"/>
    <x v="2"/>
    <s v="Snacks"/>
    <x v="26"/>
    <x v="0"/>
    <x v="3"/>
    <x v="2"/>
    <n v="4800"/>
    <x v="0"/>
    <n v="2025"/>
  </r>
  <r>
    <x v="114"/>
    <x v="4"/>
    <s v="LPG"/>
    <x v="20"/>
    <x v="1"/>
    <x v="3"/>
    <x v="4"/>
    <n v="1400"/>
    <x v="0"/>
    <n v="2025"/>
  </r>
  <r>
    <x v="115"/>
    <x v="0"/>
    <s v="Lunch"/>
    <x v="11"/>
    <x v="1"/>
    <x v="3"/>
    <x v="0"/>
    <n v="3700"/>
    <x v="0"/>
    <n v="2025"/>
  </r>
  <r>
    <x v="116"/>
    <x v="1"/>
    <s v="Auto"/>
    <x v="26"/>
    <x v="0"/>
    <x v="3"/>
    <x v="1"/>
    <n v="1300"/>
    <x v="0"/>
    <n v="2025"/>
  </r>
  <r>
    <x v="117"/>
    <x v="3"/>
    <s v="Movie"/>
    <x v="8"/>
    <x v="2"/>
    <x v="3"/>
    <x v="3"/>
    <n v="1600"/>
    <x v="0"/>
    <n v="2025"/>
  </r>
  <r>
    <x v="118"/>
    <x v="7"/>
    <s v="Medicines"/>
    <x v="33"/>
    <x v="0"/>
    <x v="3"/>
    <x v="1"/>
    <n v="1050"/>
    <x v="0"/>
    <n v="2025"/>
  </r>
  <r>
    <x v="119"/>
    <x v="0"/>
    <s v="Breakfast"/>
    <x v="31"/>
    <x v="0"/>
    <x v="3"/>
    <x v="0"/>
    <n v="3900"/>
    <x v="0"/>
    <n v="2025"/>
  </r>
  <r>
    <x v="120"/>
    <x v="0"/>
    <s v="Lunch"/>
    <x v="1"/>
    <x v="1"/>
    <x v="4"/>
    <x v="0"/>
    <n v="3720"/>
    <x v="0"/>
    <n v="2025"/>
  </r>
  <r>
    <x v="121"/>
    <x v="2"/>
    <s v="Vegetables"/>
    <x v="28"/>
    <x v="2"/>
    <x v="4"/>
    <x v="2"/>
    <n v="4200"/>
    <x v="0"/>
    <n v="2025"/>
  </r>
  <r>
    <x v="122"/>
    <x v="3"/>
    <s v="Netflix"/>
    <x v="3"/>
    <x v="1"/>
    <x v="4"/>
    <x v="3"/>
    <n v="1501"/>
    <x v="0"/>
    <n v="2025"/>
  </r>
  <r>
    <x v="123"/>
    <x v="4"/>
    <s v="Electricity"/>
    <x v="35"/>
    <x v="2"/>
    <x v="4"/>
    <x v="4"/>
    <n v="1250"/>
    <x v="0"/>
    <n v="2025"/>
  </r>
  <r>
    <x v="124"/>
    <x v="5"/>
    <s v="Clothes"/>
    <x v="18"/>
    <x v="0"/>
    <x v="4"/>
    <x v="5"/>
    <n v="1800"/>
    <x v="0"/>
    <n v="2025"/>
  </r>
  <r>
    <x v="125"/>
    <x v="7"/>
    <s v="Medicine"/>
    <x v="12"/>
    <x v="1"/>
    <x v="4"/>
    <x v="1"/>
    <n v="1150"/>
    <x v="0"/>
    <n v="2025"/>
  </r>
  <r>
    <x v="126"/>
    <x v="6"/>
    <s v="House Rent"/>
    <x v="29"/>
    <x v="3"/>
    <x v="4"/>
    <x v="6"/>
    <n v="0"/>
    <x v="0"/>
    <n v="2025"/>
  </r>
  <r>
    <x v="127"/>
    <x v="0"/>
    <s v="Dinner"/>
    <x v="7"/>
    <x v="1"/>
    <x v="4"/>
    <x v="0"/>
    <n v="3500"/>
    <x v="0"/>
    <n v="2025"/>
  </r>
  <r>
    <x v="128"/>
    <x v="1"/>
    <s v="Cab"/>
    <x v="11"/>
    <x v="1"/>
    <x v="4"/>
    <x v="1"/>
    <n v="1200"/>
    <x v="0"/>
    <n v="2025"/>
  </r>
  <r>
    <x v="129"/>
    <x v="2"/>
    <s v="Monthly Grocery"/>
    <x v="36"/>
    <x v="2"/>
    <x v="4"/>
    <x v="2"/>
    <n v="2100"/>
    <x v="0"/>
    <n v="2025"/>
  </r>
  <r>
    <x v="130"/>
    <x v="4"/>
    <s v="Internet"/>
    <x v="10"/>
    <x v="2"/>
    <x v="4"/>
    <x v="4"/>
    <n v="1600"/>
    <x v="0"/>
    <n v="2025"/>
  </r>
  <r>
    <x v="131"/>
    <x v="0"/>
    <s v="Snacks"/>
    <x v="15"/>
    <x v="0"/>
    <x v="4"/>
    <x v="0"/>
    <n v="3850"/>
    <x v="0"/>
    <n v="2025"/>
  </r>
  <r>
    <x v="132"/>
    <x v="5"/>
    <s v="Shoes"/>
    <x v="38"/>
    <x v="2"/>
    <x v="4"/>
    <x v="5"/>
    <n v="1500"/>
    <x v="0"/>
    <n v="2025"/>
  </r>
  <r>
    <x v="133"/>
    <x v="3"/>
    <s v="Party"/>
    <x v="10"/>
    <x v="1"/>
    <x v="4"/>
    <x v="3"/>
    <n v="1100"/>
    <x v="0"/>
    <n v="2025"/>
  </r>
  <r>
    <x v="134"/>
    <x v="7"/>
    <s v="Doctor Visit"/>
    <x v="28"/>
    <x v="1"/>
    <x v="4"/>
    <x v="1"/>
    <n v="700"/>
    <x v="0"/>
    <n v="2025"/>
  </r>
  <r>
    <x v="135"/>
    <x v="2"/>
    <s v="Fruits"/>
    <x v="8"/>
    <x v="0"/>
    <x v="4"/>
    <x v="2"/>
    <n v="4600"/>
    <x v="0"/>
    <n v="2025"/>
  </r>
  <r>
    <x v="136"/>
    <x v="4"/>
    <s v="Water Bill"/>
    <x v="17"/>
    <x v="2"/>
    <x v="4"/>
    <x v="4"/>
    <n v="1900"/>
    <x v="0"/>
    <n v="2025"/>
  </r>
  <r>
    <x v="137"/>
    <x v="0"/>
    <s v="Lunch"/>
    <x v="16"/>
    <x v="1"/>
    <x v="4"/>
    <x v="0"/>
    <n v="3750"/>
    <x v="0"/>
    <n v="2025"/>
  </r>
  <r>
    <x v="138"/>
    <x v="1"/>
    <s v="Fuel"/>
    <x v="18"/>
    <x v="1"/>
    <x v="4"/>
    <x v="1"/>
    <n v="300"/>
    <x v="0"/>
    <n v="2025"/>
  </r>
  <r>
    <x v="139"/>
    <x v="6"/>
    <s v="House Rent"/>
    <x v="29"/>
    <x v="3"/>
    <x v="4"/>
    <x v="6"/>
    <n v="0"/>
    <x v="0"/>
    <n v="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365C5-FCC3-459A-9E88-C5AB8A6A0D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42:Q51" firstHeaderRow="0" firstDataRow="1" firstDataCol="1"/>
  <pivotFields count="10">
    <pivotField numFmtId="14" showAll="0"/>
    <pivotField axis="axisRow"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showAll="0">
      <items count="5">
        <item x="3"/>
        <item x="2"/>
        <item x="0"/>
        <item x="1"/>
        <item t="default"/>
      </items>
    </pivotField>
    <pivotField showAll="0"/>
    <pivotField dataField="1" showAll="0">
      <items count="8">
        <item x="1"/>
        <item x="3"/>
        <item x="4"/>
        <item x="5"/>
        <item x="0"/>
        <item x="2"/>
        <item x="6"/>
        <item t="default"/>
      </items>
    </pivotField>
    <pivotField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Amount (₹)" fld="3" baseField="0" baseItem="0"/>
    <dataField name="Sum of Budget (₹)" fld="6" baseField="0" baseItem="0"/>
  </dataFields>
  <formats count="18">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fieldPosition="0">
        <references count="1">
          <reference field="4294967294" count="2">
            <x v="0"/>
            <x v="1"/>
          </reference>
        </references>
      </pivotArea>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551B82-8CCB-4A64-8C1D-3E74850DC0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30:P35" firstHeaderRow="1" firstDataRow="1" firstDataCol="1"/>
  <pivotFields count="10">
    <pivotField numFmtId="14" showAll="0"/>
    <pivotField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axis="axisRow" showAll="0">
      <items count="5">
        <item x="3"/>
        <item x="2"/>
        <item x="0"/>
        <item x="1"/>
        <item t="default"/>
      </items>
    </pivotField>
    <pivotField showAll="0"/>
    <pivotField showAll="0">
      <items count="8">
        <item x="1"/>
        <item x="3"/>
        <item x="4"/>
        <item x="5"/>
        <item x="0"/>
        <item x="2"/>
        <item x="6"/>
        <item t="default"/>
      </items>
    </pivotField>
    <pivotField showAll="0"/>
    <pivotField showAll="0"/>
    <pivotField showAll="0"/>
  </pivotFields>
  <rowFields count="1">
    <field x="4"/>
  </rowFields>
  <rowItems count="5">
    <i>
      <x/>
    </i>
    <i>
      <x v="1"/>
    </i>
    <i>
      <x v="2"/>
    </i>
    <i>
      <x v="3"/>
    </i>
    <i t="grand">
      <x/>
    </i>
  </rowItems>
  <colItems count="1">
    <i/>
  </colItems>
  <dataFields count="1">
    <dataField name="Sum of Amount (₹)" fld="3" baseField="0" baseItem="0"/>
  </dataFields>
  <formats count="18">
    <format dxfId="38">
      <pivotArea type="all" dataOnly="0" outline="0" fieldPosition="0"/>
    </format>
    <format dxfId="37">
      <pivotArea outline="0" collapsedLevelsAreSubtotals="1" fieldPosition="0"/>
    </format>
    <format dxfId="36">
      <pivotArea field="4" type="button" dataOnly="0" labelOnly="1" outline="0" axis="axisRow" fieldPosition="0"/>
    </format>
    <format dxfId="35">
      <pivotArea dataOnly="0" labelOnly="1" fieldPosition="0">
        <references count="1">
          <reference field="4"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4" type="button" dataOnly="0" labelOnly="1" outline="0" axis="axisRow" fieldPosition="0"/>
    </format>
    <format dxfId="29">
      <pivotArea dataOnly="0" labelOnly="1" fieldPosition="0">
        <references count="1">
          <reference field="4"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4" type="button" dataOnly="0" labelOnly="1" outline="0" axis="axisRow" fieldPosition="0"/>
    </format>
    <format dxfId="23">
      <pivotArea dataOnly="0" labelOnly="1" fieldPosition="0">
        <references count="1">
          <reference field="4" count="0"/>
        </references>
      </pivotArea>
    </format>
    <format dxfId="22">
      <pivotArea dataOnly="0" labelOnly="1" grandRow="1" outline="0" fieldPosition="0"/>
    </format>
    <format dxfId="2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FD23B-23A0-4BDC-94CD-A92DD96890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19:P22" firstHeaderRow="1" firstDataRow="1" firstDataCol="1"/>
  <pivotFields count="10">
    <pivotField numFmtId="14" showAll="0"/>
    <pivotField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showAll="0">
      <items count="5">
        <item x="3"/>
        <item x="2"/>
        <item x="0"/>
        <item x="1"/>
        <item t="default"/>
      </items>
    </pivotField>
    <pivotField axis="axisRow" showAll="0">
      <items count="6">
        <item h="1" x="0"/>
        <item h="1" x="1"/>
        <item h="1" x="2"/>
        <item x="3"/>
        <item x="4"/>
        <item t="default"/>
      </items>
    </pivotField>
    <pivotField showAll="0">
      <items count="8">
        <item x="1"/>
        <item x="3"/>
        <item x="4"/>
        <item x="5"/>
        <item x="0"/>
        <item x="2"/>
        <item x="6"/>
        <item t="default"/>
      </items>
    </pivotField>
    <pivotField showAll="0"/>
    <pivotField showAll="0">
      <items count="3">
        <item x="1"/>
        <item x="0"/>
        <item t="default"/>
      </items>
    </pivotField>
    <pivotField showAll="0"/>
  </pivotFields>
  <rowFields count="1">
    <field x="5"/>
  </rowFields>
  <rowItems count="3">
    <i>
      <x v="3"/>
    </i>
    <i>
      <x v="4"/>
    </i>
    <i t="grand">
      <x/>
    </i>
  </rowItems>
  <colItems count="1">
    <i/>
  </colItems>
  <dataFields count="1">
    <dataField name="Sum of Amount (₹)" fld="3" baseField="0" baseItem="0"/>
  </dataFields>
  <formats count="18">
    <format dxfId="56">
      <pivotArea type="all" dataOnly="0" outline="0" fieldPosition="0"/>
    </format>
    <format dxfId="55">
      <pivotArea outline="0" collapsedLevelsAreSubtotals="1" fieldPosition="0"/>
    </format>
    <format dxfId="54">
      <pivotArea field="5" type="button" dataOnly="0" labelOnly="1" outline="0" axis="axisRow" fieldPosition="0"/>
    </format>
    <format dxfId="53">
      <pivotArea dataOnly="0" labelOnly="1" fieldPosition="0">
        <references count="1">
          <reference field="5"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5" type="button" dataOnly="0" labelOnly="1" outline="0" axis="axisRow" fieldPosition="0"/>
    </format>
    <format dxfId="47">
      <pivotArea dataOnly="0" labelOnly="1" fieldPosition="0">
        <references count="1">
          <reference field="5"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5" type="button" dataOnly="0" labelOnly="1" outline="0" axis="axisRow" fieldPosition="0"/>
    </format>
    <format dxfId="41">
      <pivotArea dataOnly="0" labelOnly="1" fieldPosition="0">
        <references count="1">
          <reference field="5" count="0"/>
        </references>
      </pivotArea>
    </format>
    <format dxfId="40">
      <pivotArea dataOnly="0" labelOnly="1" grandRow="1" outline="0" fieldPosition="0"/>
    </format>
    <format dxfId="39">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0AEF6-59B3-48D4-B1E9-243586FC19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O2:P11"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showAll="0">
      <items count="5">
        <item x="3"/>
        <item x="2"/>
        <item x="0"/>
        <item x="1"/>
        <item t="default"/>
      </items>
    </pivotField>
    <pivotField showAll="0">
      <items count="6">
        <item x="0"/>
        <item x="1"/>
        <item x="2"/>
        <item x="3"/>
        <item x="4"/>
        <item t="default"/>
      </items>
    </pivotField>
    <pivotField showAll="0">
      <items count="8">
        <item x="1"/>
        <item x="3"/>
        <item x="4"/>
        <item x="5"/>
        <item x="0"/>
        <item x="2"/>
        <item x="6"/>
        <item t="default"/>
      </items>
    </pivotField>
    <pivotField showAll="0"/>
    <pivotField showAll="0">
      <items count="3">
        <item x="1"/>
        <item x="0"/>
        <item t="default"/>
      </items>
    </pivotField>
    <pivotField showAll="0"/>
  </pivotFields>
  <rowFields count="1">
    <field x="1"/>
  </rowFields>
  <rowItems count="9">
    <i>
      <x/>
    </i>
    <i>
      <x v="1"/>
    </i>
    <i>
      <x v="2"/>
    </i>
    <i>
      <x v="3"/>
    </i>
    <i>
      <x v="4"/>
    </i>
    <i>
      <x v="5"/>
    </i>
    <i>
      <x v="6"/>
    </i>
    <i>
      <x v="7"/>
    </i>
    <i t="grand">
      <x/>
    </i>
  </rowItems>
  <colItems count="1">
    <i/>
  </colItems>
  <dataFields count="1">
    <dataField name="Sum of Amount (₹)" fld="3" baseField="0" baseItem="0"/>
  </dataFields>
  <formats count="18">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fieldPosition="0">
        <references count="1">
          <reference field="1" count="0"/>
        </references>
      </pivotArea>
    </format>
    <format dxfId="58">
      <pivotArea dataOnly="0" labelOnly="1" grandRow="1" outline="0" fieldPosition="0"/>
    </format>
    <format dxfId="57">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2"/>
          </reference>
        </references>
      </pivotArea>
    </chartFormat>
    <chartFormat chart="6" format="22">
      <pivotArea type="data" outline="0" fieldPosition="0">
        <references count="2">
          <reference field="4294967294" count="1" selected="0">
            <x v="0"/>
          </reference>
          <reference field="1" count="1" selected="0">
            <x v="3"/>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5"/>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 chart="6"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970E0-8D44-4F42-AF3B-810512D765CF}" name="Category-wise Expen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2"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showAll="0">
      <items count="5">
        <item x="3"/>
        <item x="2"/>
        <item x="0"/>
        <item x="1"/>
        <item t="default"/>
      </items>
    </pivotField>
    <pivotField showAll="0">
      <items count="6">
        <item x="0"/>
        <item x="1"/>
        <item x="2"/>
        <item x="3"/>
        <item x="4"/>
        <item t="default"/>
      </items>
    </pivotField>
    <pivotField showAll="0">
      <items count="8">
        <item x="1"/>
        <item x="3"/>
        <item x="4"/>
        <item x="5"/>
        <item x="0"/>
        <item x="2"/>
        <item x="6"/>
        <item t="default"/>
      </items>
    </pivotField>
    <pivotField showAll="0"/>
    <pivotField showAll="0">
      <items count="3">
        <item x="1"/>
        <item x="0"/>
        <item t="default"/>
      </items>
    </pivotField>
    <pivotField showAll="0"/>
  </pivotFields>
  <rowFields count="1">
    <field x="1"/>
  </rowFields>
  <rowItems count="9">
    <i>
      <x/>
    </i>
    <i>
      <x v="1"/>
    </i>
    <i>
      <x v="2"/>
    </i>
    <i>
      <x v="3"/>
    </i>
    <i>
      <x v="4"/>
    </i>
    <i>
      <x v="5"/>
    </i>
    <i>
      <x v="6"/>
    </i>
    <i>
      <x v="7"/>
    </i>
    <i t="grand">
      <x/>
    </i>
  </rowItems>
  <colItems count="1">
    <i/>
  </colItems>
  <dataFields count="1">
    <dataField name="Sum of Amount (₹)" fld="3" baseField="0" baseItem="0"/>
  </dataFields>
  <chartFormats count="2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2"/>
          </reference>
        </references>
      </pivotArea>
    </chartFormat>
    <chartFormat chart="6" format="22">
      <pivotArea type="data" outline="0" fieldPosition="0">
        <references count="2">
          <reference field="4294967294" count="1" selected="0">
            <x v="0"/>
          </reference>
          <reference field="1" count="1" selected="0">
            <x v="3"/>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5"/>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 chart="6" format="26">
      <pivotArea type="data" outline="0" fieldPosition="0">
        <references count="2">
          <reference field="4294967294" count="1" selected="0">
            <x v="0"/>
          </reference>
          <reference field="1" count="1" selected="0">
            <x v="7"/>
          </reference>
        </references>
      </pivotArea>
    </chartFormat>
    <chartFormat chart="24" format="28"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7" format="19">
      <pivotArea type="data" outline="0" fieldPosition="0">
        <references count="2">
          <reference field="4294967294" count="1" selected="0">
            <x v="0"/>
          </reference>
          <reference field="1" count="1" selected="0">
            <x v="0"/>
          </reference>
        </references>
      </pivotArea>
    </chartFormat>
    <chartFormat chart="27" format="20">
      <pivotArea type="data" outline="0" fieldPosition="0">
        <references count="2">
          <reference field="4294967294" count="1" selected="0">
            <x v="0"/>
          </reference>
          <reference field="1" count="1" selected="0">
            <x v="1"/>
          </reference>
        </references>
      </pivotArea>
    </chartFormat>
    <chartFormat chart="27" format="21">
      <pivotArea type="data" outline="0" fieldPosition="0">
        <references count="2">
          <reference field="4294967294" count="1" selected="0">
            <x v="0"/>
          </reference>
          <reference field="1" count="1" selected="0">
            <x v="2"/>
          </reference>
        </references>
      </pivotArea>
    </chartFormat>
    <chartFormat chart="27" format="22">
      <pivotArea type="data" outline="0" fieldPosition="0">
        <references count="2">
          <reference field="4294967294" count="1" selected="0">
            <x v="0"/>
          </reference>
          <reference field="1" count="1" selected="0">
            <x v="3"/>
          </reference>
        </references>
      </pivotArea>
    </chartFormat>
    <chartFormat chart="27" format="23">
      <pivotArea type="data" outline="0" fieldPosition="0">
        <references count="2">
          <reference field="4294967294" count="1" selected="0">
            <x v="0"/>
          </reference>
          <reference field="1" count="1" selected="0">
            <x v="4"/>
          </reference>
        </references>
      </pivotArea>
    </chartFormat>
    <chartFormat chart="27" format="24">
      <pivotArea type="data" outline="0" fieldPosition="0">
        <references count="2">
          <reference field="4294967294" count="1" selected="0">
            <x v="0"/>
          </reference>
          <reference field="1" count="1" selected="0">
            <x v="5"/>
          </reference>
        </references>
      </pivotArea>
    </chartFormat>
    <chartFormat chart="27" format="25">
      <pivotArea type="data" outline="0" fieldPosition="0">
        <references count="2">
          <reference field="4294967294" count="1" selected="0">
            <x v="0"/>
          </reference>
          <reference field="1" count="1" selected="0">
            <x v="6"/>
          </reference>
        </references>
      </pivotArea>
    </chartFormat>
    <chartFormat chart="27"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118B6D-EE93-4028-A0B3-5D9848AC9C2B}" name="Monthly Expense Tr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9">
        <item x="3"/>
        <item x="0"/>
        <item x="2"/>
        <item x="7"/>
        <item x="6"/>
        <item x="5"/>
        <item x="1"/>
        <item x="4"/>
        <item t="default"/>
      </items>
    </pivotField>
    <pivotField showAll="0"/>
    <pivotField dataField="1" showAll="0"/>
    <pivotField showAll="0">
      <items count="5">
        <item x="3"/>
        <item x="2"/>
        <item x="0"/>
        <item x="1"/>
        <item t="default"/>
      </items>
    </pivotField>
    <pivotField axis="axisRow" showAll="0">
      <items count="6">
        <item x="0"/>
        <item x="1"/>
        <item x="2"/>
        <item x="3"/>
        <item x="4"/>
        <item t="default"/>
      </items>
    </pivotField>
    <pivotField showAll="0">
      <items count="8">
        <item x="1"/>
        <item x="3"/>
        <item x="4"/>
        <item x="5"/>
        <item x="0"/>
        <item x="2"/>
        <item x="6"/>
        <item t="default"/>
      </items>
    </pivotField>
    <pivotField showAll="0"/>
    <pivotField showAll="0">
      <items count="3">
        <item x="1"/>
        <item x="0"/>
        <item t="default"/>
      </items>
    </pivotField>
    <pivotField showAll="0"/>
  </pivotFields>
  <rowFields count="1">
    <field x="5"/>
  </rowFields>
  <rowItems count="6">
    <i>
      <x/>
    </i>
    <i>
      <x v="1"/>
    </i>
    <i>
      <x v="2"/>
    </i>
    <i>
      <x v="3"/>
    </i>
    <i>
      <x v="4"/>
    </i>
    <i t="grand">
      <x/>
    </i>
  </rowItems>
  <colItems count="1">
    <i/>
  </colItems>
  <dataFields count="1">
    <dataField name="Sum of Amount (₹)" fld="3" baseField="0" baseItem="0"/>
  </dataFields>
  <chartFormats count="4">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AF0355-96D6-47DD-9CFB-C59AC6E0F951}" name="Payment Method 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9">
        <item x="3"/>
        <item x="0"/>
        <item x="2"/>
        <item x="7"/>
        <item x="6"/>
        <item x="5"/>
        <item x="1"/>
        <item x="4"/>
        <item t="default"/>
      </items>
    </pivotField>
    <pivotField showAll="0"/>
    <pivotField dataField="1" showAll="0">
      <items count="40">
        <item x="31"/>
        <item x="0"/>
        <item x="15"/>
        <item x="26"/>
        <item x="16"/>
        <item x="1"/>
        <item x="11"/>
        <item x="12"/>
        <item x="8"/>
        <item x="33"/>
        <item x="3"/>
        <item x="7"/>
        <item x="34"/>
        <item x="17"/>
        <item x="25"/>
        <item x="13"/>
        <item x="2"/>
        <item x="28"/>
        <item x="23"/>
        <item x="10"/>
        <item x="21"/>
        <item x="20"/>
        <item x="18"/>
        <item x="35"/>
        <item x="4"/>
        <item x="38"/>
        <item x="14"/>
        <item x="5"/>
        <item x="30"/>
        <item x="22"/>
        <item x="27"/>
        <item x="32"/>
        <item x="36"/>
        <item x="9"/>
        <item x="37"/>
        <item x="29"/>
        <item x="24"/>
        <item x="6"/>
        <item x="19"/>
        <item t="default"/>
      </items>
    </pivotField>
    <pivotField axis="axisRow" showAll="0">
      <items count="5">
        <item x="3"/>
        <item x="2"/>
        <item x="0"/>
        <item x="1"/>
        <item t="default"/>
      </items>
    </pivotField>
    <pivotField showAll="0">
      <items count="6">
        <item x="0"/>
        <item x="1"/>
        <item x="2"/>
        <item x="3"/>
        <item x="4"/>
        <item t="default"/>
      </items>
    </pivotField>
    <pivotField showAll="0">
      <items count="8">
        <item x="1"/>
        <item x="3"/>
        <item x="4"/>
        <item x="5"/>
        <item x="0"/>
        <item x="2"/>
        <item x="6"/>
        <item t="default"/>
      </items>
    </pivotField>
    <pivotField showAll="0"/>
    <pivotField showAll="0">
      <items count="3">
        <item x="1"/>
        <item x="0"/>
        <item t="default"/>
      </items>
    </pivotField>
    <pivotField showAll="0"/>
  </pivotFields>
  <rowFields count="1">
    <field x="4"/>
  </rowFields>
  <rowItems count="5">
    <i>
      <x/>
    </i>
    <i>
      <x v="1"/>
    </i>
    <i>
      <x v="2"/>
    </i>
    <i>
      <x v="3"/>
    </i>
    <i t="grand">
      <x/>
    </i>
  </rowItems>
  <colItems count="1">
    <i/>
  </colItems>
  <dataFields count="1">
    <dataField name="Sum of Amount (₹)" fld="3" baseField="0" baseItem="0"/>
  </dataField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4" count="1" selected="0">
            <x v="0"/>
          </reference>
        </references>
      </pivotArea>
    </chartFormat>
    <chartFormat chart="12" format="14">
      <pivotArea type="data" outline="0" fieldPosition="0">
        <references count="2">
          <reference field="4294967294" count="1" selected="0">
            <x v="0"/>
          </reference>
          <reference field="4" count="1" selected="0">
            <x v="1"/>
          </reference>
        </references>
      </pivotArea>
    </chartFormat>
    <chartFormat chart="12" format="15">
      <pivotArea type="data" outline="0" fieldPosition="0">
        <references count="2">
          <reference field="4294967294" count="1" selected="0">
            <x v="0"/>
          </reference>
          <reference field="4" count="1" selected="0">
            <x v="2"/>
          </reference>
        </references>
      </pivotArea>
    </chartFormat>
    <chartFormat chart="12" format="16">
      <pivotArea type="data" outline="0" fieldPosition="0">
        <references count="2">
          <reference field="4294967294" count="1" selected="0">
            <x v="0"/>
          </reference>
          <reference field="4" count="1" selected="0">
            <x v="3"/>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31B336-F5B8-4992-942D-F6EFDCEE6E7F}" name="Budget vs Actu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2" firstHeaderRow="0"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9">
        <item x="3"/>
        <item x="0"/>
        <item x="2"/>
        <item x="7"/>
        <item x="6"/>
        <item x="5"/>
        <item x="1"/>
        <item x="4"/>
        <item t="default"/>
      </items>
    </pivotField>
    <pivotField showAll="0"/>
    <pivotField dataField="1" showAll="0"/>
    <pivotField showAll="0">
      <items count="5">
        <item x="3"/>
        <item x="2"/>
        <item x="0"/>
        <item x="1"/>
        <item t="default"/>
      </items>
    </pivotField>
    <pivotField showAll="0">
      <items count="6">
        <item x="0"/>
        <item x="1"/>
        <item x="2"/>
        <item x="3"/>
        <item x="4"/>
        <item t="default"/>
      </items>
    </pivotField>
    <pivotField dataField="1" showAll="0">
      <items count="8">
        <item x="1"/>
        <item x="3"/>
        <item x="4"/>
        <item x="5"/>
        <item x="0"/>
        <item x="2"/>
        <item x="6"/>
        <item t="default"/>
      </items>
    </pivotField>
    <pivotField showAll="0"/>
    <pivotField showAll="0">
      <items count="3">
        <item x="1"/>
        <item x="0"/>
        <item t="default"/>
      </items>
    </pivotField>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Amount (₹)" fld="3" baseField="0" baseItem="0"/>
    <dataField name="Sum of Budget (₹)"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924EF-10B8-4EC5-A24B-82DBA5E97D3E}" sourceName="Category">
  <pivotTables>
    <pivotTable tabId="3" name="Category-wise Expense"/>
    <pivotTable tabId="6" name="Budget vs Actual"/>
    <pivotTable tabId="4" name="Monthly Expense Trend"/>
    <pivotTable tabId="5" name="Payment Method Summary"/>
  </pivotTables>
  <data>
    <tabular pivotCacheId="165787270">
      <items count="8">
        <i x="3" s="1"/>
        <i x="0" s="1"/>
        <i x="2" s="1"/>
        <i x="7" s="1"/>
        <i x="6"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AA6EE2F-4006-4394-829C-365CE1F2D0FC}" sourceName="Month">
  <pivotTables>
    <pivotTable tabId="4" name="Monthly Expense Trend"/>
    <pivotTable tabId="6" name="Budget vs Actual"/>
    <pivotTable tabId="3" name="Category-wise Expense"/>
    <pivotTable tabId="5" name="Payment Method Summary"/>
  </pivotTables>
  <data>
    <tabular pivotCacheId="165787270">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CC2DABF-1E93-41E8-B211-A1B9EA382748}" sourceName="Payment Method">
  <pivotTables>
    <pivotTable tabId="5" name="Payment Method Summary"/>
    <pivotTable tabId="6" name="Budget vs Actual"/>
    <pivotTable tabId="3" name="Category-wise Expense"/>
    <pivotTable tabId="4" name="Monthly Expense Trend"/>
  </pivotTables>
  <data>
    <tabular pivotCacheId="165787270">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C5AA977-C29F-4FC9-A37F-5A491BD49859}" sourceName="Date">
  <pivotTables>
    <pivotTable tabId="3" name="Category-wise Expense"/>
    <pivotTable tabId="6" name="Budget vs Actual"/>
    <pivotTable tabId="4" name="Monthly Expense Trend"/>
    <pivotTable tabId="5" name="Payment Method Summary"/>
  </pivotTables>
  <data>
    <tabular pivotCacheId="165787270">
      <items count="1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03E31DBE-A681-4EEE-9A8D-09FBF715C8F8}" sourceName="Amount (₹)">
  <pivotTables>
    <pivotTable tabId="3" name="Category-wise Expense"/>
    <pivotTable tabId="10" name="PivotTable1"/>
  </pivotTables>
  <data>
    <tabular pivotCacheId="165787270">
      <items count="39">
        <i x="31" s="1"/>
        <i x="0" s="1"/>
        <i x="15" s="1"/>
        <i x="26" s="1"/>
        <i x="16" s="1"/>
        <i x="1" s="1"/>
        <i x="11" s="1"/>
        <i x="12" s="1"/>
        <i x="8" s="1"/>
        <i x="33" s="1"/>
        <i x="3" s="1"/>
        <i x="7" s="1"/>
        <i x="34" s="1"/>
        <i x="17" s="1"/>
        <i x="25" s="1"/>
        <i x="13" s="1"/>
        <i x="2" s="1"/>
        <i x="28" s="1"/>
        <i x="23" s="1"/>
        <i x="10" s="1"/>
        <i x="21" s="1"/>
        <i x="20" s="1"/>
        <i x="18" s="1"/>
        <i x="35" s="1"/>
        <i x="4" s="1"/>
        <i x="38" s="1"/>
        <i x="14" s="1"/>
        <i x="5" s="1"/>
        <i x="30" s="1"/>
        <i x="22" s="1"/>
        <i x="27" s="1"/>
        <i x="32" s="1"/>
        <i x="36" s="1"/>
        <i x="9" s="1"/>
        <i x="37" s="1"/>
        <i x="29" s="1"/>
        <i x="24" s="1"/>
        <i x="6" s="1"/>
        <i x="1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Status." xr10:uid="{9789DBC9-AFFB-4786-A182-25595CAEE053}" sourceName="Expense Status.">
  <pivotTables>
    <pivotTable tabId="3" name="Category-wise Expense"/>
    <pivotTable tabId="6" name="Budget vs Actual"/>
    <pivotTable tabId="4" name="Monthly Expense Trend"/>
    <pivotTable tabId="5" name="Payment Method Summary"/>
  </pivotTables>
  <data>
    <tabular pivotCacheId="16578727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B4FFA22A-8141-45B8-B733-A11D64E891C4}" sourceName="Amount (₹)">
  <pivotTables>
    <pivotTable tabId="5" name="Payment Method Summary"/>
    <pivotTable tabId="10" name="PivotTable3"/>
  </pivotTables>
  <data>
    <tabular pivotCacheId="165787270">
      <items count="39">
        <i x="31" s="1"/>
        <i x="0" s="1"/>
        <i x="15" s="1"/>
        <i x="26" s="1"/>
        <i x="16" s="1"/>
        <i x="1" s="1"/>
        <i x="11" s="1"/>
        <i x="12" s="1"/>
        <i x="8" s="1"/>
        <i x="33" s="1"/>
        <i x="3" s="1"/>
        <i x="7" s="1"/>
        <i x="34" s="1"/>
        <i x="17" s="1"/>
        <i x="25" s="1"/>
        <i x="13" s="1"/>
        <i x="2" s="1"/>
        <i x="28" s="1"/>
        <i x="23" s="1"/>
        <i x="10" s="1"/>
        <i x="21" s="1"/>
        <i x="20" s="1"/>
        <i x="18" s="1"/>
        <i x="35" s="1"/>
        <i x="4" s="1"/>
        <i x="38" s="1"/>
        <i x="14" s="1"/>
        <i x="5" s="1"/>
        <i x="30" s="1"/>
        <i x="22" s="1"/>
        <i x="27" s="1"/>
        <i x="32" s="1"/>
        <i x="36" s="1"/>
        <i x="9" s="1"/>
        <i x="37" s="1"/>
        <i x="29" s="1"/>
        <i x="24" s="1"/>
        <i x="6" s="1"/>
        <i x="1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2" xr10:uid="{5798495D-8F71-4D8A-857F-8E388718769D}" sourceName="Amount (₹)">
  <pivotTables>
    <pivotTable tabId="10" name="PivotTable4"/>
  </pivotTables>
  <data>
    <tabular pivotCacheId="165787270">
      <items count="39">
        <i x="31" s="1"/>
        <i x="0" s="1"/>
        <i x="15" s="1"/>
        <i x="26" s="1"/>
        <i x="16" s="1"/>
        <i x="1" s="1"/>
        <i x="11" s="1"/>
        <i x="12" s="1"/>
        <i x="8" s="1"/>
        <i x="33" s="1"/>
        <i x="3" s="1"/>
        <i x="7" s="1"/>
        <i x="34" s="1"/>
        <i x="17" s="1"/>
        <i x="25" s="1"/>
        <i x="13" s="1"/>
        <i x="2" s="1"/>
        <i x="28" s="1"/>
        <i x="23" s="1"/>
        <i x="10" s="1"/>
        <i x="21" s="1"/>
        <i x="20" s="1"/>
        <i x="18" s="1"/>
        <i x="35" s="1"/>
        <i x="4" s="1"/>
        <i x="38" s="1"/>
        <i x="14" s="1"/>
        <i x="5" s="1"/>
        <i x="30" s="1"/>
        <i x="22" s="1"/>
        <i x="27" s="1"/>
        <i x="32" s="1"/>
        <i x="36" s="1"/>
        <i x="9" s="1"/>
        <i x="37" s="1"/>
        <i x="29" s="1"/>
        <i x="24" s="1"/>
        <i x="6" s="1"/>
        <i x="19"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 xr10:uid="{453C8A5D-24CA-463B-8844-D957DCBCEEBE}" sourceName="Budget (₹)">
  <pivotTables>
    <pivotTable tabId="6" name="Budget vs Actual"/>
    <pivotTable tabId="3" name="Category-wise Expense"/>
    <pivotTable tabId="4" name="Monthly Expense Trend"/>
    <pivotTable tabId="5" name="Payment Method Summary"/>
  </pivotTables>
  <data>
    <tabular pivotCacheId="165787270">
      <items count="7">
        <i x="1" s="1"/>
        <i x="3" s="1"/>
        <i x="4" s="1"/>
        <i x="5"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F213B2AE-8A37-4F0F-92DF-31C849274114}" cache="Slicer_Category" caption="Category" style="SlicerStyleLight6" rowHeight="241300"/>
  <slicer name="Month 3" xr10:uid="{DA5E7D5C-AE18-43B0-9E33-8FBB3D2C71D4}" cache="Slicer_Month" caption="Month" style="SlicerStyleLight2" rowHeight="241300"/>
  <slicer name="Payment Method 3" xr10:uid="{6633E632-4B65-4E66-8D8A-2AE8D8E6517C}" cache="Slicer_Payment_Method" caption="Payment Method" style="SlicerStyleLight2" rowHeight="241300"/>
  <slicer name="Date 1" xr10:uid="{E70A20FA-4AF8-41F8-AC70-734D9C7C17D1}" cache="Slicer_Date" caption="Date" style="SlicerStyleDark2" rowHeight="241300"/>
  <slicer name="Expense Status. 2" xr10:uid="{3FAB7FD5-88F7-4256-97C0-B8511934CC49}" cache="Slicer_Expense_Status." caption="Expense Status." style="SlicerStyleLight6" rowHeight="241300"/>
  <slicer name="Budget (₹) 1" xr10:uid="{037EA228-DB83-482C-B8A0-DCC16E4B4A68}" cache="Slicer_Budget" caption="Budget (₹)"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B6F93568-694C-4CEE-BEFE-EA3908C612A6}" cache="Slicer_Category" caption="Category" rowHeight="241300"/>
  <slicer name="Category 1" xr10:uid="{3659B8ED-4BBB-4B97-BE04-F59E944FC199}" cache="Slicer_Category" caption="Category" rowHeight="241300"/>
  <slicer name="Month 2" xr10:uid="{990CF808-B2F8-441D-9F52-60B57B630F36}" cache="Slicer_Month" caption="Month" rowHeight="241300"/>
  <slicer name="Month 1" xr10:uid="{C2A7692C-856D-48D4-A70E-59AC10E6DA8A}" cache="Slicer_Month" caption="Month" rowHeight="241300"/>
  <slicer name="Payment Method 2" xr10:uid="{8AABAF9D-7C86-412C-9FF3-0C4D39071620}" cache="Slicer_Payment_Method" caption="Payment Method" rowHeight="241300"/>
  <slicer name="Payment Method 1" xr10:uid="{B90E9905-A65F-4A5A-8F4F-2E57E6A1DA75}" cache="Slicer_Payment_Method" caption="Payment Method" rowHeight="241300"/>
  <slicer name="Date" xr10:uid="{76CF26F5-A9ED-401B-A897-E8FD29D09F99}" cache="Slicer_Date" caption="Date" rowHeight="241300"/>
  <slicer name="Amount (₹)" xr10:uid="{E0E9ECDE-1B91-42FE-84DD-45C848974F13}" cache="Slicer_Amount" caption="Amount (₹)" rowHeight="241300"/>
  <slicer name="Expense Status." xr10:uid="{7FF6D386-1A43-46EE-B905-267B6539667F}" cache="Slicer_Expense_Status." caption="Expense Status." rowHeight="241300"/>
  <slicer name="Expense Status. 1" xr10:uid="{5168FB60-A320-4F9A-8EE5-62006806BD9D}" cache="Slicer_Expense_Status." caption="Expense Status." rowHeight="241300"/>
  <slicer name="Amount (₹) 1" xr10:uid="{3246F2D9-FFCB-4F06-BB94-270D3560E512}" cache="Slicer_Amount1" caption="Amount (₹)" rowHeight="241300"/>
  <slicer name="Amount (₹) 2" xr10:uid="{FF5FED16-5D85-4D2E-B66B-28D96E9C1558}" cache="Slicer_Amount2" caption="Amount (₹)" rowHeight="241300"/>
  <slicer name="Budget (₹)" xr10:uid="{A0C85A52-A123-4169-B222-52CE50616B6B}" cache="Slicer_Budget" caption="Budget (₹)"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A395FB3-A6C1-47C8-9F47-EE6BD9907C50}" cache="Slicer_Category" caption="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1A50406-EC21-4D13-9142-D9EAE068B14F}" cache="Slicer_Month" caption="Month"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992970F3-CEBD-40C5-B7AC-E78FEABC4F00}" cache="Slicer_Payment_Method" caption="Payment 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4C05-300B-4740-A798-F41063B7BEDC}" name="ExpenseTable" displayName="ExpenseTable" ref="A1:J141" totalsRowShown="0" headerRowDxfId="86" dataDxfId="85">
  <autoFilter ref="A1:J141" xr:uid="{53DB4C05-300B-4740-A798-F41063B7BEDC}"/>
  <tableColumns count="10">
    <tableColumn id="1" xr3:uid="{362037A9-19D6-4AAF-AAB1-FB0700B5D6BB}" name="Date" dataDxfId="84"/>
    <tableColumn id="2" xr3:uid="{5DEDFBCB-0ECF-4D18-8625-E5765632A269}" name="Category" dataDxfId="83"/>
    <tableColumn id="3" xr3:uid="{337EF800-97CB-4CD7-8917-DEA92245BAC1}" name="Description" dataDxfId="82"/>
    <tableColumn id="4" xr3:uid="{1BF42784-57E5-4D34-8BF2-7698FF3BBE3E}" name="Amount (₹)" dataDxfId="81"/>
    <tableColumn id="5" xr3:uid="{FFF409EC-390F-475E-8897-7E608228BF8A}" name="Payment Method" dataDxfId="80"/>
    <tableColumn id="6" xr3:uid="{5FF5B7A5-F5C3-46A4-B3B3-327024B47088}" name="Month" dataDxfId="79"/>
    <tableColumn id="7" xr3:uid="{AAD7408A-8339-43AE-A792-5E531F6CDA8C}" name="Budget (₹)" dataDxfId="78"/>
    <tableColumn id="8" xr3:uid="{512F292B-512A-4F7C-9B56-FF5E0F3FCD7F}" name="Budget Difference" dataDxfId="77">
      <calculatedColumnFormula>ExpenseTable[[#This Row],[Budget (₹)]] - ExpenseTable[[#This Row],[Amount (₹)]]</calculatedColumnFormula>
    </tableColumn>
    <tableColumn id="9" xr3:uid="{0F154C7F-78B2-41CE-8D40-57A54715B0B2}" name="Expense Status." dataDxfId="76">
      <calculatedColumnFormula>IF(ExpenseTable[[#This Row],[Amount (₹)]] &gt; ExpenseTable[[#This Row],[Budget (₹)]], "Over Budget", "Within Budget")</calculatedColumnFormula>
    </tableColumn>
    <tableColumn id="10" xr3:uid="{CB72EA19-3500-46E1-B475-F5454BDBE3F5}" name="Year" dataDxfId="75">
      <calculatedColumnFormula>YEAR(ExpenseTable[[#This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2570-2705-47DE-9867-F3AEEC3A4732}">
  <dimension ref="A1:J141"/>
  <sheetViews>
    <sheetView tabSelected="1" zoomScaleNormal="100" workbookViewId="0">
      <selection activeCell="E12" sqref="A2:J141"/>
    </sheetView>
  </sheetViews>
  <sheetFormatPr defaultRowHeight="14.5" x14ac:dyDescent="0.35"/>
  <cols>
    <col min="1" max="1" width="15.1796875" customWidth="1"/>
    <col min="2" max="2" width="19.453125" customWidth="1"/>
    <col min="3" max="3" width="20.90625" customWidth="1"/>
    <col min="4" max="4" width="20.1796875" customWidth="1"/>
    <col min="5" max="5" width="25" customWidth="1"/>
    <col min="6" max="6" width="14.54296875" customWidth="1"/>
    <col min="7" max="7" width="17.54296875" customWidth="1"/>
    <col min="8" max="8" width="17.08984375" customWidth="1"/>
    <col min="9" max="9" width="16.08984375" customWidth="1"/>
    <col min="10" max="10" width="11.6328125" bestFit="1" customWidth="1"/>
  </cols>
  <sheetData>
    <row r="1" spans="1:10" x14ac:dyDescent="0.35">
      <c r="A1" s="2" t="s">
        <v>0</v>
      </c>
      <c r="B1" s="2" t="s">
        <v>1</v>
      </c>
      <c r="C1" s="2" t="s">
        <v>2</v>
      </c>
      <c r="D1" s="2" t="s">
        <v>3</v>
      </c>
      <c r="E1" s="2" t="s">
        <v>4</v>
      </c>
      <c r="F1" s="2" t="s">
        <v>5</v>
      </c>
      <c r="G1" s="2" t="s">
        <v>6</v>
      </c>
      <c r="H1" s="2" t="s">
        <v>71</v>
      </c>
      <c r="I1" s="2" t="s">
        <v>72</v>
      </c>
      <c r="J1" s="2" t="s">
        <v>73</v>
      </c>
    </row>
    <row r="2" spans="1:10" x14ac:dyDescent="0.35">
      <c r="A2" s="5">
        <v>45658</v>
      </c>
      <c r="B2" s="1" t="s">
        <v>7</v>
      </c>
      <c r="C2" s="1" t="s">
        <v>8</v>
      </c>
      <c r="D2" s="1">
        <v>120</v>
      </c>
      <c r="E2" s="1" t="s">
        <v>9</v>
      </c>
      <c r="F2" s="1" t="s">
        <v>10</v>
      </c>
      <c r="G2" s="1">
        <v>4000</v>
      </c>
      <c r="H2" s="1">
        <f>ExpenseTable[[#This Row],[Budget (₹)]] - ExpenseTable[[#This Row],[Amount (₹)]]</f>
        <v>3880</v>
      </c>
      <c r="I2" s="1" t="str">
        <f>IF(ExpenseTable[[#This Row],[Amount (₹)]] &gt; ExpenseTable[[#This Row],[Budget (₹)]], "Over Budget", "Within Budget")</f>
        <v>Within Budget</v>
      </c>
      <c r="J2" s="1">
        <f>YEAR(ExpenseTable[[#This Row],[Date]])</f>
        <v>2025</v>
      </c>
    </row>
    <row r="3" spans="1:10" x14ac:dyDescent="0.35">
      <c r="A3" s="5">
        <v>45659</v>
      </c>
      <c r="B3" s="1" t="s">
        <v>11</v>
      </c>
      <c r="C3" s="1" t="s">
        <v>12</v>
      </c>
      <c r="D3" s="1">
        <v>280</v>
      </c>
      <c r="E3" s="1" t="s">
        <v>13</v>
      </c>
      <c r="F3" s="1" t="s">
        <v>10</v>
      </c>
      <c r="G3" s="1">
        <v>1500</v>
      </c>
      <c r="H3" s="1">
        <f>ExpenseTable[[#This Row],[Budget (₹)]] - ExpenseTable[[#This Row],[Amount (₹)]]</f>
        <v>1220</v>
      </c>
      <c r="I3" s="1" t="str">
        <f>IF(ExpenseTable[[#This Row],[Amount (₹)]] &gt; ExpenseTable[[#This Row],[Budget (₹)]], "Over Budget", "Within Budget")</f>
        <v>Within Budget</v>
      </c>
      <c r="J3" s="1">
        <f>YEAR(ExpenseTable[[#This Row],[Date]])</f>
        <v>2025</v>
      </c>
    </row>
    <row r="4" spans="1:10" x14ac:dyDescent="0.35">
      <c r="A4" s="5">
        <v>45660</v>
      </c>
      <c r="B4" s="1" t="s">
        <v>14</v>
      </c>
      <c r="C4" s="1" t="s">
        <v>15</v>
      </c>
      <c r="D4" s="1">
        <v>750</v>
      </c>
      <c r="E4" s="1" t="s">
        <v>16</v>
      </c>
      <c r="F4" s="1" t="s">
        <v>10</v>
      </c>
      <c r="G4" s="1">
        <v>5000</v>
      </c>
      <c r="H4" s="1">
        <f>ExpenseTable[[#This Row],[Budget (₹)]] - ExpenseTable[[#This Row],[Amount (₹)]]</f>
        <v>4250</v>
      </c>
      <c r="I4" s="1" t="str">
        <f>IF(ExpenseTable[[#This Row],[Amount (₹)]] &gt; ExpenseTable[[#This Row],[Budget (₹)]], "Over Budget", "Within Budget")</f>
        <v>Within Budget</v>
      </c>
      <c r="J4" s="1">
        <f>YEAR(ExpenseTable[[#This Row],[Date]])</f>
        <v>2025</v>
      </c>
    </row>
    <row r="5" spans="1:10" x14ac:dyDescent="0.35">
      <c r="A5" s="5">
        <v>45661</v>
      </c>
      <c r="B5" s="1" t="s">
        <v>17</v>
      </c>
      <c r="C5" s="1" t="s">
        <v>18</v>
      </c>
      <c r="D5" s="1">
        <v>499</v>
      </c>
      <c r="E5" s="1" t="s">
        <v>13</v>
      </c>
      <c r="F5" s="1" t="s">
        <v>10</v>
      </c>
      <c r="G5" s="1">
        <v>2000</v>
      </c>
      <c r="H5" s="1">
        <f>ExpenseTable[[#This Row],[Budget (₹)]] - ExpenseTable[[#This Row],[Amount (₹)]]</f>
        <v>1501</v>
      </c>
      <c r="I5" s="1" t="str">
        <f>IF(ExpenseTable[[#This Row],[Amount (₹)]] &gt; ExpenseTable[[#This Row],[Budget (₹)]], "Over Budget", "Within Budget")</f>
        <v>Within Budget</v>
      </c>
      <c r="J5" s="1">
        <f>YEAR(ExpenseTable[[#This Row],[Date]])</f>
        <v>2025</v>
      </c>
    </row>
    <row r="6" spans="1:10" x14ac:dyDescent="0.35">
      <c r="A6" s="5">
        <v>45662</v>
      </c>
      <c r="B6" s="1" t="s">
        <v>19</v>
      </c>
      <c r="C6" s="1" t="s">
        <v>20</v>
      </c>
      <c r="D6" s="1">
        <v>1300</v>
      </c>
      <c r="E6" s="1" t="s">
        <v>16</v>
      </c>
      <c r="F6" s="1" t="s">
        <v>10</v>
      </c>
      <c r="G6" s="1">
        <v>2500</v>
      </c>
      <c r="H6" s="1">
        <f>ExpenseTable[[#This Row],[Budget (₹)]] - ExpenseTable[[#This Row],[Amount (₹)]]</f>
        <v>1200</v>
      </c>
      <c r="I6" s="1" t="str">
        <f>IF(ExpenseTable[[#This Row],[Amount (₹)]] &gt; ExpenseTable[[#This Row],[Budget (₹)]], "Over Budget", "Within Budget")</f>
        <v>Within Budget</v>
      </c>
      <c r="J6" s="1">
        <f>YEAR(ExpenseTable[[#This Row],[Date]])</f>
        <v>2025</v>
      </c>
    </row>
    <row r="7" spans="1:10" x14ac:dyDescent="0.35">
      <c r="A7" s="5">
        <v>45663</v>
      </c>
      <c r="B7" s="1" t="s">
        <v>21</v>
      </c>
      <c r="C7" s="1" t="s">
        <v>22</v>
      </c>
      <c r="D7" s="1">
        <v>1800</v>
      </c>
      <c r="E7" s="1" t="s">
        <v>16</v>
      </c>
      <c r="F7" s="1" t="s">
        <v>10</v>
      </c>
      <c r="G7" s="1">
        <v>3000</v>
      </c>
      <c r="H7" s="1">
        <f>ExpenseTable[[#This Row],[Budget (₹)]] - ExpenseTable[[#This Row],[Amount (₹)]]</f>
        <v>1200</v>
      </c>
      <c r="I7" s="1" t="str">
        <f>IF(ExpenseTable[[#This Row],[Amount (₹)]] &gt; ExpenseTable[[#This Row],[Budget (₹)]], "Over Budget", "Within Budget")</f>
        <v>Within Budget</v>
      </c>
      <c r="J7" s="1">
        <f>YEAR(ExpenseTable[[#This Row],[Date]])</f>
        <v>2025</v>
      </c>
    </row>
    <row r="8" spans="1:10" x14ac:dyDescent="0.35">
      <c r="A8" s="5">
        <v>45664</v>
      </c>
      <c r="B8" s="1" t="s">
        <v>23</v>
      </c>
      <c r="C8" s="1" t="s">
        <v>24</v>
      </c>
      <c r="D8" s="1">
        <v>10000</v>
      </c>
      <c r="E8" s="1" t="s">
        <v>25</v>
      </c>
      <c r="F8" s="1" t="s">
        <v>10</v>
      </c>
      <c r="G8" s="1">
        <v>9000</v>
      </c>
      <c r="H8" s="1">
        <f>ExpenseTable[[#This Row],[Budget (₹)]] - ExpenseTable[[#This Row],[Amount (₹)]]</f>
        <v>-1000</v>
      </c>
      <c r="I8" s="1" t="str">
        <f>IF(ExpenseTable[[#This Row],[Amount (₹)]] &gt; ExpenseTable[[#This Row],[Budget (₹)]], "Over Budget", "Within Budget")</f>
        <v>Over Budget</v>
      </c>
      <c r="J8" s="1">
        <f>YEAR(ExpenseTable[[#This Row],[Date]])</f>
        <v>2025</v>
      </c>
    </row>
    <row r="9" spans="1:10" x14ac:dyDescent="0.35">
      <c r="A9" s="5">
        <v>45665</v>
      </c>
      <c r="B9" s="1" t="s">
        <v>7</v>
      </c>
      <c r="C9" s="1" t="s">
        <v>26</v>
      </c>
      <c r="D9" s="1">
        <v>500</v>
      </c>
      <c r="E9" s="1" t="s">
        <v>13</v>
      </c>
      <c r="F9" s="1" t="s">
        <v>10</v>
      </c>
      <c r="G9" s="1">
        <v>4000</v>
      </c>
      <c r="H9" s="1">
        <f>ExpenseTable[[#This Row],[Budget (₹)]] - ExpenseTable[[#This Row],[Amount (₹)]]</f>
        <v>3500</v>
      </c>
      <c r="I9" s="1" t="str">
        <f>IF(ExpenseTable[[#This Row],[Amount (₹)]] &gt; ExpenseTable[[#This Row],[Budget (₹)]], "Over Budget", "Within Budget")</f>
        <v>Within Budget</v>
      </c>
      <c r="J9" s="1">
        <f>YEAR(ExpenseTable[[#This Row],[Date]])</f>
        <v>2025</v>
      </c>
    </row>
    <row r="10" spans="1:10" x14ac:dyDescent="0.35">
      <c r="A10" s="5">
        <v>45666</v>
      </c>
      <c r="B10" s="1" t="s">
        <v>27</v>
      </c>
      <c r="C10" s="1" t="s">
        <v>28</v>
      </c>
      <c r="D10" s="1">
        <v>400</v>
      </c>
      <c r="E10" s="1" t="s">
        <v>9</v>
      </c>
      <c r="F10" s="1" t="s">
        <v>10</v>
      </c>
      <c r="G10" s="1">
        <v>1500</v>
      </c>
      <c r="H10" s="1">
        <f>ExpenseTable[[#This Row],[Budget (₹)]] - ExpenseTable[[#This Row],[Amount (₹)]]</f>
        <v>1100</v>
      </c>
      <c r="I10" s="1" t="str">
        <f>IF(ExpenseTable[[#This Row],[Amount (₹)]] &gt; ExpenseTable[[#This Row],[Budget (₹)]], "Over Budget", "Within Budget")</f>
        <v>Within Budget</v>
      </c>
      <c r="J10" s="1">
        <f>YEAR(ExpenseTable[[#This Row],[Date]])</f>
        <v>2025</v>
      </c>
    </row>
    <row r="11" spans="1:10" x14ac:dyDescent="0.35">
      <c r="A11" s="5">
        <v>45667</v>
      </c>
      <c r="B11" s="1" t="s">
        <v>11</v>
      </c>
      <c r="C11" s="1" t="s">
        <v>29</v>
      </c>
      <c r="D11" s="1">
        <v>500</v>
      </c>
      <c r="E11" s="1" t="s">
        <v>9</v>
      </c>
      <c r="F11" s="1" t="s">
        <v>10</v>
      </c>
      <c r="G11" s="1">
        <v>1500</v>
      </c>
      <c r="H11" s="1">
        <f>ExpenseTable[[#This Row],[Budget (₹)]] - ExpenseTable[[#This Row],[Amount (₹)]]</f>
        <v>1000</v>
      </c>
      <c r="I11" s="1" t="str">
        <f>IF(ExpenseTable[[#This Row],[Amount (₹)]] &gt; ExpenseTable[[#This Row],[Budget (₹)]], "Over Budget", "Within Budget")</f>
        <v>Within Budget</v>
      </c>
      <c r="J11" s="1">
        <f>YEAR(ExpenseTable[[#This Row],[Date]])</f>
        <v>2025</v>
      </c>
    </row>
    <row r="12" spans="1:10" x14ac:dyDescent="0.35">
      <c r="A12" s="5">
        <v>45668</v>
      </c>
      <c r="B12" s="1" t="s">
        <v>14</v>
      </c>
      <c r="C12" s="1" t="s">
        <v>30</v>
      </c>
      <c r="D12" s="1">
        <v>3200</v>
      </c>
      <c r="E12" s="1" t="s">
        <v>16</v>
      </c>
      <c r="F12" s="1" t="s">
        <v>10</v>
      </c>
      <c r="G12" s="1">
        <v>5000</v>
      </c>
      <c r="H12" s="1">
        <f>ExpenseTable[[#This Row],[Budget (₹)]] - ExpenseTable[[#This Row],[Amount (₹)]]</f>
        <v>1800</v>
      </c>
      <c r="I12" s="1" t="str">
        <f>IF(ExpenseTable[[#This Row],[Amount (₹)]] &gt; ExpenseTable[[#This Row],[Budget (₹)]], "Over Budget", "Within Budget")</f>
        <v>Within Budget</v>
      </c>
      <c r="J12" s="1">
        <f>YEAR(ExpenseTable[[#This Row],[Date]])</f>
        <v>2025</v>
      </c>
    </row>
    <row r="13" spans="1:10" x14ac:dyDescent="0.35">
      <c r="A13" s="5">
        <v>45669</v>
      </c>
      <c r="B13" s="1" t="s">
        <v>19</v>
      </c>
      <c r="C13" s="1" t="s">
        <v>31</v>
      </c>
      <c r="D13" s="1">
        <v>900</v>
      </c>
      <c r="E13" s="1" t="s">
        <v>16</v>
      </c>
      <c r="F13" s="1" t="s">
        <v>10</v>
      </c>
      <c r="G13" s="1">
        <v>2500</v>
      </c>
      <c r="H13" s="1">
        <f>ExpenseTable[[#This Row],[Budget (₹)]] - ExpenseTable[[#This Row],[Amount (₹)]]</f>
        <v>1600</v>
      </c>
      <c r="I13" s="1" t="str">
        <f>IF(ExpenseTable[[#This Row],[Amount (₹)]] &gt; ExpenseTable[[#This Row],[Budget (₹)]], "Over Budget", "Within Budget")</f>
        <v>Within Budget</v>
      </c>
      <c r="J13" s="1">
        <f>YEAR(ExpenseTable[[#This Row],[Date]])</f>
        <v>2025</v>
      </c>
    </row>
    <row r="14" spans="1:10" x14ac:dyDescent="0.35">
      <c r="A14" s="5">
        <v>45670</v>
      </c>
      <c r="B14" s="1" t="s">
        <v>7</v>
      </c>
      <c r="C14" s="1" t="s">
        <v>32</v>
      </c>
      <c r="D14" s="1">
        <v>300</v>
      </c>
      <c r="E14" s="1" t="s">
        <v>13</v>
      </c>
      <c r="F14" s="1" t="s">
        <v>10</v>
      </c>
      <c r="G14" s="1">
        <v>4000</v>
      </c>
      <c r="H14" s="1">
        <f>ExpenseTable[[#This Row],[Budget (₹)]] - ExpenseTable[[#This Row],[Amount (₹)]]</f>
        <v>3700</v>
      </c>
      <c r="I14" s="1" t="str">
        <f>IF(ExpenseTable[[#This Row],[Amount (₹)]] &gt; ExpenseTable[[#This Row],[Budget (₹)]], "Over Budget", "Within Budget")</f>
        <v>Within Budget</v>
      </c>
      <c r="J14" s="1">
        <f>YEAR(ExpenseTable[[#This Row],[Date]])</f>
        <v>2025</v>
      </c>
    </row>
    <row r="15" spans="1:10" x14ac:dyDescent="0.35">
      <c r="A15" s="5">
        <v>45671</v>
      </c>
      <c r="B15" s="1" t="s">
        <v>17</v>
      </c>
      <c r="C15" s="1" t="s">
        <v>33</v>
      </c>
      <c r="D15" s="1">
        <v>350</v>
      </c>
      <c r="E15" s="1" t="s">
        <v>16</v>
      </c>
      <c r="F15" s="1" t="s">
        <v>10</v>
      </c>
      <c r="G15" s="1">
        <v>2000</v>
      </c>
      <c r="H15" s="1">
        <f>ExpenseTable[[#This Row],[Budget (₹)]] - ExpenseTable[[#This Row],[Amount (₹)]]</f>
        <v>1650</v>
      </c>
      <c r="I15" s="1" t="str">
        <f>IF(ExpenseTable[[#This Row],[Amount (₹)]] &gt; ExpenseTable[[#This Row],[Budget (₹)]], "Over Budget", "Within Budget")</f>
        <v>Within Budget</v>
      </c>
      <c r="J15" s="1">
        <f>YEAR(ExpenseTable[[#This Row],[Date]])</f>
        <v>2025</v>
      </c>
    </row>
    <row r="16" spans="1:10" x14ac:dyDescent="0.35">
      <c r="A16" s="5">
        <v>45672</v>
      </c>
      <c r="B16" s="1" t="s">
        <v>27</v>
      </c>
      <c r="C16" s="1" t="s">
        <v>34</v>
      </c>
      <c r="D16" s="1">
        <v>700</v>
      </c>
      <c r="E16" s="1" t="s">
        <v>13</v>
      </c>
      <c r="F16" s="1" t="s">
        <v>10</v>
      </c>
      <c r="G16" s="1">
        <v>1500</v>
      </c>
      <c r="H16" s="1">
        <f>ExpenseTable[[#This Row],[Budget (₹)]] - ExpenseTable[[#This Row],[Amount (₹)]]</f>
        <v>800</v>
      </c>
      <c r="I16" s="1" t="str">
        <f>IF(ExpenseTable[[#This Row],[Amount (₹)]] &gt; ExpenseTable[[#This Row],[Budget (₹)]], "Over Budget", "Within Budget")</f>
        <v>Within Budget</v>
      </c>
      <c r="J16" s="1">
        <f>YEAR(ExpenseTable[[#This Row],[Date]])</f>
        <v>2025</v>
      </c>
    </row>
    <row r="17" spans="1:10" x14ac:dyDescent="0.35">
      <c r="A17" s="5">
        <v>45673</v>
      </c>
      <c r="B17" s="1" t="s">
        <v>21</v>
      </c>
      <c r="C17" s="1" t="s">
        <v>35</v>
      </c>
      <c r="D17" s="1">
        <v>1600</v>
      </c>
      <c r="E17" s="1" t="s">
        <v>16</v>
      </c>
      <c r="F17" s="1" t="s">
        <v>10</v>
      </c>
      <c r="G17" s="1">
        <v>3000</v>
      </c>
      <c r="H17" s="1">
        <f>ExpenseTable[[#This Row],[Budget (₹)]] - ExpenseTable[[#This Row],[Amount (₹)]]</f>
        <v>1400</v>
      </c>
      <c r="I17" s="1" t="str">
        <f>IF(ExpenseTable[[#This Row],[Amount (₹)]] &gt; ExpenseTable[[#This Row],[Budget (₹)]], "Over Budget", "Within Budget")</f>
        <v>Within Budget</v>
      </c>
      <c r="J17" s="1">
        <f>YEAR(ExpenseTable[[#This Row],[Date]])</f>
        <v>2025</v>
      </c>
    </row>
    <row r="18" spans="1:10" x14ac:dyDescent="0.35">
      <c r="A18" s="5">
        <v>45674</v>
      </c>
      <c r="B18" s="1" t="s">
        <v>7</v>
      </c>
      <c r="C18" s="1" t="s">
        <v>36</v>
      </c>
      <c r="D18" s="1">
        <v>150</v>
      </c>
      <c r="E18" s="1" t="s">
        <v>9</v>
      </c>
      <c r="F18" s="1" t="s">
        <v>10</v>
      </c>
      <c r="G18" s="1">
        <v>4000</v>
      </c>
      <c r="H18" s="1">
        <f>ExpenseTable[[#This Row],[Budget (₹)]] - ExpenseTable[[#This Row],[Amount (₹)]]</f>
        <v>3850</v>
      </c>
      <c r="I18" s="1" t="str">
        <f>IF(ExpenseTable[[#This Row],[Amount (₹)]] &gt; ExpenseTable[[#This Row],[Budget (₹)]], "Over Budget", "Within Budget")</f>
        <v>Within Budget</v>
      </c>
      <c r="J18" s="1">
        <f>YEAR(ExpenseTable[[#This Row],[Date]])</f>
        <v>2025</v>
      </c>
    </row>
    <row r="19" spans="1:10" x14ac:dyDescent="0.35">
      <c r="A19" s="5">
        <v>45675</v>
      </c>
      <c r="B19" s="1" t="s">
        <v>14</v>
      </c>
      <c r="C19" s="1" t="s">
        <v>37</v>
      </c>
      <c r="D19" s="1">
        <v>250</v>
      </c>
      <c r="E19" s="1" t="s">
        <v>9</v>
      </c>
      <c r="F19" s="1" t="s">
        <v>10</v>
      </c>
      <c r="G19" s="1">
        <v>5000</v>
      </c>
      <c r="H19" s="1">
        <f>ExpenseTable[[#This Row],[Budget (₹)]] - ExpenseTable[[#This Row],[Amount (₹)]]</f>
        <v>4750</v>
      </c>
      <c r="I19" s="1" t="str">
        <f>IF(ExpenseTable[[#This Row],[Amount (₹)]] &gt; ExpenseTable[[#This Row],[Budget (₹)]], "Over Budget", "Within Budget")</f>
        <v>Within Budget</v>
      </c>
      <c r="J19" s="1">
        <f>YEAR(ExpenseTable[[#This Row],[Date]])</f>
        <v>2025</v>
      </c>
    </row>
    <row r="20" spans="1:10" x14ac:dyDescent="0.35">
      <c r="A20" s="5">
        <v>45676</v>
      </c>
      <c r="B20" s="1" t="s">
        <v>19</v>
      </c>
      <c r="C20" s="1" t="s">
        <v>38</v>
      </c>
      <c r="D20" s="1">
        <v>600</v>
      </c>
      <c r="E20" s="1" t="s">
        <v>16</v>
      </c>
      <c r="F20" s="1" t="s">
        <v>10</v>
      </c>
      <c r="G20" s="1">
        <v>2500</v>
      </c>
      <c r="H20" s="1">
        <f>ExpenseTable[[#This Row],[Budget (₹)]] - ExpenseTable[[#This Row],[Amount (₹)]]</f>
        <v>1900</v>
      </c>
      <c r="I20" s="1" t="str">
        <f>IF(ExpenseTable[[#This Row],[Amount (₹)]] &gt; ExpenseTable[[#This Row],[Budget (₹)]], "Over Budget", "Within Budget")</f>
        <v>Within Budget</v>
      </c>
      <c r="J20" s="1">
        <f>YEAR(ExpenseTable[[#This Row],[Date]])</f>
        <v>2025</v>
      </c>
    </row>
    <row r="21" spans="1:10" x14ac:dyDescent="0.35">
      <c r="A21" s="5">
        <v>45677</v>
      </c>
      <c r="B21" s="1" t="s">
        <v>11</v>
      </c>
      <c r="C21" s="1" t="s">
        <v>39</v>
      </c>
      <c r="D21" s="1">
        <v>1200</v>
      </c>
      <c r="E21" s="1" t="s">
        <v>13</v>
      </c>
      <c r="F21" s="1" t="s">
        <v>10</v>
      </c>
      <c r="G21" s="1">
        <v>1500</v>
      </c>
      <c r="H21" s="1">
        <f>ExpenseTable[[#This Row],[Budget (₹)]] - ExpenseTable[[#This Row],[Amount (₹)]]</f>
        <v>300</v>
      </c>
      <c r="I21" s="1" t="str">
        <f>IF(ExpenseTable[[#This Row],[Amount (₹)]] &gt; ExpenseTable[[#This Row],[Budget (₹)]], "Over Budget", "Within Budget")</f>
        <v>Within Budget</v>
      </c>
      <c r="J21" s="1">
        <f>YEAR(ExpenseTable[[#This Row],[Date]])</f>
        <v>2025</v>
      </c>
    </row>
    <row r="22" spans="1:10" x14ac:dyDescent="0.35">
      <c r="A22" s="5">
        <v>45678</v>
      </c>
      <c r="B22" s="1" t="s">
        <v>7</v>
      </c>
      <c r="C22" s="1" t="s">
        <v>26</v>
      </c>
      <c r="D22" s="1">
        <v>400</v>
      </c>
      <c r="E22" s="1" t="s">
        <v>16</v>
      </c>
      <c r="F22" s="1" t="s">
        <v>10</v>
      </c>
      <c r="G22" s="1">
        <v>4000</v>
      </c>
      <c r="H22" s="1">
        <f>ExpenseTable[[#This Row],[Budget (₹)]] - ExpenseTable[[#This Row],[Amount (₹)]]</f>
        <v>3600</v>
      </c>
      <c r="I22" s="1" t="str">
        <f>IF(ExpenseTable[[#This Row],[Amount (₹)]] &gt; ExpenseTable[[#This Row],[Budget (₹)]], "Over Budget", "Within Budget")</f>
        <v>Within Budget</v>
      </c>
      <c r="J22" s="1">
        <f>YEAR(ExpenseTable[[#This Row],[Date]])</f>
        <v>2025</v>
      </c>
    </row>
    <row r="23" spans="1:10" x14ac:dyDescent="0.35">
      <c r="A23" s="5">
        <v>45679</v>
      </c>
      <c r="B23" s="1" t="s">
        <v>27</v>
      </c>
      <c r="C23" s="1" t="s">
        <v>40</v>
      </c>
      <c r="D23" s="1">
        <v>900</v>
      </c>
      <c r="E23" s="1" t="s">
        <v>13</v>
      </c>
      <c r="F23" s="1" t="s">
        <v>10</v>
      </c>
      <c r="G23" s="1">
        <v>1500</v>
      </c>
      <c r="H23" s="1">
        <f>ExpenseTable[[#This Row],[Budget (₹)]] - ExpenseTable[[#This Row],[Amount (₹)]]</f>
        <v>600</v>
      </c>
      <c r="I23" s="1" t="str">
        <f>IF(ExpenseTable[[#This Row],[Amount (₹)]] &gt; ExpenseTable[[#This Row],[Budget (₹)]], "Over Budget", "Within Budget")</f>
        <v>Within Budget</v>
      </c>
      <c r="J23" s="1">
        <f>YEAR(ExpenseTable[[#This Row],[Date]])</f>
        <v>2025</v>
      </c>
    </row>
    <row r="24" spans="1:10" x14ac:dyDescent="0.35">
      <c r="A24" s="5">
        <v>45680</v>
      </c>
      <c r="B24" s="1" t="s">
        <v>17</v>
      </c>
      <c r="C24" s="1" t="s">
        <v>41</v>
      </c>
      <c r="D24" s="1">
        <v>499</v>
      </c>
      <c r="E24" s="1" t="s">
        <v>13</v>
      </c>
      <c r="F24" s="1" t="s">
        <v>10</v>
      </c>
      <c r="G24" s="1">
        <v>2000</v>
      </c>
      <c r="H24" s="1">
        <f>ExpenseTable[[#This Row],[Budget (₹)]] - ExpenseTable[[#This Row],[Amount (₹)]]</f>
        <v>1501</v>
      </c>
      <c r="I24" s="1" t="str">
        <f>IF(ExpenseTable[[#This Row],[Amount (₹)]] &gt; ExpenseTable[[#This Row],[Budget (₹)]], "Over Budget", "Within Budget")</f>
        <v>Within Budget</v>
      </c>
      <c r="J24" s="1">
        <f>YEAR(ExpenseTable[[#This Row],[Date]])</f>
        <v>2025</v>
      </c>
    </row>
    <row r="25" spans="1:10" x14ac:dyDescent="0.35">
      <c r="A25" s="5">
        <v>45681</v>
      </c>
      <c r="B25" s="1" t="s">
        <v>23</v>
      </c>
      <c r="C25" s="1" t="s">
        <v>24</v>
      </c>
      <c r="D25" s="1">
        <v>11000</v>
      </c>
      <c r="E25" s="1" t="s">
        <v>25</v>
      </c>
      <c r="F25" s="1" t="s">
        <v>10</v>
      </c>
      <c r="G25" s="1">
        <v>9000</v>
      </c>
      <c r="H25" s="1">
        <f>ExpenseTable[[#This Row],[Budget (₹)]] - ExpenseTable[[#This Row],[Amount (₹)]]</f>
        <v>-2000</v>
      </c>
      <c r="I25" s="1" t="str">
        <f>IF(ExpenseTable[[#This Row],[Amount (₹)]] &gt; ExpenseTable[[#This Row],[Budget (₹)]], "Over Budget", "Within Budget")</f>
        <v>Over Budget</v>
      </c>
      <c r="J25" s="1">
        <f>YEAR(ExpenseTable[[#This Row],[Date]])</f>
        <v>2025</v>
      </c>
    </row>
    <row r="26" spans="1:10" x14ac:dyDescent="0.35">
      <c r="A26" s="5">
        <v>45682</v>
      </c>
      <c r="B26" s="1" t="s">
        <v>21</v>
      </c>
      <c r="C26" s="1" t="s">
        <v>42</v>
      </c>
      <c r="D26" s="1">
        <v>1200</v>
      </c>
      <c r="E26" s="1" t="s">
        <v>16</v>
      </c>
      <c r="F26" s="1" t="s">
        <v>10</v>
      </c>
      <c r="G26" s="1">
        <v>3000</v>
      </c>
      <c r="H26" s="1">
        <f>ExpenseTable[[#This Row],[Budget (₹)]] - ExpenseTable[[#This Row],[Amount (₹)]]</f>
        <v>1800</v>
      </c>
      <c r="I26" s="1" t="str">
        <f>IF(ExpenseTable[[#This Row],[Amount (₹)]] &gt; ExpenseTable[[#This Row],[Budget (₹)]], "Over Budget", "Within Budget")</f>
        <v>Within Budget</v>
      </c>
      <c r="J26" s="1">
        <f>YEAR(ExpenseTable[[#This Row],[Date]])</f>
        <v>2025</v>
      </c>
    </row>
    <row r="27" spans="1:10" x14ac:dyDescent="0.35">
      <c r="A27" s="5">
        <v>45683</v>
      </c>
      <c r="B27" s="1" t="s">
        <v>7</v>
      </c>
      <c r="C27" s="1" t="s">
        <v>32</v>
      </c>
      <c r="D27" s="1">
        <v>250</v>
      </c>
      <c r="E27" s="1" t="s">
        <v>9</v>
      </c>
      <c r="F27" s="1" t="s">
        <v>10</v>
      </c>
      <c r="G27" s="1">
        <v>4000</v>
      </c>
      <c r="H27" s="1">
        <f>ExpenseTable[[#This Row],[Budget (₹)]] - ExpenseTable[[#This Row],[Amount (₹)]]</f>
        <v>3750</v>
      </c>
      <c r="I27" s="1" t="str">
        <f>IF(ExpenseTable[[#This Row],[Amount (₹)]] &gt; ExpenseTable[[#This Row],[Budget (₹)]], "Over Budget", "Within Budget")</f>
        <v>Within Budget</v>
      </c>
      <c r="J27" s="1">
        <f>YEAR(ExpenseTable[[#This Row],[Date]])</f>
        <v>2025</v>
      </c>
    </row>
    <row r="28" spans="1:10" x14ac:dyDescent="0.35">
      <c r="A28" s="5">
        <v>45684</v>
      </c>
      <c r="B28" s="1" t="s">
        <v>19</v>
      </c>
      <c r="C28" s="1" t="s">
        <v>43</v>
      </c>
      <c r="D28" s="1">
        <v>1100</v>
      </c>
      <c r="E28" s="1" t="s">
        <v>9</v>
      </c>
      <c r="F28" s="1" t="s">
        <v>10</v>
      </c>
      <c r="G28" s="1">
        <v>2500</v>
      </c>
      <c r="H28" s="1">
        <f>ExpenseTable[[#This Row],[Budget (₹)]] - ExpenseTable[[#This Row],[Amount (₹)]]</f>
        <v>1400</v>
      </c>
      <c r="I28" s="1" t="str">
        <f>IF(ExpenseTable[[#This Row],[Amount (₹)]] &gt; ExpenseTable[[#This Row],[Budget (₹)]], "Over Budget", "Within Budget")</f>
        <v>Within Budget</v>
      </c>
      <c r="J28" s="1">
        <f>YEAR(ExpenseTable[[#This Row],[Date]])</f>
        <v>2025</v>
      </c>
    </row>
    <row r="29" spans="1:10" x14ac:dyDescent="0.35">
      <c r="A29" s="5">
        <v>45685</v>
      </c>
      <c r="B29" s="1" t="s">
        <v>14</v>
      </c>
      <c r="C29" s="1" t="s">
        <v>44</v>
      </c>
      <c r="D29" s="1">
        <v>500</v>
      </c>
      <c r="E29" s="1" t="s">
        <v>13</v>
      </c>
      <c r="F29" s="1" t="s">
        <v>10</v>
      </c>
      <c r="G29" s="1">
        <v>5000</v>
      </c>
      <c r="H29" s="1">
        <f>ExpenseTable[[#This Row],[Budget (₹)]] - ExpenseTable[[#This Row],[Amount (₹)]]</f>
        <v>4500</v>
      </c>
      <c r="I29" s="1" t="str">
        <f>IF(ExpenseTable[[#This Row],[Amount (₹)]] &gt; ExpenseTable[[#This Row],[Budget (₹)]], "Over Budget", "Within Budget")</f>
        <v>Within Budget</v>
      </c>
      <c r="J29" s="1">
        <f>YEAR(ExpenseTable[[#This Row],[Date]])</f>
        <v>2025</v>
      </c>
    </row>
    <row r="30" spans="1:10" x14ac:dyDescent="0.35">
      <c r="A30" s="5">
        <v>45686</v>
      </c>
      <c r="B30" s="1" t="s">
        <v>11</v>
      </c>
      <c r="C30" s="1" t="s">
        <v>45</v>
      </c>
      <c r="D30" s="1">
        <v>350</v>
      </c>
      <c r="E30" s="1" t="s">
        <v>13</v>
      </c>
      <c r="F30" s="1" t="s">
        <v>10</v>
      </c>
      <c r="G30" s="1">
        <v>1500</v>
      </c>
      <c r="H30" s="1">
        <f>ExpenseTable[[#This Row],[Budget (₹)]] - ExpenseTable[[#This Row],[Amount (₹)]]</f>
        <v>1150</v>
      </c>
      <c r="I30" s="1" t="str">
        <f>IF(ExpenseTable[[#This Row],[Amount (₹)]] &gt; ExpenseTable[[#This Row],[Budget (₹)]], "Over Budget", "Within Budget")</f>
        <v>Within Budget</v>
      </c>
      <c r="J30" s="1">
        <f>YEAR(ExpenseTable[[#This Row],[Date]])</f>
        <v>2025</v>
      </c>
    </row>
    <row r="31" spans="1:10" x14ac:dyDescent="0.35">
      <c r="A31" s="5">
        <v>45687</v>
      </c>
      <c r="B31" s="1" t="s">
        <v>17</v>
      </c>
      <c r="C31" s="1" t="s">
        <v>46</v>
      </c>
      <c r="D31" s="1">
        <v>1000</v>
      </c>
      <c r="E31" s="1" t="s">
        <v>16</v>
      </c>
      <c r="F31" s="1" t="s">
        <v>10</v>
      </c>
      <c r="G31" s="1">
        <v>2000</v>
      </c>
      <c r="H31" s="1">
        <f>ExpenseTable[[#This Row],[Budget (₹)]] - ExpenseTable[[#This Row],[Amount (₹)]]</f>
        <v>1000</v>
      </c>
      <c r="I31" s="1" t="str">
        <f>IF(ExpenseTable[[#This Row],[Amount (₹)]] &gt; ExpenseTable[[#This Row],[Budget (₹)]], "Over Budget", "Within Budget")</f>
        <v>Within Budget</v>
      </c>
      <c r="J31" s="1">
        <f>YEAR(ExpenseTable[[#This Row],[Date]])</f>
        <v>2025</v>
      </c>
    </row>
    <row r="32" spans="1:10" x14ac:dyDescent="0.35">
      <c r="A32" s="5">
        <v>45688</v>
      </c>
      <c r="B32" s="1" t="s">
        <v>27</v>
      </c>
      <c r="C32" s="1" t="s">
        <v>47</v>
      </c>
      <c r="D32" s="1">
        <v>300</v>
      </c>
      <c r="E32" s="1" t="s">
        <v>9</v>
      </c>
      <c r="F32" s="1" t="s">
        <v>10</v>
      </c>
      <c r="G32" s="1">
        <v>1500</v>
      </c>
      <c r="H32" s="1">
        <f>ExpenseTable[[#This Row],[Budget (₹)]] - ExpenseTable[[#This Row],[Amount (₹)]]</f>
        <v>1200</v>
      </c>
      <c r="I32" s="1" t="str">
        <f>IF(ExpenseTable[[#This Row],[Amount (₹)]] &gt; ExpenseTable[[#This Row],[Budget (₹)]], "Over Budget", "Within Budget")</f>
        <v>Within Budget</v>
      </c>
      <c r="J32" s="1">
        <f>YEAR(ExpenseTable[[#This Row],[Date]])</f>
        <v>2025</v>
      </c>
    </row>
    <row r="33" spans="1:10" x14ac:dyDescent="0.35">
      <c r="A33" s="5">
        <v>45689</v>
      </c>
      <c r="B33" s="1" t="s">
        <v>7</v>
      </c>
      <c r="C33" s="1" t="s">
        <v>26</v>
      </c>
      <c r="D33" s="1">
        <v>600</v>
      </c>
      <c r="E33" s="1" t="s">
        <v>13</v>
      </c>
      <c r="F33" s="1" t="s">
        <v>48</v>
      </c>
      <c r="G33" s="1">
        <v>4000</v>
      </c>
      <c r="H33" s="1">
        <f>ExpenseTable[[#This Row],[Budget (₹)]] - ExpenseTable[[#This Row],[Amount (₹)]]</f>
        <v>3400</v>
      </c>
      <c r="I33" s="1" t="str">
        <f>IF(ExpenseTable[[#This Row],[Amount (₹)]] &gt; ExpenseTable[[#This Row],[Budget (₹)]], "Over Budget", "Within Budget")</f>
        <v>Within Budget</v>
      </c>
      <c r="J33" s="1">
        <f>YEAR(ExpenseTable[[#This Row],[Date]])</f>
        <v>2025</v>
      </c>
    </row>
    <row r="34" spans="1:10" x14ac:dyDescent="0.35">
      <c r="A34" s="5">
        <v>45690</v>
      </c>
      <c r="B34" s="1" t="s">
        <v>11</v>
      </c>
      <c r="C34" s="1" t="s">
        <v>49</v>
      </c>
      <c r="D34" s="1">
        <v>280</v>
      </c>
      <c r="E34" s="1" t="s">
        <v>13</v>
      </c>
      <c r="F34" s="1" t="s">
        <v>48</v>
      </c>
      <c r="G34" s="1">
        <v>1500</v>
      </c>
      <c r="H34" s="1">
        <f>ExpenseTable[[#This Row],[Budget (₹)]] - ExpenseTable[[#This Row],[Amount (₹)]]</f>
        <v>1220</v>
      </c>
      <c r="I34" s="1" t="str">
        <f>IF(ExpenseTable[[#This Row],[Amount (₹)]] &gt; ExpenseTable[[#This Row],[Budget (₹)]], "Over Budget", "Within Budget")</f>
        <v>Within Budget</v>
      </c>
      <c r="J34" s="1">
        <f>YEAR(ExpenseTable[[#This Row],[Date]])</f>
        <v>2025</v>
      </c>
    </row>
    <row r="35" spans="1:10" x14ac:dyDescent="0.35">
      <c r="A35" s="5">
        <v>45691</v>
      </c>
      <c r="B35" s="1" t="s">
        <v>14</v>
      </c>
      <c r="C35" s="1" t="s">
        <v>50</v>
      </c>
      <c r="D35" s="1">
        <v>2300</v>
      </c>
      <c r="E35" s="1" t="s">
        <v>16</v>
      </c>
      <c r="F35" s="1" t="s">
        <v>48</v>
      </c>
      <c r="G35" s="1">
        <v>5000</v>
      </c>
      <c r="H35" s="1">
        <f>ExpenseTable[[#This Row],[Budget (₹)]] - ExpenseTable[[#This Row],[Amount (₹)]]</f>
        <v>2700</v>
      </c>
      <c r="I35" s="1" t="str">
        <f>IF(ExpenseTable[[#This Row],[Amount (₹)]] &gt; ExpenseTable[[#This Row],[Budget (₹)]], "Over Budget", "Within Budget")</f>
        <v>Within Budget</v>
      </c>
      <c r="J35" s="1">
        <f>YEAR(ExpenseTable[[#This Row],[Date]])</f>
        <v>2025</v>
      </c>
    </row>
    <row r="36" spans="1:10" x14ac:dyDescent="0.35">
      <c r="A36" s="5">
        <v>45692</v>
      </c>
      <c r="B36" s="1" t="s">
        <v>19</v>
      </c>
      <c r="C36" s="1" t="s">
        <v>31</v>
      </c>
      <c r="D36" s="1">
        <v>850</v>
      </c>
      <c r="E36" s="1" t="s">
        <v>16</v>
      </c>
      <c r="F36" s="1" t="s">
        <v>48</v>
      </c>
      <c r="G36" s="1">
        <v>2500</v>
      </c>
      <c r="H36" s="1">
        <f>ExpenseTable[[#This Row],[Budget (₹)]] - ExpenseTable[[#This Row],[Amount (₹)]]</f>
        <v>1650</v>
      </c>
      <c r="I36" s="1" t="str">
        <f>IF(ExpenseTable[[#This Row],[Amount (₹)]] &gt; ExpenseTable[[#This Row],[Budget (₹)]], "Over Budget", "Within Budget")</f>
        <v>Within Budget</v>
      </c>
      <c r="J36" s="1">
        <f>YEAR(ExpenseTable[[#This Row],[Date]])</f>
        <v>2025</v>
      </c>
    </row>
    <row r="37" spans="1:10" x14ac:dyDescent="0.35">
      <c r="A37" s="5">
        <v>45693</v>
      </c>
      <c r="B37" s="1" t="s">
        <v>21</v>
      </c>
      <c r="C37" s="1" t="s">
        <v>51</v>
      </c>
      <c r="D37" s="1">
        <v>700</v>
      </c>
      <c r="E37" s="1" t="s">
        <v>9</v>
      </c>
      <c r="F37" s="1" t="s">
        <v>48</v>
      </c>
      <c r="G37" s="1">
        <v>3000</v>
      </c>
      <c r="H37" s="1">
        <f>ExpenseTable[[#This Row],[Budget (₹)]] - ExpenseTable[[#This Row],[Amount (₹)]]</f>
        <v>2300</v>
      </c>
      <c r="I37" s="1" t="str">
        <f>IF(ExpenseTable[[#This Row],[Amount (₹)]] &gt; ExpenseTable[[#This Row],[Budget (₹)]], "Over Budget", "Within Budget")</f>
        <v>Within Budget</v>
      </c>
      <c r="J37" s="1">
        <f>YEAR(ExpenseTable[[#This Row],[Date]])</f>
        <v>2025</v>
      </c>
    </row>
    <row r="38" spans="1:10" x14ac:dyDescent="0.35">
      <c r="A38" s="5">
        <v>45694</v>
      </c>
      <c r="B38" s="1" t="s">
        <v>27</v>
      </c>
      <c r="C38" s="1" t="s">
        <v>52</v>
      </c>
      <c r="D38" s="1">
        <v>400</v>
      </c>
      <c r="E38" s="1" t="s">
        <v>13</v>
      </c>
      <c r="F38" s="1" t="s">
        <v>48</v>
      </c>
      <c r="G38" s="1">
        <v>1500</v>
      </c>
      <c r="H38" s="1">
        <f>ExpenseTable[[#This Row],[Budget (₹)]] - ExpenseTable[[#This Row],[Amount (₹)]]</f>
        <v>1100</v>
      </c>
      <c r="I38" s="1" t="str">
        <f>IF(ExpenseTable[[#This Row],[Amount (₹)]] &gt; ExpenseTable[[#This Row],[Budget (₹)]], "Over Budget", "Within Budget")</f>
        <v>Within Budget</v>
      </c>
      <c r="J38" s="1">
        <f>YEAR(ExpenseTable[[#This Row],[Date]])</f>
        <v>2025</v>
      </c>
    </row>
    <row r="39" spans="1:10" x14ac:dyDescent="0.35">
      <c r="A39" s="5">
        <v>45695</v>
      </c>
      <c r="B39" s="1" t="s">
        <v>7</v>
      </c>
      <c r="C39" s="1" t="s">
        <v>8</v>
      </c>
      <c r="D39" s="1">
        <v>120</v>
      </c>
      <c r="E39" s="1" t="s">
        <v>9</v>
      </c>
      <c r="F39" s="1" t="s">
        <v>48</v>
      </c>
      <c r="G39" s="1">
        <v>4000</v>
      </c>
      <c r="H39" s="1">
        <f>ExpenseTable[[#This Row],[Budget (₹)]] - ExpenseTable[[#This Row],[Amount (₹)]]</f>
        <v>3880</v>
      </c>
      <c r="I39" s="1" t="str">
        <f>IF(ExpenseTable[[#This Row],[Amount (₹)]] &gt; ExpenseTable[[#This Row],[Budget (₹)]], "Over Budget", "Within Budget")</f>
        <v>Within Budget</v>
      </c>
      <c r="J39" s="1">
        <f>YEAR(ExpenseTable[[#This Row],[Date]])</f>
        <v>2025</v>
      </c>
    </row>
    <row r="40" spans="1:10" x14ac:dyDescent="0.35">
      <c r="A40" s="5">
        <v>45696</v>
      </c>
      <c r="B40" s="1" t="s">
        <v>17</v>
      </c>
      <c r="C40" s="1" t="s">
        <v>53</v>
      </c>
      <c r="D40" s="1">
        <v>499</v>
      </c>
      <c r="E40" s="1" t="s">
        <v>13</v>
      </c>
      <c r="F40" s="1" t="s">
        <v>48</v>
      </c>
      <c r="G40" s="1">
        <v>2000</v>
      </c>
      <c r="H40" s="1">
        <f>ExpenseTable[[#This Row],[Budget (₹)]] - ExpenseTable[[#This Row],[Amount (₹)]]</f>
        <v>1501</v>
      </c>
      <c r="I40" s="1" t="str">
        <f>IF(ExpenseTable[[#This Row],[Amount (₹)]] &gt; ExpenseTable[[#This Row],[Budget (₹)]], "Over Budget", "Within Budget")</f>
        <v>Within Budget</v>
      </c>
      <c r="J40" s="1">
        <f>YEAR(ExpenseTable[[#This Row],[Date]])</f>
        <v>2025</v>
      </c>
    </row>
    <row r="41" spans="1:10" x14ac:dyDescent="0.35">
      <c r="A41" s="5">
        <v>45697</v>
      </c>
      <c r="B41" s="1" t="s">
        <v>23</v>
      </c>
      <c r="C41" s="1" t="s">
        <v>24</v>
      </c>
      <c r="D41" s="1">
        <v>9500</v>
      </c>
      <c r="E41" s="1" t="s">
        <v>25</v>
      </c>
      <c r="F41" s="1" t="s">
        <v>48</v>
      </c>
      <c r="G41" s="1">
        <v>9000</v>
      </c>
      <c r="H41" s="1">
        <f>ExpenseTable[[#This Row],[Budget (₹)]] - ExpenseTable[[#This Row],[Amount (₹)]]</f>
        <v>-500</v>
      </c>
      <c r="I41" s="1" t="str">
        <f>IF(ExpenseTable[[#This Row],[Amount (₹)]] &gt; ExpenseTable[[#This Row],[Budget (₹)]], "Over Budget", "Within Budget")</f>
        <v>Over Budget</v>
      </c>
      <c r="J41" s="1">
        <f>YEAR(ExpenseTable[[#This Row],[Date]])</f>
        <v>2025</v>
      </c>
    </row>
    <row r="42" spans="1:10" x14ac:dyDescent="0.35">
      <c r="A42" s="5">
        <v>45698</v>
      </c>
      <c r="B42" s="1" t="s">
        <v>14</v>
      </c>
      <c r="C42" s="1" t="s">
        <v>15</v>
      </c>
      <c r="D42" s="1">
        <v>700</v>
      </c>
      <c r="E42" s="1" t="s">
        <v>9</v>
      </c>
      <c r="F42" s="1" t="s">
        <v>48</v>
      </c>
      <c r="G42" s="1">
        <v>5000</v>
      </c>
      <c r="H42" s="1">
        <f>ExpenseTable[[#This Row],[Budget (₹)]] - ExpenseTable[[#This Row],[Amount (₹)]]</f>
        <v>4300</v>
      </c>
      <c r="I42" s="1" t="str">
        <f>IF(ExpenseTable[[#This Row],[Amount (₹)]] &gt; ExpenseTable[[#This Row],[Budget (₹)]], "Over Budget", "Within Budget")</f>
        <v>Within Budget</v>
      </c>
      <c r="J42" s="1">
        <f>YEAR(ExpenseTable[[#This Row],[Date]])</f>
        <v>2025</v>
      </c>
    </row>
    <row r="43" spans="1:10" x14ac:dyDescent="0.35">
      <c r="A43" s="5">
        <v>45699</v>
      </c>
      <c r="B43" s="1" t="s">
        <v>19</v>
      </c>
      <c r="C43" s="1" t="s">
        <v>38</v>
      </c>
      <c r="D43" s="1">
        <v>650</v>
      </c>
      <c r="E43" s="1" t="s">
        <v>13</v>
      </c>
      <c r="F43" s="1" t="s">
        <v>48</v>
      </c>
      <c r="G43" s="1">
        <v>2500</v>
      </c>
      <c r="H43" s="1">
        <f>ExpenseTable[[#This Row],[Budget (₹)]] - ExpenseTable[[#This Row],[Amount (₹)]]</f>
        <v>1850</v>
      </c>
      <c r="I43" s="1" t="str">
        <f>IF(ExpenseTable[[#This Row],[Amount (₹)]] &gt; ExpenseTable[[#This Row],[Budget (₹)]], "Over Budget", "Within Budget")</f>
        <v>Within Budget</v>
      </c>
      <c r="J43" s="1">
        <f>YEAR(ExpenseTable[[#This Row],[Date]])</f>
        <v>2025</v>
      </c>
    </row>
    <row r="44" spans="1:10" x14ac:dyDescent="0.35">
      <c r="A44" s="5">
        <v>45700</v>
      </c>
      <c r="B44" s="1" t="s">
        <v>7</v>
      </c>
      <c r="C44" s="1" t="s">
        <v>36</v>
      </c>
      <c r="D44" s="1">
        <v>200</v>
      </c>
      <c r="E44" s="1" t="s">
        <v>13</v>
      </c>
      <c r="F44" s="1" t="s">
        <v>48</v>
      </c>
      <c r="G44" s="1">
        <v>4000</v>
      </c>
      <c r="H44" s="1">
        <f>ExpenseTable[[#This Row],[Budget (₹)]] - ExpenseTable[[#This Row],[Amount (₹)]]</f>
        <v>3800</v>
      </c>
      <c r="I44" s="1" t="str">
        <f>IF(ExpenseTable[[#This Row],[Amount (₹)]] &gt; ExpenseTable[[#This Row],[Budget (₹)]], "Over Budget", "Within Budget")</f>
        <v>Within Budget</v>
      </c>
      <c r="J44" s="1">
        <f>YEAR(ExpenseTable[[#This Row],[Date]])</f>
        <v>2025</v>
      </c>
    </row>
    <row r="45" spans="1:10" x14ac:dyDescent="0.35">
      <c r="A45" s="5">
        <v>45701</v>
      </c>
      <c r="B45" s="1" t="s">
        <v>11</v>
      </c>
      <c r="C45" s="1" t="s">
        <v>39</v>
      </c>
      <c r="D45" s="1">
        <v>1200</v>
      </c>
      <c r="E45" s="1" t="s">
        <v>16</v>
      </c>
      <c r="F45" s="1" t="s">
        <v>48</v>
      </c>
      <c r="G45" s="1">
        <v>1500</v>
      </c>
      <c r="H45" s="1">
        <f>ExpenseTable[[#This Row],[Budget (₹)]] - ExpenseTable[[#This Row],[Amount (₹)]]</f>
        <v>300</v>
      </c>
      <c r="I45" s="1" t="str">
        <f>IF(ExpenseTable[[#This Row],[Amount (₹)]] &gt; ExpenseTable[[#This Row],[Budget (₹)]], "Over Budget", "Within Budget")</f>
        <v>Within Budget</v>
      </c>
      <c r="J45" s="1">
        <f>YEAR(ExpenseTable[[#This Row],[Date]])</f>
        <v>2025</v>
      </c>
    </row>
    <row r="46" spans="1:10" x14ac:dyDescent="0.35">
      <c r="A46" s="5">
        <v>45702</v>
      </c>
      <c r="B46" s="1" t="s">
        <v>27</v>
      </c>
      <c r="C46" s="1" t="s">
        <v>54</v>
      </c>
      <c r="D46" s="1">
        <v>700</v>
      </c>
      <c r="E46" s="1" t="s">
        <v>9</v>
      </c>
      <c r="F46" s="1" t="s">
        <v>48</v>
      </c>
      <c r="G46" s="1">
        <v>1500</v>
      </c>
      <c r="H46" s="1">
        <f>ExpenseTable[[#This Row],[Budget (₹)]] - ExpenseTable[[#This Row],[Amount (₹)]]</f>
        <v>800</v>
      </c>
      <c r="I46" s="1" t="str">
        <f>IF(ExpenseTable[[#This Row],[Amount (₹)]] &gt; ExpenseTable[[#This Row],[Budget (₹)]], "Over Budget", "Within Budget")</f>
        <v>Within Budget</v>
      </c>
      <c r="J46" s="1">
        <f>YEAR(ExpenseTable[[#This Row],[Date]])</f>
        <v>2025</v>
      </c>
    </row>
    <row r="47" spans="1:10" x14ac:dyDescent="0.35">
      <c r="A47" s="5">
        <v>45703</v>
      </c>
      <c r="B47" s="1" t="s">
        <v>21</v>
      </c>
      <c r="C47" s="1" t="s">
        <v>55</v>
      </c>
      <c r="D47" s="1">
        <v>1300</v>
      </c>
      <c r="E47" s="1" t="s">
        <v>16</v>
      </c>
      <c r="F47" s="1" t="s">
        <v>48</v>
      </c>
      <c r="G47" s="1">
        <v>3000</v>
      </c>
      <c r="H47" s="1">
        <f>ExpenseTable[[#This Row],[Budget (₹)]] - ExpenseTable[[#This Row],[Amount (₹)]]</f>
        <v>1700</v>
      </c>
      <c r="I47" s="1" t="str">
        <f>IF(ExpenseTable[[#This Row],[Amount (₹)]] &gt; ExpenseTable[[#This Row],[Budget (₹)]], "Over Budget", "Within Budget")</f>
        <v>Within Budget</v>
      </c>
      <c r="J47" s="1">
        <f>YEAR(ExpenseTable[[#This Row],[Date]])</f>
        <v>2025</v>
      </c>
    </row>
    <row r="48" spans="1:10" x14ac:dyDescent="0.35">
      <c r="A48" s="5">
        <v>45704</v>
      </c>
      <c r="B48" s="1" t="s">
        <v>14</v>
      </c>
      <c r="C48" s="1" t="s">
        <v>56</v>
      </c>
      <c r="D48" s="1">
        <v>250</v>
      </c>
      <c r="E48" s="1" t="s">
        <v>9</v>
      </c>
      <c r="F48" s="1" t="s">
        <v>48</v>
      </c>
      <c r="G48" s="1">
        <v>5000</v>
      </c>
      <c r="H48" s="1">
        <f>ExpenseTable[[#This Row],[Budget (₹)]] - ExpenseTable[[#This Row],[Amount (₹)]]</f>
        <v>4750</v>
      </c>
      <c r="I48" s="1" t="str">
        <f>IF(ExpenseTable[[#This Row],[Amount (₹)]] &gt; ExpenseTable[[#This Row],[Budget (₹)]], "Over Budget", "Within Budget")</f>
        <v>Within Budget</v>
      </c>
      <c r="J48" s="1">
        <f>YEAR(ExpenseTable[[#This Row],[Date]])</f>
        <v>2025</v>
      </c>
    </row>
    <row r="49" spans="1:10" x14ac:dyDescent="0.35">
      <c r="A49" s="5">
        <v>45705</v>
      </c>
      <c r="B49" s="1" t="s">
        <v>17</v>
      </c>
      <c r="C49" s="1" t="s">
        <v>57</v>
      </c>
      <c r="D49" s="1">
        <v>350</v>
      </c>
      <c r="E49" s="1" t="s">
        <v>16</v>
      </c>
      <c r="F49" s="1" t="s">
        <v>48</v>
      </c>
      <c r="G49" s="1">
        <v>2000</v>
      </c>
      <c r="H49" s="1">
        <f>ExpenseTable[[#This Row],[Budget (₹)]] - ExpenseTable[[#This Row],[Amount (₹)]]</f>
        <v>1650</v>
      </c>
      <c r="I49" s="1" t="str">
        <f>IF(ExpenseTable[[#This Row],[Amount (₹)]] &gt; ExpenseTable[[#This Row],[Budget (₹)]], "Over Budget", "Within Budget")</f>
        <v>Within Budget</v>
      </c>
      <c r="J49" s="1">
        <f>YEAR(ExpenseTable[[#This Row],[Date]])</f>
        <v>2025</v>
      </c>
    </row>
    <row r="50" spans="1:10" x14ac:dyDescent="0.35">
      <c r="A50" s="5">
        <v>45706</v>
      </c>
      <c r="B50" s="1" t="s">
        <v>7</v>
      </c>
      <c r="C50" s="1" t="s">
        <v>32</v>
      </c>
      <c r="D50" s="1">
        <v>280</v>
      </c>
      <c r="E50" s="1" t="s">
        <v>9</v>
      </c>
      <c r="F50" s="1" t="s">
        <v>48</v>
      </c>
      <c r="G50" s="1">
        <v>4000</v>
      </c>
      <c r="H50" s="1">
        <f>ExpenseTable[[#This Row],[Budget (₹)]] - ExpenseTable[[#This Row],[Amount (₹)]]</f>
        <v>3720</v>
      </c>
      <c r="I50" s="1" t="str">
        <f>IF(ExpenseTable[[#This Row],[Amount (₹)]] &gt; ExpenseTable[[#This Row],[Budget (₹)]], "Over Budget", "Within Budget")</f>
        <v>Within Budget</v>
      </c>
      <c r="J50" s="1">
        <f>YEAR(ExpenseTable[[#This Row],[Date]])</f>
        <v>2025</v>
      </c>
    </row>
    <row r="51" spans="1:10" x14ac:dyDescent="0.35">
      <c r="A51" s="5">
        <v>45707</v>
      </c>
      <c r="B51" s="1" t="s">
        <v>19</v>
      </c>
      <c r="C51" s="1" t="s">
        <v>20</v>
      </c>
      <c r="D51" s="1">
        <v>1200</v>
      </c>
      <c r="E51" s="1" t="s">
        <v>13</v>
      </c>
      <c r="F51" s="1" t="s">
        <v>48</v>
      </c>
      <c r="G51" s="1">
        <v>2500</v>
      </c>
      <c r="H51" s="1">
        <f>ExpenseTable[[#This Row],[Budget (₹)]] - ExpenseTable[[#This Row],[Amount (₹)]]</f>
        <v>1300</v>
      </c>
      <c r="I51" s="1" t="str">
        <f>IF(ExpenseTable[[#This Row],[Amount (₹)]] &gt; ExpenseTable[[#This Row],[Budget (₹)]], "Over Budget", "Within Budget")</f>
        <v>Within Budget</v>
      </c>
      <c r="J51" s="1">
        <f>YEAR(ExpenseTable[[#This Row],[Date]])</f>
        <v>2025</v>
      </c>
    </row>
    <row r="52" spans="1:10" x14ac:dyDescent="0.35">
      <c r="A52" s="5">
        <v>45708</v>
      </c>
      <c r="B52" s="1" t="s">
        <v>11</v>
      </c>
      <c r="C52" s="1" t="s">
        <v>58</v>
      </c>
      <c r="D52" s="1">
        <v>200</v>
      </c>
      <c r="E52" s="1" t="s">
        <v>9</v>
      </c>
      <c r="F52" s="1" t="s">
        <v>48</v>
      </c>
      <c r="G52" s="1">
        <v>1500</v>
      </c>
      <c r="H52" s="1">
        <f>ExpenseTable[[#This Row],[Budget (₹)]] - ExpenseTable[[#This Row],[Amount (₹)]]</f>
        <v>1300</v>
      </c>
      <c r="I52" s="1" t="str">
        <f>IF(ExpenseTable[[#This Row],[Amount (₹)]] &gt; ExpenseTable[[#This Row],[Budget (₹)]], "Over Budget", "Within Budget")</f>
        <v>Within Budget</v>
      </c>
      <c r="J52" s="1">
        <f>YEAR(ExpenseTable[[#This Row],[Date]])</f>
        <v>2025</v>
      </c>
    </row>
    <row r="53" spans="1:10" x14ac:dyDescent="0.35">
      <c r="A53" s="5">
        <v>45709</v>
      </c>
      <c r="B53" s="1" t="s">
        <v>7</v>
      </c>
      <c r="C53" s="1" t="s">
        <v>26</v>
      </c>
      <c r="D53" s="1">
        <v>500</v>
      </c>
      <c r="E53" s="1" t="s">
        <v>13</v>
      </c>
      <c r="F53" s="1" t="s">
        <v>48</v>
      </c>
      <c r="G53" s="1">
        <v>4000</v>
      </c>
      <c r="H53" s="1">
        <f>ExpenseTable[[#This Row],[Budget (₹)]] - ExpenseTable[[#This Row],[Amount (₹)]]</f>
        <v>3500</v>
      </c>
      <c r="I53" s="1" t="str">
        <f>IF(ExpenseTable[[#This Row],[Amount (₹)]] &gt; ExpenseTable[[#This Row],[Budget (₹)]], "Over Budget", "Within Budget")</f>
        <v>Within Budget</v>
      </c>
      <c r="J53" s="1">
        <f>YEAR(ExpenseTable[[#This Row],[Date]])</f>
        <v>2025</v>
      </c>
    </row>
    <row r="54" spans="1:10" x14ac:dyDescent="0.35">
      <c r="A54" s="5">
        <v>45710</v>
      </c>
      <c r="B54" s="1" t="s">
        <v>14</v>
      </c>
      <c r="C54" s="1" t="s">
        <v>59</v>
      </c>
      <c r="D54" s="1">
        <v>2700</v>
      </c>
      <c r="E54" s="1" t="s">
        <v>16</v>
      </c>
      <c r="F54" s="1" t="s">
        <v>48</v>
      </c>
      <c r="G54" s="1">
        <v>5000</v>
      </c>
      <c r="H54" s="1">
        <f>ExpenseTable[[#This Row],[Budget (₹)]] - ExpenseTable[[#This Row],[Amount (₹)]]</f>
        <v>2300</v>
      </c>
      <c r="I54" s="1" t="str">
        <f>IF(ExpenseTable[[#This Row],[Amount (₹)]] &gt; ExpenseTable[[#This Row],[Budget (₹)]], "Over Budget", "Within Budget")</f>
        <v>Within Budget</v>
      </c>
      <c r="J54" s="1">
        <f>YEAR(ExpenseTable[[#This Row],[Date]])</f>
        <v>2025</v>
      </c>
    </row>
    <row r="55" spans="1:10" x14ac:dyDescent="0.35">
      <c r="A55" s="5">
        <v>45711</v>
      </c>
      <c r="B55" s="1" t="s">
        <v>17</v>
      </c>
      <c r="C55" s="1" t="s">
        <v>46</v>
      </c>
      <c r="D55" s="1">
        <v>800</v>
      </c>
      <c r="E55" s="1" t="s">
        <v>13</v>
      </c>
      <c r="F55" s="1" t="s">
        <v>48</v>
      </c>
      <c r="G55" s="1">
        <v>2000</v>
      </c>
      <c r="H55" s="1">
        <f>ExpenseTable[[#This Row],[Budget (₹)]] - ExpenseTable[[#This Row],[Amount (₹)]]</f>
        <v>1200</v>
      </c>
      <c r="I55" s="1" t="str">
        <f>IF(ExpenseTable[[#This Row],[Amount (₹)]] &gt; ExpenseTable[[#This Row],[Budget (₹)]], "Over Budget", "Within Budget")</f>
        <v>Within Budget</v>
      </c>
      <c r="J55" s="1">
        <f>YEAR(ExpenseTable[[#This Row],[Date]])</f>
        <v>2025</v>
      </c>
    </row>
    <row r="56" spans="1:10" x14ac:dyDescent="0.35">
      <c r="A56" s="5">
        <v>45712</v>
      </c>
      <c r="B56" s="1" t="s">
        <v>27</v>
      </c>
      <c r="C56" s="1" t="s">
        <v>60</v>
      </c>
      <c r="D56" s="1">
        <v>900</v>
      </c>
      <c r="E56" s="1" t="s">
        <v>13</v>
      </c>
      <c r="F56" s="1" t="s">
        <v>48</v>
      </c>
      <c r="G56" s="1">
        <v>1500</v>
      </c>
      <c r="H56" s="1">
        <f>ExpenseTable[[#This Row],[Budget (₹)]] - ExpenseTable[[#This Row],[Amount (₹)]]</f>
        <v>600</v>
      </c>
      <c r="I56" s="1" t="str">
        <f>IF(ExpenseTable[[#This Row],[Amount (₹)]] &gt; ExpenseTable[[#This Row],[Budget (₹)]], "Over Budget", "Within Budget")</f>
        <v>Within Budget</v>
      </c>
      <c r="J56" s="1">
        <f>YEAR(ExpenseTable[[#This Row],[Date]])</f>
        <v>2025</v>
      </c>
    </row>
    <row r="57" spans="1:10" x14ac:dyDescent="0.35">
      <c r="A57" s="5">
        <v>45713</v>
      </c>
      <c r="B57" s="1" t="s">
        <v>23</v>
      </c>
      <c r="C57" s="1" t="s">
        <v>24</v>
      </c>
      <c r="D57" s="1">
        <v>9000</v>
      </c>
      <c r="E57" s="1" t="s">
        <v>25</v>
      </c>
      <c r="F57" s="1" t="s">
        <v>48</v>
      </c>
      <c r="G57" s="1">
        <v>9000</v>
      </c>
      <c r="H57" s="1">
        <f>ExpenseTable[[#This Row],[Budget (₹)]] - ExpenseTable[[#This Row],[Amount (₹)]]</f>
        <v>0</v>
      </c>
      <c r="I57" s="1" t="str">
        <f>IF(ExpenseTable[[#This Row],[Amount (₹)]] &gt; ExpenseTable[[#This Row],[Budget (₹)]], "Over Budget", "Within Budget")</f>
        <v>Within Budget</v>
      </c>
      <c r="J57" s="1">
        <f>YEAR(ExpenseTable[[#This Row],[Date]])</f>
        <v>2025</v>
      </c>
    </row>
    <row r="58" spans="1:10" x14ac:dyDescent="0.35">
      <c r="A58" s="5">
        <v>45714</v>
      </c>
      <c r="B58" s="1" t="s">
        <v>21</v>
      </c>
      <c r="C58" s="1" t="s">
        <v>61</v>
      </c>
      <c r="D58" s="1">
        <v>1800</v>
      </c>
      <c r="E58" s="1" t="s">
        <v>16</v>
      </c>
      <c r="F58" s="1" t="s">
        <v>48</v>
      </c>
      <c r="G58" s="1">
        <v>3000</v>
      </c>
      <c r="H58" s="1">
        <f>ExpenseTable[[#This Row],[Budget (₹)]] - ExpenseTable[[#This Row],[Amount (₹)]]</f>
        <v>1200</v>
      </c>
      <c r="I58" s="1" t="str">
        <f>IF(ExpenseTable[[#This Row],[Amount (₹)]] &gt; ExpenseTable[[#This Row],[Budget (₹)]], "Over Budget", "Within Budget")</f>
        <v>Within Budget</v>
      </c>
      <c r="J58" s="1">
        <f>YEAR(ExpenseTable[[#This Row],[Date]])</f>
        <v>2025</v>
      </c>
    </row>
    <row r="59" spans="1:10" x14ac:dyDescent="0.35">
      <c r="A59" s="5">
        <v>45715</v>
      </c>
      <c r="B59" s="1" t="s">
        <v>19</v>
      </c>
      <c r="C59" s="1" t="s">
        <v>62</v>
      </c>
      <c r="D59" s="1">
        <v>1000</v>
      </c>
      <c r="E59" s="1" t="s">
        <v>13</v>
      </c>
      <c r="F59" s="1" t="s">
        <v>48</v>
      </c>
      <c r="G59" s="1">
        <v>2500</v>
      </c>
      <c r="H59" s="1">
        <f>ExpenseTable[[#This Row],[Budget (₹)]] - ExpenseTable[[#This Row],[Amount (₹)]]</f>
        <v>1500</v>
      </c>
      <c r="I59" s="1" t="str">
        <f>IF(ExpenseTable[[#This Row],[Amount (₹)]] &gt; ExpenseTable[[#This Row],[Budget (₹)]], "Over Budget", "Within Budget")</f>
        <v>Within Budget</v>
      </c>
      <c r="J59" s="1">
        <f>YEAR(ExpenseTable[[#This Row],[Date]])</f>
        <v>2025</v>
      </c>
    </row>
    <row r="60" spans="1:10" x14ac:dyDescent="0.35">
      <c r="A60" s="5">
        <v>45716</v>
      </c>
      <c r="B60" s="1" t="s">
        <v>11</v>
      </c>
      <c r="C60" s="1" t="s">
        <v>29</v>
      </c>
      <c r="D60" s="1">
        <v>2000</v>
      </c>
      <c r="E60" s="1" t="s">
        <v>9</v>
      </c>
      <c r="F60" s="1" t="s">
        <v>48</v>
      </c>
      <c r="G60" s="1">
        <v>1500</v>
      </c>
      <c r="H60" s="1">
        <f>ExpenseTable[[#This Row],[Budget (₹)]] - ExpenseTable[[#This Row],[Amount (₹)]]</f>
        <v>-500</v>
      </c>
      <c r="I60" s="1" t="str">
        <f>IF(ExpenseTable[[#This Row],[Amount (₹)]] &gt; ExpenseTable[[#This Row],[Budget (₹)]], "Over Budget", "Within Budget")</f>
        <v>Over Budget</v>
      </c>
      <c r="J60" s="1">
        <f>YEAR(ExpenseTable[[#This Row],[Date]])</f>
        <v>2025</v>
      </c>
    </row>
    <row r="61" spans="1:10" x14ac:dyDescent="0.35">
      <c r="A61" s="5">
        <v>45717</v>
      </c>
      <c r="B61" s="1" t="s">
        <v>7</v>
      </c>
      <c r="C61" s="1" t="s">
        <v>32</v>
      </c>
      <c r="D61" s="1">
        <v>300</v>
      </c>
      <c r="E61" s="1" t="s">
        <v>13</v>
      </c>
      <c r="F61" s="1" t="s">
        <v>63</v>
      </c>
      <c r="G61" s="1">
        <v>4000</v>
      </c>
      <c r="H61" s="1">
        <f>ExpenseTable[[#This Row],[Budget (₹)]] - ExpenseTable[[#This Row],[Amount (₹)]]</f>
        <v>3700</v>
      </c>
      <c r="I61" s="1" t="str">
        <f>IF(ExpenseTable[[#This Row],[Amount (₹)]] &gt; ExpenseTable[[#This Row],[Budget (₹)]], "Over Budget", "Within Budget")</f>
        <v>Within Budget</v>
      </c>
      <c r="J61" s="1">
        <f>YEAR(ExpenseTable[[#This Row],[Date]])</f>
        <v>2025</v>
      </c>
    </row>
    <row r="62" spans="1:10" x14ac:dyDescent="0.35">
      <c r="A62" s="5">
        <v>45718</v>
      </c>
      <c r="B62" s="1" t="s">
        <v>14</v>
      </c>
      <c r="C62" s="1" t="s">
        <v>15</v>
      </c>
      <c r="D62" s="1">
        <v>750</v>
      </c>
      <c r="E62" s="1" t="s">
        <v>16</v>
      </c>
      <c r="F62" s="1" t="s">
        <v>63</v>
      </c>
      <c r="G62" s="1">
        <v>5000</v>
      </c>
      <c r="H62" s="1">
        <f>ExpenseTable[[#This Row],[Budget (₹)]] - ExpenseTable[[#This Row],[Amount (₹)]]</f>
        <v>4250</v>
      </c>
      <c r="I62" s="1" t="str">
        <f>IF(ExpenseTable[[#This Row],[Amount (₹)]] &gt; ExpenseTable[[#This Row],[Budget (₹)]], "Over Budget", "Within Budget")</f>
        <v>Within Budget</v>
      </c>
      <c r="J62" s="1">
        <f>YEAR(ExpenseTable[[#This Row],[Date]])</f>
        <v>2025</v>
      </c>
    </row>
    <row r="63" spans="1:10" x14ac:dyDescent="0.35">
      <c r="A63" s="5">
        <v>45719</v>
      </c>
      <c r="B63" s="1" t="s">
        <v>17</v>
      </c>
      <c r="C63" s="1" t="s">
        <v>64</v>
      </c>
      <c r="D63" s="1">
        <v>499</v>
      </c>
      <c r="E63" s="1" t="s">
        <v>13</v>
      </c>
      <c r="F63" s="1" t="s">
        <v>63</v>
      </c>
      <c r="G63" s="1">
        <v>2000</v>
      </c>
      <c r="H63" s="1">
        <f>ExpenseTable[[#This Row],[Budget (₹)]] - ExpenseTable[[#This Row],[Amount (₹)]]</f>
        <v>1501</v>
      </c>
      <c r="I63" s="1" t="str">
        <f>IF(ExpenseTable[[#This Row],[Amount (₹)]] &gt; ExpenseTable[[#This Row],[Budget (₹)]], "Over Budget", "Within Budget")</f>
        <v>Within Budget</v>
      </c>
      <c r="J63" s="1">
        <f>YEAR(ExpenseTable[[#This Row],[Date]])</f>
        <v>2025</v>
      </c>
    </row>
    <row r="64" spans="1:10" x14ac:dyDescent="0.35">
      <c r="A64" s="5">
        <v>45720</v>
      </c>
      <c r="B64" s="1" t="s">
        <v>19</v>
      </c>
      <c r="C64" s="1" t="s">
        <v>65</v>
      </c>
      <c r="D64" s="1">
        <v>900</v>
      </c>
      <c r="E64" s="1" t="s">
        <v>16</v>
      </c>
      <c r="F64" s="1" t="s">
        <v>63</v>
      </c>
      <c r="G64" s="1">
        <v>2500</v>
      </c>
      <c r="H64" s="1">
        <f>ExpenseTable[[#This Row],[Budget (₹)]] - ExpenseTable[[#This Row],[Amount (₹)]]</f>
        <v>1600</v>
      </c>
      <c r="I64" s="1" t="str">
        <f>IF(ExpenseTable[[#This Row],[Amount (₹)]] &gt; ExpenseTable[[#This Row],[Budget (₹)]], "Over Budget", "Within Budget")</f>
        <v>Within Budget</v>
      </c>
      <c r="J64" s="1">
        <f>YEAR(ExpenseTable[[#This Row],[Date]])</f>
        <v>2025</v>
      </c>
    </row>
    <row r="65" spans="1:10" x14ac:dyDescent="0.35">
      <c r="A65" s="5">
        <v>45721</v>
      </c>
      <c r="B65" s="1" t="s">
        <v>21</v>
      </c>
      <c r="C65" s="1" t="s">
        <v>35</v>
      </c>
      <c r="D65" s="1">
        <v>1200</v>
      </c>
      <c r="E65" s="1" t="s">
        <v>9</v>
      </c>
      <c r="F65" s="1" t="s">
        <v>63</v>
      </c>
      <c r="G65" s="1">
        <v>3000</v>
      </c>
      <c r="H65" s="1">
        <f>ExpenseTable[[#This Row],[Budget (₹)]] - ExpenseTable[[#This Row],[Amount (₹)]]</f>
        <v>1800</v>
      </c>
      <c r="I65" s="1" t="str">
        <f>IF(ExpenseTable[[#This Row],[Amount (₹)]] &gt; ExpenseTable[[#This Row],[Budget (₹)]], "Over Budget", "Within Budget")</f>
        <v>Within Budget</v>
      </c>
      <c r="J65" s="1">
        <f>YEAR(ExpenseTable[[#This Row],[Date]])</f>
        <v>2025</v>
      </c>
    </row>
    <row r="66" spans="1:10" x14ac:dyDescent="0.35">
      <c r="A66" s="5">
        <v>45722</v>
      </c>
      <c r="B66" s="1" t="s">
        <v>27</v>
      </c>
      <c r="C66" s="1" t="s">
        <v>28</v>
      </c>
      <c r="D66" s="1">
        <v>350</v>
      </c>
      <c r="E66" s="1" t="s">
        <v>13</v>
      </c>
      <c r="F66" s="1" t="s">
        <v>63</v>
      </c>
      <c r="G66" s="1">
        <v>1500</v>
      </c>
      <c r="H66" s="1">
        <f>ExpenseTable[[#This Row],[Budget (₹)]] - ExpenseTable[[#This Row],[Amount (₹)]]</f>
        <v>1150</v>
      </c>
      <c r="I66" s="1" t="str">
        <f>IF(ExpenseTable[[#This Row],[Amount (₹)]] &gt; ExpenseTable[[#This Row],[Budget (₹)]], "Over Budget", "Within Budget")</f>
        <v>Within Budget</v>
      </c>
      <c r="J66" s="1">
        <f>YEAR(ExpenseTable[[#This Row],[Date]])</f>
        <v>2025</v>
      </c>
    </row>
    <row r="67" spans="1:10" x14ac:dyDescent="0.35">
      <c r="A67" s="5">
        <v>45723</v>
      </c>
      <c r="B67" s="1" t="s">
        <v>7</v>
      </c>
      <c r="C67" s="1" t="s">
        <v>8</v>
      </c>
      <c r="D67" s="1">
        <v>100</v>
      </c>
      <c r="E67" s="1" t="s">
        <v>9</v>
      </c>
      <c r="F67" s="1" t="s">
        <v>63</v>
      </c>
      <c r="G67" s="1">
        <v>4000</v>
      </c>
      <c r="H67" s="1">
        <f>ExpenseTable[[#This Row],[Budget (₹)]] - ExpenseTable[[#This Row],[Amount (₹)]]</f>
        <v>3900</v>
      </c>
      <c r="I67" s="1" t="str">
        <f>IF(ExpenseTable[[#This Row],[Amount (₹)]] &gt; ExpenseTable[[#This Row],[Budget (₹)]], "Over Budget", "Within Budget")</f>
        <v>Within Budget</v>
      </c>
      <c r="J67" s="1">
        <f>YEAR(ExpenseTable[[#This Row],[Date]])</f>
        <v>2025</v>
      </c>
    </row>
    <row r="68" spans="1:10" x14ac:dyDescent="0.35">
      <c r="A68" s="5">
        <v>45724</v>
      </c>
      <c r="B68" s="1" t="s">
        <v>23</v>
      </c>
      <c r="C68" s="1" t="s">
        <v>24</v>
      </c>
      <c r="D68" s="1">
        <v>9000</v>
      </c>
      <c r="E68" s="1" t="s">
        <v>25</v>
      </c>
      <c r="F68" s="1" t="s">
        <v>63</v>
      </c>
      <c r="G68" s="1">
        <v>9000</v>
      </c>
      <c r="H68" s="1">
        <f>ExpenseTable[[#This Row],[Budget (₹)]] - ExpenseTable[[#This Row],[Amount (₹)]]</f>
        <v>0</v>
      </c>
      <c r="I68" s="1" t="str">
        <f>IF(ExpenseTable[[#This Row],[Amount (₹)]] &gt; ExpenseTable[[#This Row],[Budget (₹)]], "Over Budget", "Within Budget")</f>
        <v>Within Budget</v>
      </c>
      <c r="J68" s="1">
        <f>YEAR(ExpenseTable[[#This Row],[Date]])</f>
        <v>2025</v>
      </c>
    </row>
    <row r="69" spans="1:10" x14ac:dyDescent="0.35">
      <c r="A69" s="5">
        <v>45725</v>
      </c>
      <c r="B69" s="1" t="s">
        <v>11</v>
      </c>
      <c r="C69" s="1" t="s">
        <v>49</v>
      </c>
      <c r="D69" s="1">
        <v>300</v>
      </c>
      <c r="E69" s="1" t="s">
        <v>13</v>
      </c>
      <c r="F69" s="1" t="s">
        <v>63</v>
      </c>
      <c r="G69" s="1">
        <v>1500</v>
      </c>
      <c r="H69" s="1">
        <f>ExpenseTable[[#This Row],[Budget (₹)]] - ExpenseTable[[#This Row],[Amount (₹)]]</f>
        <v>1200</v>
      </c>
      <c r="I69" s="1" t="str">
        <f>IF(ExpenseTable[[#This Row],[Amount (₹)]] &gt; ExpenseTable[[#This Row],[Budget (₹)]], "Over Budget", "Within Budget")</f>
        <v>Within Budget</v>
      </c>
      <c r="J69" s="1">
        <f>YEAR(ExpenseTable[[#This Row],[Date]])</f>
        <v>2025</v>
      </c>
    </row>
    <row r="70" spans="1:10" x14ac:dyDescent="0.35">
      <c r="A70" s="5">
        <v>45726</v>
      </c>
      <c r="B70" s="1" t="s">
        <v>19</v>
      </c>
      <c r="C70" s="1" t="s">
        <v>66</v>
      </c>
      <c r="D70" s="1">
        <v>1300</v>
      </c>
      <c r="E70" s="1" t="s">
        <v>16</v>
      </c>
      <c r="F70" s="1" t="s">
        <v>63</v>
      </c>
      <c r="G70" s="1">
        <v>2500</v>
      </c>
      <c r="H70" s="1">
        <f>ExpenseTable[[#This Row],[Budget (₹)]] - ExpenseTable[[#This Row],[Amount (₹)]]</f>
        <v>1200</v>
      </c>
      <c r="I70" s="1" t="str">
        <f>IF(ExpenseTable[[#This Row],[Amount (₹)]] &gt; ExpenseTable[[#This Row],[Budget (₹)]], "Over Budget", "Within Budget")</f>
        <v>Within Budget</v>
      </c>
      <c r="J70" s="1">
        <f>YEAR(ExpenseTable[[#This Row],[Date]])</f>
        <v>2025</v>
      </c>
    </row>
    <row r="71" spans="1:10" x14ac:dyDescent="0.35">
      <c r="A71" s="5">
        <v>45727</v>
      </c>
      <c r="B71" s="1" t="s">
        <v>7</v>
      </c>
      <c r="C71" s="1" t="s">
        <v>26</v>
      </c>
      <c r="D71" s="1">
        <v>600</v>
      </c>
      <c r="E71" s="1" t="s">
        <v>13</v>
      </c>
      <c r="F71" s="1" t="s">
        <v>63</v>
      </c>
      <c r="G71" s="1">
        <v>4000</v>
      </c>
      <c r="H71" s="1">
        <f>ExpenseTable[[#This Row],[Budget (₹)]] - ExpenseTable[[#This Row],[Amount (₹)]]</f>
        <v>3400</v>
      </c>
      <c r="I71" s="1" t="str">
        <f>IF(ExpenseTable[[#This Row],[Amount (₹)]] &gt; ExpenseTable[[#This Row],[Budget (₹)]], "Over Budget", "Within Budget")</f>
        <v>Within Budget</v>
      </c>
      <c r="J71" s="1">
        <f>YEAR(ExpenseTable[[#This Row],[Date]])</f>
        <v>2025</v>
      </c>
    </row>
    <row r="72" spans="1:10" x14ac:dyDescent="0.35">
      <c r="A72" s="5">
        <v>45728</v>
      </c>
      <c r="B72" s="1" t="s">
        <v>14</v>
      </c>
      <c r="C72" s="1" t="s">
        <v>59</v>
      </c>
      <c r="D72" s="1">
        <v>2800</v>
      </c>
      <c r="E72" s="1" t="s">
        <v>16</v>
      </c>
      <c r="F72" s="1" t="s">
        <v>63</v>
      </c>
      <c r="G72" s="1">
        <v>5000</v>
      </c>
      <c r="H72" s="1">
        <f>ExpenseTable[[#This Row],[Budget (₹)]] - ExpenseTable[[#This Row],[Amount (₹)]]</f>
        <v>2200</v>
      </c>
      <c r="I72" s="1" t="str">
        <f>IF(ExpenseTable[[#This Row],[Amount (₹)]] &gt; ExpenseTable[[#This Row],[Budget (₹)]], "Over Budget", "Within Budget")</f>
        <v>Within Budget</v>
      </c>
      <c r="J72" s="1">
        <f>YEAR(ExpenseTable[[#This Row],[Date]])</f>
        <v>2025</v>
      </c>
    </row>
    <row r="73" spans="1:10" x14ac:dyDescent="0.35">
      <c r="A73" s="5">
        <v>45729</v>
      </c>
      <c r="B73" s="1" t="s">
        <v>21</v>
      </c>
      <c r="C73" s="1" t="s">
        <v>22</v>
      </c>
      <c r="D73" s="1">
        <v>1600</v>
      </c>
      <c r="E73" s="1" t="s">
        <v>16</v>
      </c>
      <c r="F73" s="1" t="s">
        <v>63</v>
      </c>
      <c r="G73" s="1">
        <v>3000</v>
      </c>
      <c r="H73" s="1">
        <f>ExpenseTable[[#This Row],[Budget (₹)]] - ExpenseTable[[#This Row],[Amount (₹)]]</f>
        <v>1400</v>
      </c>
      <c r="I73" s="1" t="str">
        <f>IF(ExpenseTable[[#This Row],[Amount (₹)]] &gt; ExpenseTable[[#This Row],[Budget (₹)]], "Over Budget", "Within Budget")</f>
        <v>Within Budget</v>
      </c>
      <c r="J73" s="1">
        <f>YEAR(ExpenseTable[[#This Row],[Date]])</f>
        <v>2025</v>
      </c>
    </row>
    <row r="74" spans="1:10" x14ac:dyDescent="0.35">
      <c r="A74" s="5">
        <v>45730</v>
      </c>
      <c r="B74" s="1" t="s">
        <v>17</v>
      </c>
      <c r="C74" s="1" t="s">
        <v>46</v>
      </c>
      <c r="D74" s="1">
        <v>900</v>
      </c>
      <c r="E74" s="1" t="s">
        <v>13</v>
      </c>
      <c r="F74" s="1" t="s">
        <v>63</v>
      </c>
      <c r="G74" s="1">
        <v>2000</v>
      </c>
      <c r="H74" s="1">
        <f>ExpenseTable[[#This Row],[Budget (₹)]] - ExpenseTable[[#This Row],[Amount (₹)]]</f>
        <v>1100</v>
      </c>
      <c r="I74" s="1" t="str">
        <f>IF(ExpenseTable[[#This Row],[Amount (₹)]] &gt; ExpenseTable[[#This Row],[Budget (₹)]], "Over Budget", "Within Budget")</f>
        <v>Within Budget</v>
      </c>
      <c r="J74" s="1">
        <f>YEAR(ExpenseTable[[#This Row],[Date]])</f>
        <v>2025</v>
      </c>
    </row>
    <row r="75" spans="1:10" x14ac:dyDescent="0.35">
      <c r="A75" s="5">
        <v>45731</v>
      </c>
      <c r="B75" s="1" t="s">
        <v>11</v>
      </c>
      <c r="C75" s="1" t="s">
        <v>39</v>
      </c>
      <c r="D75" s="1">
        <v>1200</v>
      </c>
      <c r="E75" s="1" t="s">
        <v>9</v>
      </c>
      <c r="F75" s="1" t="s">
        <v>63</v>
      </c>
      <c r="G75" s="1">
        <v>1500</v>
      </c>
      <c r="H75" s="1">
        <f>ExpenseTable[[#This Row],[Budget (₹)]] - ExpenseTable[[#This Row],[Amount (₹)]]</f>
        <v>300</v>
      </c>
      <c r="I75" s="1" t="str">
        <f>IF(ExpenseTable[[#This Row],[Amount (₹)]] &gt; ExpenseTable[[#This Row],[Budget (₹)]], "Over Budget", "Within Budget")</f>
        <v>Within Budget</v>
      </c>
      <c r="J75" s="1">
        <f>YEAR(ExpenseTable[[#This Row],[Date]])</f>
        <v>2025</v>
      </c>
    </row>
    <row r="76" spans="1:10" x14ac:dyDescent="0.35">
      <c r="A76" s="5">
        <v>45732</v>
      </c>
      <c r="B76" s="1" t="s">
        <v>27</v>
      </c>
      <c r="C76" s="1" t="s">
        <v>67</v>
      </c>
      <c r="D76" s="1">
        <v>700</v>
      </c>
      <c r="E76" s="1" t="s">
        <v>16</v>
      </c>
      <c r="F76" s="1" t="s">
        <v>63</v>
      </c>
      <c r="G76" s="1">
        <v>1500</v>
      </c>
      <c r="H76" s="1">
        <f>ExpenseTable[[#This Row],[Budget (₹)]] - ExpenseTable[[#This Row],[Amount (₹)]]</f>
        <v>800</v>
      </c>
      <c r="I76" s="1" t="str">
        <f>IF(ExpenseTable[[#This Row],[Amount (₹)]] &gt; ExpenseTable[[#This Row],[Budget (₹)]], "Over Budget", "Within Budget")</f>
        <v>Within Budget</v>
      </c>
      <c r="J76" s="1">
        <f>YEAR(ExpenseTable[[#This Row],[Date]])</f>
        <v>2025</v>
      </c>
    </row>
    <row r="77" spans="1:10" x14ac:dyDescent="0.35">
      <c r="A77" s="5">
        <v>45733</v>
      </c>
      <c r="B77" s="1" t="s">
        <v>7</v>
      </c>
      <c r="C77" s="1" t="s">
        <v>32</v>
      </c>
      <c r="D77" s="1">
        <v>250</v>
      </c>
      <c r="E77" s="1" t="s">
        <v>13</v>
      </c>
      <c r="F77" s="1" t="s">
        <v>63</v>
      </c>
      <c r="G77" s="1">
        <v>4000</v>
      </c>
      <c r="H77" s="1">
        <f>ExpenseTable[[#This Row],[Budget (₹)]] - ExpenseTable[[#This Row],[Amount (₹)]]</f>
        <v>3750</v>
      </c>
      <c r="I77" s="1" t="str">
        <f>IF(ExpenseTable[[#This Row],[Amount (₹)]] &gt; ExpenseTable[[#This Row],[Budget (₹)]], "Over Budget", "Within Budget")</f>
        <v>Within Budget</v>
      </c>
      <c r="J77" s="1">
        <f>YEAR(ExpenseTable[[#This Row],[Date]])</f>
        <v>2025</v>
      </c>
    </row>
    <row r="78" spans="1:10" x14ac:dyDescent="0.35">
      <c r="A78" s="5">
        <v>45734</v>
      </c>
      <c r="B78" s="1" t="s">
        <v>14</v>
      </c>
      <c r="C78" s="1" t="s">
        <v>56</v>
      </c>
      <c r="D78" s="1">
        <v>200</v>
      </c>
      <c r="E78" s="1" t="s">
        <v>9</v>
      </c>
      <c r="F78" s="1" t="s">
        <v>63</v>
      </c>
      <c r="G78" s="1">
        <v>5000</v>
      </c>
      <c r="H78" s="1">
        <f>ExpenseTable[[#This Row],[Budget (₹)]] - ExpenseTable[[#This Row],[Amount (₹)]]</f>
        <v>4800</v>
      </c>
      <c r="I78" s="1" t="str">
        <f>IF(ExpenseTable[[#This Row],[Amount (₹)]] &gt; ExpenseTable[[#This Row],[Budget (₹)]], "Over Budget", "Within Budget")</f>
        <v>Within Budget</v>
      </c>
      <c r="J78" s="1">
        <f>YEAR(ExpenseTable[[#This Row],[Date]])</f>
        <v>2025</v>
      </c>
    </row>
    <row r="79" spans="1:10" x14ac:dyDescent="0.35">
      <c r="A79" s="5">
        <v>45735</v>
      </c>
      <c r="B79" s="1" t="s">
        <v>19</v>
      </c>
      <c r="C79" s="1" t="s">
        <v>38</v>
      </c>
      <c r="D79" s="1">
        <v>600</v>
      </c>
      <c r="E79" s="1" t="s">
        <v>16</v>
      </c>
      <c r="F79" s="1" t="s">
        <v>63</v>
      </c>
      <c r="G79" s="1">
        <v>2500</v>
      </c>
      <c r="H79" s="1">
        <f>ExpenseTable[[#This Row],[Budget (₹)]] - ExpenseTable[[#This Row],[Amount (₹)]]</f>
        <v>1900</v>
      </c>
      <c r="I79" s="1" t="str">
        <f>IF(ExpenseTable[[#This Row],[Amount (₹)]] &gt; ExpenseTable[[#This Row],[Budget (₹)]], "Over Budget", "Within Budget")</f>
        <v>Within Budget</v>
      </c>
      <c r="J79" s="1">
        <f>YEAR(ExpenseTable[[#This Row],[Date]])</f>
        <v>2025</v>
      </c>
    </row>
    <row r="80" spans="1:10" x14ac:dyDescent="0.35">
      <c r="A80" s="5">
        <v>45736</v>
      </c>
      <c r="B80" s="1" t="s">
        <v>21</v>
      </c>
      <c r="C80" s="1" t="s">
        <v>42</v>
      </c>
      <c r="D80" s="1">
        <v>900</v>
      </c>
      <c r="E80" s="1" t="s">
        <v>16</v>
      </c>
      <c r="F80" s="1" t="s">
        <v>63</v>
      </c>
      <c r="G80" s="1">
        <v>3000</v>
      </c>
      <c r="H80" s="1">
        <f>ExpenseTable[[#This Row],[Budget (₹)]] - ExpenseTable[[#This Row],[Amount (₹)]]</f>
        <v>2100</v>
      </c>
      <c r="I80" s="1" t="str">
        <f>IF(ExpenseTable[[#This Row],[Amount (₹)]] &gt; ExpenseTable[[#This Row],[Budget (₹)]], "Over Budget", "Within Budget")</f>
        <v>Within Budget</v>
      </c>
      <c r="J80" s="1">
        <f>YEAR(ExpenseTable[[#This Row],[Date]])</f>
        <v>2025</v>
      </c>
    </row>
    <row r="81" spans="1:10" x14ac:dyDescent="0.35">
      <c r="A81" s="5">
        <v>45737</v>
      </c>
      <c r="B81" s="1" t="s">
        <v>23</v>
      </c>
      <c r="C81" s="1" t="s">
        <v>24</v>
      </c>
      <c r="D81" s="1">
        <v>9000</v>
      </c>
      <c r="E81" s="1" t="s">
        <v>25</v>
      </c>
      <c r="F81" s="1" t="s">
        <v>63</v>
      </c>
      <c r="G81" s="1">
        <v>9000</v>
      </c>
      <c r="H81" s="1">
        <f>ExpenseTable[[#This Row],[Budget (₹)]] - ExpenseTable[[#This Row],[Amount (₹)]]</f>
        <v>0</v>
      </c>
      <c r="I81" s="1" t="str">
        <f>IF(ExpenseTable[[#This Row],[Amount (₹)]] &gt; ExpenseTable[[#This Row],[Budget (₹)]], "Over Budget", "Within Budget")</f>
        <v>Within Budget</v>
      </c>
      <c r="J81" s="1">
        <f>YEAR(ExpenseTable[[#This Row],[Date]])</f>
        <v>2025</v>
      </c>
    </row>
    <row r="82" spans="1:10" x14ac:dyDescent="0.35">
      <c r="A82" s="5">
        <v>45738</v>
      </c>
      <c r="B82" s="1" t="s">
        <v>17</v>
      </c>
      <c r="C82" s="1" t="s">
        <v>41</v>
      </c>
      <c r="D82" s="1">
        <v>499</v>
      </c>
      <c r="E82" s="1" t="s">
        <v>13</v>
      </c>
      <c r="F82" s="1" t="s">
        <v>63</v>
      </c>
      <c r="G82" s="1">
        <v>2000</v>
      </c>
      <c r="H82" s="1">
        <f>ExpenseTable[[#This Row],[Budget (₹)]] - ExpenseTable[[#This Row],[Amount (₹)]]</f>
        <v>1501</v>
      </c>
      <c r="I82" s="1" t="str">
        <f>IF(ExpenseTable[[#This Row],[Amount (₹)]] &gt; ExpenseTable[[#This Row],[Budget (₹)]], "Over Budget", "Within Budget")</f>
        <v>Within Budget</v>
      </c>
      <c r="J82" s="1">
        <f>YEAR(ExpenseTable[[#This Row],[Date]])</f>
        <v>2025</v>
      </c>
    </row>
    <row r="83" spans="1:10" x14ac:dyDescent="0.35">
      <c r="A83" s="5">
        <v>45739</v>
      </c>
      <c r="B83" s="1" t="s">
        <v>7</v>
      </c>
      <c r="C83" s="1" t="s">
        <v>26</v>
      </c>
      <c r="D83" s="1">
        <v>500</v>
      </c>
      <c r="E83" s="1" t="s">
        <v>13</v>
      </c>
      <c r="F83" s="1" t="s">
        <v>63</v>
      </c>
      <c r="G83" s="1">
        <v>4000</v>
      </c>
      <c r="H83" s="1">
        <f>ExpenseTable[[#This Row],[Budget (₹)]] - ExpenseTable[[#This Row],[Amount (₹)]]</f>
        <v>3500</v>
      </c>
      <c r="I83" s="1" t="str">
        <f>IF(ExpenseTable[[#This Row],[Amount (₹)]] &gt; ExpenseTable[[#This Row],[Budget (₹)]], "Over Budget", "Within Budget")</f>
        <v>Within Budget</v>
      </c>
      <c r="J83" s="1">
        <f>YEAR(ExpenseTable[[#This Row],[Date]])</f>
        <v>2025</v>
      </c>
    </row>
    <row r="84" spans="1:10" x14ac:dyDescent="0.35">
      <c r="A84" s="5">
        <v>45740</v>
      </c>
      <c r="B84" s="1" t="s">
        <v>27</v>
      </c>
      <c r="C84" s="1" t="s">
        <v>54</v>
      </c>
      <c r="D84" s="1">
        <v>1600</v>
      </c>
      <c r="E84" s="1" t="s">
        <v>16</v>
      </c>
      <c r="F84" s="1" t="s">
        <v>63</v>
      </c>
      <c r="G84" s="1">
        <v>1500</v>
      </c>
      <c r="H84" s="1">
        <f>ExpenseTable[[#This Row],[Budget (₹)]] - ExpenseTable[[#This Row],[Amount (₹)]]</f>
        <v>-100</v>
      </c>
      <c r="I84" s="1" t="str">
        <f>IF(ExpenseTable[[#This Row],[Amount (₹)]] &gt; ExpenseTable[[#This Row],[Budget (₹)]], "Over Budget", "Within Budget")</f>
        <v>Over Budget</v>
      </c>
      <c r="J84" s="1">
        <f>YEAR(ExpenseTable[[#This Row],[Date]])</f>
        <v>2025</v>
      </c>
    </row>
    <row r="85" spans="1:10" x14ac:dyDescent="0.35">
      <c r="A85" s="5">
        <v>45741</v>
      </c>
      <c r="B85" s="1" t="s">
        <v>11</v>
      </c>
      <c r="C85" s="1" t="s">
        <v>58</v>
      </c>
      <c r="D85" s="1">
        <v>300</v>
      </c>
      <c r="E85" s="1" t="s">
        <v>9</v>
      </c>
      <c r="F85" s="1" t="s">
        <v>63</v>
      </c>
      <c r="G85" s="1">
        <v>1500</v>
      </c>
      <c r="H85" s="1">
        <f>ExpenseTable[[#This Row],[Budget (₹)]] - ExpenseTable[[#This Row],[Amount (₹)]]</f>
        <v>1200</v>
      </c>
      <c r="I85" s="1" t="str">
        <f>IF(ExpenseTable[[#This Row],[Amount (₹)]] &gt; ExpenseTable[[#This Row],[Budget (₹)]], "Over Budget", "Within Budget")</f>
        <v>Within Budget</v>
      </c>
      <c r="J85" s="1">
        <f>YEAR(ExpenseTable[[#This Row],[Date]])</f>
        <v>2025</v>
      </c>
    </row>
    <row r="86" spans="1:10" x14ac:dyDescent="0.35">
      <c r="A86" s="5">
        <v>45742</v>
      </c>
      <c r="B86" s="1" t="s">
        <v>14</v>
      </c>
      <c r="C86" s="1" t="s">
        <v>36</v>
      </c>
      <c r="D86" s="1">
        <v>150</v>
      </c>
      <c r="E86" s="1" t="s">
        <v>9</v>
      </c>
      <c r="F86" s="1" t="s">
        <v>63</v>
      </c>
      <c r="G86" s="1">
        <v>5000</v>
      </c>
      <c r="H86" s="1">
        <f>ExpenseTable[[#This Row],[Budget (₹)]] - ExpenseTable[[#This Row],[Amount (₹)]]</f>
        <v>4850</v>
      </c>
      <c r="I86" s="1" t="str">
        <f>IF(ExpenseTable[[#This Row],[Amount (₹)]] &gt; ExpenseTable[[#This Row],[Budget (₹)]], "Over Budget", "Within Budget")</f>
        <v>Within Budget</v>
      </c>
      <c r="J86" s="1">
        <f>YEAR(ExpenseTable[[#This Row],[Date]])</f>
        <v>2025</v>
      </c>
    </row>
    <row r="87" spans="1:10" x14ac:dyDescent="0.35">
      <c r="A87" s="5">
        <v>45743</v>
      </c>
      <c r="B87" s="1" t="s">
        <v>19</v>
      </c>
      <c r="C87" s="1" t="s">
        <v>62</v>
      </c>
      <c r="D87" s="1">
        <v>1100</v>
      </c>
      <c r="E87" s="1" t="s">
        <v>13</v>
      </c>
      <c r="F87" s="1" t="s">
        <v>63</v>
      </c>
      <c r="G87" s="1">
        <v>2500</v>
      </c>
      <c r="H87" s="1">
        <f>ExpenseTable[[#This Row],[Budget (₹)]] - ExpenseTable[[#This Row],[Amount (₹)]]</f>
        <v>1400</v>
      </c>
      <c r="I87" s="1" t="str">
        <f>IF(ExpenseTable[[#This Row],[Amount (₹)]] &gt; ExpenseTable[[#This Row],[Budget (₹)]], "Over Budget", "Within Budget")</f>
        <v>Within Budget</v>
      </c>
      <c r="J87" s="1">
        <f>YEAR(ExpenseTable[[#This Row],[Date]])</f>
        <v>2025</v>
      </c>
    </row>
    <row r="88" spans="1:10" x14ac:dyDescent="0.35">
      <c r="A88" s="5">
        <v>45744</v>
      </c>
      <c r="B88" s="1" t="s">
        <v>21</v>
      </c>
      <c r="C88" s="1" t="s">
        <v>68</v>
      </c>
      <c r="D88" s="1">
        <v>500</v>
      </c>
      <c r="E88" s="1" t="s">
        <v>9</v>
      </c>
      <c r="F88" s="1" t="s">
        <v>63</v>
      </c>
      <c r="G88" s="1">
        <v>3000</v>
      </c>
      <c r="H88" s="1">
        <f>ExpenseTable[[#This Row],[Budget (₹)]] - ExpenseTable[[#This Row],[Amount (₹)]]</f>
        <v>2500</v>
      </c>
      <c r="I88" s="1" t="str">
        <f>IF(ExpenseTable[[#This Row],[Amount (₹)]] &gt; ExpenseTable[[#This Row],[Budget (₹)]], "Over Budget", "Within Budget")</f>
        <v>Within Budget</v>
      </c>
      <c r="J88" s="1">
        <f>YEAR(ExpenseTable[[#This Row],[Date]])</f>
        <v>2025</v>
      </c>
    </row>
    <row r="89" spans="1:10" x14ac:dyDescent="0.35">
      <c r="A89" s="5">
        <v>45745</v>
      </c>
      <c r="B89" s="1" t="s">
        <v>17</v>
      </c>
      <c r="C89" s="1" t="s">
        <v>57</v>
      </c>
      <c r="D89" s="1">
        <v>400</v>
      </c>
      <c r="E89" s="1" t="s">
        <v>16</v>
      </c>
      <c r="F89" s="1" t="s">
        <v>63</v>
      </c>
      <c r="G89" s="1">
        <v>2000</v>
      </c>
      <c r="H89" s="1">
        <f>ExpenseTable[[#This Row],[Budget (₹)]] - ExpenseTable[[#This Row],[Amount (₹)]]</f>
        <v>1600</v>
      </c>
      <c r="I89" s="1" t="str">
        <f>IF(ExpenseTable[[#This Row],[Amount (₹)]] &gt; ExpenseTable[[#This Row],[Budget (₹)]], "Over Budget", "Within Budget")</f>
        <v>Within Budget</v>
      </c>
      <c r="J89" s="1">
        <f>YEAR(ExpenseTable[[#This Row],[Date]])</f>
        <v>2025</v>
      </c>
    </row>
    <row r="90" spans="1:10" x14ac:dyDescent="0.35">
      <c r="A90" s="5">
        <v>45746</v>
      </c>
      <c r="B90" s="1" t="s">
        <v>27</v>
      </c>
      <c r="C90" s="1" t="s">
        <v>52</v>
      </c>
      <c r="D90" s="1">
        <v>450</v>
      </c>
      <c r="E90" s="1" t="s">
        <v>9</v>
      </c>
      <c r="F90" s="1" t="s">
        <v>63</v>
      </c>
      <c r="G90" s="1">
        <v>1500</v>
      </c>
      <c r="H90" s="1">
        <f>ExpenseTable[[#This Row],[Budget (₹)]] - ExpenseTable[[#This Row],[Amount (₹)]]</f>
        <v>1050</v>
      </c>
      <c r="I90" s="1" t="str">
        <f>IF(ExpenseTable[[#This Row],[Amount (₹)]] &gt; ExpenseTable[[#This Row],[Budget (₹)]], "Over Budget", "Within Budget")</f>
        <v>Within Budget</v>
      </c>
      <c r="J90" s="1">
        <f>YEAR(ExpenseTable[[#This Row],[Date]])</f>
        <v>2025</v>
      </c>
    </row>
    <row r="91" spans="1:10" x14ac:dyDescent="0.35">
      <c r="A91" s="5">
        <v>45747</v>
      </c>
      <c r="B91" s="1" t="s">
        <v>7</v>
      </c>
      <c r="C91" s="1" t="s">
        <v>32</v>
      </c>
      <c r="D91" s="1">
        <v>300</v>
      </c>
      <c r="E91" s="1" t="s">
        <v>13</v>
      </c>
      <c r="F91" s="1" t="s">
        <v>63</v>
      </c>
      <c r="G91" s="1">
        <v>4000</v>
      </c>
      <c r="H91" s="1">
        <f>ExpenseTable[[#This Row],[Budget (₹)]] - ExpenseTable[[#This Row],[Amount (₹)]]</f>
        <v>3700</v>
      </c>
      <c r="I91" s="1" t="str">
        <f>IF(ExpenseTable[[#This Row],[Amount (₹)]] &gt; ExpenseTable[[#This Row],[Budget (₹)]], "Over Budget", "Within Budget")</f>
        <v>Within Budget</v>
      </c>
      <c r="J91" s="1">
        <f>YEAR(ExpenseTable[[#This Row],[Date]])</f>
        <v>2025</v>
      </c>
    </row>
    <row r="92" spans="1:10" x14ac:dyDescent="0.35">
      <c r="A92" s="5">
        <v>45748</v>
      </c>
      <c r="B92" s="1" t="s">
        <v>7</v>
      </c>
      <c r="C92" s="1" t="s">
        <v>26</v>
      </c>
      <c r="D92" s="1">
        <v>550</v>
      </c>
      <c r="E92" s="1" t="s">
        <v>13</v>
      </c>
      <c r="F92" s="1" t="s">
        <v>69</v>
      </c>
      <c r="G92" s="1">
        <v>4000</v>
      </c>
      <c r="H92" s="1">
        <f>ExpenseTable[[#This Row],[Budget (₹)]] - ExpenseTable[[#This Row],[Amount (₹)]]</f>
        <v>3450</v>
      </c>
      <c r="I92" s="1" t="str">
        <f>IF(ExpenseTable[[#This Row],[Amount (₹)]] &gt; ExpenseTable[[#This Row],[Budget (₹)]], "Over Budget", "Within Budget")</f>
        <v>Within Budget</v>
      </c>
      <c r="J92" s="1">
        <f>YEAR(ExpenseTable[[#This Row],[Date]])</f>
        <v>2025</v>
      </c>
    </row>
    <row r="93" spans="1:10" x14ac:dyDescent="0.35">
      <c r="A93" s="5">
        <v>45749</v>
      </c>
      <c r="B93" s="1" t="s">
        <v>14</v>
      </c>
      <c r="C93" s="1" t="s">
        <v>15</v>
      </c>
      <c r="D93" s="1">
        <v>800</v>
      </c>
      <c r="E93" s="1" t="s">
        <v>16</v>
      </c>
      <c r="F93" s="1" t="s">
        <v>69</v>
      </c>
      <c r="G93" s="1">
        <v>5000</v>
      </c>
      <c r="H93" s="1">
        <f>ExpenseTable[[#This Row],[Budget (₹)]] - ExpenseTable[[#This Row],[Amount (₹)]]</f>
        <v>4200</v>
      </c>
      <c r="I93" s="1" t="str">
        <f>IF(ExpenseTable[[#This Row],[Amount (₹)]] &gt; ExpenseTable[[#This Row],[Budget (₹)]], "Over Budget", "Within Budget")</f>
        <v>Within Budget</v>
      </c>
      <c r="J93" s="1">
        <f>YEAR(ExpenseTable[[#This Row],[Date]])</f>
        <v>2025</v>
      </c>
    </row>
    <row r="94" spans="1:10" x14ac:dyDescent="0.35">
      <c r="A94" s="5">
        <v>45750</v>
      </c>
      <c r="B94" s="1" t="s">
        <v>17</v>
      </c>
      <c r="C94" s="1" t="s">
        <v>64</v>
      </c>
      <c r="D94" s="1">
        <v>499</v>
      </c>
      <c r="E94" s="1" t="s">
        <v>13</v>
      </c>
      <c r="F94" s="1" t="s">
        <v>69</v>
      </c>
      <c r="G94" s="1">
        <v>2000</v>
      </c>
      <c r="H94" s="1">
        <f>ExpenseTable[[#This Row],[Budget (₹)]] - ExpenseTable[[#This Row],[Amount (₹)]]</f>
        <v>1501</v>
      </c>
      <c r="I94" s="1" t="str">
        <f>IF(ExpenseTable[[#This Row],[Amount (₹)]] &gt; ExpenseTable[[#This Row],[Budget (₹)]], "Over Budget", "Within Budget")</f>
        <v>Within Budget</v>
      </c>
      <c r="J94" s="1">
        <f>YEAR(ExpenseTable[[#This Row],[Date]])</f>
        <v>2025</v>
      </c>
    </row>
    <row r="95" spans="1:10" x14ac:dyDescent="0.35">
      <c r="A95" s="5">
        <v>45751</v>
      </c>
      <c r="B95" s="1" t="s">
        <v>19</v>
      </c>
      <c r="C95" s="1" t="s">
        <v>66</v>
      </c>
      <c r="D95" s="1">
        <v>1250</v>
      </c>
      <c r="E95" s="1" t="s">
        <v>16</v>
      </c>
      <c r="F95" s="1" t="s">
        <v>69</v>
      </c>
      <c r="G95" s="1">
        <v>2500</v>
      </c>
      <c r="H95" s="1">
        <f>ExpenseTable[[#This Row],[Budget (₹)]] - ExpenseTable[[#This Row],[Amount (₹)]]</f>
        <v>1250</v>
      </c>
      <c r="I95" s="1" t="str">
        <f>IF(ExpenseTable[[#This Row],[Amount (₹)]] &gt; ExpenseTable[[#This Row],[Budget (₹)]], "Over Budget", "Within Budget")</f>
        <v>Within Budget</v>
      </c>
      <c r="J95" s="1">
        <f>YEAR(ExpenseTable[[#This Row],[Date]])</f>
        <v>2025</v>
      </c>
    </row>
    <row r="96" spans="1:10" x14ac:dyDescent="0.35">
      <c r="A96" s="5">
        <v>45752</v>
      </c>
      <c r="B96" s="1" t="s">
        <v>21</v>
      </c>
      <c r="C96" s="1" t="s">
        <v>35</v>
      </c>
      <c r="D96" s="1">
        <v>1100</v>
      </c>
      <c r="E96" s="1" t="s">
        <v>9</v>
      </c>
      <c r="F96" s="1" t="s">
        <v>69</v>
      </c>
      <c r="G96" s="1">
        <v>3000</v>
      </c>
      <c r="H96" s="1">
        <f>ExpenseTable[[#This Row],[Budget (₹)]] - ExpenseTable[[#This Row],[Amount (₹)]]</f>
        <v>1900</v>
      </c>
      <c r="I96" s="1" t="str">
        <f>IF(ExpenseTable[[#This Row],[Amount (₹)]] &gt; ExpenseTable[[#This Row],[Budget (₹)]], "Over Budget", "Within Budget")</f>
        <v>Within Budget</v>
      </c>
      <c r="J96" s="1">
        <f>YEAR(ExpenseTable[[#This Row],[Date]])</f>
        <v>2025</v>
      </c>
    </row>
    <row r="97" spans="1:10" x14ac:dyDescent="0.35">
      <c r="A97" s="5">
        <v>45753</v>
      </c>
      <c r="B97" s="1" t="s">
        <v>27</v>
      </c>
      <c r="C97" s="1" t="s">
        <v>28</v>
      </c>
      <c r="D97" s="1">
        <v>400</v>
      </c>
      <c r="E97" s="1" t="s">
        <v>13</v>
      </c>
      <c r="F97" s="1" t="s">
        <v>69</v>
      </c>
      <c r="G97" s="1">
        <v>1500</v>
      </c>
      <c r="H97" s="1">
        <f>ExpenseTable[[#This Row],[Budget (₹)]] - ExpenseTable[[#This Row],[Amount (₹)]]</f>
        <v>1100</v>
      </c>
      <c r="I97" s="1" t="str">
        <f>IF(ExpenseTable[[#This Row],[Amount (₹)]] &gt; ExpenseTable[[#This Row],[Budget (₹)]], "Over Budget", "Within Budget")</f>
        <v>Within Budget</v>
      </c>
      <c r="J97" s="1">
        <f>YEAR(ExpenseTable[[#This Row],[Date]])</f>
        <v>2025</v>
      </c>
    </row>
    <row r="98" spans="1:10" x14ac:dyDescent="0.35">
      <c r="A98" s="5">
        <v>45754</v>
      </c>
      <c r="B98" s="1" t="s">
        <v>23</v>
      </c>
      <c r="C98" s="1" t="s">
        <v>24</v>
      </c>
      <c r="D98" s="1">
        <v>9000</v>
      </c>
      <c r="E98" s="1" t="s">
        <v>25</v>
      </c>
      <c r="F98" s="1" t="s">
        <v>69</v>
      </c>
      <c r="G98" s="1">
        <v>9000</v>
      </c>
      <c r="H98" s="1">
        <f>ExpenseTable[[#This Row],[Budget (₹)]] - ExpenseTable[[#This Row],[Amount (₹)]]</f>
        <v>0</v>
      </c>
      <c r="I98" s="1" t="str">
        <f>IF(ExpenseTable[[#This Row],[Amount (₹)]] &gt; ExpenseTable[[#This Row],[Budget (₹)]], "Over Budget", "Within Budget")</f>
        <v>Within Budget</v>
      </c>
      <c r="J98" s="1">
        <f>YEAR(ExpenseTable[[#This Row],[Date]])</f>
        <v>2025</v>
      </c>
    </row>
    <row r="99" spans="1:10" x14ac:dyDescent="0.35">
      <c r="A99" s="5">
        <v>45755</v>
      </c>
      <c r="B99" s="1" t="s">
        <v>7</v>
      </c>
      <c r="C99" s="1" t="s">
        <v>8</v>
      </c>
      <c r="D99" s="1">
        <v>150</v>
      </c>
      <c r="E99" s="1" t="s">
        <v>9</v>
      </c>
      <c r="F99" s="1" t="s">
        <v>69</v>
      </c>
      <c r="G99" s="1">
        <v>4000</v>
      </c>
      <c r="H99" s="1">
        <f>ExpenseTable[[#This Row],[Budget (₹)]] - ExpenseTable[[#This Row],[Amount (₹)]]</f>
        <v>3850</v>
      </c>
      <c r="I99" s="1" t="str">
        <f>IF(ExpenseTable[[#This Row],[Amount (₹)]] &gt; ExpenseTable[[#This Row],[Budget (₹)]], "Over Budget", "Within Budget")</f>
        <v>Within Budget</v>
      </c>
      <c r="J99" s="1">
        <f>YEAR(ExpenseTable[[#This Row],[Date]])</f>
        <v>2025</v>
      </c>
    </row>
    <row r="100" spans="1:10" x14ac:dyDescent="0.35">
      <c r="A100" s="5">
        <v>45756</v>
      </c>
      <c r="B100" s="1" t="s">
        <v>11</v>
      </c>
      <c r="C100" s="1" t="s">
        <v>49</v>
      </c>
      <c r="D100" s="1">
        <v>280</v>
      </c>
      <c r="E100" s="1" t="s">
        <v>13</v>
      </c>
      <c r="F100" s="1" t="s">
        <v>69</v>
      </c>
      <c r="G100" s="1">
        <v>1500</v>
      </c>
      <c r="H100" s="1">
        <f>ExpenseTable[[#This Row],[Budget (₹)]] - ExpenseTable[[#This Row],[Amount (₹)]]</f>
        <v>1220</v>
      </c>
      <c r="I100" s="1" t="str">
        <f>IF(ExpenseTable[[#This Row],[Amount (₹)]] &gt; ExpenseTable[[#This Row],[Budget (₹)]], "Over Budget", "Within Budget")</f>
        <v>Within Budget</v>
      </c>
      <c r="J100" s="1">
        <f>YEAR(ExpenseTable[[#This Row],[Date]])</f>
        <v>2025</v>
      </c>
    </row>
    <row r="101" spans="1:10" x14ac:dyDescent="0.35">
      <c r="A101" s="5">
        <v>45757</v>
      </c>
      <c r="B101" s="1" t="s">
        <v>14</v>
      </c>
      <c r="C101" s="1" t="s">
        <v>59</v>
      </c>
      <c r="D101" s="1">
        <v>2900</v>
      </c>
      <c r="E101" s="1" t="s">
        <v>16</v>
      </c>
      <c r="F101" s="1" t="s">
        <v>69</v>
      </c>
      <c r="G101" s="1">
        <v>5000</v>
      </c>
      <c r="H101" s="1">
        <f>ExpenseTable[[#This Row],[Budget (₹)]] - ExpenseTable[[#This Row],[Amount (₹)]]</f>
        <v>2100</v>
      </c>
      <c r="I101" s="1" t="str">
        <f>IF(ExpenseTable[[#This Row],[Amount (₹)]] &gt; ExpenseTable[[#This Row],[Budget (₹)]], "Over Budget", "Within Budget")</f>
        <v>Within Budget</v>
      </c>
      <c r="J101" s="1">
        <f>YEAR(ExpenseTable[[#This Row],[Date]])</f>
        <v>2025</v>
      </c>
    </row>
    <row r="102" spans="1:10" x14ac:dyDescent="0.35">
      <c r="A102" s="5">
        <v>45758</v>
      </c>
      <c r="B102" s="1" t="s">
        <v>19</v>
      </c>
      <c r="C102" s="1" t="s">
        <v>65</v>
      </c>
      <c r="D102" s="1">
        <v>900</v>
      </c>
      <c r="E102" s="1" t="s">
        <v>16</v>
      </c>
      <c r="F102" s="1" t="s">
        <v>69</v>
      </c>
      <c r="G102" s="1">
        <v>2500</v>
      </c>
      <c r="H102" s="1">
        <f>ExpenseTable[[#This Row],[Budget (₹)]] - ExpenseTable[[#This Row],[Amount (₹)]]</f>
        <v>1600</v>
      </c>
      <c r="I102" s="1" t="str">
        <f>IF(ExpenseTable[[#This Row],[Amount (₹)]] &gt; ExpenseTable[[#This Row],[Budget (₹)]], "Over Budget", "Within Budget")</f>
        <v>Within Budget</v>
      </c>
      <c r="J102" s="1">
        <f>YEAR(ExpenseTable[[#This Row],[Date]])</f>
        <v>2025</v>
      </c>
    </row>
    <row r="103" spans="1:10" x14ac:dyDescent="0.35">
      <c r="A103" s="5">
        <v>45759</v>
      </c>
      <c r="B103" s="1" t="s">
        <v>7</v>
      </c>
      <c r="C103" s="1" t="s">
        <v>32</v>
      </c>
      <c r="D103" s="1">
        <v>250</v>
      </c>
      <c r="E103" s="1" t="s">
        <v>13</v>
      </c>
      <c r="F103" s="1" t="s">
        <v>69</v>
      </c>
      <c r="G103" s="1">
        <v>4000</v>
      </c>
      <c r="H103" s="1">
        <f>ExpenseTable[[#This Row],[Budget (₹)]] - ExpenseTable[[#This Row],[Amount (₹)]]</f>
        <v>3750</v>
      </c>
      <c r="I103" s="1" t="str">
        <f>IF(ExpenseTable[[#This Row],[Amount (₹)]] &gt; ExpenseTable[[#This Row],[Budget (₹)]], "Over Budget", "Within Budget")</f>
        <v>Within Budget</v>
      </c>
      <c r="J103" s="1">
        <f>YEAR(ExpenseTable[[#This Row],[Date]])</f>
        <v>2025</v>
      </c>
    </row>
    <row r="104" spans="1:10" x14ac:dyDescent="0.35">
      <c r="A104" s="5">
        <v>45760</v>
      </c>
      <c r="B104" s="1" t="s">
        <v>21</v>
      </c>
      <c r="C104" s="1" t="s">
        <v>22</v>
      </c>
      <c r="D104" s="1">
        <v>4000</v>
      </c>
      <c r="E104" s="1" t="s">
        <v>16</v>
      </c>
      <c r="F104" s="1" t="s">
        <v>69</v>
      </c>
      <c r="G104" s="1">
        <v>3000</v>
      </c>
      <c r="H104" s="1">
        <f>ExpenseTable[[#This Row],[Budget (₹)]] - ExpenseTable[[#This Row],[Amount (₹)]]</f>
        <v>-1000</v>
      </c>
      <c r="I104" s="1" t="str">
        <f>IF(ExpenseTable[[#This Row],[Amount (₹)]] &gt; ExpenseTable[[#This Row],[Budget (₹)]], "Over Budget", "Within Budget")</f>
        <v>Over Budget</v>
      </c>
      <c r="J104" s="1">
        <f>YEAR(ExpenseTable[[#This Row],[Date]])</f>
        <v>2025</v>
      </c>
    </row>
    <row r="105" spans="1:10" x14ac:dyDescent="0.35">
      <c r="A105" s="5">
        <v>45761</v>
      </c>
      <c r="B105" s="1" t="s">
        <v>17</v>
      </c>
      <c r="C105" s="1" t="s">
        <v>46</v>
      </c>
      <c r="D105" s="1">
        <v>1000</v>
      </c>
      <c r="E105" s="1" t="s">
        <v>13</v>
      </c>
      <c r="F105" s="1" t="s">
        <v>69</v>
      </c>
      <c r="G105" s="1">
        <v>2000</v>
      </c>
      <c r="H105" s="1">
        <f>ExpenseTable[[#This Row],[Budget (₹)]] - ExpenseTable[[#This Row],[Amount (₹)]]</f>
        <v>1000</v>
      </c>
      <c r="I105" s="1" t="str">
        <f>IF(ExpenseTable[[#This Row],[Amount (₹)]] &gt; ExpenseTable[[#This Row],[Budget (₹)]], "Over Budget", "Within Budget")</f>
        <v>Within Budget</v>
      </c>
      <c r="J105" s="1">
        <f>YEAR(ExpenseTable[[#This Row],[Date]])</f>
        <v>2025</v>
      </c>
    </row>
    <row r="106" spans="1:10" x14ac:dyDescent="0.35">
      <c r="A106" s="5">
        <v>45762</v>
      </c>
      <c r="B106" s="1" t="s">
        <v>27</v>
      </c>
      <c r="C106" s="1" t="s">
        <v>40</v>
      </c>
      <c r="D106" s="1">
        <v>800</v>
      </c>
      <c r="E106" s="1" t="s">
        <v>13</v>
      </c>
      <c r="F106" s="1" t="s">
        <v>69</v>
      </c>
      <c r="G106" s="1">
        <v>1500</v>
      </c>
      <c r="H106" s="1">
        <f>ExpenseTable[[#This Row],[Budget (₹)]] - ExpenseTable[[#This Row],[Amount (₹)]]</f>
        <v>700</v>
      </c>
      <c r="I106" s="1" t="str">
        <f>IF(ExpenseTable[[#This Row],[Amount (₹)]] &gt; ExpenseTable[[#This Row],[Budget (₹)]], "Over Budget", "Within Budget")</f>
        <v>Within Budget</v>
      </c>
      <c r="J106" s="1">
        <f>YEAR(ExpenseTable[[#This Row],[Date]])</f>
        <v>2025</v>
      </c>
    </row>
    <row r="107" spans="1:10" x14ac:dyDescent="0.35">
      <c r="A107" s="5">
        <v>45763</v>
      </c>
      <c r="B107" s="1" t="s">
        <v>14</v>
      </c>
      <c r="C107" s="1" t="s">
        <v>44</v>
      </c>
      <c r="D107" s="1">
        <v>400</v>
      </c>
      <c r="E107" s="1" t="s">
        <v>9</v>
      </c>
      <c r="F107" s="1" t="s">
        <v>69</v>
      </c>
      <c r="G107" s="1">
        <v>5000</v>
      </c>
      <c r="H107" s="1">
        <f>ExpenseTable[[#This Row],[Budget (₹)]] - ExpenseTable[[#This Row],[Amount (₹)]]</f>
        <v>4600</v>
      </c>
      <c r="I107" s="1" t="str">
        <f>IF(ExpenseTable[[#This Row],[Amount (₹)]] &gt; ExpenseTable[[#This Row],[Budget (₹)]], "Over Budget", "Within Budget")</f>
        <v>Within Budget</v>
      </c>
      <c r="J107" s="1">
        <f>YEAR(ExpenseTable[[#This Row],[Date]])</f>
        <v>2025</v>
      </c>
    </row>
    <row r="108" spans="1:10" x14ac:dyDescent="0.35">
      <c r="A108" s="5">
        <v>45764</v>
      </c>
      <c r="B108" s="1" t="s">
        <v>19</v>
      </c>
      <c r="C108" s="1" t="s">
        <v>38</v>
      </c>
      <c r="D108" s="1">
        <v>650</v>
      </c>
      <c r="E108" s="1" t="s">
        <v>16</v>
      </c>
      <c r="F108" s="1" t="s">
        <v>69</v>
      </c>
      <c r="G108" s="1">
        <v>2500</v>
      </c>
      <c r="H108" s="1">
        <f>ExpenseTable[[#This Row],[Budget (₹)]] - ExpenseTable[[#This Row],[Amount (₹)]]</f>
        <v>1850</v>
      </c>
      <c r="I108" s="1" t="str">
        <f>IF(ExpenseTable[[#This Row],[Amount (₹)]] &gt; ExpenseTable[[#This Row],[Budget (₹)]], "Over Budget", "Within Budget")</f>
        <v>Within Budget</v>
      </c>
      <c r="J108" s="1">
        <f>YEAR(ExpenseTable[[#This Row],[Date]])</f>
        <v>2025</v>
      </c>
    </row>
    <row r="109" spans="1:10" x14ac:dyDescent="0.35">
      <c r="A109" s="5">
        <v>45765</v>
      </c>
      <c r="B109" s="1" t="s">
        <v>7</v>
      </c>
      <c r="C109" s="1" t="s">
        <v>26</v>
      </c>
      <c r="D109" s="1">
        <v>500</v>
      </c>
      <c r="E109" s="1" t="s">
        <v>13</v>
      </c>
      <c r="F109" s="1" t="s">
        <v>69</v>
      </c>
      <c r="G109" s="1">
        <v>4000</v>
      </c>
      <c r="H109" s="1">
        <f>ExpenseTable[[#This Row],[Budget (₹)]] - ExpenseTable[[#This Row],[Amount (₹)]]</f>
        <v>3500</v>
      </c>
      <c r="I109" s="1" t="str">
        <f>IF(ExpenseTable[[#This Row],[Amount (₹)]] &gt; ExpenseTable[[#This Row],[Budget (₹)]], "Over Budget", "Within Budget")</f>
        <v>Within Budget</v>
      </c>
      <c r="J109" s="1">
        <f>YEAR(ExpenseTable[[#This Row],[Date]])</f>
        <v>2025</v>
      </c>
    </row>
    <row r="110" spans="1:10" x14ac:dyDescent="0.35">
      <c r="A110" s="5">
        <v>45766</v>
      </c>
      <c r="B110" s="1" t="s">
        <v>11</v>
      </c>
      <c r="C110" s="1" t="s">
        <v>39</v>
      </c>
      <c r="D110" s="1">
        <v>1200</v>
      </c>
      <c r="E110" s="1" t="s">
        <v>13</v>
      </c>
      <c r="F110" s="1" t="s">
        <v>69</v>
      </c>
      <c r="G110" s="1">
        <v>1500</v>
      </c>
      <c r="H110" s="1">
        <f>ExpenseTable[[#This Row],[Budget (₹)]] - ExpenseTable[[#This Row],[Amount (₹)]]</f>
        <v>300</v>
      </c>
      <c r="I110" s="1" t="str">
        <f>IF(ExpenseTable[[#This Row],[Amount (₹)]] &gt; ExpenseTable[[#This Row],[Budget (₹)]], "Over Budget", "Within Budget")</f>
        <v>Within Budget</v>
      </c>
      <c r="J110" s="1">
        <f>YEAR(ExpenseTable[[#This Row],[Date]])</f>
        <v>2025</v>
      </c>
    </row>
    <row r="111" spans="1:10" x14ac:dyDescent="0.35">
      <c r="A111" s="5">
        <v>45767</v>
      </c>
      <c r="B111" s="1" t="s">
        <v>23</v>
      </c>
      <c r="C111" s="1" t="s">
        <v>24</v>
      </c>
      <c r="D111" s="1">
        <v>9000</v>
      </c>
      <c r="E111" s="1" t="s">
        <v>25</v>
      </c>
      <c r="F111" s="1" t="s">
        <v>69</v>
      </c>
      <c r="G111" s="1">
        <v>9000</v>
      </c>
      <c r="H111" s="1">
        <f>ExpenseTable[[#This Row],[Budget (₹)]] - ExpenseTable[[#This Row],[Amount (₹)]]</f>
        <v>0</v>
      </c>
      <c r="I111" s="1" t="str">
        <f>IF(ExpenseTable[[#This Row],[Amount (₹)]] &gt; ExpenseTable[[#This Row],[Budget (₹)]], "Over Budget", "Within Budget")</f>
        <v>Within Budget</v>
      </c>
      <c r="J111" s="1">
        <f>YEAR(ExpenseTable[[#This Row],[Date]])</f>
        <v>2025</v>
      </c>
    </row>
    <row r="112" spans="1:10" x14ac:dyDescent="0.35">
      <c r="A112" s="5">
        <v>45768</v>
      </c>
      <c r="B112" s="1" t="s">
        <v>17</v>
      </c>
      <c r="C112" s="1" t="s">
        <v>41</v>
      </c>
      <c r="D112" s="1">
        <v>499</v>
      </c>
      <c r="E112" s="1" t="s">
        <v>13</v>
      </c>
      <c r="F112" s="1" t="s">
        <v>69</v>
      </c>
      <c r="G112" s="1">
        <v>2000</v>
      </c>
      <c r="H112" s="1">
        <f>ExpenseTable[[#This Row],[Budget (₹)]] - ExpenseTable[[#This Row],[Amount (₹)]]</f>
        <v>1501</v>
      </c>
      <c r="I112" s="1" t="str">
        <f>IF(ExpenseTable[[#This Row],[Amount (₹)]] &gt; ExpenseTable[[#This Row],[Budget (₹)]], "Over Budget", "Within Budget")</f>
        <v>Within Budget</v>
      </c>
      <c r="J112" s="1">
        <f>YEAR(ExpenseTable[[#This Row],[Date]])</f>
        <v>2025</v>
      </c>
    </row>
    <row r="113" spans="1:10" x14ac:dyDescent="0.35">
      <c r="A113" s="5">
        <v>45769</v>
      </c>
      <c r="B113" s="1" t="s">
        <v>27</v>
      </c>
      <c r="C113" s="1" t="s">
        <v>54</v>
      </c>
      <c r="D113" s="1">
        <v>700</v>
      </c>
      <c r="E113" s="1" t="s">
        <v>16</v>
      </c>
      <c r="F113" s="1" t="s">
        <v>69</v>
      </c>
      <c r="G113" s="1">
        <v>1500</v>
      </c>
      <c r="H113" s="1">
        <f>ExpenseTable[[#This Row],[Budget (₹)]] - ExpenseTable[[#This Row],[Amount (₹)]]</f>
        <v>800</v>
      </c>
      <c r="I113" s="1" t="str">
        <f>IF(ExpenseTable[[#This Row],[Amount (₹)]] &gt; ExpenseTable[[#This Row],[Budget (₹)]], "Over Budget", "Within Budget")</f>
        <v>Within Budget</v>
      </c>
      <c r="J113" s="1">
        <f>YEAR(ExpenseTable[[#This Row],[Date]])</f>
        <v>2025</v>
      </c>
    </row>
    <row r="114" spans="1:10" x14ac:dyDescent="0.35">
      <c r="A114" s="5">
        <v>45770</v>
      </c>
      <c r="B114" s="1" t="s">
        <v>21</v>
      </c>
      <c r="C114" s="1" t="s">
        <v>42</v>
      </c>
      <c r="D114" s="1">
        <v>800</v>
      </c>
      <c r="E114" s="1" t="s">
        <v>16</v>
      </c>
      <c r="F114" s="1" t="s">
        <v>69</v>
      </c>
      <c r="G114" s="1">
        <v>3000</v>
      </c>
      <c r="H114" s="1">
        <f>ExpenseTable[[#This Row],[Budget (₹)]] - ExpenseTable[[#This Row],[Amount (₹)]]</f>
        <v>2200</v>
      </c>
      <c r="I114" s="1" t="str">
        <f>IF(ExpenseTable[[#This Row],[Amount (₹)]] &gt; ExpenseTable[[#This Row],[Budget (₹)]], "Over Budget", "Within Budget")</f>
        <v>Within Budget</v>
      </c>
      <c r="J114" s="1">
        <f>YEAR(ExpenseTable[[#This Row],[Date]])</f>
        <v>2025</v>
      </c>
    </row>
    <row r="115" spans="1:10" x14ac:dyDescent="0.35">
      <c r="A115" s="5">
        <v>45771</v>
      </c>
      <c r="B115" s="1" t="s">
        <v>14</v>
      </c>
      <c r="C115" s="1" t="s">
        <v>36</v>
      </c>
      <c r="D115" s="1">
        <v>200</v>
      </c>
      <c r="E115" s="1" t="s">
        <v>9</v>
      </c>
      <c r="F115" s="1" t="s">
        <v>69</v>
      </c>
      <c r="G115" s="1">
        <v>5000</v>
      </c>
      <c r="H115" s="1">
        <f>ExpenseTable[[#This Row],[Budget (₹)]] - ExpenseTable[[#This Row],[Amount (₹)]]</f>
        <v>4800</v>
      </c>
      <c r="I115" s="1" t="str">
        <f>IF(ExpenseTable[[#This Row],[Amount (₹)]] &gt; ExpenseTable[[#This Row],[Budget (₹)]], "Over Budget", "Within Budget")</f>
        <v>Within Budget</v>
      </c>
      <c r="J115" s="1">
        <f>YEAR(ExpenseTable[[#This Row],[Date]])</f>
        <v>2025</v>
      </c>
    </row>
    <row r="116" spans="1:10" x14ac:dyDescent="0.35">
      <c r="A116" s="5">
        <v>45772</v>
      </c>
      <c r="B116" s="1" t="s">
        <v>19</v>
      </c>
      <c r="C116" s="1" t="s">
        <v>62</v>
      </c>
      <c r="D116" s="1">
        <v>1100</v>
      </c>
      <c r="E116" s="1" t="s">
        <v>13</v>
      </c>
      <c r="F116" s="1" t="s">
        <v>69</v>
      </c>
      <c r="G116" s="1">
        <v>2500</v>
      </c>
      <c r="H116" s="1">
        <f>ExpenseTable[[#This Row],[Budget (₹)]] - ExpenseTable[[#This Row],[Amount (₹)]]</f>
        <v>1400</v>
      </c>
      <c r="I116" s="1" t="str">
        <f>IF(ExpenseTable[[#This Row],[Amount (₹)]] &gt; ExpenseTable[[#This Row],[Budget (₹)]], "Over Budget", "Within Budget")</f>
        <v>Within Budget</v>
      </c>
      <c r="J116" s="1">
        <f>YEAR(ExpenseTable[[#This Row],[Date]])</f>
        <v>2025</v>
      </c>
    </row>
    <row r="117" spans="1:10" x14ac:dyDescent="0.35">
      <c r="A117" s="5">
        <v>45773</v>
      </c>
      <c r="B117" s="1" t="s">
        <v>7</v>
      </c>
      <c r="C117" s="1" t="s">
        <v>32</v>
      </c>
      <c r="D117" s="1">
        <v>300</v>
      </c>
      <c r="E117" s="1" t="s">
        <v>13</v>
      </c>
      <c r="F117" s="1" t="s">
        <v>69</v>
      </c>
      <c r="G117" s="1">
        <v>4000</v>
      </c>
      <c r="H117" s="1">
        <f>ExpenseTable[[#This Row],[Budget (₹)]] - ExpenseTable[[#This Row],[Amount (₹)]]</f>
        <v>3700</v>
      </c>
      <c r="I117" s="1" t="str">
        <f>IF(ExpenseTable[[#This Row],[Amount (₹)]] &gt; ExpenseTable[[#This Row],[Budget (₹)]], "Over Budget", "Within Budget")</f>
        <v>Within Budget</v>
      </c>
      <c r="J117" s="1">
        <f>YEAR(ExpenseTable[[#This Row],[Date]])</f>
        <v>2025</v>
      </c>
    </row>
    <row r="118" spans="1:10" x14ac:dyDescent="0.35">
      <c r="A118" s="5">
        <v>45774</v>
      </c>
      <c r="B118" s="1" t="s">
        <v>11</v>
      </c>
      <c r="C118" s="1" t="s">
        <v>58</v>
      </c>
      <c r="D118" s="1">
        <v>200</v>
      </c>
      <c r="E118" s="1" t="s">
        <v>9</v>
      </c>
      <c r="F118" s="1" t="s">
        <v>69</v>
      </c>
      <c r="G118" s="1">
        <v>1500</v>
      </c>
      <c r="H118" s="1">
        <f>ExpenseTable[[#This Row],[Budget (₹)]] - ExpenseTable[[#This Row],[Amount (₹)]]</f>
        <v>1300</v>
      </c>
      <c r="I118" s="1" t="str">
        <f>IF(ExpenseTable[[#This Row],[Amount (₹)]] &gt; ExpenseTable[[#This Row],[Budget (₹)]], "Over Budget", "Within Budget")</f>
        <v>Within Budget</v>
      </c>
      <c r="J118" s="1">
        <f>YEAR(ExpenseTable[[#This Row],[Date]])</f>
        <v>2025</v>
      </c>
    </row>
    <row r="119" spans="1:10" x14ac:dyDescent="0.35">
      <c r="A119" s="5">
        <v>45775</v>
      </c>
      <c r="B119" s="1" t="s">
        <v>17</v>
      </c>
      <c r="C119" s="1" t="s">
        <v>57</v>
      </c>
      <c r="D119" s="1">
        <v>400</v>
      </c>
      <c r="E119" s="1" t="s">
        <v>16</v>
      </c>
      <c r="F119" s="1" t="s">
        <v>69</v>
      </c>
      <c r="G119" s="1">
        <v>2000</v>
      </c>
      <c r="H119" s="1">
        <f>ExpenseTable[[#This Row],[Budget (₹)]] - ExpenseTable[[#This Row],[Amount (₹)]]</f>
        <v>1600</v>
      </c>
      <c r="I119" s="1" t="str">
        <f>IF(ExpenseTable[[#This Row],[Amount (₹)]] &gt; ExpenseTable[[#This Row],[Budget (₹)]], "Over Budget", "Within Budget")</f>
        <v>Within Budget</v>
      </c>
      <c r="J119" s="1">
        <f>YEAR(ExpenseTable[[#This Row],[Date]])</f>
        <v>2025</v>
      </c>
    </row>
    <row r="120" spans="1:10" x14ac:dyDescent="0.35">
      <c r="A120" s="5">
        <v>45776</v>
      </c>
      <c r="B120" s="1" t="s">
        <v>27</v>
      </c>
      <c r="C120" s="1" t="s">
        <v>52</v>
      </c>
      <c r="D120" s="1">
        <v>450</v>
      </c>
      <c r="E120" s="1" t="s">
        <v>9</v>
      </c>
      <c r="F120" s="1" t="s">
        <v>69</v>
      </c>
      <c r="G120" s="1">
        <v>1500</v>
      </c>
      <c r="H120" s="1">
        <f>ExpenseTable[[#This Row],[Budget (₹)]] - ExpenseTable[[#This Row],[Amount (₹)]]</f>
        <v>1050</v>
      </c>
      <c r="I120" s="1" t="str">
        <f>IF(ExpenseTable[[#This Row],[Amount (₹)]] &gt; ExpenseTable[[#This Row],[Budget (₹)]], "Over Budget", "Within Budget")</f>
        <v>Within Budget</v>
      </c>
      <c r="J120" s="1">
        <f>YEAR(ExpenseTable[[#This Row],[Date]])</f>
        <v>2025</v>
      </c>
    </row>
    <row r="121" spans="1:10" x14ac:dyDescent="0.35">
      <c r="A121" s="5">
        <v>45777</v>
      </c>
      <c r="B121" s="1" t="s">
        <v>7</v>
      </c>
      <c r="C121" s="1" t="s">
        <v>8</v>
      </c>
      <c r="D121" s="1">
        <v>100</v>
      </c>
      <c r="E121" s="1" t="s">
        <v>9</v>
      </c>
      <c r="F121" s="1" t="s">
        <v>69</v>
      </c>
      <c r="G121" s="1">
        <v>4000</v>
      </c>
      <c r="H121" s="1">
        <f>ExpenseTable[[#This Row],[Budget (₹)]] - ExpenseTable[[#This Row],[Amount (₹)]]</f>
        <v>3900</v>
      </c>
      <c r="I121" s="1" t="str">
        <f>IF(ExpenseTable[[#This Row],[Amount (₹)]] &gt; ExpenseTable[[#This Row],[Budget (₹)]], "Over Budget", "Within Budget")</f>
        <v>Within Budget</v>
      </c>
      <c r="J121" s="1">
        <f>YEAR(ExpenseTable[[#This Row],[Date]])</f>
        <v>2025</v>
      </c>
    </row>
    <row r="122" spans="1:10" x14ac:dyDescent="0.35">
      <c r="A122" s="5">
        <v>45778</v>
      </c>
      <c r="B122" s="1" t="s">
        <v>7</v>
      </c>
      <c r="C122" s="1" t="s">
        <v>32</v>
      </c>
      <c r="D122" s="1">
        <v>280</v>
      </c>
      <c r="E122" s="1" t="s">
        <v>13</v>
      </c>
      <c r="F122" s="1" t="s">
        <v>70</v>
      </c>
      <c r="G122" s="1">
        <v>4000</v>
      </c>
      <c r="H122" s="1">
        <f>ExpenseTable[[#This Row],[Budget (₹)]] - ExpenseTable[[#This Row],[Amount (₹)]]</f>
        <v>3720</v>
      </c>
      <c r="I122" s="1" t="str">
        <f>IF(ExpenseTable[[#This Row],[Amount (₹)]] &gt; ExpenseTable[[#This Row],[Budget (₹)]], "Over Budget", "Within Budget")</f>
        <v>Within Budget</v>
      </c>
      <c r="J122" s="1">
        <f>YEAR(ExpenseTable[[#This Row],[Date]])</f>
        <v>2025</v>
      </c>
    </row>
    <row r="123" spans="1:10" x14ac:dyDescent="0.35">
      <c r="A123" s="5">
        <v>45779</v>
      </c>
      <c r="B123" s="1" t="s">
        <v>14</v>
      </c>
      <c r="C123" s="1" t="s">
        <v>15</v>
      </c>
      <c r="D123" s="1">
        <v>800</v>
      </c>
      <c r="E123" s="1" t="s">
        <v>16</v>
      </c>
      <c r="F123" s="1" t="s">
        <v>70</v>
      </c>
      <c r="G123" s="1">
        <v>5000</v>
      </c>
      <c r="H123" s="1">
        <f>ExpenseTable[[#This Row],[Budget (₹)]] - ExpenseTable[[#This Row],[Amount (₹)]]</f>
        <v>4200</v>
      </c>
      <c r="I123" s="1" t="str">
        <f>IF(ExpenseTable[[#This Row],[Amount (₹)]] &gt; ExpenseTable[[#This Row],[Budget (₹)]], "Over Budget", "Within Budget")</f>
        <v>Within Budget</v>
      </c>
      <c r="J123" s="1">
        <f>YEAR(ExpenseTable[[#This Row],[Date]])</f>
        <v>2025</v>
      </c>
    </row>
    <row r="124" spans="1:10" x14ac:dyDescent="0.35">
      <c r="A124" s="5">
        <v>45780</v>
      </c>
      <c r="B124" s="1" t="s">
        <v>17</v>
      </c>
      <c r="C124" s="1" t="s">
        <v>64</v>
      </c>
      <c r="D124" s="1">
        <v>499</v>
      </c>
      <c r="E124" s="1" t="s">
        <v>13</v>
      </c>
      <c r="F124" s="1" t="s">
        <v>70</v>
      </c>
      <c r="G124" s="1">
        <v>2000</v>
      </c>
      <c r="H124" s="1">
        <f>ExpenseTable[[#This Row],[Budget (₹)]] - ExpenseTable[[#This Row],[Amount (₹)]]</f>
        <v>1501</v>
      </c>
      <c r="I124" s="1" t="str">
        <f>IF(ExpenseTable[[#This Row],[Amount (₹)]] &gt; ExpenseTable[[#This Row],[Budget (₹)]], "Over Budget", "Within Budget")</f>
        <v>Within Budget</v>
      </c>
      <c r="J124" s="1">
        <f>YEAR(ExpenseTable[[#This Row],[Date]])</f>
        <v>2025</v>
      </c>
    </row>
    <row r="125" spans="1:10" x14ac:dyDescent="0.35">
      <c r="A125" s="5">
        <v>45781</v>
      </c>
      <c r="B125" s="1" t="s">
        <v>19</v>
      </c>
      <c r="C125" s="1" t="s">
        <v>66</v>
      </c>
      <c r="D125" s="1">
        <v>1250</v>
      </c>
      <c r="E125" s="1" t="s">
        <v>16</v>
      </c>
      <c r="F125" s="1" t="s">
        <v>70</v>
      </c>
      <c r="G125" s="1">
        <v>2500</v>
      </c>
      <c r="H125" s="1">
        <f>ExpenseTable[[#This Row],[Budget (₹)]] - ExpenseTable[[#This Row],[Amount (₹)]]</f>
        <v>1250</v>
      </c>
      <c r="I125" s="1" t="str">
        <f>IF(ExpenseTable[[#This Row],[Amount (₹)]] &gt; ExpenseTable[[#This Row],[Budget (₹)]], "Over Budget", "Within Budget")</f>
        <v>Within Budget</v>
      </c>
      <c r="J125" s="1">
        <f>YEAR(ExpenseTable[[#This Row],[Date]])</f>
        <v>2025</v>
      </c>
    </row>
    <row r="126" spans="1:10" x14ac:dyDescent="0.35">
      <c r="A126" s="5">
        <v>45782</v>
      </c>
      <c r="B126" s="1" t="s">
        <v>21</v>
      </c>
      <c r="C126" s="1" t="s">
        <v>35</v>
      </c>
      <c r="D126" s="1">
        <v>1200</v>
      </c>
      <c r="E126" s="1" t="s">
        <v>9</v>
      </c>
      <c r="F126" s="1" t="s">
        <v>70</v>
      </c>
      <c r="G126" s="1">
        <v>3000</v>
      </c>
      <c r="H126" s="1">
        <f>ExpenseTable[[#This Row],[Budget (₹)]] - ExpenseTable[[#This Row],[Amount (₹)]]</f>
        <v>1800</v>
      </c>
      <c r="I126" s="1" t="str">
        <f>IF(ExpenseTable[[#This Row],[Amount (₹)]] &gt; ExpenseTable[[#This Row],[Budget (₹)]], "Over Budget", "Within Budget")</f>
        <v>Within Budget</v>
      </c>
      <c r="J126" s="1">
        <f>YEAR(ExpenseTable[[#This Row],[Date]])</f>
        <v>2025</v>
      </c>
    </row>
    <row r="127" spans="1:10" x14ac:dyDescent="0.35">
      <c r="A127" s="5">
        <v>45783</v>
      </c>
      <c r="B127" s="1" t="s">
        <v>27</v>
      </c>
      <c r="C127" s="1" t="s">
        <v>28</v>
      </c>
      <c r="D127" s="1">
        <v>350</v>
      </c>
      <c r="E127" s="1" t="s">
        <v>13</v>
      </c>
      <c r="F127" s="1" t="s">
        <v>70</v>
      </c>
      <c r="G127" s="1">
        <v>1500</v>
      </c>
      <c r="H127" s="1">
        <f>ExpenseTable[[#This Row],[Budget (₹)]] - ExpenseTable[[#This Row],[Amount (₹)]]</f>
        <v>1150</v>
      </c>
      <c r="I127" s="1" t="str">
        <f>IF(ExpenseTable[[#This Row],[Amount (₹)]] &gt; ExpenseTable[[#This Row],[Budget (₹)]], "Over Budget", "Within Budget")</f>
        <v>Within Budget</v>
      </c>
      <c r="J127" s="1">
        <f>YEAR(ExpenseTable[[#This Row],[Date]])</f>
        <v>2025</v>
      </c>
    </row>
    <row r="128" spans="1:10" x14ac:dyDescent="0.35">
      <c r="A128" s="5">
        <v>45784</v>
      </c>
      <c r="B128" s="1" t="s">
        <v>23</v>
      </c>
      <c r="C128" s="1" t="s">
        <v>24</v>
      </c>
      <c r="D128" s="1">
        <v>9000</v>
      </c>
      <c r="E128" s="1" t="s">
        <v>25</v>
      </c>
      <c r="F128" s="1" t="s">
        <v>70</v>
      </c>
      <c r="G128" s="1">
        <v>9000</v>
      </c>
      <c r="H128" s="1">
        <f>ExpenseTable[[#This Row],[Budget (₹)]] - ExpenseTable[[#This Row],[Amount (₹)]]</f>
        <v>0</v>
      </c>
      <c r="I128" s="1" t="str">
        <f>IF(ExpenseTable[[#This Row],[Amount (₹)]] &gt; ExpenseTable[[#This Row],[Budget (₹)]], "Over Budget", "Within Budget")</f>
        <v>Within Budget</v>
      </c>
      <c r="J128" s="1">
        <f>YEAR(ExpenseTable[[#This Row],[Date]])</f>
        <v>2025</v>
      </c>
    </row>
    <row r="129" spans="1:10" x14ac:dyDescent="0.35">
      <c r="A129" s="5">
        <v>45785</v>
      </c>
      <c r="B129" s="1" t="s">
        <v>7</v>
      </c>
      <c r="C129" s="1" t="s">
        <v>26</v>
      </c>
      <c r="D129" s="1">
        <v>500</v>
      </c>
      <c r="E129" s="1" t="s">
        <v>13</v>
      </c>
      <c r="F129" s="1" t="s">
        <v>70</v>
      </c>
      <c r="G129" s="1">
        <v>4000</v>
      </c>
      <c r="H129" s="1">
        <f>ExpenseTable[[#This Row],[Budget (₹)]] - ExpenseTable[[#This Row],[Amount (₹)]]</f>
        <v>3500</v>
      </c>
      <c r="I129" s="1" t="str">
        <f>IF(ExpenseTable[[#This Row],[Amount (₹)]] &gt; ExpenseTable[[#This Row],[Budget (₹)]], "Over Budget", "Within Budget")</f>
        <v>Within Budget</v>
      </c>
      <c r="J129" s="1">
        <f>YEAR(ExpenseTable[[#This Row],[Date]])</f>
        <v>2025</v>
      </c>
    </row>
    <row r="130" spans="1:10" x14ac:dyDescent="0.35">
      <c r="A130" s="5">
        <v>45786</v>
      </c>
      <c r="B130" s="1" t="s">
        <v>11</v>
      </c>
      <c r="C130" s="1" t="s">
        <v>49</v>
      </c>
      <c r="D130" s="1">
        <v>300</v>
      </c>
      <c r="E130" s="1" t="s">
        <v>13</v>
      </c>
      <c r="F130" s="1" t="s">
        <v>70</v>
      </c>
      <c r="G130" s="1">
        <v>1500</v>
      </c>
      <c r="H130" s="1">
        <f>ExpenseTable[[#This Row],[Budget (₹)]] - ExpenseTable[[#This Row],[Amount (₹)]]</f>
        <v>1200</v>
      </c>
      <c r="I130" s="1" t="str">
        <f>IF(ExpenseTable[[#This Row],[Amount (₹)]] &gt; ExpenseTable[[#This Row],[Budget (₹)]], "Over Budget", "Within Budget")</f>
        <v>Within Budget</v>
      </c>
      <c r="J130" s="1">
        <f>YEAR(ExpenseTable[[#This Row],[Date]])</f>
        <v>2025</v>
      </c>
    </row>
    <row r="131" spans="1:10" x14ac:dyDescent="0.35">
      <c r="A131" s="5">
        <v>45787</v>
      </c>
      <c r="B131" s="1" t="s">
        <v>14</v>
      </c>
      <c r="C131" s="1" t="s">
        <v>59</v>
      </c>
      <c r="D131" s="1">
        <v>2900</v>
      </c>
      <c r="E131" s="1" t="s">
        <v>16</v>
      </c>
      <c r="F131" s="1" t="s">
        <v>70</v>
      </c>
      <c r="G131" s="1">
        <v>5000</v>
      </c>
      <c r="H131" s="1">
        <f>ExpenseTable[[#This Row],[Budget (₹)]] - ExpenseTable[[#This Row],[Amount (₹)]]</f>
        <v>2100</v>
      </c>
      <c r="I131" s="1" t="str">
        <f>IF(ExpenseTable[[#This Row],[Amount (₹)]] &gt; ExpenseTable[[#This Row],[Budget (₹)]], "Over Budget", "Within Budget")</f>
        <v>Within Budget</v>
      </c>
      <c r="J131" s="1">
        <f>YEAR(ExpenseTable[[#This Row],[Date]])</f>
        <v>2025</v>
      </c>
    </row>
    <row r="132" spans="1:10" x14ac:dyDescent="0.35">
      <c r="A132" s="5">
        <v>45788</v>
      </c>
      <c r="B132" s="1" t="s">
        <v>19</v>
      </c>
      <c r="C132" s="1" t="s">
        <v>65</v>
      </c>
      <c r="D132" s="1">
        <v>900</v>
      </c>
      <c r="E132" s="1" t="s">
        <v>16</v>
      </c>
      <c r="F132" s="1" t="s">
        <v>70</v>
      </c>
      <c r="G132" s="1">
        <v>2500</v>
      </c>
      <c r="H132" s="1">
        <f>ExpenseTable[[#This Row],[Budget (₹)]] - ExpenseTable[[#This Row],[Amount (₹)]]</f>
        <v>1600</v>
      </c>
      <c r="I132" s="1" t="str">
        <f>IF(ExpenseTable[[#This Row],[Amount (₹)]] &gt; ExpenseTable[[#This Row],[Budget (₹)]], "Over Budget", "Within Budget")</f>
        <v>Within Budget</v>
      </c>
      <c r="J132" s="1">
        <f>YEAR(ExpenseTable[[#This Row],[Date]])</f>
        <v>2025</v>
      </c>
    </row>
    <row r="133" spans="1:10" x14ac:dyDescent="0.35">
      <c r="A133" s="5">
        <v>45789</v>
      </c>
      <c r="B133" s="1" t="s">
        <v>7</v>
      </c>
      <c r="C133" s="1" t="s">
        <v>36</v>
      </c>
      <c r="D133" s="1">
        <v>150</v>
      </c>
      <c r="E133" s="1" t="s">
        <v>9</v>
      </c>
      <c r="F133" s="1" t="s">
        <v>70</v>
      </c>
      <c r="G133" s="1">
        <v>4000</v>
      </c>
      <c r="H133" s="1">
        <f>ExpenseTable[[#This Row],[Budget (₹)]] - ExpenseTable[[#This Row],[Amount (₹)]]</f>
        <v>3850</v>
      </c>
      <c r="I133" s="1" t="str">
        <f>IF(ExpenseTable[[#This Row],[Amount (₹)]] &gt; ExpenseTable[[#This Row],[Budget (₹)]], "Over Budget", "Within Budget")</f>
        <v>Within Budget</v>
      </c>
      <c r="J133" s="1">
        <f>YEAR(ExpenseTable[[#This Row],[Date]])</f>
        <v>2025</v>
      </c>
    </row>
    <row r="134" spans="1:10" x14ac:dyDescent="0.35">
      <c r="A134" s="5">
        <v>45790</v>
      </c>
      <c r="B134" s="1" t="s">
        <v>21</v>
      </c>
      <c r="C134" s="1" t="s">
        <v>22</v>
      </c>
      <c r="D134" s="1">
        <v>1500</v>
      </c>
      <c r="E134" s="1" t="s">
        <v>16</v>
      </c>
      <c r="F134" s="1" t="s">
        <v>70</v>
      </c>
      <c r="G134" s="1">
        <v>3000</v>
      </c>
      <c r="H134" s="1">
        <f>ExpenseTable[[#This Row],[Budget (₹)]] - ExpenseTable[[#This Row],[Amount (₹)]]</f>
        <v>1500</v>
      </c>
      <c r="I134" s="1" t="str">
        <f>IF(ExpenseTable[[#This Row],[Amount (₹)]] &gt; ExpenseTable[[#This Row],[Budget (₹)]], "Over Budget", "Within Budget")</f>
        <v>Within Budget</v>
      </c>
      <c r="J134" s="1">
        <f>YEAR(ExpenseTable[[#This Row],[Date]])</f>
        <v>2025</v>
      </c>
    </row>
    <row r="135" spans="1:10" x14ac:dyDescent="0.35">
      <c r="A135" s="5">
        <v>45791</v>
      </c>
      <c r="B135" s="1" t="s">
        <v>17</v>
      </c>
      <c r="C135" s="1" t="s">
        <v>46</v>
      </c>
      <c r="D135" s="1">
        <v>900</v>
      </c>
      <c r="E135" s="1" t="s">
        <v>13</v>
      </c>
      <c r="F135" s="1" t="s">
        <v>70</v>
      </c>
      <c r="G135" s="1">
        <v>2000</v>
      </c>
      <c r="H135" s="1">
        <f>ExpenseTable[[#This Row],[Budget (₹)]] - ExpenseTable[[#This Row],[Amount (₹)]]</f>
        <v>1100</v>
      </c>
      <c r="I135" s="1" t="str">
        <f>IF(ExpenseTable[[#This Row],[Amount (₹)]] &gt; ExpenseTable[[#This Row],[Budget (₹)]], "Over Budget", "Within Budget")</f>
        <v>Within Budget</v>
      </c>
      <c r="J135" s="1">
        <f>YEAR(ExpenseTable[[#This Row],[Date]])</f>
        <v>2025</v>
      </c>
    </row>
    <row r="136" spans="1:10" x14ac:dyDescent="0.35">
      <c r="A136" s="5">
        <v>45792</v>
      </c>
      <c r="B136" s="1" t="s">
        <v>27</v>
      </c>
      <c r="C136" s="1" t="s">
        <v>40</v>
      </c>
      <c r="D136" s="1">
        <v>800</v>
      </c>
      <c r="E136" s="1" t="s">
        <v>13</v>
      </c>
      <c r="F136" s="1" t="s">
        <v>70</v>
      </c>
      <c r="G136" s="1">
        <v>1500</v>
      </c>
      <c r="H136" s="1">
        <f>ExpenseTable[[#This Row],[Budget (₹)]] - ExpenseTable[[#This Row],[Amount (₹)]]</f>
        <v>700</v>
      </c>
      <c r="I136" s="1" t="str">
        <f>IF(ExpenseTable[[#This Row],[Amount (₹)]] &gt; ExpenseTable[[#This Row],[Budget (₹)]], "Over Budget", "Within Budget")</f>
        <v>Within Budget</v>
      </c>
      <c r="J136" s="1">
        <f>YEAR(ExpenseTable[[#This Row],[Date]])</f>
        <v>2025</v>
      </c>
    </row>
    <row r="137" spans="1:10" x14ac:dyDescent="0.35">
      <c r="A137" s="5">
        <v>45793</v>
      </c>
      <c r="B137" s="1" t="s">
        <v>14</v>
      </c>
      <c r="C137" s="1" t="s">
        <v>44</v>
      </c>
      <c r="D137" s="1">
        <v>400</v>
      </c>
      <c r="E137" s="1" t="s">
        <v>9</v>
      </c>
      <c r="F137" s="1" t="s">
        <v>70</v>
      </c>
      <c r="G137" s="1">
        <v>5000</v>
      </c>
      <c r="H137" s="1">
        <f>ExpenseTable[[#This Row],[Budget (₹)]] - ExpenseTable[[#This Row],[Amount (₹)]]</f>
        <v>4600</v>
      </c>
      <c r="I137" s="1" t="str">
        <f>IF(ExpenseTable[[#This Row],[Amount (₹)]] &gt; ExpenseTable[[#This Row],[Budget (₹)]], "Over Budget", "Within Budget")</f>
        <v>Within Budget</v>
      </c>
      <c r="J137" s="1">
        <f>YEAR(ExpenseTable[[#This Row],[Date]])</f>
        <v>2025</v>
      </c>
    </row>
    <row r="138" spans="1:10" x14ac:dyDescent="0.35">
      <c r="A138" s="5">
        <v>45794</v>
      </c>
      <c r="B138" s="1" t="s">
        <v>19</v>
      </c>
      <c r="C138" s="1" t="s">
        <v>38</v>
      </c>
      <c r="D138" s="1">
        <v>600</v>
      </c>
      <c r="E138" s="1" t="s">
        <v>16</v>
      </c>
      <c r="F138" s="1" t="s">
        <v>70</v>
      </c>
      <c r="G138" s="1">
        <v>2500</v>
      </c>
      <c r="H138" s="1">
        <f>ExpenseTable[[#This Row],[Budget (₹)]] - ExpenseTable[[#This Row],[Amount (₹)]]</f>
        <v>1900</v>
      </c>
      <c r="I138" s="1" t="str">
        <f>IF(ExpenseTable[[#This Row],[Amount (₹)]] &gt; ExpenseTable[[#This Row],[Budget (₹)]], "Over Budget", "Within Budget")</f>
        <v>Within Budget</v>
      </c>
      <c r="J138" s="1">
        <f>YEAR(ExpenseTable[[#This Row],[Date]])</f>
        <v>2025</v>
      </c>
    </row>
    <row r="139" spans="1:10" x14ac:dyDescent="0.35">
      <c r="A139" s="5">
        <v>45795</v>
      </c>
      <c r="B139" s="1" t="s">
        <v>7</v>
      </c>
      <c r="C139" s="1" t="s">
        <v>32</v>
      </c>
      <c r="D139" s="1">
        <v>250</v>
      </c>
      <c r="E139" s="1" t="s">
        <v>13</v>
      </c>
      <c r="F139" s="1" t="s">
        <v>70</v>
      </c>
      <c r="G139" s="1">
        <v>4000</v>
      </c>
      <c r="H139" s="1">
        <f>ExpenseTable[[#This Row],[Budget (₹)]] - ExpenseTable[[#This Row],[Amount (₹)]]</f>
        <v>3750</v>
      </c>
      <c r="I139" s="1" t="str">
        <f>IF(ExpenseTable[[#This Row],[Amount (₹)]] &gt; ExpenseTable[[#This Row],[Budget (₹)]], "Over Budget", "Within Budget")</f>
        <v>Within Budget</v>
      </c>
      <c r="J139" s="1">
        <f>YEAR(ExpenseTable[[#This Row],[Date]])</f>
        <v>2025</v>
      </c>
    </row>
    <row r="140" spans="1:10" x14ac:dyDescent="0.35">
      <c r="A140" s="5">
        <v>45796</v>
      </c>
      <c r="B140" s="1" t="s">
        <v>11</v>
      </c>
      <c r="C140" s="1" t="s">
        <v>39</v>
      </c>
      <c r="D140" s="1">
        <v>1200</v>
      </c>
      <c r="E140" s="1" t="s">
        <v>13</v>
      </c>
      <c r="F140" s="1" t="s">
        <v>70</v>
      </c>
      <c r="G140" s="1">
        <v>1500</v>
      </c>
      <c r="H140" s="1">
        <f>ExpenseTable[[#This Row],[Budget (₹)]] - ExpenseTable[[#This Row],[Amount (₹)]]</f>
        <v>300</v>
      </c>
      <c r="I140" s="1" t="str">
        <f>IF(ExpenseTable[[#This Row],[Amount (₹)]] &gt; ExpenseTable[[#This Row],[Budget (₹)]], "Over Budget", "Within Budget")</f>
        <v>Within Budget</v>
      </c>
      <c r="J140" s="1">
        <f>YEAR(ExpenseTable[[#This Row],[Date]])</f>
        <v>2025</v>
      </c>
    </row>
    <row r="141" spans="1:10" x14ac:dyDescent="0.35">
      <c r="A141" s="5">
        <v>45797</v>
      </c>
      <c r="B141" s="1" t="s">
        <v>23</v>
      </c>
      <c r="C141" s="1" t="s">
        <v>24</v>
      </c>
      <c r="D141" s="1">
        <v>9000</v>
      </c>
      <c r="E141" s="1" t="s">
        <v>25</v>
      </c>
      <c r="F141" s="1" t="s">
        <v>70</v>
      </c>
      <c r="G141" s="1">
        <v>9000</v>
      </c>
      <c r="H141" s="1">
        <f>ExpenseTable[[#This Row],[Budget (₹)]] - ExpenseTable[[#This Row],[Amount (₹)]]</f>
        <v>0</v>
      </c>
      <c r="I141" s="1" t="str">
        <f>IF(ExpenseTable[[#This Row],[Amount (₹)]] &gt; ExpenseTable[[#This Row],[Budget (₹)]], "Over Budget", "Within Budget")</f>
        <v>Within Budget</v>
      </c>
      <c r="J141" s="1">
        <f>YEAR(ExpenseTable[[#This Row],[Date]])</f>
        <v>2025</v>
      </c>
    </row>
  </sheetData>
  <conditionalFormatting sqref="H2:H141">
    <cfRule type="dataBar" priority="1">
      <dataBar>
        <cfvo type="min"/>
        <cfvo type="max"/>
        <color rgb="FF63C384"/>
      </dataBar>
      <extLst>
        <ext xmlns:x14="http://schemas.microsoft.com/office/spreadsheetml/2009/9/main" uri="{B025F937-C7B1-47D3-B67F-A62EFF666E3E}">
          <x14:id>{7B1CF876-F712-44CC-A2E5-618462E99AEB}</x14:id>
        </ext>
      </extLst>
    </cfRule>
  </conditionalFormatting>
  <conditionalFormatting sqref="I2:I141">
    <cfRule type="containsText" dxfId="2" priority="2" operator="containsText" text="Over Budget">
      <formula>NOT(ISERROR(SEARCH("Over Budget",I2)))</formula>
    </cfRule>
    <cfRule type="containsText" dxfId="1" priority="3" operator="containsText" text="Within Budget">
      <formula>NOT(ISERROR(SEARCH("Within Budget",I2)))</formula>
    </cfRule>
    <cfRule type="containsText" dxfId="0" priority="4" operator="containsText" text="Over Budget">
      <formula>NOT(ISERROR(SEARCH("Over Budget",I2)))</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B1CF876-F712-44CC-A2E5-618462E99AEB}">
            <x14:dataBar minLength="0" maxLength="100" border="1" negativeBarBorderColorSameAsPositive="0">
              <x14:cfvo type="autoMin"/>
              <x14:cfvo type="autoMax"/>
              <x14:borderColor rgb="FF63C384"/>
              <x14:negativeFillColor rgb="FFFF0000"/>
              <x14:negativeBorderColor rgb="FFFF0000"/>
              <x14:axisColor rgb="FF000000"/>
            </x14:dataBar>
          </x14:cfRule>
          <xm:sqref>H2:H141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5F7E-B174-4052-A966-C934C38ACC78}">
  <dimension ref="A1:AU72"/>
  <sheetViews>
    <sheetView zoomScale="59" zoomScaleNormal="99" workbookViewId="0">
      <selection activeCell="C9" sqref="C9"/>
    </sheetView>
  </sheetViews>
  <sheetFormatPr defaultRowHeight="14.5" x14ac:dyDescent="0.35"/>
  <cols>
    <col min="1" max="1" width="19.6328125" customWidth="1"/>
    <col min="2" max="2" width="25.36328125" customWidth="1"/>
    <col min="3" max="3" width="20.6328125" customWidth="1"/>
  </cols>
  <sheetData>
    <row r="1" spans="1:47" ht="23.5" x14ac:dyDescent="0.55000000000000004">
      <c r="A1" s="27" t="s">
        <v>93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19"/>
      <c r="AE1" s="19"/>
      <c r="AF1" s="19"/>
      <c r="AG1" s="19"/>
      <c r="AH1" s="19"/>
      <c r="AI1" s="19"/>
      <c r="AJ1" s="19"/>
      <c r="AK1" s="19"/>
      <c r="AL1" s="19"/>
      <c r="AM1" s="19"/>
      <c r="AN1" s="19"/>
      <c r="AO1" s="19"/>
      <c r="AP1" s="19"/>
      <c r="AQ1" s="19"/>
      <c r="AR1" s="19"/>
      <c r="AS1" s="19"/>
      <c r="AT1" s="19"/>
      <c r="AU1" s="19"/>
    </row>
    <row r="2" spans="1:47" x14ac:dyDescent="0.35">
      <c r="A2" s="16" t="s">
        <v>78</v>
      </c>
      <c r="B2" s="17" t="s">
        <v>83</v>
      </c>
      <c r="C2" s="18" t="s">
        <v>2</v>
      </c>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row>
    <row r="3" spans="1:47" x14ac:dyDescent="0.35">
      <c r="A3" s="20" t="s">
        <v>79</v>
      </c>
      <c r="B3" s="21">
        <f>SUM(ExpenseTable[Amount (₹)])</f>
        <v>196282</v>
      </c>
      <c r="C3" s="22" t="s">
        <v>84</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row>
    <row r="4" spans="1:47" x14ac:dyDescent="0.35">
      <c r="A4" s="20" t="s">
        <v>80</v>
      </c>
      <c r="B4" s="21">
        <f>AVERAGE(ExpenseTable[Amount (₹)])</f>
        <v>1402.0142857142857</v>
      </c>
      <c r="C4" s="23" t="s">
        <v>85</v>
      </c>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row>
    <row r="5" spans="1:47" ht="26" x14ac:dyDescent="0.35">
      <c r="A5" s="20" t="s">
        <v>81</v>
      </c>
      <c r="B5" s="21" t="str">
        <f>INDEX(ExpenseTable[Category],MATCH(MAX(ExpenseTable[Amount (₹)]),ExpenseTable[Amount (₹)],0))</f>
        <v>Rent</v>
      </c>
      <c r="C5" s="23" t="s">
        <v>86</v>
      </c>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row>
    <row r="6" spans="1:47" x14ac:dyDescent="0.35">
      <c r="A6" s="20" t="s">
        <v>82</v>
      </c>
      <c r="B6" s="21">
        <f>SUM(ExpenseTable[Budget (₹)])</f>
        <v>469000</v>
      </c>
      <c r="C6" s="23" t="s">
        <v>87</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row>
    <row r="7" spans="1:47" ht="26" x14ac:dyDescent="0.35">
      <c r="A7" s="24" t="s">
        <v>71</v>
      </c>
      <c r="B7" s="25">
        <f>SUM(ExpenseTable[Budget (₹)]) - SUM(ExpenseTable[Amount (₹)])</f>
        <v>272718</v>
      </c>
      <c r="C7" s="26" t="s">
        <v>88</v>
      </c>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row>
    <row r="8" spans="1:47" x14ac:dyDescent="0.3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row>
    <row r="9" spans="1:47" x14ac:dyDescent="0.3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row>
    <row r="10" spans="1:47" x14ac:dyDescent="0.3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row>
    <row r="11" spans="1:47" x14ac:dyDescent="0.3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row>
    <row r="12" spans="1:47" x14ac:dyDescent="0.3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row>
    <row r="13" spans="1:47" x14ac:dyDescent="0.3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spans="1:47" x14ac:dyDescent="0.3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row>
    <row r="15" spans="1:47" x14ac:dyDescent="0.3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row>
    <row r="16" spans="1:47" x14ac:dyDescent="0.3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row>
    <row r="17" spans="1:47" x14ac:dyDescent="0.3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row>
    <row r="18" spans="1:47"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row>
    <row r="19" spans="1:47" x14ac:dyDescent="0.3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row>
    <row r="20" spans="1:47" x14ac:dyDescent="0.3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row>
    <row r="21" spans="1:47" x14ac:dyDescent="0.3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row>
    <row r="22" spans="1:47" x14ac:dyDescent="0.3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row>
    <row r="23" spans="1:47"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row>
    <row r="24" spans="1:47" x14ac:dyDescent="0.3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row>
    <row r="25" spans="1:47" x14ac:dyDescent="0.3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spans="1:47" x14ac:dyDescent="0.3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row>
    <row r="27" spans="1:47"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row>
    <row r="28" spans="1:47"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row>
    <row r="29" spans="1:47"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row>
    <row r="30" spans="1:47" x14ac:dyDescent="0.3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row>
    <row r="31" spans="1:47"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row>
    <row r="32" spans="1:47"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row>
    <row r="33" spans="1:47"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row>
    <row r="34" spans="1:47"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spans="1:47"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row>
    <row r="36" spans="1:47"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row>
    <row r="37" spans="1:47"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row>
    <row r="38" spans="1:47"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row>
    <row r="39" spans="1:47"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row>
    <row r="40" spans="1:47"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row>
    <row r="41" spans="1:47"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row>
    <row r="42" spans="1:47"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row>
    <row r="43" spans="1:47"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row>
    <row r="44" spans="1:47"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row>
    <row r="45" spans="1:47"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row>
    <row r="46" spans="1:47"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row>
    <row r="47" spans="1:47"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row>
    <row r="48" spans="1:47"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row>
    <row r="49" spans="1:47"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row>
    <row r="50" spans="1:47"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row>
    <row r="51" spans="1:47"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row>
    <row r="52" spans="1:47"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row>
    <row r="53" spans="1:47"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row>
    <row r="54" spans="1:47"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row>
    <row r="55" spans="1:47"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row>
    <row r="56" spans="1:47"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row>
    <row r="57" spans="1:47"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row>
    <row r="58" spans="1:47"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row>
    <row r="59" spans="1:47"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row>
    <row r="60" spans="1:47"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row>
    <row r="61" spans="1:47"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row>
    <row r="62" spans="1:47"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row>
    <row r="63" spans="1:47"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row>
    <row r="64" spans="1:47"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row>
    <row r="65" spans="1:47"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row>
    <row r="66" spans="1:47"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row>
    <row r="67" spans="1:47"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row>
    <row r="68" spans="1:47"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row>
    <row r="69" spans="1:47"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row>
    <row r="70" spans="1:47"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row>
    <row r="71" spans="1:47"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row>
    <row r="72" spans="1:47"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row>
  </sheetData>
  <mergeCells count="1">
    <mergeCell ref="A1:AC1"/>
  </mergeCells>
  <conditionalFormatting sqref="A2:C7">
    <cfRule type="colorScale" priority="1">
      <colorScale>
        <cfvo type="formula" val="$B$6"/>
        <cfvo type="formula" val="$B$6"/>
        <color rgb="FF00B050"/>
        <color rgb="FFC00000"/>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CC91-6C2E-4FE0-853B-ADEEEB3C49D1}">
  <dimension ref="A1:Q51"/>
  <sheetViews>
    <sheetView showGridLines="0" zoomScale="33" zoomScaleNormal="84" workbookViewId="0">
      <selection activeCell="B4" sqref="B4"/>
    </sheetView>
  </sheetViews>
  <sheetFormatPr defaultRowHeight="14.5" x14ac:dyDescent="0.35"/>
  <cols>
    <col min="1" max="1" width="42.1796875" customWidth="1"/>
    <col min="2" max="2" width="47.453125" customWidth="1"/>
    <col min="3" max="3" width="39.26953125" customWidth="1"/>
    <col min="4" max="4" width="20.36328125" customWidth="1"/>
    <col min="5" max="5" width="17.26953125" customWidth="1"/>
    <col min="15" max="15" width="23.7265625" bestFit="1" customWidth="1"/>
    <col min="16" max="16" width="21.453125" bestFit="1" customWidth="1"/>
    <col min="17" max="17" width="20.6328125" bestFit="1" customWidth="1"/>
  </cols>
  <sheetData>
    <row r="1" spans="1:16" ht="18.5" x14ac:dyDescent="0.45">
      <c r="A1" s="6"/>
      <c r="B1" s="6"/>
      <c r="C1" s="6"/>
      <c r="D1" s="6"/>
      <c r="E1" s="6"/>
      <c r="O1" s="15" t="s">
        <v>89</v>
      </c>
    </row>
    <row r="2" spans="1:16" ht="22.5" x14ac:dyDescent="0.45">
      <c r="A2" s="7" t="s">
        <v>78</v>
      </c>
      <c r="B2" s="7" t="s">
        <v>83</v>
      </c>
      <c r="C2" s="8" t="s">
        <v>2</v>
      </c>
      <c r="O2" s="12" t="s">
        <v>74</v>
      </c>
      <c r="P2" s="13" t="s">
        <v>76</v>
      </c>
    </row>
    <row r="3" spans="1:16" ht="23" x14ac:dyDescent="0.45">
      <c r="A3" s="9" t="s">
        <v>79</v>
      </c>
      <c r="B3" s="10">
        <f>SUM(ExpenseTable[Amount (₹)])</f>
        <v>196282</v>
      </c>
      <c r="C3" s="11" t="s">
        <v>84</v>
      </c>
      <c r="O3" s="13" t="s">
        <v>17</v>
      </c>
      <c r="P3" s="13">
        <v>10092</v>
      </c>
    </row>
    <row r="4" spans="1:16" ht="23" x14ac:dyDescent="0.45">
      <c r="A4" s="9" t="s">
        <v>80</v>
      </c>
      <c r="B4" s="10">
        <f>AVERAGE(ExpenseTable[Amount (₹)])</f>
        <v>1402.0142857142857</v>
      </c>
      <c r="C4" s="9" t="s">
        <v>85</v>
      </c>
      <c r="O4" s="13" t="s">
        <v>7</v>
      </c>
      <c r="P4" s="13">
        <v>8500</v>
      </c>
    </row>
    <row r="5" spans="1:16" ht="23" x14ac:dyDescent="0.45">
      <c r="A5" s="9" t="s">
        <v>81</v>
      </c>
      <c r="B5" s="10" t="str">
        <f>INDEX(ExpenseTable[Category],MATCH(MAX(ExpenseTable[Amount (₹)]),ExpenseTable[Amount (₹)],0))</f>
        <v>Rent</v>
      </c>
      <c r="C5" s="9" t="s">
        <v>86</v>
      </c>
      <c r="O5" s="13" t="s">
        <v>14</v>
      </c>
      <c r="P5" s="13">
        <v>22950</v>
      </c>
    </row>
    <row r="6" spans="1:16" ht="23" x14ac:dyDescent="0.45">
      <c r="A6" s="9" t="s">
        <v>82</v>
      </c>
      <c r="B6" s="10">
        <f>SUM(ExpenseTable[Budget (₹)])</f>
        <v>469000</v>
      </c>
      <c r="C6" s="9" t="s">
        <v>87</v>
      </c>
      <c r="O6" s="13" t="s">
        <v>27</v>
      </c>
      <c r="P6" s="13">
        <v>10900</v>
      </c>
    </row>
    <row r="7" spans="1:16" ht="23" x14ac:dyDescent="0.45">
      <c r="A7" s="9" t="s">
        <v>71</v>
      </c>
      <c r="B7" s="11">
        <f>SUM(ExpenseTable[Budget (₹)]) - SUM(ExpenseTable[Amount (₹)])</f>
        <v>272718</v>
      </c>
      <c r="C7" s="9" t="s">
        <v>88</v>
      </c>
      <c r="O7" s="13" t="s">
        <v>23</v>
      </c>
      <c r="P7" s="13">
        <v>93500</v>
      </c>
    </row>
    <row r="8" spans="1:16" ht="18.5" x14ac:dyDescent="0.45">
      <c r="O8" s="13" t="s">
        <v>21</v>
      </c>
      <c r="P8" s="13">
        <v>21200</v>
      </c>
    </row>
    <row r="9" spans="1:16" ht="18.5" x14ac:dyDescent="0.45">
      <c r="O9" s="13" t="s">
        <v>11</v>
      </c>
      <c r="P9" s="13">
        <v>10990</v>
      </c>
    </row>
    <row r="10" spans="1:16" ht="18.5" x14ac:dyDescent="0.45">
      <c r="O10" s="13" t="s">
        <v>19</v>
      </c>
      <c r="P10" s="13">
        <v>18150</v>
      </c>
    </row>
    <row r="11" spans="1:16" ht="18.5" x14ac:dyDescent="0.45">
      <c r="O11" s="13" t="s">
        <v>75</v>
      </c>
      <c r="P11" s="13">
        <v>196282</v>
      </c>
    </row>
    <row r="18" spans="15:16" ht="18.5" x14ac:dyDescent="0.45">
      <c r="O18" s="14" t="s">
        <v>90</v>
      </c>
    </row>
    <row r="19" spans="15:16" ht="18.5" x14ac:dyDescent="0.45">
      <c r="O19" s="12" t="s">
        <v>74</v>
      </c>
      <c r="P19" s="13" t="s">
        <v>76</v>
      </c>
    </row>
    <row r="20" spans="15:16" ht="18.5" x14ac:dyDescent="0.45">
      <c r="O20" s="13" t="s">
        <v>69</v>
      </c>
      <c r="P20" s="13">
        <v>40378</v>
      </c>
    </row>
    <row r="21" spans="15:16" ht="18.5" x14ac:dyDescent="0.45">
      <c r="O21" s="13" t="s">
        <v>70</v>
      </c>
      <c r="P21" s="13">
        <v>32779</v>
      </c>
    </row>
    <row r="22" spans="15:16" ht="18.5" x14ac:dyDescent="0.45">
      <c r="O22" s="13" t="s">
        <v>75</v>
      </c>
      <c r="P22" s="13">
        <v>73157</v>
      </c>
    </row>
    <row r="23" spans="15:16" ht="18.5" x14ac:dyDescent="0.45"/>
    <row r="24" spans="15:16" ht="18.5" x14ac:dyDescent="0.45"/>
    <row r="25" spans="15:16" ht="18.5" x14ac:dyDescent="0.45"/>
    <row r="29" spans="15:16" ht="18.5" x14ac:dyDescent="0.45">
      <c r="O29" s="14" t="s">
        <v>91</v>
      </c>
    </row>
    <row r="30" spans="15:16" ht="18.5" x14ac:dyDescent="0.45">
      <c r="O30" s="12" t="s">
        <v>74</v>
      </c>
      <c r="P30" s="13" t="s">
        <v>76</v>
      </c>
    </row>
    <row r="31" spans="15:16" ht="18.5" x14ac:dyDescent="0.45">
      <c r="O31" s="13" t="s">
        <v>25</v>
      </c>
      <c r="P31" s="13">
        <v>93500</v>
      </c>
    </row>
    <row r="32" spans="15:16" ht="18.5" x14ac:dyDescent="0.45">
      <c r="O32" s="13" t="s">
        <v>16</v>
      </c>
      <c r="P32" s="13">
        <v>55500</v>
      </c>
    </row>
    <row r="33" spans="15:17" ht="18.5" x14ac:dyDescent="0.45">
      <c r="O33" s="13" t="s">
        <v>9</v>
      </c>
      <c r="P33" s="13">
        <v>16470</v>
      </c>
    </row>
    <row r="34" spans="15:17" ht="18.5" x14ac:dyDescent="0.45">
      <c r="O34" s="13" t="s">
        <v>13</v>
      </c>
      <c r="P34" s="13">
        <v>30812</v>
      </c>
    </row>
    <row r="35" spans="15:17" ht="18.5" x14ac:dyDescent="0.45">
      <c r="O35" s="13" t="s">
        <v>75</v>
      </c>
      <c r="P35" s="13">
        <v>196282</v>
      </c>
    </row>
    <row r="41" spans="15:17" ht="18.5" x14ac:dyDescent="0.45">
      <c r="O41" s="14" t="s">
        <v>92</v>
      </c>
    </row>
    <row r="42" spans="15:17" ht="18.5" x14ac:dyDescent="0.45">
      <c r="O42" s="12" t="s">
        <v>74</v>
      </c>
      <c r="P42" s="13" t="s">
        <v>76</v>
      </c>
      <c r="Q42" s="13" t="s">
        <v>77</v>
      </c>
    </row>
    <row r="43" spans="15:17" ht="18.5" x14ac:dyDescent="0.45">
      <c r="O43" s="13" t="s">
        <v>17</v>
      </c>
      <c r="P43" s="13">
        <v>10092</v>
      </c>
      <c r="Q43" s="13">
        <v>34000</v>
      </c>
    </row>
    <row r="44" spans="15:17" ht="18.5" x14ac:dyDescent="0.45">
      <c r="O44" s="13" t="s">
        <v>7</v>
      </c>
      <c r="P44" s="13">
        <v>8500</v>
      </c>
      <c r="Q44" s="13">
        <v>108000</v>
      </c>
    </row>
    <row r="45" spans="15:17" ht="18.5" x14ac:dyDescent="0.45">
      <c r="O45" s="13" t="s">
        <v>14</v>
      </c>
      <c r="P45" s="13">
        <v>22950</v>
      </c>
      <c r="Q45" s="13">
        <v>95000</v>
      </c>
    </row>
    <row r="46" spans="15:17" ht="18.5" x14ac:dyDescent="0.45">
      <c r="O46" s="13" t="s">
        <v>27</v>
      </c>
      <c r="P46" s="13">
        <v>10900</v>
      </c>
      <c r="Q46" s="13">
        <v>25500</v>
      </c>
    </row>
    <row r="47" spans="15:17" ht="18.5" x14ac:dyDescent="0.45">
      <c r="O47" s="13" t="s">
        <v>23</v>
      </c>
      <c r="P47" s="13">
        <v>93500</v>
      </c>
      <c r="Q47" s="13">
        <v>90000</v>
      </c>
    </row>
    <row r="48" spans="15:17" ht="18.5" x14ac:dyDescent="0.45">
      <c r="O48" s="13" t="s">
        <v>21</v>
      </c>
      <c r="P48" s="13">
        <v>21200</v>
      </c>
      <c r="Q48" s="13">
        <v>45000</v>
      </c>
    </row>
    <row r="49" spans="15:17" ht="18.5" x14ac:dyDescent="0.45">
      <c r="O49" s="13" t="s">
        <v>11</v>
      </c>
      <c r="P49" s="13">
        <v>10990</v>
      </c>
      <c r="Q49" s="13">
        <v>24000</v>
      </c>
    </row>
    <row r="50" spans="15:17" ht="18.5" x14ac:dyDescent="0.45">
      <c r="O50" s="13" t="s">
        <v>19</v>
      </c>
      <c r="P50" s="13">
        <v>18150</v>
      </c>
      <c r="Q50" s="13">
        <v>47500</v>
      </c>
    </row>
    <row r="51" spans="15:17" ht="18.5" x14ac:dyDescent="0.45">
      <c r="O51" s="13" t="s">
        <v>75</v>
      </c>
      <c r="P51" s="13">
        <v>196282</v>
      </c>
      <c r="Q51" s="13">
        <v>469000</v>
      </c>
    </row>
  </sheetData>
  <conditionalFormatting sqref="A2:C7">
    <cfRule type="colorScale" priority="1">
      <colorScale>
        <cfvo type="formula" val="$B$6"/>
        <cfvo type="formula" val="$B$6"/>
        <color rgb="FF00B050"/>
        <color rgb="FFC00000"/>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F6F0-91E7-446D-BEC2-FA7289D9BCD8}">
  <dimension ref="A3:B12"/>
  <sheetViews>
    <sheetView zoomScale="73" workbookViewId="0">
      <selection activeCell="L20" sqref="L20"/>
    </sheetView>
  </sheetViews>
  <sheetFormatPr defaultRowHeight="14.5" x14ac:dyDescent="0.35"/>
  <cols>
    <col min="1" max="1" width="12.90625" bestFit="1" customWidth="1"/>
    <col min="2" max="2" width="16.7265625" bestFit="1" customWidth="1"/>
  </cols>
  <sheetData>
    <row r="3" spans="1:2" x14ac:dyDescent="0.35">
      <c r="A3" s="3" t="s">
        <v>74</v>
      </c>
      <c r="B3" t="s">
        <v>76</v>
      </c>
    </row>
    <row r="4" spans="1:2" x14ac:dyDescent="0.35">
      <c r="A4" s="4" t="s">
        <v>17</v>
      </c>
      <c r="B4" s="28">
        <v>10092</v>
      </c>
    </row>
    <row r="5" spans="1:2" x14ac:dyDescent="0.35">
      <c r="A5" s="4" t="s">
        <v>7</v>
      </c>
      <c r="B5" s="28">
        <v>8500</v>
      </c>
    </row>
    <row r="6" spans="1:2" x14ac:dyDescent="0.35">
      <c r="A6" s="4" t="s">
        <v>14</v>
      </c>
      <c r="B6" s="28">
        <v>22950</v>
      </c>
    </row>
    <row r="7" spans="1:2" x14ac:dyDescent="0.35">
      <c r="A7" s="4" t="s">
        <v>27</v>
      </c>
      <c r="B7" s="28">
        <v>10900</v>
      </c>
    </row>
    <row r="8" spans="1:2" x14ac:dyDescent="0.35">
      <c r="A8" s="4" t="s">
        <v>23</v>
      </c>
      <c r="B8" s="28">
        <v>93500</v>
      </c>
    </row>
    <row r="9" spans="1:2" x14ac:dyDescent="0.35">
      <c r="A9" s="4" t="s">
        <v>21</v>
      </c>
      <c r="B9" s="28">
        <v>21200</v>
      </c>
    </row>
    <row r="10" spans="1:2" x14ac:dyDescent="0.35">
      <c r="A10" s="4" t="s">
        <v>11</v>
      </c>
      <c r="B10" s="28">
        <v>10990</v>
      </c>
    </row>
    <row r="11" spans="1:2" x14ac:dyDescent="0.35">
      <c r="A11" s="4" t="s">
        <v>19</v>
      </c>
      <c r="B11" s="28">
        <v>18150</v>
      </c>
    </row>
    <row r="12" spans="1:2" x14ac:dyDescent="0.35">
      <c r="A12" s="4" t="s">
        <v>75</v>
      </c>
      <c r="B12" s="28">
        <v>196282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3E690-AB54-4726-BB5C-A0615B3A0F40}">
  <dimension ref="A3:B9"/>
  <sheetViews>
    <sheetView workbookViewId="0">
      <selection activeCell="B6" sqref="A3:B9"/>
    </sheetView>
  </sheetViews>
  <sheetFormatPr defaultRowHeight="14.5" x14ac:dyDescent="0.35"/>
  <cols>
    <col min="1" max="1" width="12.36328125" bestFit="1" customWidth="1"/>
    <col min="2" max="2" width="16.7265625" bestFit="1" customWidth="1"/>
  </cols>
  <sheetData>
    <row r="3" spans="1:2" x14ac:dyDescent="0.35">
      <c r="A3" s="3" t="s">
        <v>74</v>
      </c>
      <c r="B3" t="s">
        <v>76</v>
      </c>
    </row>
    <row r="4" spans="1:2" x14ac:dyDescent="0.35">
      <c r="A4" s="4" t="s">
        <v>10</v>
      </c>
      <c r="B4" s="28">
        <v>42898</v>
      </c>
    </row>
    <row r="5" spans="1:2" x14ac:dyDescent="0.35">
      <c r="A5" s="4" t="s">
        <v>48</v>
      </c>
      <c r="B5" s="28">
        <v>40979</v>
      </c>
    </row>
    <row r="6" spans="1:2" x14ac:dyDescent="0.35">
      <c r="A6" s="4" t="s">
        <v>63</v>
      </c>
      <c r="B6" s="28">
        <v>39248</v>
      </c>
    </row>
    <row r="7" spans="1:2" x14ac:dyDescent="0.35">
      <c r="A7" s="4" t="s">
        <v>69</v>
      </c>
      <c r="B7" s="28">
        <v>40378</v>
      </c>
    </row>
    <row r="8" spans="1:2" x14ac:dyDescent="0.35">
      <c r="A8" s="4" t="s">
        <v>70</v>
      </c>
      <c r="B8" s="28">
        <v>32779</v>
      </c>
    </row>
    <row r="9" spans="1:2" x14ac:dyDescent="0.35">
      <c r="A9" s="4" t="s">
        <v>75</v>
      </c>
      <c r="B9" s="28">
        <v>196282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B85E-CD01-4959-9CE1-95C7A5DA40DE}">
  <dimension ref="A3:B8"/>
  <sheetViews>
    <sheetView topLeftCell="A2" workbookViewId="0">
      <selection activeCell="B6" sqref="A3:B8"/>
    </sheetView>
  </sheetViews>
  <sheetFormatPr defaultRowHeight="14.5" x14ac:dyDescent="0.35"/>
  <cols>
    <col min="1" max="1" width="12.36328125" bestFit="1" customWidth="1"/>
    <col min="2" max="2" width="16.7265625" bestFit="1" customWidth="1"/>
  </cols>
  <sheetData>
    <row r="3" spans="1:2" x14ac:dyDescent="0.35">
      <c r="A3" s="3" t="s">
        <v>74</v>
      </c>
      <c r="B3" t="s">
        <v>76</v>
      </c>
    </row>
    <row r="4" spans="1:2" x14ac:dyDescent="0.35">
      <c r="A4" s="4" t="s">
        <v>25</v>
      </c>
      <c r="B4" s="28">
        <v>93500</v>
      </c>
    </row>
    <row r="5" spans="1:2" x14ac:dyDescent="0.35">
      <c r="A5" s="4" t="s">
        <v>16</v>
      </c>
      <c r="B5" s="28">
        <v>55500</v>
      </c>
    </row>
    <row r="6" spans="1:2" x14ac:dyDescent="0.35">
      <c r="A6" s="4" t="s">
        <v>9</v>
      </c>
      <c r="B6" s="28">
        <v>16470</v>
      </c>
    </row>
    <row r="7" spans="1:2" x14ac:dyDescent="0.35">
      <c r="A7" s="4" t="s">
        <v>13</v>
      </c>
      <c r="B7" s="28">
        <v>30812</v>
      </c>
    </row>
    <row r="8" spans="1:2" x14ac:dyDescent="0.35">
      <c r="A8" s="4" t="s">
        <v>75</v>
      </c>
      <c r="B8" s="28">
        <v>196282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5149-3B92-43A5-BCD8-AF572BF99357}">
  <dimension ref="A3:C12"/>
  <sheetViews>
    <sheetView topLeftCell="A2" workbookViewId="0">
      <selection activeCell="C8" sqref="A3:C12"/>
    </sheetView>
  </sheetViews>
  <sheetFormatPr defaultRowHeight="14.5" x14ac:dyDescent="0.35"/>
  <cols>
    <col min="1" max="1" width="12.90625" bestFit="1" customWidth="1"/>
    <col min="2" max="2" width="16.7265625" bestFit="1" customWidth="1"/>
    <col min="3" max="3" width="15.81640625" bestFit="1" customWidth="1"/>
  </cols>
  <sheetData>
    <row r="3" spans="1:3" x14ac:dyDescent="0.35">
      <c r="A3" s="3" t="s">
        <v>74</v>
      </c>
      <c r="B3" t="s">
        <v>76</v>
      </c>
      <c r="C3" t="s">
        <v>77</v>
      </c>
    </row>
    <row r="4" spans="1:3" x14ac:dyDescent="0.35">
      <c r="A4" s="4" t="s">
        <v>17</v>
      </c>
      <c r="B4" s="28">
        <v>10092</v>
      </c>
      <c r="C4" s="28">
        <v>34000</v>
      </c>
    </row>
    <row r="5" spans="1:3" x14ac:dyDescent="0.35">
      <c r="A5" s="4" t="s">
        <v>7</v>
      </c>
      <c r="B5" s="28">
        <v>8500</v>
      </c>
      <c r="C5" s="28">
        <v>108000</v>
      </c>
    </row>
    <row r="6" spans="1:3" x14ac:dyDescent="0.35">
      <c r="A6" s="4" t="s">
        <v>14</v>
      </c>
      <c r="B6" s="28">
        <v>22950</v>
      </c>
      <c r="C6" s="28">
        <v>95000</v>
      </c>
    </row>
    <row r="7" spans="1:3" x14ac:dyDescent="0.35">
      <c r="A7" s="4" t="s">
        <v>27</v>
      </c>
      <c r="B7" s="28">
        <v>10900</v>
      </c>
      <c r="C7" s="28">
        <v>25500</v>
      </c>
    </row>
    <row r="8" spans="1:3" x14ac:dyDescent="0.35">
      <c r="A8" s="4" t="s">
        <v>23</v>
      </c>
      <c r="B8" s="28">
        <v>93500</v>
      </c>
      <c r="C8" s="28">
        <v>90000</v>
      </c>
    </row>
    <row r="9" spans="1:3" x14ac:dyDescent="0.35">
      <c r="A9" s="4" t="s">
        <v>21</v>
      </c>
      <c r="B9" s="28">
        <v>21200</v>
      </c>
      <c r="C9" s="28">
        <v>45000</v>
      </c>
    </row>
    <row r="10" spans="1:3" x14ac:dyDescent="0.35">
      <c r="A10" s="4" t="s">
        <v>11</v>
      </c>
      <c r="B10" s="28">
        <v>10990</v>
      </c>
      <c r="C10" s="28">
        <v>24000</v>
      </c>
    </row>
    <row r="11" spans="1:3" x14ac:dyDescent="0.35">
      <c r="A11" s="4" t="s">
        <v>19</v>
      </c>
      <c r="B11" s="28">
        <v>18150</v>
      </c>
      <c r="C11" s="28">
        <v>47500</v>
      </c>
    </row>
    <row r="12" spans="1:3" x14ac:dyDescent="0.35">
      <c r="A12" s="4" t="s">
        <v>75</v>
      </c>
      <c r="B12" s="28">
        <v>196282</v>
      </c>
      <c r="C12" s="28">
        <v>469000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ExpenseTable</vt:lpstr>
      <vt:lpstr>Dashboard</vt:lpstr>
      <vt:lpstr>Pivot and charts</vt:lpstr>
      <vt:lpstr>Category-wise Expense</vt:lpstr>
      <vt:lpstr>Monthly Expense Trend</vt:lpstr>
      <vt:lpstr>Payment Method Summary</vt:lpstr>
      <vt:lpstr>Budget vs Actual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Rana</dc:creator>
  <cp:lastModifiedBy>Nikhil yadav</cp:lastModifiedBy>
  <dcterms:created xsi:type="dcterms:W3CDTF">2025-10-22T19:01:22Z</dcterms:created>
  <dcterms:modified xsi:type="dcterms:W3CDTF">2025-10-27T08:16:12Z</dcterms:modified>
</cp:coreProperties>
</file>