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50285e9ad7268da/Desktop/Work/FOIA Requests/Returned Files/CMAP/"/>
    </mc:Choice>
  </mc:AlternateContent>
  <xr:revisionPtr revIDLastSave="287" documentId="8_{785766D3-E8F7-4045-8F2B-5FEC900248A8}" xr6:coauthVersionLast="47" xr6:coauthVersionMax="47" xr10:uidLastSave="{B8D2124D-2C93-4C84-8BCC-7A84C261DE81}"/>
  <bookViews>
    <workbookView xWindow="1464" yWindow="1464" windowWidth="17280" windowHeight="8994" xr2:uid="{00000000-000D-0000-FFFF-FFFF00000000}"/>
  </bookViews>
  <sheets>
    <sheet name="RLE Cost 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63" i="1" s="1"/>
  <c r="D58" i="1"/>
  <c r="D48" i="1"/>
  <c r="D44" i="1"/>
  <c r="D40" i="1"/>
  <c r="D31" i="1"/>
  <c r="D21" i="1"/>
  <c r="D16" i="1"/>
  <c r="D10" i="1"/>
  <c r="C20" i="1"/>
  <c r="C7" i="1"/>
  <c r="C6" i="1"/>
</calcChain>
</file>

<file path=xl/sharedStrings.xml><?xml version="1.0" encoding="utf-8"?>
<sst xmlns="http://schemas.openxmlformats.org/spreadsheetml/2006/main" count="66" uniqueCount="66">
  <si>
    <t>Description</t>
  </si>
  <si>
    <t>Quantity</t>
  </si>
  <si>
    <t>Guideway: At-grade exclusive right-of-way</t>
  </si>
  <si>
    <t>Guideway: Retained cut or fill</t>
  </si>
  <si>
    <t>Guideway: Aerial structure</t>
  </si>
  <si>
    <t>Track:  Vibration and noise dampening</t>
  </si>
  <si>
    <t>Track:  Direct fixation</t>
  </si>
  <si>
    <t>Track:  Ballasted</t>
  </si>
  <si>
    <t>Track:  Special (switches, turnouts)</t>
  </si>
  <si>
    <t>Aerial station, stop, shelter, mall, terminal, platform</t>
  </si>
  <si>
    <t>Elevators, escalators</t>
  </si>
  <si>
    <t>Automobile parking multi-story structure</t>
  </si>
  <si>
    <t>Heavy Maintenance Facility</t>
  </si>
  <si>
    <t>Yard and Yard Track</t>
  </si>
  <si>
    <t>Demolition, Clearing, Earthwork</t>
  </si>
  <si>
    <t>Site Utilities, Utility Relocation</t>
  </si>
  <si>
    <t>Haz. mat'l, contam'd soil removal/mitigation, ground water treatments</t>
  </si>
  <si>
    <t>Environmental mitigation, e.g. wetlands, historic/archeologic, parks</t>
  </si>
  <si>
    <t>Site structures including retaining walls, sound walls</t>
  </si>
  <si>
    <t>Pedestrian / bike access and accommodation, landscaping</t>
  </si>
  <si>
    <t>Automobile, bus, van accessways including roads, parking lots</t>
  </si>
  <si>
    <t>Temporary Facilities and other indirect costs during construction</t>
  </si>
  <si>
    <t>Train control and signals</t>
  </si>
  <si>
    <t>Traffic signals and crossing protection</t>
  </si>
  <si>
    <t xml:space="preserve">Traction power supply:  substations </t>
  </si>
  <si>
    <t>Traction power distribution:  catenary and third rail</t>
  </si>
  <si>
    <t>Communications</t>
  </si>
  <si>
    <t>Fare collection system and equipment</t>
  </si>
  <si>
    <t>Central Control</t>
  </si>
  <si>
    <t xml:space="preserve">Purchase or lease of real estate  </t>
  </si>
  <si>
    <t>Relocation of existing households and businesses</t>
  </si>
  <si>
    <t>Preliminary Engineering</t>
  </si>
  <si>
    <t>Final Design</t>
  </si>
  <si>
    <t>TOTAL COST OF ITEMS:</t>
  </si>
  <si>
    <t>10 GUIDWAY &amp; TRACK ELEMENTS (5.45 ROUTE MILES)</t>
  </si>
  <si>
    <t>20 STATIONS, STOPS, TERMINALS, INTERMODAL (4 STATIONS)</t>
  </si>
  <si>
    <t>30 SUPPORT FACILITIES: YARDS, SHOPS, ADMIN BLDGS.</t>
  </si>
  <si>
    <t>40 SITEWORK &amp; SPECIAL CONDITIONS</t>
  </si>
  <si>
    <t>50 SYSTEMS</t>
  </si>
  <si>
    <t>60 ROW, LAND, EXISTING IMPROVEMENTS</t>
  </si>
  <si>
    <t>70 VEHICLES (78 CARS)</t>
  </si>
  <si>
    <t>80 PROFESSIONAL SERVICES (applies to cats. 10-50)</t>
  </si>
  <si>
    <t>90 UNALLOCATED CONTINGENCY</t>
  </si>
  <si>
    <t>Subtotal (10-80)</t>
  </si>
  <si>
    <t>Subtotal (10-90)</t>
  </si>
  <si>
    <t>100 FINANCE CHARGES</t>
  </si>
  <si>
    <t>-</t>
  </si>
  <si>
    <t>At-grade station, stop, shelter, mall, terminal, platform</t>
  </si>
  <si>
    <t>Light Maintenance Facility</t>
  </si>
  <si>
    <t>Heavy Rail</t>
  </si>
  <si>
    <t>Spare Parts</t>
  </si>
  <si>
    <t>Start up</t>
  </si>
  <si>
    <t>Legal; Permits; Review Fees by other agencies, cities, etc.</t>
  </si>
  <si>
    <t>Construction Adminsistration &amp; Management</t>
  </si>
  <si>
    <t>Project Management for Design and Construction</t>
  </si>
  <si>
    <t>Engineering</t>
  </si>
  <si>
    <t>Project Development</t>
  </si>
  <si>
    <t>Subtotal (80)</t>
  </si>
  <si>
    <t>Subtotal (10)</t>
  </si>
  <si>
    <t>Subtotal (20)</t>
  </si>
  <si>
    <t>Subtotal (30)</t>
  </si>
  <si>
    <t>Subtotal (40)</t>
  </si>
  <si>
    <t>Subtotal (50)</t>
  </si>
  <si>
    <t>Subtotal (60)</t>
  </si>
  <si>
    <t>Subtotal (70)</t>
  </si>
  <si>
    <t xml:space="preserve"> Cost (March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</si>
</sst>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0" fontId="0" fillId="0" borderId="1" xfId="0" applyBorder="1"/>
    <xf numFmtId="43" fontId="0" fillId="0" borderId="1" xfId="1" applyFont="1" applyFill="1" applyBorder="1" applyAlignment="1">
      <alignment horizontal="center"/>
    </xf>
    <xf numFmtId="165" fontId="0" fillId="0" borderId="1" xfId="2" applyNumberFormat="1" applyFont="1" applyFill="1" applyBorder="1"/>
    <xf numFmtId="44" fontId="0" fillId="0" borderId="0" xfId="0" applyNumberFormat="1"/>
    <xf numFmtId="43" fontId="0" fillId="0" borderId="1" xfId="1" applyFont="1" applyFill="1" applyBorder="1"/>
    <xf numFmtId="164" fontId="0" fillId="0" borderId="1" xfId="1" applyNumberFormat="1" applyFont="1" applyFill="1" applyBorder="1"/>
    <xf numFmtId="164" fontId="3" fillId="0" borderId="1" xfId="1" applyNumberFormat="1" applyFont="1" applyFill="1" applyBorder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2" xfId="0" applyBorder="1"/>
    <xf numFmtId="164" fontId="0" fillId="0" borderId="2" xfId="1" applyNumberFormat="1" applyFont="1" applyFill="1" applyBorder="1"/>
    <xf numFmtId="165" fontId="0" fillId="0" borderId="2" xfId="2" applyNumberFormat="1" applyFont="1" applyFill="1" applyBorder="1"/>
    <xf numFmtId="0" fontId="0" fillId="0" borderId="5" xfId="0" applyBorder="1"/>
    <xf numFmtId="0" fontId="4" fillId="0" borderId="3" xfId="0" applyFont="1" applyBorder="1"/>
    <xf numFmtId="164" fontId="4" fillId="0" borderId="3" xfId="1" applyNumberFormat="1" applyFont="1" applyBorder="1"/>
    <xf numFmtId="165" fontId="4" fillId="0" borderId="3" xfId="2" applyNumberFormat="1" applyFont="1" applyBorder="1"/>
    <xf numFmtId="165" fontId="0" fillId="0" borderId="6" xfId="2" applyNumberFormat="1" applyFont="1" applyBorder="1"/>
    <xf numFmtId="165" fontId="0" fillId="0" borderId="1" xfId="2" applyNumberFormat="1" applyFont="1" applyBorder="1" applyAlignment="1">
      <alignment horizontal="left"/>
    </xf>
    <xf numFmtId="165" fontId="0" fillId="0" borderId="3" xfId="2" applyNumberFormat="1" applyFont="1" applyFill="1" applyBorder="1"/>
    <xf numFmtId="0" fontId="0" fillId="0" borderId="2" xfId="0" applyBorder="1" applyAlignment="1">
      <alignment horizontal="right"/>
    </xf>
    <xf numFmtId="164" fontId="0" fillId="0" borderId="2" xfId="1" applyNumberFormat="1" applyFont="1" applyFill="1" applyBorder="1" applyAlignment="1">
      <alignment horizontal="center"/>
    </xf>
    <xf numFmtId="165" fontId="0" fillId="0" borderId="5" xfId="0" applyNumberFormat="1" applyBorder="1"/>
    <xf numFmtId="44" fontId="0" fillId="0" borderId="4" xfId="2" applyFont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2" applyNumberFormat="1" applyFont="1" applyBorder="1" applyAlignment="1">
      <alignment horizontal="left"/>
    </xf>
    <xf numFmtId="0" fontId="2" fillId="0" borderId="1" xfId="0" applyFont="1" applyBorder="1"/>
    <xf numFmtId="165" fontId="2" fillId="0" borderId="1" xfId="2" applyNumberFormat="1" applyFont="1" applyBorder="1"/>
    <xf numFmtId="0" fontId="2" fillId="0" borderId="6" xfId="0" applyFont="1" applyBorder="1"/>
    <xf numFmtId="0" fontId="0" fillId="0" borderId="5" xfId="0" applyBorder="1"/>
    <xf numFmtId="0" fontId="2" fillId="0" borderId="4" xfId="0" applyFont="1" applyBorder="1"/>
    <xf numFmtId="0" fontId="0" fillId="0" borderId="1" xfId="0" applyBorder="1" applyAlignment="1">
      <alignment horizontal="left"/>
    </xf>
    <xf numFmtId="165" fontId="0" fillId="0" borderId="1" xfId="2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tabSelected="1" zoomScale="70" zoomScaleNormal="70" workbookViewId="0">
      <selection activeCell="I19" sqref="I19"/>
    </sheetView>
  </sheetViews>
  <sheetFormatPr defaultColWidth="9.1015625" defaultRowHeight="14.4" x14ac:dyDescent="0.55000000000000004"/>
  <cols>
    <col min="2" max="2" width="62.89453125" customWidth="1"/>
    <col min="3" max="3" width="11.41796875" style="2" customWidth="1"/>
    <col min="4" max="4" width="18.1015625" style="3" customWidth="1"/>
    <col min="5" max="5" width="15.41796875" bestFit="1" customWidth="1"/>
  </cols>
  <sheetData>
    <row r="1" spans="1:5" s="1" customFormat="1" ht="15.3" customHeight="1" x14ac:dyDescent="0.55000000000000004">
      <c r="A1" s="31" t="s">
        <v>0</v>
      </c>
      <c r="B1" s="32"/>
      <c r="C1" s="12" t="s">
        <v>1</v>
      </c>
      <c r="D1" s="13" t="s">
        <v>65</v>
      </c>
    </row>
    <row r="2" spans="1:5" s="1" customFormat="1" x14ac:dyDescent="0.55000000000000004">
      <c r="A2" s="36" t="s">
        <v>34</v>
      </c>
      <c r="B2" s="43"/>
      <c r="C2" s="43"/>
      <c r="D2" s="43"/>
    </row>
    <row r="3" spans="1:5" x14ac:dyDescent="0.55000000000000004">
      <c r="A3" s="4">
        <v>10.01</v>
      </c>
      <c r="B3" s="4" t="s">
        <v>2</v>
      </c>
      <c r="C3" s="5">
        <v>1.54</v>
      </c>
      <c r="D3" s="6">
        <v>9247039.75079206</v>
      </c>
      <c r="E3" s="7"/>
    </row>
    <row r="4" spans="1:5" x14ac:dyDescent="0.55000000000000004">
      <c r="A4" s="4">
        <v>10.039999999999999</v>
      </c>
      <c r="B4" s="4" t="s">
        <v>4</v>
      </c>
      <c r="C4" s="8">
        <v>3.86</v>
      </c>
      <c r="D4" s="6">
        <v>751377361.6759311</v>
      </c>
    </row>
    <row r="5" spans="1:5" x14ac:dyDescent="0.55000000000000004">
      <c r="A5" s="4">
        <v>10.08</v>
      </c>
      <c r="B5" s="4" t="s">
        <v>3</v>
      </c>
      <c r="C5" s="8">
        <v>0.11</v>
      </c>
      <c r="D5" s="6">
        <v>9244253.2388888523</v>
      </c>
    </row>
    <row r="6" spans="1:5" x14ac:dyDescent="0.55000000000000004">
      <c r="A6" s="4">
        <v>10.09</v>
      </c>
      <c r="B6" s="4" t="s">
        <v>6</v>
      </c>
      <c r="C6" s="9">
        <f>3.86*5280*2</f>
        <v>40761.599999999999</v>
      </c>
      <c r="D6" s="6">
        <v>64258357.743902452</v>
      </c>
    </row>
    <row r="7" spans="1:5" x14ac:dyDescent="0.55000000000000004">
      <c r="A7" s="4">
        <v>10.11</v>
      </c>
      <c r="B7" s="4" t="s">
        <v>7</v>
      </c>
      <c r="C7" s="10">
        <f>1.65*5280*2</f>
        <v>17424</v>
      </c>
      <c r="D7" s="6">
        <v>28820892.614868846</v>
      </c>
    </row>
    <row r="8" spans="1:5" x14ac:dyDescent="0.55000000000000004">
      <c r="A8" s="4">
        <v>10.119999999999999</v>
      </c>
      <c r="B8" s="4" t="s">
        <v>8</v>
      </c>
      <c r="C8" s="9">
        <v>13</v>
      </c>
      <c r="D8" s="6">
        <v>9326455.3400334567</v>
      </c>
    </row>
    <row r="9" spans="1:5" ht="14.7" thickBot="1" x14ac:dyDescent="0.6">
      <c r="A9" s="17">
        <v>10.130000000000001</v>
      </c>
      <c r="B9" s="17" t="s">
        <v>5</v>
      </c>
      <c r="C9" s="18"/>
      <c r="D9" s="19">
        <v>0</v>
      </c>
    </row>
    <row r="10" spans="1:5" ht="14.7" thickTop="1" x14ac:dyDescent="0.55000000000000004">
      <c r="A10" s="33" t="s">
        <v>58</v>
      </c>
      <c r="B10" s="34"/>
      <c r="C10" s="35"/>
      <c r="D10" s="26">
        <f>SUM(D3:D9)</f>
        <v>872274360.36441672</v>
      </c>
    </row>
    <row r="11" spans="1:5" x14ac:dyDescent="0.55000000000000004">
      <c r="A11" s="36" t="s">
        <v>35</v>
      </c>
      <c r="B11" s="43"/>
      <c r="C11" s="43"/>
      <c r="D11" s="44"/>
    </row>
    <row r="12" spans="1:5" x14ac:dyDescent="0.55000000000000004">
      <c r="A12" s="15">
        <v>20.010000000000002</v>
      </c>
      <c r="B12" s="14" t="s">
        <v>47</v>
      </c>
      <c r="C12" s="15">
        <v>1</v>
      </c>
      <c r="D12" s="25"/>
    </row>
    <row r="13" spans="1:5" x14ac:dyDescent="0.55000000000000004">
      <c r="A13" s="4">
        <v>20.02</v>
      </c>
      <c r="B13" s="4" t="s">
        <v>9</v>
      </c>
      <c r="C13" s="9">
        <v>4</v>
      </c>
      <c r="D13" s="6">
        <v>197534435.56238472</v>
      </c>
    </row>
    <row r="14" spans="1:5" x14ac:dyDescent="0.55000000000000004">
      <c r="A14" s="4">
        <v>20.059999999999999</v>
      </c>
      <c r="B14" s="4" t="s">
        <v>11</v>
      </c>
      <c r="C14" s="9">
        <v>650</v>
      </c>
      <c r="D14" s="6">
        <v>61202947.442036092</v>
      </c>
    </row>
    <row r="15" spans="1:5" ht="14.7" thickBot="1" x14ac:dyDescent="0.6">
      <c r="A15" s="17">
        <v>20.07</v>
      </c>
      <c r="B15" s="17" t="s">
        <v>10</v>
      </c>
      <c r="C15" s="18">
        <v>17</v>
      </c>
      <c r="D15" s="19">
        <v>15054130.557075214</v>
      </c>
    </row>
    <row r="16" spans="1:5" ht="14.7" thickTop="1" x14ac:dyDescent="0.55000000000000004">
      <c r="A16" s="33" t="s">
        <v>59</v>
      </c>
      <c r="B16" s="34"/>
      <c r="C16" s="35"/>
      <c r="D16" s="26">
        <f>SUM(D12:D15)</f>
        <v>273791513.56149602</v>
      </c>
    </row>
    <row r="17" spans="1:4" x14ac:dyDescent="0.55000000000000004">
      <c r="A17" s="36" t="s">
        <v>36</v>
      </c>
      <c r="B17" s="43"/>
      <c r="C17" s="43"/>
      <c r="D17" s="44"/>
    </row>
    <row r="18" spans="1:4" x14ac:dyDescent="0.55000000000000004">
      <c r="A18" s="15">
        <v>30.02</v>
      </c>
      <c r="B18" s="14" t="s">
        <v>48</v>
      </c>
      <c r="C18" s="14"/>
      <c r="D18" s="25"/>
    </row>
    <row r="19" spans="1:4" x14ac:dyDescent="0.55000000000000004">
      <c r="A19" s="4">
        <v>30.03</v>
      </c>
      <c r="B19" s="4" t="s">
        <v>12</v>
      </c>
      <c r="C19" s="9">
        <v>120727</v>
      </c>
      <c r="D19" s="6">
        <v>249015242.974132</v>
      </c>
    </row>
    <row r="20" spans="1:4" ht="14.7" thickBot="1" x14ac:dyDescent="0.6">
      <c r="A20" s="17">
        <v>30.05</v>
      </c>
      <c r="B20" s="17" t="s">
        <v>13</v>
      </c>
      <c r="C20" s="18">
        <f>52*43560</f>
        <v>2265120</v>
      </c>
      <c r="D20" s="19">
        <v>257044577.02322263</v>
      </c>
    </row>
    <row r="21" spans="1:4" ht="14.7" thickTop="1" x14ac:dyDescent="0.55000000000000004">
      <c r="A21" s="33" t="s">
        <v>60</v>
      </c>
      <c r="B21" s="34"/>
      <c r="C21" s="35"/>
      <c r="D21" s="26">
        <f>SUM(D20+D19+D18)</f>
        <v>506059819.99735463</v>
      </c>
    </row>
    <row r="22" spans="1:4" x14ac:dyDescent="0.55000000000000004">
      <c r="A22" s="36" t="s">
        <v>37</v>
      </c>
      <c r="B22" s="36"/>
      <c r="C22" s="36"/>
      <c r="D22" s="37"/>
    </row>
    <row r="23" spans="1:4" x14ac:dyDescent="0.55000000000000004">
      <c r="A23" s="4">
        <v>40.01</v>
      </c>
      <c r="B23" s="4" t="s">
        <v>14</v>
      </c>
      <c r="C23" s="9">
        <v>1</v>
      </c>
      <c r="D23" s="6">
        <v>53505208.309427068</v>
      </c>
    </row>
    <row r="24" spans="1:4" x14ac:dyDescent="0.55000000000000004">
      <c r="A24" s="4">
        <v>40.020000000000003</v>
      </c>
      <c r="B24" s="4" t="s">
        <v>15</v>
      </c>
      <c r="C24" s="9">
        <v>1</v>
      </c>
      <c r="D24" s="6">
        <v>32536706.237795234</v>
      </c>
    </row>
    <row r="25" spans="1:4" x14ac:dyDescent="0.55000000000000004">
      <c r="A25" s="4">
        <v>40.03</v>
      </c>
      <c r="B25" s="4" t="s">
        <v>16</v>
      </c>
      <c r="C25" s="9">
        <v>1</v>
      </c>
      <c r="D25" s="6">
        <v>52286109.351774052</v>
      </c>
    </row>
    <row r="26" spans="1:4" x14ac:dyDescent="0.55000000000000004">
      <c r="A26" s="4">
        <v>40.04</v>
      </c>
      <c r="B26" s="4" t="s">
        <v>17</v>
      </c>
      <c r="C26" s="9">
        <v>1</v>
      </c>
      <c r="D26" s="6">
        <v>22016230.547237627</v>
      </c>
    </row>
    <row r="27" spans="1:4" x14ac:dyDescent="0.55000000000000004">
      <c r="A27" s="11" t="s">
        <v>46</v>
      </c>
      <c r="B27" s="4" t="s">
        <v>18</v>
      </c>
      <c r="C27" s="9">
        <v>1</v>
      </c>
      <c r="D27" s="6">
        <v>24483686.837527327</v>
      </c>
    </row>
    <row r="28" spans="1:4" x14ac:dyDescent="0.55000000000000004">
      <c r="A28" s="4">
        <v>40.06</v>
      </c>
      <c r="B28" s="4" t="s">
        <v>19</v>
      </c>
      <c r="C28" s="9">
        <v>1</v>
      </c>
      <c r="D28" s="6">
        <v>20813850.661003854</v>
      </c>
    </row>
    <row r="29" spans="1:4" x14ac:dyDescent="0.55000000000000004">
      <c r="A29" s="4">
        <v>40.07</v>
      </c>
      <c r="B29" s="4" t="s">
        <v>20</v>
      </c>
      <c r="C29" s="9">
        <v>1</v>
      </c>
      <c r="D29" s="6">
        <v>22055241.713882521</v>
      </c>
    </row>
    <row r="30" spans="1:4" ht="14.7" thickBot="1" x14ac:dyDescent="0.6">
      <c r="A30" s="17">
        <v>40.08</v>
      </c>
      <c r="B30" s="17" t="s">
        <v>21</v>
      </c>
      <c r="C30" s="18">
        <v>1</v>
      </c>
      <c r="D30" s="19">
        <v>65687838.350247584</v>
      </c>
    </row>
    <row r="31" spans="1:4" ht="14.7" thickTop="1" x14ac:dyDescent="0.55000000000000004">
      <c r="A31" s="33" t="s">
        <v>61</v>
      </c>
      <c r="B31" s="34"/>
      <c r="C31" s="35"/>
      <c r="D31" s="26">
        <f>SUM(D23:D30)</f>
        <v>293384872.00889528</v>
      </c>
    </row>
    <row r="32" spans="1:4" x14ac:dyDescent="0.55000000000000004">
      <c r="A32" s="38" t="s">
        <v>38</v>
      </c>
      <c r="B32" s="38"/>
      <c r="C32" s="38"/>
      <c r="D32" s="39"/>
    </row>
    <row r="33" spans="1:4" x14ac:dyDescent="0.55000000000000004">
      <c r="A33" s="4">
        <v>50.01</v>
      </c>
      <c r="B33" s="4" t="s">
        <v>22</v>
      </c>
      <c r="C33" s="8">
        <v>5.51</v>
      </c>
      <c r="D33" s="6">
        <v>363868830.87975508</v>
      </c>
    </row>
    <row r="34" spans="1:4" x14ac:dyDescent="0.55000000000000004">
      <c r="A34" s="4">
        <v>50.02</v>
      </c>
      <c r="B34" s="4" t="s">
        <v>23</v>
      </c>
      <c r="C34" s="9">
        <v>20</v>
      </c>
      <c r="D34" s="6">
        <v>15740540.629261214</v>
      </c>
    </row>
    <row r="35" spans="1:4" x14ac:dyDescent="0.55000000000000004">
      <c r="A35" s="4">
        <v>50.03</v>
      </c>
      <c r="B35" s="4" t="s">
        <v>24</v>
      </c>
      <c r="C35" s="9">
        <v>6</v>
      </c>
      <c r="D35" s="6">
        <v>301602939.12387848</v>
      </c>
    </row>
    <row r="36" spans="1:4" x14ac:dyDescent="0.55000000000000004">
      <c r="A36" s="4">
        <v>50.04</v>
      </c>
      <c r="B36" s="4" t="s">
        <v>25</v>
      </c>
      <c r="C36" s="8">
        <v>5.51</v>
      </c>
      <c r="D36" s="6">
        <v>96568925.793879226</v>
      </c>
    </row>
    <row r="37" spans="1:4" x14ac:dyDescent="0.55000000000000004">
      <c r="A37" s="4">
        <v>50.05</v>
      </c>
      <c r="B37" s="4" t="s">
        <v>26</v>
      </c>
      <c r="C37" s="8">
        <v>5.51</v>
      </c>
      <c r="D37" s="6">
        <v>33793948.084317483</v>
      </c>
    </row>
    <row r="38" spans="1:4" x14ac:dyDescent="0.55000000000000004">
      <c r="A38" s="4">
        <v>50.06</v>
      </c>
      <c r="B38" s="4" t="s">
        <v>27</v>
      </c>
      <c r="C38" s="9">
        <v>1</v>
      </c>
      <c r="D38" s="6">
        <v>10018641.40051626</v>
      </c>
    </row>
    <row r="39" spans="1:4" ht="14.7" thickBot="1" x14ac:dyDescent="0.6">
      <c r="A39" s="17">
        <v>50.07</v>
      </c>
      <c r="B39" s="17" t="s">
        <v>28</v>
      </c>
      <c r="C39" s="18">
        <v>1</v>
      </c>
      <c r="D39" s="19">
        <v>16416958.456302442</v>
      </c>
    </row>
    <row r="40" spans="1:4" ht="14.7" thickTop="1" x14ac:dyDescent="0.55000000000000004">
      <c r="A40" s="33" t="s">
        <v>62</v>
      </c>
      <c r="B40" s="34"/>
      <c r="C40" s="35"/>
      <c r="D40" s="26">
        <f>SUM(D33:D39)</f>
        <v>838010784.36791015</v>
      </c>
    </row>
    <row r="41" spans="1:4" x14ac:dyDescent="0.55000000000000004">
      <c r="A41" s="38" t="s">
        <v>39</v>
      </c>
      <c r="B41" s="38"/>
      <c r="C41" s="38"/>
      <c r="D41" s="39"/>
    </row>
    <row r="42" spans="1:4" x14ac:dyDescent="0.55000000000000004">
      <c r="A42" s="4">
        <v>60.01</v>
      </c>
      <c r="B42" s="4" t="s">
        <v>29</v>
      </c>
      <c r="C42" s="9">
        <v>1</v>
      </c>
      <c r="D42" s="6">
        <v>164156418.82243612</v>
      </c>
    </row>
    <row r="43" spans="1:4" ht="14.7" thickBot="1" x14ac:dyDescent="0.6">
      <c r="A43" s="17">
        <v>60.02</v>
      </c>
      <c r="B43" s="17" t="s">
        <v>30</v>
      </c>
      <c r="C43" s="18">
        <v>1</v>
      </c>
      <c r="D43" s="19">
        <v>10258662.211468648</v>
      </c>
    </row>
    <row r="44" spans="1:4" ht="14.7" thickTop="1" x14ac:dyDescent="0.55000000000000004">
      <c r="A44" s="33" t="s">
        <v>63</v>
      </c>
      <c r="B44" s="34"/>
      <c r="C44" s="35"/>
      <c r="D44" s="26">
        <f>SUM(D42:D43)</f>
        <v>174415081.03390476</v>
      </c>
    </row>
    <row r="45" spans="1:4" x14ac:dyDescent="0.55000000000000004">
      <c r="A45" s="36" t="s">
        <v>40</v>
      </c>
      <c r="B45" s="36"/>
      <c r="C45" s="36"/>
      <c r="D45" s="37"/>
    </row>
    <row r="46" spans="1:4" x14ac:dyDescent="0.55000000000000004">
      <c r="A46" s="15">
        <v>70.02</v>
      </c>
      <c r="B46" s="4" t="s">
        <v>49</v>
      </c>
      <c r="C46" s="9">
        <v>78</v>
      </c>
      <c r="D46" s="6">
        <v>410823902.00172192</v>
      </c>
    </row>
    <row r="47" spans="1:4" ht="14.7" thickBot="1" x14ac:dyDescent="0.6">
      <c r="A47" s="27">
        <v>70.069999999999993</v>
      </c>
      <c r="B47" s="17" t="s">
        <v>50</v>
      </c>
      <c r="C47" s="28">
        <v>1</v>
      </c>
      <c r="D47" s="19"/>
    </row>
    <row r="48" spans="1:4" ht="14.7" thickTop="1" x14ac:dyDescent="0.55000000000000004">
      <c r="A48" s="33" t="s">
        <v>64</v>
      </c>
      <c r="B48" s="34"/>
      <c r="C48" s="35"/>
      <c r="D48" s="26">
        <f>SUM(D46:D47)</f>
        <v>410823902.00172192</v>
      </c>
    </row>
    <row r="49" spans="1:4" x14ac:dyDescent="0.55000000000000004">
      <c r="A49" s="38" t="s">
        <v>41</v>
      </c>
      <c r="B49" s="38"/>
      <c r="C49" s="38"/>
      <c r="D49" s="39"/>
    </row>
    <row r="50" spans="1:4" x14ac:dyDescent="0.55000000000000004">
      <c r="A50" s="4"/>
      <c r="B50" s="4" t="s">
        <v>31</v>
      </c>
      <c r="C50" s="9">
        <v>1</v>
      </c>
      <c r="D50" s="6">
        <v>84003149.974697784</v>
      </c>
    </row>
    <row r="51" spans="1:4" x14ac:dyDescent="0.55000000000000004">
      <c r="A51" s="4"/>
      <c r="B51" s="4" t="s">
        <v>32</v>
      </c>
      <c r="C51" s="9">
        <v>1</v>
      </c>
      <c r="D51" s="6">
        <v>196062454.73024422</v>
      </c>
    </row>
    <row r="52" spans="1:4" x14ac:dyDescent="0.55000000000000004">
      <c r="A52" s="4">
        <v>80.010000000000005</v>
      </c>
      <c r="B52" s="4" t="s">
        <v>56</v>
      </c>
      <c r="C52" s="9"/>
      <c r="D52" s="6"/>
    </row>
    <row r="53" spans="1:4" x14ac:dyDescent="0.55000000000000004">
      <c r="A53" s="4">
        <v>80.02</v>
      </c>
      <c r="B53" s="4" t="s">
        <v>55</v>
      </c>
      <c r="C53" s="9"/>
      <c r="D53" s="6"/>
    </row>
    <row r="54" spans="1:4" x14ac:dyDescent="0.55000000000000004">
      <c r="A54" s="4">
        <v>80.03</v>
      </c>
      <c r="B54" s="4" t="s">
        <v>54</v>
      </c>
      <c r="C54" s="9"/>
      <c r="D54" s="6"/>
    </row>
    <row r="55" spans="1:4" x14ac:dyDescent="0.55000000000000004">
      <c r="A55" s="4">
        <v>80.040000000000006</v>
      </c>
      <c r="B55" s="4" t="s">
        <v>53</v>
      </c>
      <c r="C55" s="9"/>
      <c r="D55" s="6"/>
    </row>
    <row r="56" spans="1:4" x14ac:dyDescent="0.55000000000000004">
      <c r="A56" s="4">
        <v>80.06</v>
      </c>
      <c r="B56" s="4" t="s">
        <v>52</v>
      </c>
      <c r="C56" s="9"/>
      <c r="D56" s="6"/>
    </row>
    <row r="57" spans="1:4" x14ac:dyDescent="0.55000000000000004">
      <c r="A57" s="4">
        <v>80.08</v>
      </c>
      <c r="B57" s="4" t="s">
        <v>51</v>
      </c>
      <c r="C57" s="9"/>
      <c r="D57" s="6"/>
    </row>
    <row r="58" spans="1:4" ht="14.7" thickBot="1" x14ac:dyDescent="0.6">
      <c r="A58" s="17" t="s">
        <v>57</v>
      </c>
      <c r="B58" s="17"/>
      <c r="C58" s="18"/>
      <c r="D58" s="19">
        <f>SUM(D50:D57)</f>
        <v>280065604.70494199</v>
      </c>
    </row>
    <row r="59" spans="1:4" ht="15" thickTop="1" thickBot="1" x14ac:dyDescent="0.6">
      <c r="A59" s="41" t="s">
        <v>43</v>
      </c>
      <c r="B59" s="41"/>
      <c r="C59" s="41"/>
      <c r="D59" s="29">
        <f>SUM(D58,D48,D44,D40,D31,D21,D16,D10)</f>
        <v>3648825938.0406413</v>
      </c>
    </row>
    <row r="60" spans="1:4" ht="14.7" thickBot="1" x14ac:dyDescent="0.6">
      <c r="A60" s="42" t="s">
        <v>42</v>
      </c>
      <c r="B60" s="42"/>
      <c r="C60" s="42"/>
      <c r="D60" s="30">
        <v>0</v>
      </c>
    </row>
    <row r="61" spans="1:4" ht="15" thickTop="1" thickBot="1" x14ac:dyDescent="0.6">
      <c r="A61" s="41" t="s">
        <v>44</v>
      </c>
      <c r="B61" s="41"/>
      <c r="C61" s="41"/>
      <c r="D61" s="20"/>
    </row>
    <row r="62" spans="1:4" ht="14.7" thickBot="1" x14ac:dyDescent="0.6">
      <c r="A62" s="40" t="s">
        <v>45</v>
      </c>
      <c r="B62" s="40"/>
      <c r="C62" s="40"/>
      <c r="D62" s="24"/>
    </row>
    <row r="63" spans="1:4" ht="15.6" x14ac:dyDescent="0.6">
      <c r="A63" s="16"/>
      <c r="B63" s="21" t="s">
        <v>33</v>
      </c>
      <c r="C63" s="22"/>
      <c r="D63" s="23">
        <f>SUM(D62,D60,D59)</f>
        <v>3648825938.0406413</v>
      </c>
    </row>
  </sheetData>
  <mergeCells count="20">
    <mergeCell ref="A49:D49"/>
    <mergeCell ref="A62:C62"/>
    <mergeCell ref="A61:C61"/>
    <mergeCell ref="A60:C60"/>
    <mergeCell ref="A59:C59"/>
    <mergeCell ref="A1:B1"/>
    <mergeCell ref="A10:C10"/>
    <mergeCell ref="A48:C48"/>
    <mergeCell ref="A44:C44"/>
    <mergeCell ref="A31:C31"/>
    <mergeCell ref="A21:C21"/>
    <mergeCell ref="A16:C16"/>
    <mergeCell ref="A40:C40"/>
    <mergeCell ref="A45:D45"/>
    <mergeCell ref="A2:D2"/>
    <mergeCell ref="A11:D11"/>
    <mergeCell ref="A17:D17"/>
    <mergeCell ref="A22:D22"/>
    <mergeCell ref="A32:D32"/>
    <mergeCell ref="A41:D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C1A68C526AC499848CA7F7F7CF939" ma:contentTypeVersion="4" ma:contentTypeDescription="Create a new document." ma:contentTypeScope="" ma:versionID="b930f7b31586e745340089a96487146b">
  <xsd:schema xmlns:xsd="http://www.w3.org/2001/XMLSchema" xmlns:xs="http://www.w3.org/2001/XMLSchema" xmlns:p="http://schemas.microsoft.com/office/2006/metadata/properties" xmlns:ns2="18dddacc-85f2-4b8f-91b7-eb18b6a1b3f4" targetNamespace="http://schemas.microsoft.com/office/2006/metadata/properties" ma:root="true" ma:fieldsID="7aeedf73438e0171d8d6223d8339abe9" ns2:_="">
    <xsd:import namespace="18dddacc-85f2-4b8f-91b7-eb18b6a1b3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ddacc-85f2-4b8f-91b7-eb18b6a1b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2F1FE9-F037-4553-8D8D-775C6FF8E2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381EC1-EFAA-4E2D-A0CE-A0C0CB729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dddacc-85f2-4b8f-91b7-eb18b6a1b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B51E10-B93C-4AEA-B60F-2A7EDBFFA8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RLE Cost 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Kozak, Kim (HNTB)</dc:creator>
  <cp:lastModifiedBy>Nik Hunder</cp:lastModifiedBy>
  <dcterms:created xsi:type="dcterms:W3CDTF">2023-03-05T23:53:49Z</dcterms:created>
  <dcterms:modified xsi:type="dcterms:W3CDTF">2025-02-01T18:26:54Z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2024-11-14T20:34:11Z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6222d091-1008-4e52-8dd2-9d31cb8c1c57</vt:lpwstr>
  </property>
  <property fmtid="{D5CDD505-2E9C-101B-9397-08002B2CF9AE}" pid="8" name="MSIP_Label_70499eb2-e279-4942-bd63-d5ebf8ec43c8_ContentBits">
    <vt:lpwstr>0</vt:lpwstr>
  </property>
  <property fmtid="{D5CDD505-2E9C-101B-9397-08002B2CF9AE}" pid="9" name="ContentTypeId">
    <vt:lpwstr>0x0101002E6C1A68C526AC499848CA7F7F7CF939</vt:lpwstr>
  </property>
</Properties>
</file>