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_CODE\moo-clust\"/>
    </mc:Choice>
  </mc:AlternateContent>
  <bookViews>
    <workbookView xWindow="0" yWindow="0" windowWidth="28800" windowHeight="12435" tabRatio="733"/>
  </bookViews>
  <sheets>
    <sheet name="DATA" sheetId="13" r:id="rId1"/>
    <sheet name="Clustering and Depth" sheetId="29" r:id="rId2"/>
    <sheet name="Comparison of classes" sheetId="28" r:id="rId3"/>
    <sheet name="Clustering Morphology" sheetId="16" r:id="rId4"/>
    <sheet name="Clustering RAW Electrophy data" sheetId="15" r:id="rId5"/>
    <sheet name="Featues USED" sheetId="18" r:id="rId6"/>
    <sheet name="RAW" sheetId="1" r:id="rId7"/>
    <sheet name="RAW transformation" sheetId="12" r:id="rId8"/>
  </sheets>
  <definedNames>
    <definedName name="_xlnm._FilterDatabase" localSheetId="1" hidden="1">'Clustering and Depth'!$A$1:$BM$43</definedName>
    <definedName name="_xlnm._FilterDatabase" localSheetId="2" hidden="1">'Comparison of classes'!$A$2:$B$35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13" l="1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" i="13"/>
  <c r="G36" i="29" l="1"/>
  <c r="E36" i="29"/>
  <c r="G35" i="29"/>
  <c r="G37" i="29" s="1"/>
  <c r="E35" i="29"/>
  <c r="E37" i="29" s="1"/>
  <c r="AS33" i="29"/>
  <c r="AR33" i="29"/>
  <c r="AQ33" i="29"/>
  <c r="AP33" i="29"/>
  <c r="AG33" i="29"/>
  <c r="N33" i="29"/>
  <c r="J33" i="29"/>
  <c r="AS32" i="29"/>
  <c r="AR32" i="29"/>
  <c r="AQ32" i="29"/>
  <c r="AP32" i="29"/>
  <c r="AG32" i="29"/>
  <c r="N32" i="29"/>
  <c r="J32" i="29"/>
  <c r="AS31" i="29"/>
  <c r="AR31" i="29"/>
  <c r="AQ31" i="29"/>
  <c r="AP31" i="29"/>
  <c r="AG31" i="29"/>
  <c r="N31" i="29"/>
  <c r="J31" i="29"/>
  <c r="AS30" i="29"/>
  <c r="AR30" i="29"/>
  <c r="AQ30" i="29"/>
  <c r="AP30" i="29"/>
  <c r="AG30" i="29"/>
  <c r="N30" i="29"/>
  <c r="J30" i="29"/>
  <c r="AS29" i="29"/>
  <c r="AR29" i="29"/>
  <c r="AQ29" i="29"/>
  <c r="AP29" i="29"/>
  <c r="AG29" i="29"/>
  <c r="N29" i="29"/>
  <c r="J29" i="29"/>
  <c r="AS28" i="29"/>
  <c r="AR28" i="29"/>
  <c r="AQ28" i="29"/>
  <c r="AP28" i="29"/>
  <c r="AH28" i="29"/>
  <c r="AG28" i="29" s="1"/>
  <c r="N28" i="29"/>
  <c r="J28" i="29"/>
  <c r="AS27" i="29"/>
  <c r="AR27" i="29"/>
  <c r="AQ27" i="29"/>
  <c r="AP27" i="29"/>
  <c r="AG27" i="29"/>
  <c r="N27" i="29"/>
  <c r="J27" i="29"/>
  <c r="AS26" i="29"/>
  <c r="AR26" i="29"/>
  <c r="AQ26" i="29"/>
  <c r="AP26" i="29"/>
  <c r="AG26" i="29"/>
  <c r="N26" i="29"/>
  <c r="J26" i="29"/>
  <c r="AS25" i="29"/>
  <c r="AR25" i="29"/>
  <c r="AQ25" i="29"/>
  <c r="AP25" i="29"/>
  <c r="AG25" i="29"/>
  <c r="N25" i="29"/>
  <c r="J25" i="29"/>
  <c r="AS24" i="29"/>
  <c r="AR24" i="29"/>
  <c r="AQ24" i="29"/>
  <c r="AP24" i="29"/>
  <c r="AG24" i="29"/>
  <c r="N24" i="29"/>
  <c r="J24" i="29"/>
  <c r="AS23" i="29"/>
  <c r="AR23" i="29"/>
  <c r="AQ23" i="29"/>
  <c r="AP23" i="29"/>
  <c r="AG23" i="29"/>
  <c r="N23" i="29"/>
  <c r="J23" i="29"/>
  <c r="AS22" i="29"/>
  <c r="AR22" i="29"/>
  <c r="AQ22" i="29"/>
  <c r="AP22" i="29"/>
  <c r="AG22" i="29"/>
  <c r="N22" i="29"/>
  <c r="J22" i="29"/>
  <c r="AS21" i="29"/>
  <c r="AR21" i="29"/>
  <c r="AQ21" i="29"/>
  <c r="AP21" i="29"/>
  <c r="AG21" i="29"/>
  <c r="N21" i="29"/>
  <c r="J21" i="29"/>
  <c r="AS20" i="29"/>
  <c r="AR20" i="29"/>
  <c r="AQ20" i="29"/>
  <c r="AP20" i="29"/>
  <c r="AG20" i="29"/>
  <c r="N20" i="29"/>
  <c r="J20" i="29"/>
  <c r="AS19" i="29"/>
  <c r="AR19" i="29"/>
  <c r="AQ19" i="29"/>
  <c r="AP19" i="29"/>
  <c r="AG19" i="29"/>
  <c r="N19" i="29"/>
  <c r="J19" i="29"/>
  <c r="AS18" i="29"/>
  <c r="AR18" i="29"/>
  <c r="AQ18" i="29"/>
  <c r="AP18" i="29"/>
  <c r="AH18" i="29"/>
  <c r="AG18" i="29" s="1"/>
  <c r="N18" i="29"/>
  <c r="J18" i="29"/>
  <c r="AS17" i="29"/>
  <c r="AR17" i="29"/>
  <c r="AQ17" i="29"/>
  <c r="AP17" i="29"/>
  <c r="AH17" i="29"/>
  <c r="AG17" i="29" s="1"/>
  <c r="N17" i="29"/>
  <c r="J17" i="29"/>
  <c r="AS16" i="29"/>
  <c r="AR16" i="29"/>
  <c r="AQ16" i="29"/>
  <c r="AP16" i="29"/>
  <c r="AG16" i="29"/>
  <c r="N16" i="29"/>
  <c r="J16" i="29"/>
  <c r="AS15" i="29"/>
  <c r="AR15" i="29"/>
  <c r="AQ15" i="29"/>
  <c r="AP15" i="29"/>
  <c r="AG15" i="29"/>
  <c r="N15" i="29"/>
  <c r="J15" i="29"/>
  <c r="AS14" i="29"/>
  <c r="AR14" i="29"/>
  <c r="AQ14" i="29"/>
  <c r="AP14" i="29"/>
  <c r="AG14" i="29"/>
  <c r="N14" i="29"/>
  <c r="J14" i="29"/>
  <c r="AS13" i="29"/>
  <c r="AR13" i="29"/>
  <c r="AQ13" i="29"/>
  <c r="AP13" i="29"/>
  <c r="AG13" i="29"/>
  <c r="N13" i="29"/>
  <c r="J13" i="29"/>
  <c r="AS12" i="29"/>
  <c r="AR12" i="29"/>
  <c r="AQ12" i="29"/>
  <c r="AP12" i="29"/>
  <c r="AG12" i="29"/>
  <c r="N12" i="29"/>
  <c r="J12" i="29"/>
  <c r="AS11" i="29"/>
  <c r="AR11" i="29"/>
  <c r="AQ11" i="29"/>
  <c r="AP11" i="29"/>
  <c r="AG11" i="29"/>
  <c r="N11" i="29"/>
  <c r="J11" i="29"/>
  <c r="AS10" i="29"/>
  <c r="AR10" i="29"/>
  <c r="AQ10" i="29"/>
  <c r="AP10" i="29"/>
  <c r="AG10" i="29"/>
  <c r="N10" i="29"/>
  <c r="J10" i="29"/>
  <c r="AS9" i="29"/>
  <c r="AR9" i="29"/>
  <c r="AQ9" i="29"/>
  <c r="AP9" i="29"/>
  <c r="AG9" i="29"/>
  <c r="N9" i="29"/>
  <c r="J9" i="29"/>
  <c r="AS8" i="29"/>
  <c r="AR8" i="29"/>
  <c r="AQ8" i="29"/>
  <c r="AP8" i="29"/>
  <c r="AG8" i="29"/>
  <c r="N8" i="29"/>
  <c r="J8" i="29"/>
  <c r="AS7" i="29"/>
  <c r="AR7" i="29"/>
  <c r="AQ7" i="29"/>
  <c r="AP7" i="29"/>
  <c r="AH7" i="29"/>
  <c r="AG7" i="29" s="1"/>
  <c r="N7" i="29"/>
  <c r="J7" i="29"/>
  <c r="AS6" i="29"/>
  <c r="AR6" i="29"/>
  <c r="AQ6" i="29"/>
  <c r="AP6" i="29"/>
  <c r="AH6" i="29"/>
  <c r="N6" i="29"/>
  <c r="J6" i="29"/>
  <c r="AS5" i="29"/>
  <c r="AR5" i="29"/>
  <c r="AQ5" i="29"/>
  <c r="AP5" i="29"/>
  <c r="AH5" i="29"/>
  <c r="N5" i="29"/>
  <c r="J5" i="29"/>
  <c r="AS4" i="29"/>
  <c r="AR4" i="29"/>
  <c r="AQ4" i="29"/>
  <c r="AP4" i="29"/>
  <c r="AG4" i="29"/>
  <c r="N4" i="29"/>
  <c r="J4" i="29"/>
  <c r="AS3" i="29"/>
  <c r="AR3" i="29"/>
  <c r="AQ3" i="29"/>
  <c r="AP3" i="29"/>
  <c r="AH3" i="29"/>
  <c r="N3" i="29"/>
  <c r="J3" i="29"/>
  <c r="AG6" i="29" l="1"/>
  <c r="AH47" i="29"/>
  <c r="AG3" i="29"/>
  <c r="AH46" i="29"/>
  <c r="AG5" i="29"/>
  <c r="AH45" i="29"/>
  <c r="AH36" i="29"/>
  <c r="AI17" i="29"/>
  <c r="AN17" i="29" s="1"/>
  <c r="AI20" i="29"/>
  <c r="AM20" i="29" s="1"/>
  <c r="AI24" i="29"/>
  <c r="AN24" i="29" s="1"/>
  <c r="AI32" i="29"/>
  <c r="AN32" i="29" s="1"/>
  <c r="AI11" i="29"/>
  <c r="AO11" i="29" s="1"/>
  <c r="AI15" i="29"/>
  <c r="AL15" i="29" s="1"/>
  <c r="AI31" i="29"/>
  <c r="AN31" i="29" s="1"/>
  <c r="AI3" i="29"/>
  <c r="AM3" i="29" s="1"/>
  <c r="AH35" i="29"/>
  <c r="AI5" i="29"/>
  <c r="AI10" i="29"/>
  <c r="AL10" i="29" s="1"/>
  <c r="AI14" i="29"/>
  <c r="AM14" i="29" s="1"/>
  <c r="AI19" i="29"/>
  <c r="AO19" i="29" s="1"/>
  <c r="AI23" i="29"/>
  <c r="AN23" i="29" s="1"/>
  <c r="AI27" i="29"/>
  <c r="AO27" i="29" s="1"/>
  <c r="AI9" i="29"/>
  <c r="AL9" i="29" s="1"/>
  <c r="AI13" i="29"/>
  <c r="AN13" i="29" s="1"/>
  <c r="AI18" i="29"/>
  <c r="AM18" i="29" s="1"/>
  <c r="AI22" i="29"/>
  <c r="AO22" i="29" s="1"/>
  <c r="AI26" i="29"/>
  <c r="AO26" i="29" s="1"/>
  <c r="AI4" i="29"/>
  <c r="AN4" i="29" s="1"/>
  <c r="AI8" i="29"/>
  <c r="AN8" i="29" s="1"/>
  <c r="AI12" i="29"/>
  <c r="AM12" i="29" s="1"/>
  <c r="AI16" i="29"/>
  <c r="AL16" i="29" s="1"/>
  <c r="AI21" i="29"/>
  <c r="AM21" i="29" s="1"/>
  <c r="AI25" i="29"/>
  <c r="AN25" i="29" s="1"/>
  <c r="AM15" i="29"/>
  <c r="AN20" i="29"/>
  <c r="AO18" i="29"/>
  <c r="AI28" i="29"/>
  <c r="AI33" i="29"/>
  <c r="AI7" i="29"/>
  <c r="AI6" i="29"/>
  <c r="AI29" i="29"/>
  <c r="AI30" i="29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" i="13"/>
  <c r="AH5" i="13"/>
  <c r="AH6" i="13"/>
  <c r="AH7" i="13"/>
  <c r="AH17" i="13"/>
  <c r="AH18" i="13"/>
  <c r="AH28" i="13"/>
  <c r="AH3" i="13"/>
  <c r="AO25" i="29" l="1"/>
  <c r="AL3" i="29"/>
  <c r="AI46" i="29"/>
  <c r="AM32" i="29"/>
  <c r="AL5" i="29"/>
  <c r="AI45" i="29"/>
  <c r="AO6" i="29"/>
  <c r="AI47" i="29"/>
  <c r="AN14" i="29"/>
  <c r="AO3" i="29"/>
  <c r="AO17" i="29"/>
  <c r="AL11" i="29"/>
  <c r="AM13" i="29"/>
  <c r="AL4" i="29"/>
  <c r="AM11" i="29"/>
  <c r="AL17" i="29"/>
  <c r="AN21" i="29"/>
  <c r="AN11" i="29"/>
  <c r="AN19" i="29"/>
  <c r="AM17" i="29"/>
  <c r="AO21" i="29"/>
  <c r="AL13" i="29"/>
  <c r="AO4" i="29"/>
  <c r="AM24" i="29"/>
  <c r="AL19" i="29"/>
  <c r="AM4" i="29"/>
  <c r="AL21" i="29"/>
  <c r="AO13" i="29"/>
  <c r="AM19" i="29"/>
  <c r="AO14" i="29"/>
  <c r="AM9" i="29"/>
  <c r="AL14" i="29"/>
  <c r="AM16" i="29"/>
  <c r="AM10" i="29"/>
  <c r="AM31" i="29"/>
  <c r="AL8" i="29"/>
  <c r="AO20" i="29"/>
  <c r="AM5" i="29"/>
  <c r="AL24" i="29"/>
  <c r="AM8" i="29"/>
  <c r="AN18" i="29"/>
  <c r="AL27" i="29"/>
  <c r="AL18" i="29"/>
  <c r="AM25" i="29"/>
  <c r="AN10" i="29"/>
  <c r="AN5" i="29"/>
  <c r="AM22" i="29"/>
  <c r="AN15" i="29"/>
  <c r="AM27" i="29"/>
  <c r="AO10" i="29"/>
  <c r="AO5" i="29"/>
  <c r="AO24" i="29"/>
  <c r="AO15" i="29"/>
  <c r="AO31" i="29"/>
  <c r="AL31" i="29"/>
  <c r="AL25" i="29"/>
  <c r="AL20" i="29"/>
  <c r="AO8" i="29"/>
  <c r="AO23" i="29"/>
  <c r="AL22" i="29"/>
  <c r="AO12" i="29"/>
  <c r="AN22" i="29"/>
  <c r="AN27" i="29"/>
  <c r="AN12" i="29"/>
  <c r="AL32" i="29"/>
  <c r="AO32" i="29"/>
  <c r="AL12" i="29"/>
  <c r="AN3" i="29"/>
  <c r="AM26" i="29"/>
  <c r="AM6" i="29"/>
  <c r="AL26" i="29"/>
  <c r="AO16" i="29"/>
  <c r="AN26" i="29"/>
  <c r="AO9" i="29"/>
  <c r="AM23" i="29"/>
  <c r="AN9" i="29"/>
  <c r="AN16" i="29"/>
  <c r="AL23" i="29"/>
  <c r="AM7" i="29"/>
  <c r="AO7" i="29"/>
  <c r="AN33" i="29"/>
  <c r="AM33" i="29"/>
  <c r="AL33" i="29"/>
  <c r="AN7" i="29"/>
  <c r="AN30" i="29"/>
  <c r="AM30" i="29"/>
  <c r="AL30" i="29"/>
  <c r="AN29" i="29"/>
  <c r="AM29" i="29"/>
  <c r="AL29" i="29"/>
  <c r="AO33" i="29"/>
  <c r="AL7" i="29"/>
  <c r="AN6" i="29"/>
  <c r="AL6" i="29"/>
  <c r="AN28" i="29"/>
  <c r="AM28" i="29"/>
  <c r="AL28" i="29"/>
  <c r="AO28" i="29"/>
  <c r="AO29" i="29"/>
  <c r="AO30" i="29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E37" i="13" l="1"/>
  <c r="E36" i="13"/>
  <c r="G36" i="13"/>
  <c r="G37" i="13"/>
  <c r="G35" i="13"/>
  <c r="E35" i="13"/>
  <c r="AP28" i="13" l="1"/>
  <c r="AQ28" i="13"/>
  <c r="AR28" i="13"/>
  <c r="AS28" i="13"/>
  <c r="AP29" i="13"/>
  <c r="AQ29" i="13"/>
  <c r="AR29" i="13"/>
  <c r="AS29" i="13"/>
  <c r="AK29" i="13" s="1"/>
  <c r="AL29" i="13" s="1"/>
  <c r="AP30" i="13"/>
  <c r="AQ30" i="13"/>
  <c r="AR30" i="13"/>
  <c r="AS30" i="13"/>
  <c r="AP31" i="13"/>
  <c r="AQ31" i="13"/>
  <c r="AR31" i="13"/>
  <c r="AS31" i="13"/>
  <c r="AP32" i="13"/>
  <c r="AQ32" i="13"/>
  <c r="AR32" i="13"/>
  <c r="AS32" i="13"/>
  <c r="AP33" i="13"/>
  <c r="AQ33" i="13"/>
  <c r="AR33" i="13"/>
  <c r="AS33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AS27" i="13"/>
  <c r="AR27" i="13"/>
  <c r="AQ27" i="13"/>
  <c r="AP27" i="13"/>
  <c r="J27" i="13"/>
  <c r="AS26" i="13"/>
  <c r="AR26" i="13"/>
  <c r="AQ26" i="13"/>
  <c r="AP26" i="13"/>
  <c r="J26" i="13"/>
  <c r="AS25" i="13"/>
  <c r="AR25" i="13"/>
  <c r="AQ25" i="13"/>
  <c r="AP25" i="13"/>
  <c r="J25" i="13"/>
  <c r="AS24" i="13"/>
  <c r="AR24" i="13"/>
  <c r="AQ24" i="13"/>
  <c r="AP24" i="13"/>
  <c r="J24" i="13"/>
  <c r="AS23" i="13"/>
  <c r="AR23" i="13"/>
  <c r="AQ23" i="13"/>
  <c r="AP23" i="13"/>
  <c r="J23" i="13"/>
  <c r="AS22" i="13"/>
  <c r="AR22" i="13"/>
  <c r="AQ22" i="13"/>
  <c r="AP22" i="13"/>
  <c r="J22" i="13"/>
  <c r="AS21" i="13"/>
  <c r="AR21" i="13"/>
  <c r="AQ21" i="13"/>
  <c r="AP21" i="13"/>
  <c r="J21" i="13"/>
  <c r="AS20" i="13"/>
  <c r="AR20" i="13"/>
  <c r="AQ20" i="13"/>
  <c r="AP20" i="13"/>
  <c r="J20" i="13"/>
  <c r="AS19" i="13"/>
  <c r="AR19" i="13"/>
  <c r="AQ19" i="13"/>
  <c r="AP19" i="13"/>
  <c r="J19" i="13"/>
  <c r="AS18" i="13"/>
  <c r="AR18" i="13"/>
  <c r="AQ18" i="13"/>
  <c r="AP18" i="13"/>
  <c r="J18" i="13"/>
  <c r="AS17" i="13"/>
  <c r="AR17" i="13"/>
  <c r="AQ17" i="13"/>
  <c r="AP17" i="13"/>
  <c r="J17" i="13"/>
  <c r="AS16" i="13"/>
  <c r="AR16" i="13"/>
  <c r="AQ16" i="13"/>
  <c r="AP16" i="13"/>
  <c r="J16" i="13"/>
  <c r="AS15" i="13"/>
  <c r="AR15" i="13"/>
  <c r="AQ15" i="13"/>
  <c r="AP15" i="13"/>
  <c r="J15" i="13"/>
  <c r="AS14" i="13"/>
  <c r="AR14" i="13"/>
  <c r="AQ14" i="13"/>
  <c r="AP14" i="13"/>
  <c r="J14" i="13"/>
  <c r="AS13" i="13"/>
  <c r="AR13" i="13"/>
  <c r="AQ13" i="13"/>
  <c r="AP13" i="13"/>
  <c r="J13" i="13"/>
  <c r="AS12" i="13"/>
  <c r="AR12" i="13"/>
  <c r="AQ12" i="13"/>
  <c r="AP12" i="13"/>
  <c r="J12" i="13"/>
  <c r="AS11" i="13"/>
  <c r="AR11" i="13"/>
  <c r="AQ11" i="13"/>
  <c r="AP11" i="13"/>
  <c r="J11" i="13"/>
  <c r="AS10" i="13"/>
  <c r="AR10" i="13"/>
  <c r="AQ10" i="13"/>
  <c r="AP10" i="13"/>
  <c r="J10" i="13"/>
  <c r="AS9" i="13"/>
  <c r="AR9" i="13"/>
  <c r="AQ9" i="13"/>
  <c r="AP9" i="13"/>
  <c r="J9" i="13"/>
  <c r="AS8" i="13"/>
  <c r="AR8" i="13"/>
  <c r="AQ8" i="13"/>
  <c r="AP8" i="13"/>
  <c r="J8" i="13"/>
  <c r="AS7" i="13"/>
  <c r="AR7" i="13"/>
  <c r="AQ7" i="13"/>
  <c r="AP7" i="13"/>
  <c r="J7" i="13"/>
  <c r="AS6" i="13"/>
  <c r="AR6" i="13"/>
  <c r="AQ6" i="13"/>
  <c r="AP6" i="13"/>
  <c r="J6" i="13"/>
  <c r="AS5" i="13"/>
  <c r="AR5" i="13"/>
  <c r="AQ5" i="13"/>
  <c r="AP5" i="13"/>
  <c r="J5" i="13"/>
  <c r="AS4" i="13"/>
  <c r="AR4" i="13"/>
  <c r="AQ4" i="13"/>
  <c r="AP4" i="13"/>
  <c r="J4" i="13"/>
  <c r="AS3" i="13"/>
  <c r="AR3" i="13"/>
  <c r="AQ3" i="13"/>
  <c r="AP3" i="13"/>
  <c r="J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K14" i="13" l="1"/>
  <c r="AM14" i="13" s="1"/>
  <c r="AK17" i="13"/>
  <c r="AL17" i="13" s="1"/>
  <c r="AK25" i="13"/>
  <c r="AN25" i="13" s="1"/>
  <c r="AK27" i="13"/>
  <c r="AO27" i="13" s="1"/>
  <c r="AK30" i="13"/>
  <c r="AM17" i="13"/>
  <c r="AK8" i="13"/>
  <c r="AN8" i="13" s="1"/>
  <c r="AK10" i="13"/>
  <c r="AK11" i="13"/>
  <c r="AO11" i="13" s="1"/>
  <c r="AK12" i="13"/>
  <c r="AO12" i="13" s="1"/>
  <c r="AK13" i="13"/>
  <c r="AM13" i="13" s="1"/>
  <c r="AO14" i="13"/>
  <c r="AK16" i="13"/>
  <c r="AN16" i="13" s="1"/>
  <c r="AK20" i="13"/>
  <c r="AL20" i="13" s="1"/>
  <c r="AK22" i="13"/>
  <c r="AN22" i="13" s="1"/>
  <c r="AK23" i="13"/>
  <c r="AM23" i="13" s="1"/>
  <c r="AK24" i="13"/>
  <c r="AO24" i="13" s="1"/>
  <c r="AL25" i="13"/>
  <c r="AK26" i="13"/>
  <c r="AO26" i="13" s="1"/>
  <c r="AO29" i="13"/>
  <c r="AK3" i="13"/>
  <c r="AM3" i="13" s="1"/>
  <c r="AK4" i="13"/>
  <c r="AL4" i="13" s="1"/>
  <c r="AK5" i="13"/>
  <c r="AO5" i="13" s="1"/>
  <c r="AK6" i="13"/>
  <c r="AN6" i="13" s="1"/>
  <c r="AK7" i="13"/>
  <c r="AL7" i="13" s="1"/>
  <c r="AN29" i="13"/>
  <c r="AM29" i="13"/>
  <c r="AK28" i="13"/>
  <c r="AM28" i="13" s="1"/>
  <c r="AK33" i="13"/>
  <c r="AN33" i="13" s="1"/>
  <c r="AK31" i="13"/>
  <c r="AO31" i="13" s="1"/>
  <c r="AL30" i="13"/>
  <c r="AM30" i="13"/>
  <c r="AO30" i="13"/>
  <c r="AN30" i="13"/>
  <c r="AL3" i="13"/>
  <c r="AN3" i="13"/>
  <c r="AM4" i="13"/>
  <c r="AN5" i="13"/>
  <c r="AN7" i="13"/>
  <c r="AM7" i="13"/>
  <c r="AM8" i="13"/>
  <c r="AM10" i="13"/>
  <c r="AL10" i="13"/>
  <c r="AN10" i="13"/>
  <c r="AL12" i="13"/>
  <c r="AO16" i="13"/>
  <c r="AO20" i="13"/>
  <c r="AL23" i="13"/>
  <c r="AO23" i="13"/>
  <c r="AL24" i="13"/>
  <c r="AN26" i="13"/>
  <c r="AO33" i="13"/>
  <c r="AM33" i="13"/>
  <c r="AN31" i="13"/>
  <c r="AL31" i="13"/>
  <c r="AM31" i="13"/>
  <c r="AK32" i="13"/>
  <c r="AO7" i="13"/>
  <c r="AN14" i="13"/>
  <c r="AO3" i="13"/>
  <c r="AN4" i="13"/>
  <c r="AK18" i="13"/>
  <c r="AO18" i="13" s="1"/>
  <c r="AK19" i="13"/>
  <c r="AN19" i="13" s="1"/>
  <c r="AO10" i="13"/>
  <c r="AM25" i="13"/>
  <c r="AK15" i="13"/>
  <c r="AL13" i="13"/>
  <c r="AK9" i="13"/>
  <c r="AL9" i="13" s="1"/>
  <c r="AL14" i="13"/>
  <c r="AN11" i="13"/>
  <c r="AO22" i="13"/>
  <c r="AO25" i="13"/>
  <c r="AM20" i="13"/>
  <c r="AM5" i="13"/>
  <c r="AK21" i="13"/>
  <c r="AL21" i="13" s="1"/>
  <c r="AO17" i="13"/>
  <c r="AN23" i="13"/>
  <c r="AN17" i="13"/>
  <c r="AM26" i="13" l="1"/>
  <c r="AO8" i="13"/>
  <c r="AL27" i="13"/>
  <c r="AL26" i="13"/>
  <c r="AM22" i="13"/>
  <c r="AN13" i="13"/>
  <c r="AL8" i="13"/>
  <c r="AL5" i="13"/>
  <c r="AL22" i="13"/>
  <c r="AO13" i="13"/>
  <c r="AL6" i="13"/>
  <c r="AM24" i="13"/>
  <c r="AL16" i="13"/>
  <c r="AM11" i="13"/>
  <c r="AO4" i="13"/>
  <c r="AN27" i="13"/>
  <c r="AN24" i="13"/>
  <c r="AM16" i="13"/>
  <c r="AL11" i="13"/>
  <c r="AM27" i="13"/>
  <c r="AL33" i="13"/>
  <c r="AN20" i="13"/>
  <c r="AM12" i="13"/>
  <c r="AM6" i="13"/>
  <c r="AN12" i="13"/>
  <c r="AO6" i="13"/>
  <c r="AL28" i="13"/>
  <c r="AN28" i="13"/>
  <c r="AO28" i="13"/>
  <c r="AL19" i="13"/>
  <c r="AO19" i="13"/>
  <c r="AM19" i="13"/>
  <c r="AO15" i="13"/>
  <c r="AL15" i="13"/>
  <c r="AM15" i="13"/>
  <c r="AN18" i="13"/>
  <c r="AL18" i="13"/>
  <c r="AM18" i="13"/>
  <c r="AN32" i="13"/>
  <c r="AM32" i="13"/>
  <c r="AO32" i="13"/>
  <c r="AN15" i="13"/>
  <c r="AN21" i="13"/>
  <c r="AM21" i="13"/>
  <c r="AO21" i="13"/>
  <c r="AO9" i="13"/>
  <c r="AN9" i="13"/>
  <c r="AM9" i="13"/>
  <c r="AL32" i="13"/>
</calcChain>
</file>

<file path=xl/sharedStrings.xml><?xml version="1.0" encoding="utf-8"?>
<sst xmlns="http://schemas.openxmlformats.org/spreadsheetml/2006/main" count="1413" uniqueCount="245">
  <si>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</si>
  <si>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</si>
  <si>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</si>
  <si>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</si>
  <si>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</si>
  <si>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</si>
  <si>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</si>
  <si>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</si>
  <si>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</si>
  <si>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</si>
  <si>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</si>
  <si>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</si>
  <si>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</si>
  <si>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</si>
  <si>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</si>
  <si>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</si>
  <si>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</si>
  <si>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</si>
  <si>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</si>
  <si>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</si>
  <si>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</si>
  <si>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</si>
  <si>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</si>
  <si>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</si>
  <si>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</si>
  <si>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</si>
  <si>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</si>
  <si>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</si>
  <si>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</si>
  <si>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</si>
  <si>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</si>
  <si>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</si>
  <si>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</si>
  <si>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</si>
  <si>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</si>
  <si>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</si>
  <si>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</si>
  <si>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</si>
  <si>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</si>
  <si>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</si>
  <si>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</si>
  <si>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</si>
  <si>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</si>
  <si>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</si>
  <si>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</si>
  <si>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</si>
  <si>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</si>
  <si>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</si>
  <si>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</si>
  <si>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</si>
  <si>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</si>
  <si>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</si>
  <si>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</si>
  <si>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</si>
  <si>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</si>
  <si>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</si>
  <si>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</si>
  <si>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</si>
  <si>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</si>
  <si>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</si>
  <si>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</si>
  <si>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</si>
  <si>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</si>
  <si>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</si>
  <si>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</si>
  <si>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</si>
  <si>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</si>
  <si>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</si>
  <si>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</si>
  <si>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</si>
  <si>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</si>
  <si>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</si>
  <si>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</si>
  <si>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</si>
  <si>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</si>
  <si>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</si>
  <si>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</si>
  <si>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</si>
  <si>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</si>
  <si>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</si>
  <si>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</si>
  <si>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</si>
  <si>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</si>
  <si>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</si>
  <si>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</si>
  <si>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</si>
  <si>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</si>
  <si>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</si>
  <si>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</si>
  <si>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</si>
  <si>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</si>
  <si>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</si>
  <si>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</si>
  <si>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</si>
  <si>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</si>
  <si>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</si>
  <si>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</si>
  <si>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</si>
  <si>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</si>
  <si>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</si>
  <si>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</si>
  <si>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</si>
  <si>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</si>
  <si>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</si>
  <si>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</si>
  <si>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</si>
  <si>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</si>
  <si>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</si>
  <si>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</si>
  <si>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</si>
  <si>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</si>
  <si>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</si>
  <si>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</si>
  <si>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quantity</t>
  </si>
  <si>
    <t>Electrophy</t>
  </si>
  <si>
    <t>class #</t>
  </si>
  <si>
    <t>1/0</t>
  </si>
  <si>
    <t>Céline name</t>
  </si>
  <si>
    <t>cell 4 20 may</t>
  </si>
  <si>
    <t>cell 5 20 may</t>
  </si>
  <si>
    <t>cell 1 26 may</t>
  </si>
  <si>
    <t>cell 2 26 may</t>
  </si>
  <si>
    <t>cell 2 4 jun</t>
  </si>
  <si>
    <t>cell 3 4 jun</t>
  </si>
  <si>
    <t>cell 4 4 jun</t>
  </si>
  <si>
    <t>cell 5 4 jun</t>
  </si>
  <si>
    <t>cell 6 4 jun</t>
  </si>
  <si>
    <t>cell 4  11 july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</si>
  <si>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</si>
  <si>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</si>
  <si>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</si>
  <si>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</si>
  <si>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</si>
  <si>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</si>
  <si>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</si>
  <si>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</si>
  <si>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</si>
  <si>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</si>
  <si>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</si>
  <si>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</si>
  <si>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</si>
  <si>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</si>
  <si>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</si>
  <si>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</si>
  <si>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</si>
  <si>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</si>
  <si>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cell 4 27 Oct</t>
  </si>
  <si>
    <t>cells inverted</t>
  </si>
  <si>
    <t>cells removed</t>
  </si>
  <si>
    <t>db type I</t>
  </si>
  <si>
    <t>db type II</t>
  </si>
  <si>
    <t xml:space="preserve">single </t>
  </si>
  <si>
    <t>cell 3 20 may</t>
  </si>
  <si>
    <t>Bifurcation</t>
  </si>
  <si>
    <t>Depth</t>
  </si>
  <si>
    <t>Ang1</t>
  </si>
  <si>
    <t>Ang2</t>
  </si>
  <si>
    <t>Ang3</t>
  </si>
  <si>
    <t>Ang4</t>
  </si>
  <si>
    <t>zscore</t>
  </si>
  <si>
    <t>raw</t>
  </si>
  <si>
    <t>time to peak</t>
  </si>
  <si>
    <t>sag</t>
  </si>
  <si>
    <t>R peak</t>
  </si>
  <si>
    <t>R SS</t>
  </si>
  <si>
    <t>Holding</t>
  </si>
  <si>
    <t>threshold (mV)</t>
  </si>
  <si>
    <t>threshold (i)</t>
  </si>
  <si>
    <t>diff amp (first - second)</t>
  </si>
  <si>
    <t>Initial burt interval at threshold</t>
  </si>
  <si>
    <t>mAHP</t>
  </si>
  <si>
    <t>mDAP</t>
  </si>
  <si>
    <t>time mAHP</t>
  </si>
  <si>
    <t>fAHP</t>
  </si>
  <si>
    <t>fDAP</t>
  </si>
  <si>
    <t>time fAHP</t>
  </si>
  <si>
    <t>T-H</t>
  </si>
  <si>
    <t>1-duration</t>
  </si>
  <si>
    <t>1-amplitude</t>
  </si>
  <si>
    <t>1-rise time</t>
  </si>
  <si>
    <t>1-half width</t>
  </si>
  <si>
    <t>1-peak amplitude (from 0mV) at thre</t>
  </si>
  <si>
    <t>2-duration</t>
  </si>
  <si>
    <t>2-amplitude</t>
  </si>
  <si>
    <t>2-rise time</t>
  </si>
  <si>
    <t>2-half width</t>
  </si>
  <si>
    <t>2-peak amplitude (from 0mV) at thre</t>
  </si>
  <si>
    <t>raw Learning</t>
  </si>
  <si>
    <t>zscore Learning</t>
  </si>
  <si>
    <t>Clusering Electrophy All</t>
  </si>
  <si>
    <t>Céline name +</t>
  </si>
  <si>
    <t>Count of matches</t>
  </si>
  <si>
    <t>cell 2 24 Oct</t>
  </si>
  <si>
    <t>cell 3 24 Oct</t>
  </si>
  <si>
    <t>cell 3 27 Oct</t>
  </si>
  <si>
    <t>cell 4 11 july</t>
  </si>
  <si>
    <t>Morphology clustering - raw Learning</t>
  </si>
  <si>
    <t>Morphology clustering - zscore Learning</t>
  </si>
  <si>
    <t>Clustering Electrophy Nikita</t>
  </si>
  <si>
    <t>Electrophy classes Céline</t>
  </si>
  <si>
    <t>classification of electrophy by Celine</t>
  </si>
  <si>
    <t>classification of morphology data based on raw data</t>
  </si>
  <si>
    <t>classification of morphology data based on zscaled raw data</t>
  </si>
  <si>
    <t>clusering based on electrophy data (26 features)</t>
  </si>
  <si>
    <t>CB</t>
  </si>
  <si>
    <t>BP</t>
  </si>
  <si>
    <t>Marker3</t>
  </si>
  <si>
    <t>Marker4</t>
  </si>
  <si>
    <t>Cluster+size</t>
  </si>
  <si>
    <t>Cluster-size</t>
  </si>
  <si>
    <t>double</t>
  </si>
  <si>
    <t>single</t>
  </si>
  <si>
    <t>Layer Position</t>
  </si>
  <si>
    <t>Relative Depth</t>
  </si>
  <si>
    <t>cell3 20may</t>
  </si>
  <si>
    <t>cell5 20may</t>
  </si>
  <si>
    <t>cell4 20may</t>
  </si>
  <si>
    <t>cell1 26may</t>
  </si>
  <si>
    <t>cell2 26may</t>
  </si>
  <si>
    <t>cell2 4jun</t>
  </si>
  <si>
    <t>cell3 4jun</t>
  </si>
  <si>
    <t>cell4 4jun</t>
  </si>
  <si>
    <t>cell5 4jun</t>
  </si>
  <si>
    <t>cell6 4jun</t>
  </si>
  <si>
    <t>cell4  11jul</t>
  </si>
  <si>
    <t>cell5 11jul</t>
  </si>
  <si>
    <t>cell2 11jul</t>
  </si>
  <si>
    <t>cell3 11jul</t>
  </si>
  <si>
    <t>cell1 22jul</t>
  </si>
  <si>
    <t>cell2 22jul</t>
  </si>
  <si>
    <t>cell3 22jul</t>
  </si>
  <si>
    <t>cell4 22jul</t>
  </si>
  <si>
    <t>cell5 22jul</t>
  </si>
  <si>
    <t>cell6 22jul</t>
  </si>
  <si>
    <t>cell7 22jul</t>
  </si>
  <si>
    <t>cell1 30jun</t>
  </si>
  <si>
    <t>cell2 30jun</t>
  </si>
  <si>
    <t>cell3 30jun</t>
  </si>
  <si>
    <t>cell1 23oct</t>
  </si>
  <si>
    <t>cell2 23oct</t>
  </si>
  <si>
    <t>cell1 24oct</t>
  </si>
  <si>
    <t>cell2 24oct</t>
  </si>
  <si>
    <t>cell1 27oct</t>
  </si>
  <si>
    <t>cell2 27oct</t>
  </si>
  <si>
    <t>cell4 27oct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</si>
</sst>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/>
    <xf numFmtId="0" fontId="7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6" borderId="0" xfId="0" applyFill="1" applyBorder="1"/>
    <xf numFmtId="1" fontId="4" fillId="0" borderId="0" xfId="0" applyNumberFormat="1" applyFont="1" applyFill="1" applyBorder="1"/>
    <xf numFmtId="1" fontId="0" fillId="0" borderId="0" xfId="0" applyNumberFormat="1" applyFill="1" applyBorder="1"/>
    <xf numFmtId="0" fontId="4" fillId="0" borderId="0" xfId="0" applyFont="1"/>
    <xf numFmtId="0" fontId="0" fillId="0" borderId="0" xfId="0" applyAlignment="1">
      <alignment wrapText="1"/>
    </xf>
    <xf numFmtId="2" fontId="0" fillId="0" borderId="0" xfId="0" applyNumberFormat="1" applyFill="1" applyBorder="1" applyProtection="1">
      <protection locked="0"/>
    </xf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DATA!$G$3:$G$33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7660336"/>
        <c:axId val="-1117650000"/>
      </c:scatterChart>
      <c:valAx>
        <c:axId val="-111766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650000"/>
        <c:crosses val="autoZero"/>
        <c:crossBetween val="midCat"/>
      </c:valAx>
      <c:valAx>
        <c:axId val="-1117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6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Electrophy Class vs Predicted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'Clustering and Depth'!$E$3:$E$33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xVal>
          <c:yVal>
            <c:numRef>
              <c:f>'Clustering and Depth'!$G$3:$G$33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7657616"/>
        <c:axId val="-1117665232"/>
      </c:scatterChart>
      <c:valAx>
        <c:axId val="-11176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665232"/>
        <c:crosses val="autoZero"/>
        <c:crossBetween val="midCat"/>
      </c:valAx>
      <c:valAx>
        <c:axId val="-11176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765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409574</xdr:colOff>
      <xdr:row>37</xdr:row>
      <xdr:rowOff>152400</xdr:rowOff>
    </xdr:from>
    <xdr:to>
      <xdr:col>24</xdr:col>
      <xdr:colOff>66674</xdr:colOff>
      <xdr:row>55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409574</xdr:colOff>
      <xdr:row>37</xdr:row>
      <xdr:rowOff>152400</xdr:rowOff>
    </xdr:from>
    <xdr:to>
      <xdr:col>24</xdr:col>
      <xdr:colOff>66674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6"/>
  <sheetViews>
    <sheetView tabSelected="1" workbookViewId="0">
      <pane ySplit="1" topLeftCell="A2" activePane="bottomLeft" state="frozen"/>
      <selection pane="bottomLeft" activeCell="AL5" sqref="AL5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customWidth="1"/>
    <col min="12" max="12" width="13" style="7" customWidth="1"/>
    <col min="13" max="13" width="13.42578125" style="7" customWidth="1"/>
    <col min="14" max="16" width="13" style="7" customWidth="1"/>
    <col min="17" max="30" width="9.140625" style="7" customWidth="1"/>
    <col min="31" max="31" width="14.85546875" style="7" bestFit="1" customWidth="1"/>
    <col min="32" max="34" width="9.140625" style="7" customWidth="1"/>
    <col min="35" max="35" width="13.5703125" style="7" bestFit="1" customWidth="1"/>
    <col min="36" max="36" width="14.28515625" style="7" bestFit="1" customWidth="1"/>
    <col min="37" max="37" width="12.42578125" style="7" bestFit="1" customWidth="1"/>
    <col min="38" max="41" width="10.28515625" style="7" customWidth="1"/>
    <col min="42" max="44" width="10.28515625" style="6" customWidth="1"/>
    <col min="45" max="45" width="9.42578125" style="6" bestFit="1" customWidth="1"/>
    <col min="46" max="65" width="8.85546875" style="6"/>
    <col min="66" max="16384" width="8.85546875" style="7"/>
  </cols>
  <sheetData>
    <row r="1" spans="1:65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204</v>
      </c>
      <c r="AF1" s="26" t="s">
        <v>205</v>
      </c>
      <c r="AG1" s="26" t="s">
        <v>153</v>
      </c>
      <c r="AH1" s="26" t="s">
        <v>154</v>
      </c>
      <c r="AI1" s="2" t="s">
        <v>212</v>
      </c>
      <c r="AJ1" s="2" t="s">
        <v>213</v>
      </c>
      <c r="AK1" s="2" t="s">
        <v>43</v>
      </c>
      <c r="AL1" s="27" t="s">
        <v>155</v>
      </c>
      <c r="AM1" s="27" t="s">
        <v>156</v>
      </c>
      <c r="AN1" s="27" t="s">
        <v>157</v>
      </c>
      <c r="AO1" s="27" t="s">
        <v>158</v>
      </c>
      <c r="AP1" s="17" t="s">
        <v>65</v>
      </c>
      <c r="AQ1" s="17" t="s">
        <v>66</v>
      </c>
      <c r="AR1" s="17" t="s">
        <v>67</v>
      </c>
      <c r="AS1" s="17" t="s">
        <v>68</v>
      </c>
      <c r="AT1" s="18" t="s">
        <v>44</v>
      </c>
      <c r="AU1" s="18" t="s">
        <v>45</v>
      </c>
      <c r="AV1" s="18" t="s">
        <v>46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</row>
    <row r="2" spans="1:65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K2" s="7" t="s">
        <v>113</v>
      </c>
      <c r="AL2" s="7" t="s">
        <v>69</v>
      </c>
      <c r="AM2" s="7" t="s">
        <v>69</v>
      </c>
      <c r="AN2" s="7" t="s">
        <v>69</v>
      </c>
      <c r="AO2" s="7" t="s">
        <v>69</v>
      </c>
      <c r="AP2" s="6" t="s">
        <v>70</v>
      </c>
      <c r="AQ2" s="6" t="s">
        <v>70</v>
      </c>
      <c r="AR2" s="6" t="s">
        <v>70</v>
      </c>
      <c r="AS2" s="6" t="s">
        <v>70</v>
      </c>
    </row>
    <row r="3" spans="1:65" x14ac:dyDescent="0.25">
      <c r="A3" s="7" t="s">
        <v>92</v>
      </c>
      <c r="B3" s="7" t="s">
        <v>91</v>
      </c>
      <c r="C3" s="7" t="s">
        <v>214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64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v>649.9139993601832</v>
      </c>
      <c r="AJ3" s="7">
        <f>AH3/AI3</f>
        <v>0.90781241915212418</v>
      </c>
      <c r="AK3" s="7">
        <f>SUM(AP3:AS3)</f>
        <v>14</v>
      </c>
      <c r="AL3" s="7">
        <f t="shared" ref="AL3:AL27" si="1">AP3/$AK3</f>
        <v>0</v>
      </c>
      <c r="AM3" s="7">
        <f t="shared" ref="AM3:AM27" si="2">AQ3/$AK3</f>
        <v>0.42857142857142855</v>
      </c>
      <c r="AN3" s="7">
        <f t="shared" ref="AN3:AN27" si="3">AR3/$AK3</f>
        <v>0.2857142857142857</v>
      </c>
      <c r="AO3" s="7">
        <f t="shared" ref="AO3:AO27" si="4">AS3/$AK3</f>
        <v>0.2857142857142857</v>
      </c>
      <c r="AP3" s="6">
        <f>COUNTIF($AT3:$BM3,"&gt;=0")-COUNTIF($AT3:$BM3,"&gt;45")</f>
        <v>0</v>
      </c>
      <c r="AQ3" s="6">
        <f>COUNTIF($AT3:$BM3,"&gt;=45")-COUNTIF($AT3:$BM3,"&gt;90")</f>
        <v>6</v>
      </c>
      <c r="AR3" s="6">
        <f>COUNTIF($AT3:$BM3,"&gt;=90")-COUNTIF($AT3:$BM3,"&gt;135")</f>
        <v>4</v>
      </c>
      <c r="AS3" s="6">
        <f>COUNTIF($AT3:$BM3,"&gt;=135")-COUNTIF($AT3:$BM3,"&gt;180")</f>
        <v>4</v>
      </c>
      <c r="AT3" s="19">
        <v>75.474899291992188</v>
      </c>
      <c r="AU3" s="19">
        <v>95.629898071289062</v>
      </c>
      <c r="AV3" s="19">
        <v>110.32900238037109</v>
      </c>
      <c r="AW3" s="19">
        <v>139.50599670410156</v>
      </c>
      <c r="AX3" s="19">
        <v>140.83099365234375</v>
      </c>
      <c r="AY3" s="19">
        <v>117.45999908447266</v>
      </c>
      <c r="AZ3" s="19">
        <v>64.139503479003906</v>
      </c>
      <c r="BA3" s="6">
        <v>87.681602478027344</v>
      </c>
      <c r="BB3" s="6">
        <v>130.81100463867187</v>
      </c>
      <c r="BC3" s="6">
        <v>150.88900756835937</v>
      </c>
      <c r="BD3" s="6">
        <v>57.958198547363281</v>
      </c>
      <c r="BE3" s="6">
        <v>146.11000061035156</v>
      </c>
      <c r="BF3" s="6">
        <v>73.471199035644531</v>
      </c>
      <c r="BG3" s="6">
        <v>62.12139892578125</v>
      </c>
    </row>
    <row r="4" spans="1:65" x14ac:dyDescent="0.25">
      <c r="A4" s="7" t="s">
        <v>92</v>
      </c>
      <c r="B4" s="7" t="s">
        <v>91</v>
      </c>
      <c r="C4" s="7" t="s">
        <v>215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5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6">AE4/AH4</f>
        <v>#VALUE!</v>
      </c>
      <c r="AH4" s="7">
        <v>867</v>
      </c>
      <c r="AI4" s="7">
        <v>991.98325620000003</v>
      </c>
      <c r="AJ4" s="7">
        <f t="shared" ref="AJ4:AJ33" si="7">AH4/AI4</f>
        <v>0.87400668769473533</v>
      </c>
      <c r="AK4" s="7">
        <f t="shared" ref="AK4:AK27" si="8">SUM(AP4:AS4)</f>
        <v>8</v>
      </c>
      <c r="AL4" s="7">
        <f t="shared" si="1"/>
        <v>0</v>
      </c>
      <c r="AM4" s="7">
        <f t="shared" si="2"/>
        <v>0.25</v>
      </c>
      <c r="AN4" s="7">
        <f t="shared" si="3"/>
        <v>0.5</v>
      </c>
      <c r="AO4" s="7">
        <f t="shared" si="4"/>
        <v>0.25</v>
      </c>
      <c r="AP4" s="6">
        <f t="shared" ref="AP4:AP33" si="9">COUNTIF($AT4:$BM4,"&gt;=0")-COUNTIF($AT4:$BM4,"&gt;45")</f>
        <v>0</v>
      </c>
      <c r="AQ4" s="6">
        <f t="shared" ref="AQ4:AQ33" si="10">COUNTIF($AT4:$BM4,"&gt;=45")-COUNTIF($AT4:$BM4,"&gt;90")</f>
        <v>2</v>
      </c>
      <c r="AR4" s="6">
        <f t="shared" ref="AR4:AR33" si="11">COUNTIF($AT4:$BM4,"&gt;=90")-COUNTIF($AT4:$BM4,"&gt;135")</f>
        <v>4</v>
      </c>
      <c r="AS4" s="6">
        <f t="shared" ref="AS4:AS33" si="12">COUNTIF($AT4:$BM4,"&gt;=135")-COUNTIF($AT4:$BM4,"&gt;180")</f>
        <v>2</v>
      </c>
      <c r="AT4" s="19">
        <v>57.074001312255859</v>
      </c>
      <c r="AU4" s="19">
        <v>103.21700286865234</v>
      </c>
      <c r="AV4" s="19">
        <v>130.29299926757812</v>
      </c>
      <c r="AW4" s="19">
        <v>173.40699768066406</v>
      </c>
      <c r="AX4" s="19">
        <v>159.63699340820312</v>
      </c>
      <c r="AY4" s="19">
        <v>122.88899993896484</v>
      </c>
      <c r="AZ4" s="19">
        <v>91.757003784179688</v>
      </c>
      <c r="BA4" s="19">
        <v>66.701499938964844</v>
      </c>
      <c r="BB4" s="19"/>
      <c r="BC4" s="19"/>
      <c r="BD4" s="19"/>
      <c r="BE4" s="19"/>
    </row>
    <row r="5" spans="1:65" x14ac:dyDescent="0.25">
      <c r="A5" s="7" t="s">
        <v>92</v>
      </c>
      <c r="B5" s="7" t="s">
        <v>91</v>
      </c>
      <c r="C5" s="7" t="s">
        <v>216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5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6"/>
        <v>0.58936484490398822</v>
      </c>
      <c r="AH5" s="7">
        <f t="shared" ref="AH5:AH28" si="13">AE5+AF5</f>
        <v>677</v>
      </c>
      <c r="AI5" s="7">
        <v>669.73832810924898</v>
      </c>
      <c r="AJ5" s="7">
        <f t="shared" si="7"/>
        <v>1.0108425508679659</v>
      </c>
      <c r="AK5" s="7">
        <f t="shared" si="8"/>
        <v>6</v>
      </c>
      <c r="AL5" s="7">
        <f t="shared" si="1"/>
        <v>0</v>
      </c>
      <c r="AM5" s="7">
        <f t="shared" si="2"/>
        <v>0.33333333333333331</v>
      </c>
      <c r="AN5" s="7">
        <f t="shared" si="3"/>
        <v>0.33333333333333331</v>
      </c>
      <c r="AO5" s="7">
        <f t="shared" si="4"/>
        <v>0.33333333333333331</v>
      </c>
      <c r="AP5" s="6">
        <f t="shared" si="9"/>
        <v>0</v>
      </c>
      <c r="AQ5" s="6">
        <f t="shared" si="10"/>
        <v>2</v>
      </c>
      <c r="AR5" s="6">
        <f t="shared" si="11"/>
        <v>2</v>
      </c>
      <c r="AS5" s="6">
        <f t="shared" si="12"/>
        <v>2</v>
      </c>
      <c r="AT5" s="19">
        <v>77.515403747558594</v>
      </c>
      <c r="AU5" s="19">
        <v>157.74400329589844</v>
      </c>
      <c r="AV5" s="19">
        <v>132.24899291992187</v>
      </c>
      <c r="AW5" s="19">
        <v>155.03399658203125</v>
      </c>
      <c r="AX5" s="19">
        <v>121.26599884033203</v>
      </c>
      <c r="AY5" s="19">
        <v>47.598701477050781</v>
      </c>
      <c r="AZ5" s="19"/>
      <c r="BA5" s="19"/>
      <c r="BB5" s="19"/>
      <c r="BC5" s="19"/>
    </row>
    <row r="6" spans="1:65" x14ac:dyDescent="0.25">
      <c r="A6" s="7" t="s">
        <v>92</v>
      </c>
      <c r="B6" s="7" t="s">
        <v>95</v>
      </c>
      <c r="C6" s="7" t="s">
        <v>217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5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6"/>
        <v>9.166666666666666E-2</v>
      </c>
      <c r="AH6" s="7">
        <f t="shared" si="13"/>
        <v>840</v>
      </c>
      <c r="AI6" s="7">
        <v>1017.5093052750927</v>
      </c>
      <c r="AJ6" s="7">
        <f t="shared" si="7"/>
        <v>0.82554527574850878</v>
      </c>
      <c r="AK6" s="7">
        <f t="shared" si="8"/>
        <v>9</v>
      </c>
      <c r="AL6" s="7">
        <f t="shared" si="1"/>
        <v>0.1111111111111111</v>
      </c>
      <c r="AM6" s="7">
        <f t="shared" si="2"/>
        <v>0.22222222222222221</v>
      </c>
      <c r="AN6" s="7">
        <f t="shared" si="3"/>
        <v>0.33333333333333331</v>
      </c>
      <c r="AO6" s="7">
        <f t="shared" si="4"/>
        <v>0.33333333333333331</v>
      </c>
      <c r="AP6" s="6">
        <f t="shared" si="9"/>
        <v>1</v>
      </c>
      <c r="AQ6" s="6">
        <f t="shared" si="10"/>
        <v>2</v>
      </c>
      <c r="AR6" s="6">
        <f t="shared" si="11"/>
        <v>3</v>
      </c>
      <c r="AS6" s="6">
        <f t="shared" si="12"/>
        <v>3</v>
      </c>
      <c r="AT6" s="19">
        <v>72.960098266601562</v>
      </c>
      <c r="AU6" s="19">
        <v>36.475799560546875</v>
      </c>
      <c r="AV6" s="19">
        <v>78.286300659179688</v>
      </c>
      <c r="AW6" s="19">
        <v>123.74400329589844</v>
      </c>
      <c r="AX6" s="19">
        <v>160.88800048828125</v>
      </c>
      <c r="AY6" s="19">
        <v>174.50799560546875</v>
      </c>
      <c r="AZ6" s="6">
        <v>148.53300476074219</v>
      </c>
      <c r="BA6" s="6">
        <v>127.30400085449219</v>
      </c>
      <c r="BB6" s="6">
        <v>117.59999847412109</v>
      </c>
    </row>
    <row r="7" spans="1:65" x14ac:dyDescent="0.25">
      <c r="A7" s="7" t="s">
        <v>92</v>
      </c>
      <c r="B7" s="7" t="s">
        <v>95</v>
      </c>
      <c r="C7" s="7" t="s">
        <v>218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5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6"/>
        <v>0.536036036036036</v>
      </c>
      <c r="AH7" s="7">
        <f t="shared" si="13"/>
        <v>888</v>
      </c>
      <c r="AI7" s="7">
        <v>945.94926434252636</v>
      </c>
      <c r="AJ7" s="7">
        <f t="shared" si="7"/>
        <v>0.93873956402640313</v>
      </c>
      <c r="AK7" s="7">
        <f t="shared" si="8"/>
        <v>9</v>
      </c>
      <c r="AL7" s="7">
        <f t="shared" si="1"/>
        <v>0</v>
      </c>
      <c r="AM7" s="7">
        <f t="shared" si="2"/>
        <v>0.22222222222222221</v>
      </c>
      <c r="AN7" s="7">
        <f t="shared" si="3"/>
        <v>0.33333333333333331</v>
      </c>
      <c r="AO7" s="7">
        <f t="shared" si="4"/>
        <v>0.44444444444444442</v>
      </c>
      <c r="AP7" s="6">
        <f t="shared" si="9"/>
        <v>0</v>
      </c>
      <c r="AQ7" s="6">
        <f t="shared" si="10"/>
        <v>2</v>
      </c>
      <c r="AR7" s="6">
        <f t="shared" si="11"/>
        <v>3</v>
      </c>
      <c r="AS7" s="6">
        <f t="shared" si="12"/>
        <v>4</v>
      </c>
      <c r="AT7" s="19">
        <v>100.64700317382812</v>
      </c>
      <c r="AU7" s="19">
        <v>94.769096374511719</v>
      </c>
      <c r="AV7" s="19">
        <v>58.251201629638672</v>
      </c>
      <c r="AW7" s="19">
        <v>151.05499267578125</v>
      </c>
      <c r="AX7" s="19">
        <v>168.40499877929687</v>
      </c>
      <c r="AY7" s="19">
        <v>158.6199951171875</v>
      </c>
      <c r="AZ7" s="19">
        <v>131.85800170898437</v>
      </c>
      <c r="BA7" s="19">
        <v>84.135101318359375</v>
      </c>
      <c r="BB7" s="19">
        <v>138.6199951171875</v>
      </c>
    </row>
    <row r="8" spans="1:65" x14ac:dyDescent="0.25">
      <c r="A8" s="7" t="s">
        <v>92</v>
      </c>
      <c r="B8" s="7" t="s">
        <v>96</v>
      </c>
      <c r="C8" s="7" t="s">
        <v>219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5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6"/>
        <v>#VALUE!</v>
      </c>
      <c r="AH8" s="7">
        <v>1228</v>
      </c>
      <c r="AI8" s="7">
        <v>1132.7984365277587</v>
      </c>
      <c r="AJ8" s="7">
        <f t="shared" si="7"/>
        <v>1.084041044198518</v>
      </c>
      <c r="AK8" s="7">
        <f t="shared" si="8"/>
        <v>6</v>
      </c>
      <c r="AL8" s="7">
        <f t="shared" si="1"/>
        <v>0</v>
      </c>
      <c r="AM8" s="7">
        <f t="shared" si="2"/>
        <v>0.16666666666666666</v>
      </c>
      <c r="AN8" s="7">
        <f t="shared" si="3"/>
        <v>0.5</v>
      </c>
      <c r="AO8" s="7">
        <f t="shared" si="4"/>
        <v>0.33333333333333331</v>
      </c>
      <c r="AP8" s="6">
        <f t="shared" si="9"/>
        <v>0</v>
      </c>
      <c r="AQ8" s="6">
        <f t="shared" si="10"/>
        <v>1</v>
      </c>
      <c r="AR8" s="6">
        <f t="shared" si="11"/>
        <v>3</v>
      </c>
      <c r="AS8" s="6">
        <f t="shared" si="12"/>
        <v>2</v>
      </c>
      <c r="AT8" s="19">
        <v>51.998100280761719</v>
      </c>
      <c r="AU8" s="19">
        <v>90.756698608398438</v>
      </c>
      <c r="AV8" s="19">
        <v>102.67099761962891</v>
      </c>
      <c r="AW8" s="19">
        <v>92.578498840332031</v>
      </c>
      <c r="AX8" s="19">
        <v>135.62199401855469</v>
      </c>
      <c r="AY8" s="19">
        <v>170.94099426269531</v>
      </c>
      <c r="AZ8" s="19"/>
      <c r="BA8" s="19"/>
      <c r="BB8" s="19"/>
      <c r="BC8" s="19"/>
      <c r="BD8" s="19"/>
    </row>
    <row r="9" spans="1:65" x14ac:dyDescent="0.25">
      <c r="A9" s="7" t="s">
        <v>92</v>
      </c>
      <c r="B9" s="7" t="s">
        <v>96</v>
      </c>
      <c r="C9" s="7" t="s">
        <v>220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5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6"/>
        <v>#VALUE!</v>
      </c>
      <c r="AH9" s="7">
        <v>1006</v>
      </c>
      <c r="AI9" s="7">
        <v>1132.7984365277587</v>
      </c>
      <c r="AJ9" s="7">
        <f t="shared" si="7"/>
        <v>0.88806619744601711</v>
      </c>
      <c r="AK9" s="7">
        <f t="shared" si="8"/>
        <v>7</v>
      </c>
      <c r="AL9" s="7">
        <f t="shared" si="1"/>
        <v>0</v>
      </c>
      <c r="AM9" s="7">
        <f t="shared" si="2"/>
        <v>0</v>
      </c>
      <c r="AN9" s="7">
        <f t="shared" si="3"/>
        <v>0.7142857142857143</v>
      </c>
      <c r="AO9" s="7">
        <f t="shared" si="4"/>
        <v>0.2857142857142857</v>
      </c>
      <c r="AP9" s="6">
        <f t="shared" si="9"/>
        <v>0</v>
      </c>
      <c r="AQ9" s="6">
        <f t="shared" si="10"/>
        <v>0</v>
      </c>
      <c r="AR9" s="6">
        <f t="shared" si="11"/>
        <v>5</v>
      </c>
      <c r="AS9" s="6">
        <f t="shared" si="12"/>
        <v>2</v>
      </c>
      <c r="AT9" s="19">
        <v>115.66600036621094</v>
      </c>
      <c r="AU9" s="19">
        <v>130.98699951171875</v>
      </c>
      <c r="AV9" s="19">
        <v>96.950302124023438</v>
      </c>
      <c r="AW9" s="19">
        <v>111.89399719238281</v>
      </c>
      <c r="AX9" s="19">
        <v>125.24900054931641</v>
      </c>
      <c r="AY9" s="19">
        <v>155.11700439453125</v>
      </c>
      <c r="AZ9" s="19">
        <v>165.21000671386719</v>
      </c>
      <c r="BA9" s="19"/>
      <c r="BB9" s="19"/>
      <c r="BC9" s="19"/>
      <c r="BD9" s="19"/>
      <c r="BE9" s="19"/>
      <c r="BF9" s="19"/>
      <c r="BG9" s="19"/>
      <c r="BH9" s="19"/>
      <c r="BI9" s="19"/>
    </row>
    <row r="10" spans="1:65" x14ac:dyDescent="0.25">
      <c r="A10" s="7" t="s">
        <v>92</v>
      </c>
      <c r="B10" s="7" t="s">
        <v>96</v>
      </c>
      <c r="C10" s="7" t="s">
        <v>221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5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6"/>
        <v>#VALUE!</v>
      </c>
      <c r="AH10" s="7">
        <v>996</v>
      </c>
      <c r="AI10" s="7">
        <v>1068.1788927303846</v>
      </c>
      <c r="AJ10" s="7">
        <f t="shared" si="7"/>
        <v>0.93242808557479795</v>
      </c>
      <c r="AK10" s="7">
        <f t="shared" si="8"/>
        <v>7</v>
      </c>
      <c r="AL10" s="7">
        <f t="shared" si="1"/>
        <v>0</v>
      </c>
      <c r="AM10" s="7">
        <f t="shared" si="2"/>
        <v>0.14285714285714285</v>
      </c>
      <c r="AN10" s="7">
        <f t="shared" si="3"/>
        <v>0.14285714285714285</v>
      </c>
      <c r="AO10" s="7">
        <f t="shared" si="4"/>
        <v>0.7142857142857143</v>
      </c>
      <c r="AP10" s="6">
        <f t="shared" si="9"/>
        <v>0</v>
      </c>
      <c r="AQ10" s="6">
        <f t="shared" si="10"/>
        <v>1</v>
      </c>
      <c r="AR10" s="6">
        <f t="shared" si="11"/>
        <v>1</v>
      </c>
      <c r="AS10" s="6">
        <f t="shared" si="12"/>
        <v>5</v>
      </c>
      <c r="AT10" s="19">
        <v>90.351097106933594</v>
      </c>
      <c r="AU10" s="19">
        <v>84.536300659179688</v>
      </c>
      <c r="AV10" s="19">
        <v>155.59800720214844</v>
      </c>
      <c r="AW10" s="19">
        <v>154.63400268554687</v>
      </c>
      <c r="AX10" s="19">
        <v>167.41600036621094</v>
      </c>
      <c r="AY10" s="19">
        <v>140.12899780273437</v>
      </c>
      <c r="AZ10" s="19">
        <v>137.27799987792969</v>
      </c>
      <c r="BA10" s="19"/>
    </row>
    <row r="11" spans="1:65" x14ac:dyDescent="0.25">
      <c r="A11" s="7" t="s">
        <v>92</v>
      </c>
      <c r="B11" s="7" t="s">
        <v>96</v>
      </c>
      <c r="C11" s="7" t="s">
        <v>222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5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6"/>
        <v>#VALUE!</v>
      </c>
      <c r="AH11" s="7">
        <v>1031</v>
      </c>
      <c r="AI11" s="7">
        <v>1068.1788927303846</v>
      </c>
      <c r="AJ11" s="7">
        <f t="shared" si="7"/>
        <v>0.96519413275865129</v>
      </c>
      <c r="AK11" s="7">
        <f t="shared" si="8"/>
        <v>5</v>
      </c>
      <c r="AL11" s="7">
        <f t="shared" si="1"/>
        <v>0</v>
      </c>
      <c r="AM11" s="7">
        <f t="shared" si="2"/>
        <v>0.4</v>
      </c>
      <c r="AN11" s="7">
        <f t="shared" si="3"/>
        <v>0</v>
      </c>
      <c r="AO11" s="7">
        <f t="shared" si="4"/>
        <v>0.6</v>
      </c>
      <c r="AP11" s="6">
        <f t="shared" si="9"/>
        <v>0</v>
      </c>
      <c r="AQ11" s="6">
        <f t="shared" si="10"/>
        <v>2</v>
      </c>
      <c r="AR11" s="6">
        <f t="shared" si="11"/>
        <v>0</v>
      </c>
      <c r="AS11" s="6">
        <f t="shared" si="12"/>
        <v>3</v>
      </c>
      <c r="AT11" s="19">
        <v>147.41799926757812</v>
      </c>
      <c r="AU11" s="19">
        <v>81.274200439453125</v>
      </c>
      <c r="AV11" s="19">
        <v>84.97869873046875</v>
      </c>
      <c r="AW11" s="19">
        <v>163.79299926757813</v>
      </c>
      <c r="AX11" s="19">
        <v>139.26199340820313</v>
      </c>
      <c r="AY11" s="19"/>
      <c r="AZ11" s="19"/>
      <c r="BA11" s="19"/>
      <c r="BB11" s="19"/>
      <c r="BC11" s="19"/>
    </row>
    <row r="12" spans="1:65" x14ac:dyDescent="0.25">
      <c r="A12" s="7" t="s">
        <v>92</v>
      </c>
      <c r="B12" s="7" t="s">
        <v>96</v>
      </c>
      <c r="C12" s="7" t="s">
        <v>223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5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6"/>
        <v>#VALUE!</v>
      </c>
      <c r="AH12" s="7">
        <v>1035</v>
      </c>
      <c r="AI12" s="7">
        <v>1180.2462890625</v>
      </c>
      <c r="AJ12" s="7">
        <f t="shared" si="7"/>
        <v>0.8769356104666316</v>
      </c>
      <c r="AK12" s="7">
        <f t="shared" si="8"/>
        <v>12</v>
      </c>
      <c r="AL12" s="7">
        <f t="shared" si="1"/>
        <v>0</v>
      </c>
      <c r="AM12" s="7">
        <f t="shared" si="2"/>
        <v>0.25</v>
      </c>
      <c r="AN12" s="7">
        <f t="shared" si="3"/>
        <v>0.5</v>
      </c>
      <c r="AO12" s="7">
        <f t="shared" si="4"/>
        <v>0.25</v>
      </c>
      <c r="AP12" s="6">
        <f t="shared" si="9"/>
        <v>0</v>
      </c>
      <c r="AQ12" s="6">
        <f t="shared" si="10"/>
        <v>3</v>
      </c>
      <c r="AR12" s="6">
        <f t="shared" si="11"/>
        <v>6</v>
      </c>
      <c r="AS12" s="6">
        <f t="shared" si="12"/>
        <v>3</v>
      </c>
      <c r="AT12" s="19">
        <v>113.62400054931641</v>
      </c>
      <c r="AU12" s="19">
        <v>135.38200378417969</v>
      </c>
      <c r="AV12" s="19">
        <v>134.99400329589844</v>
      </c>
      <c r="AW12" s="19">
        <v>146.13999938964844</v>
      </c>
      <c r="AX12" s="19">
        <v>62.663799285888672</v>
      </c>
      <c r="AY12" s="19">
        <v>119.03199768066406</v>
      </c>
      <c r="AZ12" s="19">
        <v>105.62000274658203</v>
      </c>
      <c r="BA12" s="6">
        <v>75.96600341796875</v>
      </c>
      <c r="BB12" s="6">
        <v>120.15899658203125</v>
      </c>
      <c r="BC12" s="6">
        <v>99.950599670410156</v>
      </c>
      <c r="BD12" s="6">
        <v>157.48300170898437</v>
      </c>
      <c r="BE12" s="6">
        <v>79.186698913574219</v>
      </c>
    </row>
    <row r="13" spans="1:65" x14ac:dyDescent="0.25">
      <c r="A13" s="7" t="s">
        <v>97</v>
      </c>
      <c r="B13" s="24" t="s">
        <v>98</v>
      </c>
      <c r="C13" s="24" t="s">
        <v>224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5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6"/>
        <v>#VALUE!</v>
      </c>
      <c r="AH13" s="7">
        <v>952</v>
      </c>
      <c r="AI13" s="7">
        <v>851.99810165014026</v>
      </c>
      <c r="AJ13" s="7">
        <f t="shared" si="7"/>
        <v>1.117373381649768</v>
      </c>
      <c r="AK13" s="7">
        <f t="shared" si="8"/>
        <v>10</v>
      </c>
      <c r="AL13" s="7">
        <f t="shared" si="1"/>
        <v>0</v>
      </c>
      <c r="AM13" s="7">
        <f t="shared" si="2"/>
        <v>0.4</v>
      </c>
      <c r="AN13" s="7">
        <f t="shared" si="3"/>
        <v>0.5</v>
      </c>
      <c r="AO13" s="7">
        <f t="shared" si="4"/>
        <v>0.1</v>
      </c>
      <c r="AP13" s="6">
        <f t="shared" si="9"/>
        <v>0</v>
      </c>
      <c r="AQ13" s="6">
        <f t="shared" si="10"/>
        <v>4</v>
      </c>
      <c r="AR13" s="6">
        <f t="shared" si="11"/>
        <v>5</v>
      </c>
      <c r="AS13" s="6">
        <f t="shared" si="12"/>
        <v>1</v>
      </c>
      <c r="AT13" s="19">
        <v>79.091499328613281</v>
      </c>
      <c r="AU13" s="19">
        <v>132.55099487304688</v>
      </c>
      <c r="AV13" s="19">
        <v>116.74199676513672</v>
      </c>
      <c r="AW13" s="19">
        <v>169.64700317382812</v>
      </c>
      <c r="AX13" s="19">
        <v>95.200599670410156</v>
      </c>
      <c r="AY13" s="19">
        <v>124.2760009765625</v>
      </c>
      <c r="AZ13" s="19">
        <v>106.20999908447266</v>
      </c>
      <c r="BA13" s="19">
        <v>80.216499328613281</v>
      </c>
      <c r="BB13" s="19">
        <v>88.269401550292969</v>
      </c>
      <c r="BC13" s="6">
        <v>65.188003540039063</v>
      </c>
    </row>
    <row r="14" spans="1:65" x14ac:dyDescent="0.25">
      <c r="A14" s="7" t="s">
        <v>97</v>
      </c>
      <c r="B14" s="7" t="s">
        <v>98</v>
      </c>
      <c r="C14" s="7" t="s">
        <v>225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5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6"/>
        <v>#VALUE!</v>
      </c>
      <c r="AH14" s="7">
        <v>662</v>
      </c>
      <c r="AI14" s="7">
        <v>828.83616819220072</v>
      </c>
      <c r="AJ14" s="7">
        <f t="shared" si="7"/>
        <v>0.79871031864343944</v>
      </c>
      <c r="AK14" s="7">
        <f t="shared" si="8"/>
        <v>6</v>
      </c>
      <c r="AL14" s="7">
        <f t="shared" si="1"/>
        <v>0</v>
      </c>
      <c r="AM14" s="7">
        <f t="shared" si="2"/>
        <v>0.16666666666666666</v>
      </c>
      <c r="AN14" s="7">
        <f t="shared" si="3"/>
        <v>0.5</v>
      </c>
      <c r="AO14" s="7">
        <f t="shared" si="4"/>
        <v>0.33333333333333331</v>
      </c>
      <c r="AP14" s="6">
        <f t="shared" si="9"/>
        <v>0</v>
      </c>
      <c r="AQ14" s="6">
        <f t="shared" si="10"/>
        <v>1</v>
      </c>
      <c r="AR14" s="6">
        <f t="shared" si="11"/>
        <v>3</v>
      </c>
      <c r="AS14" s="6">
        <f t="shared" si="12"/>
        <v>2</v>
      </c>
      <c r="AT14" s="19">
        <v>104.38099670410156</v>
      </c>
      <c r="AU14" s="19">
        <v>149.61500549316406</v>
      </c>
      <c r="AV14" s="19">
        <v>143.61700439453125</v>
      </c>
      <c r="AW14" s="19">
        <v>134.25199890136719</v>
      </c>
      <c r="AX14" s="19">
        <v>97.421401977539063</v>
      </c>
      <c r="AY14" s="19">
        <v>62.286701202392578</v>
      </c>
    </row>
    <row r="15" spans="1:65" x14ac:dyDescent="0.25">
      <c r="A15" s="7" t="s">
        <v>97</v>
      </c>
      <c r="B15" s="24" t="s">
        <v>98</v>
      </c>
      <c r="C15" s="24" t="s">
        <v>226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5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6"/>
        <v>#VALUE!</v>
      </c>
      <c r="AH15" s="7">
        <v>978</v>
      </c>
      <c r="AI15" s="7">
        <v>975.75031895791335</v>
      </c>
      <c r="AJ15" s="7">
        <f t="shared" si="7"/>
        <v>1.0023055908856779</v>
      </c>
      <c r="AK15" s="7">
        <f t="shared" si="8"/>
        <v>9</v>
      </c>
      <c r="AL15" s="7">
        <f t="shared" si="1"/>
        <v>0</v>
      </c>
      <c r="AM15" s="7">
        <f t="shared" si="2"/>
        <v>0.33333333333333331</v>
      </c>
      <c r="AN15" s="7">
        <f t="shared" si="3"/>
        <v>0.44444444444444442</v>
      </c>
      <c r="AO15" s="7">
        <f t="shared" si="4"/>
        <v>0.22222222222222221</v>
      </c>
      <c r="AP15" s="6">
        <f t="shared" si="9"/>
        <v>0</v>
      </c>
      <c r="AQ15" s="6">
        <f t="shared" si="10"/>
        <v>3</v>
      </c>
      <c r="AR15" s="6">
        <f t="shared" si="11"/>
        <v>4</v>
      </c>
      <c r="AS15" s="6">
        <f t="shared" si="12"/>
        <v>2</v>
      </c>
      <c r="AT15" s="19">
        <v>64.4031982421875</v>
      </c>
      <c r="AU15" s="19">
        <v>82.596298217773438</v>
      </c>
      <c r="AV15" s="19">
        <v>169.90899658203125</v>
      </c>
      <c r="AW15" s="19">
        <v>79.820396423339844</v>
      </c>
      <c r="AX15" s="19">
        <v>119.02100372314453</v>
      </c>
      <c r="AY15" s="19">
        <v>130.36099243164062</v>
      </c>
      <c r="AZ15" s="19">
        <v>124.39900207519531</v>
      </c>
      <c r="BA15" s="19">
        <v>146.32099914550781</v>
      </c>
      <c r="BB15" s="19">
        <v>96.810699462890625</v>
      </c>
      <c r="BC15" s="19"/>
      <c r="BD15" s="19"/>
    </row>
    <row r="16" spans="1:65" x14ac:dyDescent="0.25">
      <c r="A16" s="7" t="s">
        <v>97</v>
      </c>
      <c r="B16" s="7" t="s">
        <v>98</v>
      </c>
      <c r="C16" s="7" t="s">
        <v>227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5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6"/>
        <v>#VALUE!</v>
      </c>
      <c r="AH16" s="7">
        <v>981</v>
      </c>
      <c r="AI16" s="7">
        <v>1111.3017013549804</v>
      </c>
      <c r="AJ16" s="7">
        <f t="shared" si="7"/>
        <v>0.88274858105939458</v>
      </c>
      <c r="AK16" s="7">
        <f t="shared" si="8"/>
        <v>7</v>
      </c>
      <c r="AL16" s="7">
        <f t="shared" si="1"/>
        <v>0</v>
      </c>
      <c r="AM16" s="7">
        <f t="shared" si="2"/>
        <v>0.2857142857142857</v>
      </c>
      <c r="AN16" s="7">
        <f t="shared" si="3"/>
        <v>0.2857142857142857</v>
      </c>
      <c r="AO16" s="7">
        <f t="shared" si="4"/>
        <v>0.42857142857142855</v>
      </c>
      <c r="AP16" s="6">
        <f t="shared" si="9"/>
        <v>0</v>
      </c>
      <c r="AQ16" s="6">
        <f t="shared" si="10"/>
        <v>2</v>
      </c>
      <c r="AR16" s="6">
        <f t="shared" si="11"/>
        <v>2</v>
      </c>
      <c r="AS16" s="6">
        <f t="shared" si="12"/>
        <v>3</v>
      </c>
      <c r="AT16" s="19">
        <v>81.435302734375</v>
      </c>
      <c r="AU16" s="19">
        <v>121.52799987792969</v>
      </c>
      <c r="AV16" s="19">
        <v>172.47799682617187</v>
      </c>
      <c r="AW16" s="19">
        <v>154.84800720214844</v>
      </c>
      <c r="AX16" s="19">
        <v>152.5679931640625</v>
      </c>
      <c r="AY16" s="19">
        <v>114.44499969482422</v>
      </c>
      <c r="AZ16" s="19">
        <v>57.505001068115234</v>
      </c>
      <c r="BA16" s="19"/>
      <c r="BB16" s="19"/>
    </row>
    <row r="17" spans="1:61" x14ac:dyDescent="0.25">
      <c r="A17" s="7" t="s">
        <v>97</v>
      </c>
      <c r="B17" s="7" t="s">
        <v>99</v>
      </c>
      <c r="C17" s="7" t="s">
        <v>228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5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6"/>
        <v>0.6741573033707865</v>
      </c>
      <c r="AH17" s="7">
        <f t="shared" si="13"/>
        <v>712</v>
      </c>
      <c r="AI17" s="7">
        <v>759.49294339693506</v>
      </c>
      <c r="AJ17" s="7">
        <f t="shared" si="7"/>
        <v>0.93746756463000636</v>
      </c>
      <c r="AK17" s="7">
        <f t="shared" si="8"/>
        <v>11</v>
      </c>
      <c r="AL17" s="7">
        <f t="shared" si="1"/>
        <v>0</v>
      </c>
      <c r="AM17" s="7">
        <f t="shared" si="2"/>
        <v>0.36363636363636365</v>
      </c>
      <c r="AN17" s="7">
        <f t="shared" si="3"/>
        <v>0.36363636363636365</v>
      </c>
      <c r="AO17" s="7">
        <f t="shared" si="4"/>
        <v>0.27272727272727271</v>
      </c>
      <c r="AP17" s="6">
        <f t="shared" si="9"/>
        <v>0</v>
      </c>
      <c r="AQ17" s="6">
        <f t="shared" si="10"/>
        <v>4</v>
      </c>
      <c r="AR17" s="6">
        <f t="shared" si="11"/>
        <v>4</v>
      </c>
      <c r="AS17" s="6">
        <f t="shared" si="12"/>
        <v>3</v>
      </c>
      <c r="AT17" s="19">
        <v>45.514499664306641</v>
      </c>
      <c r="AU17" s="19">
        <v>77.1531982421875</v>
      </c>
      <c r="AV17" s="19">
        <v>78.920303344726563</v>
      </c>
      <c r="AW17" s="19">
        <v>103.53399658203125</v>
      </c>
      <c r="AX17" s="19">
        <v>126.02300262451172</v>
      </c>
      <c r="AY17" s="19">
        <v>138.16000366210937</v>
      </c>
      <c r="AZ17" s="19">
        <v>144.28500366210937</v>
      </c>
      <c r="BA17" s="6">
        <v>108.94100189208984</v>
      </c>
      <c r="BB17" s="6">
        <v>84.603401184082031</v>
      </c>
      <c r="BC17" s="6">
        <v>122.09200286865234</v>
      </c>
      <c r="BD17" s="6">
        <v>144.052001953125</v>
      </c>
    </row>
    <row r="18" spans="1:61" x14ac:dyDescent="0.25">
      <c r="A18" s="7" t="s">
        <v>97</v>
      </c>
      <c r="B18" s="7" t="s">
        <v>99</v>
      </c>
      <c r="C18" s="7" t="s">
        <v>229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5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6"/>
        <v>0.38687150837988826</v>
      </c>
      <c r="AH18" s="7">
        <f t="shared" si="13"/>
        <v>716</v>
      </c>
      <c r="AI18" s="7">
        <v>759.49294339693506</v>
      </c>
      <c r="AJ18" s="7">
        <f t="shared" si="7"/>
        <v>0.94273423634141096</v>
      </c>
      <c r="AK18" s="7">
        <f t="shared" si="8"/>
        <v>16</v>
      </c>
      <c r="AL18" s="7">
        <f t="shared" si="1"/>
        <v>0</v>
      </c>
      <c r="AM18" s="7">
        <f t="shared" si="2"/>
        <v>0.3125</v>
      </c>
      <c r="AN18" s="7">
        <f t="shared" si="3"/>
        <v>0.5</v>
      </c>
      <c r="AO18" s="7">
        <f t="shared" si="4"/>
        <v>0.1875</v>
      </c>
      <c r="AP18" s="6">
        <f t="shared" si="9"/>
        <v>0</v>
      </c>
      <c r="AQ18" s="6">
        <f t="shared" si="10"/>
        <v>5</v>
      </c>
      <c r="AR18" s="6">
        <f t="shared" si="11"/>
        <v>8</v>
      </c>
      <c r="AS18" s="6">
        <f t="shared" si="12"/>
        <v>3</v>
      </c>
      <c r="AT18" s="19">
        <v>51.244499206542969</v>
      </c>
      <c r="AU18" s="19">
        <v>123.98100280761719</v>
      </c>
      <c r="AV18" s="19">
        <v>161.28799438476562</v>
      </c>
      <c r="AW18" s="19">
        <v>55.391300201416016</v>
      </c>
      <c r="AX18" s="19">
        <v>67.277900695800781</v>
      </c>
      <c r="AY18" s="19">
        <v>96.241996765136719</v>
      </c>
      <c r="AZ18" s="19">
        <v>109.51499938964844</v>
      </c>
      <c r="BA18" s="19">
        <v>111.75099945068359</v>
      </c>
      <c r="BB18" s="19">
        <v>132.27200317382812</v>
      </c>
      <c r="BC18" s="19">
        <v>68.0426025390625</v>
      </c>
      <c r="BD18" s="19">
        <v>73.782798767089844</v>
      </c>
      <c r="BE18" s="6">
        <v>109.35800170898437</v>
      </c>
      <c r="BF18" s="6">
        <v>120.78700256347656</v>
      </c>
      <c r="BG18" s="6">
        <v>121.01300048828125</v>
      </c>
      <c r="BH18" s="6">
        <v>146.63800048828125</v>
      </c>
      <c r="BI18" s="6">
        <v>148.05000305175781</v>
      </c>
    </row>
    <row r="19" spans="1:61" x14ac:dyDescent="0.25">
      <c r="A19" s="7" t="s">
        <v>97</v>
      </c>
      <c r="B19" s="7" t="s">
        <v>99</v>
      </c>
      <c r="C19" s="7" t="s">
        <v>230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5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6"/>
        <v>#VALUE!</v>
      </c>
      <c r="AH19" s="7">
        <v>701</v>
      </c>
      <c r="AI19" s="7">
        <v>700.88126220703123</v>
      </c>
      <c r="AJ19" s="7">
        <f t="shared" si="7"/>
        <v>1.000169412137792</v>
      </c>
      <c r="AK19" s="7">
        <f t="shared" si="8"/>
        <v>8</v>
      </c>
      <c r="AL19" s="7">
        <f t="shared" si="1"/>
        <v>0.125</v>
      </c>
      <c r="AM19" s="7">
        <f t="shared" si="2"/>
        <v>0.125</v>
      </c>
      <c r="AN19" s="7">
        <f t="shared" si="3"/>
        <v>0.375</v>
      </c>
      <c r="AO19" s="7">
        <f t="shared" si="4"/>
        <v>0.375</v>
      </c>
      <c r="AP19" s="6">
        <f t="shared" si="9"/>
        <v>1</v>
      </c>
      <c r="AQ19" s="6">
        <f t="shared" si="10"/>
        <v>1</v>
      </c>
      <c r="AR19" s="6">
        <f t="shared" si="11"/>
        <v>3</v>
      </c>
      <c r="AS19" s="6">
        <f t="shared" si="12"/>
        <v>3</v>
      </c>
      <c r="AT19" s="19">
        <v>112.73300170898438</v>
      </c>
      <c r="AU19" s="19">
        <v>138.05499267578125</v>
      </c>
      <c r="AV19" s="19">
        <v>146.03700256347656</v>
      </c>
      <c r="AW19" s="19">
        <v>165.92300415039062</v>
      </c>
      <c r="AX19" s="19">
        <v>98.138999938964844</v>
      </c>
      <c r="AY19" s="19">
        <v>97.023696899414063</v>
      </c>
      <c r="AZ19" s="19">
        <v>72.633598327636719</v>
      </c>
      <c r="BA19" s="19">
        <v>33.431301116943359</v>
      </c>
      <c r="BB19" s="19"/>
    </row>
    <row r="20" spans="1:61" x14ac:dyDescent="0.25">
      <c r="A20" s="7" t="s">
        <v>97</v>
      </c>
      <c r="B20" s="7" t="s">
        <v>99</v>
      </c>
      <c r="C20" s="7" t="s">
        <v>231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5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6"/>
        <v>#VALUE!</v>
      </c>
      <c r="AH20" s="7">
        <v>792</v>
      </c>
      <c r="AI20" s="7">
        <v>852.2952910632622</v>
      </c>
      <c r="AJ20" s="7">
        <f t="shared" si="7"/>
        <v>0.92925539810498992</v>
      </c>
      <c r="AK20" s="7">
        <f t="shared" si="8"/>
        <v>10</v>
      </c>
      <c r="AL20" s="7">
        <f t="shared" si="1"/>
        <v>0</v>
      </c>
      <c r="AM20" s="7">
        <f t="shared" si="2"/>
        <v>0.4</v>
      </c>
      <c r="AN20" s="7">
        <f t="shared" si="3"/>
        <v>0.4</v>
      </c>
      <c r="AO20" s="7">
        <f t="shared" si="4"/>
        <v>0.2</v>
      </c>
      <c r="AP20" s="6">
        <f t="shared" si="9"/>
        <v>0</v>
      </c>
      <c r="AQ20" s="6">
        <f t="shared" si="10"/>
        <v>4</v>
      </c>
      <c r="AR20" s="6">
        <f t="shared" si="11"/>
        <v>4</v>
      </c>
      <c r="AS20" s="6">
        <f t="shared" si="12"/>
        <v>2</v>
      </c>
      <c r="AT20" s="19">
        <v>60.021900177001953</v>
      </c>
      <c r="AU20" s="19">
        <v>95.456001281738281</v>
      </c>
      <c r="AV20" s="19">
        <v>123.29499816894531</v>
      </c>
      <c r="AW20" s="19">
        <v>137.468994140625</v>
      </c>
      <c r="AX20" s="19">
        <v>169.32499694824219</v>
      </c>
      <c r="AY20" s="19">
        <v>129.62399291992187</v>
      </c>
      <c r="AZ20" s="6">
        <v>109.87100219726562</v>
      </c>
      <c r="BA20" s="6">
        <v>82.201103210449219</v>
      </c>
      <c r="BB20" s="6">
        <v>61.011001586914063</v>
      </c>
      <c r="BC20" s="6">
        <v>71.373397827148438</v>
      </c>
    </row>
    <row r="21" spans="1:61" x14ac:dyDescent="0.25">
      <c r="A21" s="7" t="s">
        <v>97</v>
      </c>
      <c r="B21" s="7" t="s">
        <v>99</v>
      </c>
      <c r="C21" s="7" t="s">
        <v>232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5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6"/>
        <v>#VALUE!</v>
      </c>
      <c r="AH21" s="7">
        <v>807</v>
      </c>
      <c r="AI21" s="7">
        <v>879.01604755108178</v>
      </c>
      <c r="AJ21" s="7">
        <f t="shared" si="7"/>
        <v>0.91807197632885451</v>
      </c>
      <c r="AK21" s="7">
        <f t="shared" si="8"/>
        <v>7</v>
      </c>
      <c r="AL21" s="7">
        <f t="shared" si="1"/>
        <v>0</v>
      </c>
      <c r="AM21" s="7">
        <f t="shared" si="2"/>
        <v>0.42857142857142855</v>
      </c>
      <c r="AN21" s="7">
        <f t="shared" si="3"/>
        <v>0.2857142857142857</v>
      </c>
      <c r="AO21" s="7">
        <f t="shared" si="4"/>
        <v>0.2857142857142857</v>
      </c>
      <c r="AP21" s="6">
        <f t="shared" si="9"/>
        <v>0</v>
      </c>
      <c r="AQ21" s="6">
        <f t="shared" si="10"/>
        <v>3</v>
      </c>
      <c r="AR21" s="6">
        <f t="shared" si="11"/>
        <v>2</v>
      </c>
      <c r="AS21" s="6">
        <f t="shared" si="12"/>
        <v>2</v>
      </c>
      <c r="AT21" s="19">
        <v>55.208499908447266</v>
      </c>
      <c r="AU21" s="19">
        <v>114.44200134277344</v>
      </c>
      <c r="AV21" s="19">
        <v>76.155601501464844</v>
      </c>
      <c r="AW21" s="19">
        <v>89.068603515625</v>
      </c>
      <c r="AX21" s="19">
        <v>149.69700622558594</v>
      </c>
      <c r="AY21" s="19">
        <v>163.66200256347656</v>
      </c>
      <c r="AZ21" s="6">
        <v>113.26799774169922</v>
      </c>
    </row>
    <row r="22" spans="1:61" x14ac:dyDescent="0.25">
      <c r="A22" s="7" t="s">
        <v>97</v>
      </c>
      <c r="B22" s="7" t="s">
        <v>99</v>
      </c>
      <c r="C22" s="7" t="s">
        <v>233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5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6"/>
        <v>#VALUE!</v>
      </c>
      <c r="AH22" s="7">
        <v>802</v>
      </c>
      <c r="AI22" s="7">
        <v>924.89015080378601</v>
      </c>
      <c r="AJ22" s="7">
        <f t="shared" si="7"/>
        <v>0.86713000382046779</v>
      </c>
      <c r="AK22" s="7">
        <f t="shared" si="8"/>
        <v>9</v>
      </c>
      <c r="AL22" s="7">
        <f t="shared" si="1"/>
        <v>0</v>
      </c>
      <c r="AM22" s="7">
        <f t="shared" si="2"/>
        <v>0.22222222222222221</v>
      </c>
      <c r="AN22" s="7">
        <f t="shared" si="3"/>
        <v>0.33333333333333331</v>
      </c>
      <c r="AO22" s="7">
        <f t="shared" si="4"/>
        <v>0.44444444444444442</v>
      </c>
      <c r="AP22" s="6">
        <f t="shared" si="9"/>
        <v>0</v>
      </c>
      <c r="AQ22" s="6">
        <f t="shared" si="10"/>
        <v>2</v>
      </c>
      <c r="AR22" s="6">
        <f t="shared" si="11"/>
        <v>3</v>
      </c>
      <c r="AS22" s="6">
        <f t="shared" si="12"/>
        <v>4</v>
      </c>
      <c r="AT22" s="19">
        <v>83.041702270507813</v>
      </c>
      <c r="AU22" s="19">
        <v>98.799697875976563</v>
      </c>
      <c r="AV22" s="19">
        <v>132.02999877929687</v>
      </c>
      <c r="AW22" s="19">
        <v>149.25700378417969</v>
      </c>
      <c r="AX22" s="19">
        <v>160.06900024414062</v>
      </c>
      <c r="AY22" s="19">
        <v>167.84100341796875</v>
      </c>
      <c r="AZ22" s="19">
        <v>153.46000671386719</v>
      </c>
      <c r="BA22" s="19">
        <v>122.45600128173828</v>
      </c>
      <c r="BB22" s="19">
        <v>82.171401977539063</v>
      </c>
      <c r="BC22" s="19"/>
      <c r="BD22" s="19"/>
    </row>
    <row r="23" spans="1:61" x14ac:dyDescent="0.25">
      <c r="A23" s="7" t="s">
        <v>97</v>
      </c>
      <c r="B23" s="7" t="s">
        <v>99</v>
      </c>
      <c r="C23" s="7" t="s">
        <v>234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5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6"/>
        <v>#VALUE!</v>
      </c>
      <c r="AH23" s="7">
        <v>991</v>
      </c>
      <c r="AI23" s="7">
        <v>924.89015080378601</v>
      </c>
      <c r="AJ23" s="7">
        <f t="shared" si="7"/>
        <v>1.0714785957432464</v>
      </c>
      <c r="AK23" s="7">
        <f t="shared" si="8"/>
        <v>6</v>
      </c>
      <c r="AL23" s="7">
        <f t="shared" si="1"/>
        <v>0</v>
      </c>
      <c r="AM23" s="7">
        <f t="shared" si="2"/>
        <v>0.33333333333333331</v>
      </c>
      <c r="AN23" s="7">
        <f t="shared" si="3"/>
        <v>0.16666666666666666</v>
      </c>
      <c r="AO23" s="7">
        <f t="shared" si="4"/>
        <v>0.5</v>
      </c>
      <c r="AP23" s="6">
        <f t="shared" si="9"/>
        <v>0</v>
      </c>
      <c r="AQ23" s="6">
        <f t="shared" si="10"/>
        <v>2</v>
      </c>
      <c r="AR23" s="6">
        <f t="shared" si="11"/>
        <v>1</v>
      </c>
      <c r="AS23" s="6">
        <f t="shared" si="12"/>
        <v>3</v>
      </c>
      <c r="AT23" s="19">
        <v>68.306602478027344</v>
      </c>
      <c r="AU23" s="19">
        <v>79.100502014160156</v>
      </c>
      <c r="AV23" s="19">
        <v>136.46699523925781</v>
      </c>
      <c r="AW23" s="19">
        <v>152.43699645996094</v>
      </c>
      <c r="AX23" s="19">
        <v>115.90799713134766</v>
      </c>
      <c r="AY23" s="19">
        <v>166.031005859375</v>
      </c>
    </row>
    <row r="24" spans="1:61" x14ac:dyDescent="0.25">
      <c r="A24" s="7" t="s">
        <v>97</v>
      </c>
      <c r="B24" s="7" t="s">
        <v>101</v>
      </c>
      <c r="C24" s="7" t="s">
        <v>235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5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6"/>
        <v>#VALUE!</v>
      </c>
      <c r="AH24" s="7">
        <v>882</v>
      </c>
      <c r="AI24" s="7">
        <v>898.37546314912686</v>
      </c>
      <c r="AJ24" s="7">
        <f t="shared" si="7"/>
        <v>0.98177213890979942</v>
      </c>
      <c r="AK24" s="7">
        <f t="shared" si="8"/>
        <v>11</v>
      </c>
      <c r="AL24" s="7">
        <f t="shared" si="1"/>
        <v>0</v>
      </c>
      <c r="AM24" s="7">
        <f t="shared" si="2"/>
        <v>0.36363636363636365</v>
      </c>
      <c r="AN24" s="7">
        <f t="shared" si="3"/>
        <v>0.36363636363636365</v>
      </c>
      <c r="AO24" s="7">
        <f t="shared" si="4"/>
        <v>0.27272727272727271</v>
      </c>
      <c r="AP24" s="6">
        <f t="shared" si="9"/>
        <v>0</v>
      </c>
      <c r="AQ24" s="6">
        <f t="shared" si="10"/>
        <v>4</v>
      </c>
      <c r="AR24" s="6">
        <f t="shared" si="11"/>
        <v>4</v>
      </c>
      <c r="AS24" s="6">
        <f t="shared" si="12"/>
        <v>3</v>
      </c>
      <c r="AT24" s="19">
        <v>61.368301391601563</v>
      </c>
      <c r="AU24" s="19">
        <v>94.820602416992188</v>
      </c>
      <c r="AV24" s="19">
        <v>105.20200347900391</v>
      </c>
      <c r="AW24" s="19">
        <v>146.50199890136719</v>
      </c>
      <c r="AX24" s="19">
        <v>156.822998046875</v>
      </c>
      <c r="AY24" s="19">
        <v>137.00100708007812</v>
      </c>
      <c r="AZ24" s="6">
        <v>131.072998046875</v>
      </c>
      <c r="BA24" s="6">
        <v>128.03599548339844</v>
      </c>
      <c r="BB24" s="6">
        <v>60.50830078125</v>
      </c>
      <c r="BC24" s="6">
        <v>61.150901794433594</v>
      </c>
      <c r="BD24" s="6">
        <v>59.596698760986328</v>
      </c>
    </row>
    <row r="25" spans="1:61" x14ac:dyDescent="0.25">
      <c r="A25" s="7" t="s">
        <v>97</v>
      </c>
      <c r="B25" s="7" t="s">
        <v>101</v>
      </c>
      <c r="C25" s="7" t="s">
        <v>236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5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6"/>
        <v>#VALUE!</v>
      </c>
      <c r="AH25" s="7">
        <v>899</v>
      </c>
      <c r="AI25" s="7">
        <v>898.37546314912686</v>
      </c>
      <c r="AJ25" s="7">
        <f t="shared" si="7"/>
        <v>1.0006951846710994</v>
      </c>
      <c r="AK25" s="7">
        <f t="shared" si="8"/>
        <v>9</v>
      </c>
      <c r="AL25" s="7">
        <f t="shared" si="1"/>
        <v>0</v>
      </c>
      <c r="AM25" s="7">
        <f t="shared" si="2"/>
        <v>0.22222222222222221</v>
      </c>
      <c r="AN25" s="7">
        <f t="shared" si="3"/>
        <v>0.44444444444444442</v>
      </c>
      <c r="AO25" s="7">
        <f t="shared" si="4"/>
        <v>0.33333333333333331</v>
      </c>
      <c r="AP25" s="6">
        <f t="shared" si="9"/>
        <v>0</v>
      </c>
      <c r="AQ25" s="6">
        <f t="shared" si="10"/>
        <v>2</v>
      </c>
      <c r="AR25" s="6">
        <f t="shared" si="11"/>
        <v>4</v>
      </c>
      <c r="AS25" s="6">
        <f t="shared" si="12"/>
        <v>3</v>
      </c>
      <c r="AT25" s="19">
        <v>66.116096496582031</v>
      </c>
      <c r="AU25" s="19">
        <v>56.678298950195312</v>
      </c>
      <c r="AV25" s="19">
        <v>102.82700347900391</v>
      </c>
      <c r="AW25" s="19">
        <v>102.68399810791016</v>
      </c>
      <c r="AX25" s="19">
        <v>154.26499938964844</v>
      </c>
      <c r="AY25" s="19">
        <v>144.14199829101562</v>
      </c>
      <c r="AZ25" s="19">
        <v>163.94900512695312</v>
      </c>
      <c r="BA25" s="19">
        <v>108.94400024414062</v>
      </c>
      <c r="BB25" s="19">
        <v>91.334297180175781</v>
      </c>
      <c r="BC25" s="19"/>
    </row>
    <row r="26" spans="1:61" x14ac:dyDescent="0.25">
      <c r="A26" s="7" t="s">
        <v>97</v>
      </c>
      <c r="B26" s="7" t="s">
        <v>101</v>
      </c>
      <c r="C26" s="7" t="s">
        <v>237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5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6"/>
        <v>#VALUE!</v>
      </c>
      <c r="AH26" s="7">
        <v>1070</v>
      </c>
      <c r="AI26" s="7">
        <v>898.37546314912686</v>
      </c>
      <c r="AJ26" s="7">
        <f t="shared" si="7"/>
        <v>1.1910387626229992</v>
      </c>
      <c r="AK26" s="7">
        <f t="shared" si="8"/>
        <v>7</v>
      </c>
      <c r="AL26" s="7">
        <f t="shared" si="1"/>
        <v>0</v>
      </c>
      <c r="AM26" s="7">
        <f t="shared" si="2"/>
        <v>0.14285714285714285</v>
      </c>
      <c r="AN26" s="7">
        <f t="shared" si="3"/>
        <v>0.42857142857142855</v>
      </c>
      <c r="AO26" s="7">
        <f t="shared" si="4"/>
        <v>0.42857142857142855</v>
      </c>
      <c r="AP26" s="6">
        <f t="shared" si="9"/>
        <v>0</v>
      </c>
      <c r="AQ26" s="6">
        <f t="shared" si="10"/>
        <v>1</v>
      </c>
      <c r="AR26" s="6">
        <f t="shared" si="11"/>
        <v>3</v>
      </c>
      <c r="AS26" s="6">
        <f t="shared" si="12"/>
        <v>3</v>
      </c>
      <c r="AT26" s="19">
        <v>100.53900146484375</v>
      </c>
      <c r="AU26" s="19">
        <v>77.238899230957031</v>
      </c>
      <c r="AV26" s="19">
        <v>103.11799621582031</v>
      </c>
      <c r="AW26" s="19">
        <v>146.21400451660156</v>
      </c>
      <c r="AX26" s="19">
        <v>162.98599243164062</v>
      </c>
      <c r="AY26" s="19">
        <v>144.83099365234375</v>
      </c>
      <c r="AZ26" s="19">
        <v>118.927001953125</v>
      </c>
      <c r="BA26" s="19"/>
      <c r="BB26" s="19"/>
    </row>
    <row r="27" spans="1:61" x14ac:dyDescent="0.25">
      <c r="A27" s="7" t="s">
        <v>106</v>
      </c>
      <c r="B27" s="7" t="s">
        <v>107</v>
      </c>
      <c r="C27" s="7" t="s">
        <v>238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5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6"/>
        <v>#VALUE!</v>
      </c>
      <c r="AH27" s="7">
        <v>926</v>
      </c>
      <c r="AI27" s="7">
        <v>1052.9013865401105</v>
      </c>
      <c r="AJ27" s="7">
        <f t="shared" si="7"/>
        <v>0.87947457552780406</v>
      </c>
      <c r="AK27" s="7">
        <f t="shared" si="8"/>
        <v>11</v>
      </c>
      <c r="AL27" s="7">
        <f t="shared" si="1"/>
        <v>0</v>
      </c>
      <c r="AM27" s="7">
        <f t="shared" si="2"/>
        <v>0.27272727272727271</v>
      </c>
      <c r="AN27" s="7">
        <f t="shared" si="3"/>
        <v>0.54545454545454541</v>
      </c>
      <c r="AO27" s="7">
        <f t="shared" si="4"/>
        <v>0.18181818181818182</v>
      </c>
      <c r="AP27" s="6">
        <f t="shared" si="9"/>
        <v>0</v>
      </c>
      <c r="AQ27" s="6">
        <f t="shared" si="10"/>
        <v>3</v>
      </c>
      <c r="AR27" s="6">
        <f t="shared" si="11"/>
        <v>6</v>
      </c>
      <c r="AS27" s="6">
        <f t="shared" si="12"/>
        <v>2</v>
      </c>
      <c r="AT27" s="6">
        <v>103.63999938964844</v>
      </c>
      <c r="AU27" s="6">
        <v>130.13999938964844</v>
      </c>
      <c r="AV27" s="6">
        <v>61.951999664306641</v>
      </c>
      <c r="AW27" s="6">
        <v>98.709602355957031</v>
      </c>
      <c r="AX27" s="6">
        <v>83.354103088378906</v>
      </c>
      <c r="AY27" s="6">
        <v>114.60500335693359</v>
      </c>
      <c r="AZ27" s="6">
        <v>84.965599060058594</v>
      </c>
      <c r="BA27" s="6">
        <v>101.72699737548828</v>
      </c>
      <c r="BB27" s="6">
        <v>171.052001953125</v>
      </c>
      <c r="BC27" s="6">
        <v>163.42900085449219</v>
      </c>
      <c r="BD27" s="6">
        <v>133.68800354003906</v>
      </c>
    </row>
    <row r="28" spans="1:61" x14ac:dyDescent="0.25">
      <c r="A28" s="7" t="s">
        <v>106</v>
      </c>
      <c r="B28" s="7" t="s">
        <v>107</v>
      </c>
      <c r="C28" s="7" t="s">
        <v>239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5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6"/>
        <v>0.26125244618395305</v>
      </c>
      <c r="AH28" s="7">
        <f t="shared" si="13"/>
        <v>1022</v>
      </c>
      <c r="AI28" s="7">
        <v>1112.0405986835431</v>
      </c>
      <c r="AJ28" s="7">
        <f t="shared" si="7"/>
        <v>0.91903119473323636</v>
      </c>
      <c r="AK28" s="7">
        <f t="shared" ref="AK28:AK33" si="14">SUM(AP28:AS28)</f>
        <v>9</v>
      </c>
      <c r="AL28" s="7">
        <f t="shared" ref="AL28:AL33" si="15">AP28/$AK28</f>
        <v>0</v>
      </c>
      <c r="AM28" s="7">
        <f t="shared" ref="AM28:AM33" si="16">AQ28/$AK28</f>
        <v>0.33333333333333331</v>
      </c>
      <c r="AN28" s="7">
        <f t="shared" ref="AN28:AN33" si="17">AR28/$AK28</f>
        <v>0.33333333333333331</v>
      </c>
      <c r="AO28" s="7">
        <f t="shared" ref="AO28:AO33" si="18">AS28/$AK28</f>
        <v>0.33333333333333331</v>
      </c>
      <c r="AP28" s="6">
        <f t="shared" si="9"/>
        <v>0</v>
      </c>
      <c r="AQ28" s="6">
        <f t="shared" si="10"/>
        <v>3</v>
      </c>
      <c r="AR28" s="6">
        <f t="shared" si="11"/>
        <v>3</v>
      </c>
      <c r="AS28" s="6">
        <f t="shared" si="12"/>
        <v>3</v>
      </c>
      <c r="AT28" s="6">
        <v>70.779899597167969</v>
      </c>
      <c r="AU28" s="6">
        <v>69.355400085449219</v>
      </c>
      <c r="AV28" s="6">
        <v>77.311897277832031</v>
      </c>
      <c r="AW28" s="6">
        <v>107.05899810791016</v>
      </c>
      <c r="AX28" s="6">
        <v>140.92599487304688</v>
      </c>
      <c r="AY28" s="6">
        <v>118.16200256347656</v>
      </c>
      <c r="AZ28" s="6">
        <v>156.96099853515625</v>
      </c>
      <c r="BA28" s="6">
        <v>142.10600280761719</v>
      </c>
      <c r="BB28" s="6">
        <v>107.02799987792969</v>
      </c>
    </row>
    <row r="29" spans="1:61" x14ac:dyDescent="0.25">
      <c r="A29" s="7" t="s">
        <v>106</v>
      </c>
      <c r="B29" s="7" t="s">
        <v>108</v>
      </c>
      <c r="C29" s="7" t="s">
        <v>240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5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6"/>
        <v>#VALUE!</v>
      </c>
      <c r="AH29" s="7">
        <v>1170</v>
      </c>
      <c r="AI29" s="7">
        <v>1228.4313354492187</v>
      </c>
      <c r="AJ29" s="7">
        <f t="shared" si="7"/>
        <v>0.95243418678517244</v>
      </c>
      <c r="AK29" s="7">
        <f t="shared" si="14"/>
        <v>6</v>
      </c>
      <c r="AL29" s="7">
        <f t="shared" si="15"/>
        <v>0.16666666666666666</v>
      </c>
      <c r="AM29" s="7">
        <f t="shared" si="16"/>
        <v>0.16666666666666666</v>
      </c>
      <c r="AN29" s="7">
        <f t="shared" si="17"/>
        <v>0.16666666666666666</v>
      </c>
      <c r="AO29" s="7">
        <f t="shared" si="18"/>
        <v>0.5</v>
      </c>
      <c r="AP29" s="6">
        <f t="shared" si="9"/>
        <v>1</v>
      </c>
      <c r="AQ29" s="6">
        <f t="shared" si="10"/>
        <v>1</v>
      </c>
      <c r="AR29" s="6">
        <f t="shared" si="11"/>
        <v>1</v>
      </c>
      <c r="AS29" s="6">
        <f t="shared" si="12"/>
        <v>3</v>
      </c>
      <c r="AT29" s="6">
        <v>61.927700042724609</v>
      </c>
      <c r="AU29" s="6">
        <v>34.136199951171875</v>
      </c>
      <c r="AV29" s="6">
        <v>124.62300109863281</v>
      </c>
      <c r="AW29" s="6">
        <v>169.10400390625</v>
      </c>
      <c r="AX29" s="6">
        <v>165.62399291992187</v>
      </c>
      <c r="AY29" s="6">
        <v>149.55499267578125</v>
      </c>
    </row>
    <row r="30" spans="1:61" x14ac:dyDescent="0.25">
      <c r="A30" s="7" t="s">
        <v>106</v>
      </c>
      <c r="B30" s="7" t="s">
        <v>108</v>
      </c>
      <c r="C30" s="23" t="s">
        <v>241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5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6"/>
        <v>#VALUE!</v>
      </c>
      <c r="AH30" s="7">
        <v>1000</v>
      </c>
      <c r="AI30" s="7">
        <v>1228.4313354492187</v>
      </c>
      <c r="AJ30" s="7">
        <f t="shared" si="7"/>
        <v>0.81404631349160039</v>
      </c>
      <c r="AK30" s="7">
        <f t="shared" si="14"/>
        <v>6</v>
      </c>
      <c r="AL30" s="7">
        <f t="shared" si="15"/>
        <v>0</v>
      </c>
      <c r="AM30" s="7">
        <f t="shared" si="16"/>
        <v>0</v>
      </c>
      <c r="AN30" s="7">
        <f t="shared" si="17"/>
        <v>0.83333333333333337</v>
      </c>
      <c r="AO30" s="7">
        <f t="shared" si="18"/>
        <v>0.16666666666666666</v>
      </c>
      <c r="AP30" s="6">
        <f t="shared" si="9"/>
        <v>0</v>
      </c>
      <c r="AQ30" s="6">
        <f t="shared" si="10"/>
        <v>0</v>
      </c>
      <c r="AR30" s="6">
        <f t="shared" si="11"/>
        <v>5</v>
      </c>
      <c r="AS30" s="6">
        <f t="shared" si="12"/>
        <v>1</v>
      </c>
      <c r="AT30" s="6">
        <v>93.284202575683594</v>
      </c>
      <c r="AU30" s="6">
        <v>107.86699676513672</v>
      </c>
      <c r="AV30" s="6">
        <v>125.38500213623047</v>
      </c>
      <c r="AW30" s="6">
        <v>172.62800598144531</v>
      </c>
      <c r="AX30" s="6">
        <v>111.86399841308594</v>
      </c>
      <c r="AY30" s="6">
        <v>106.07700347900391</v>
      </c>
    </row>
    <row r="31" spans="1:61" x14ac:dyDescent="0.25">
      <c r="A31" s="7" t="s">
        <v>106</v>
      </c>
      <c r="B31" s="7" t="s">
        <v>111</v>
      </c>
      <c r="C31" s="7" t="s">
        <v>242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5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6"/>
        <v>#VALUE!</v>
      </c>
      <c r="AH31" s="7">
        <v>1060</v>
      </c>
      <c r="AI31" s="7">
        <v>1152.7054517341383</v>
      </c>
      <c r="AJ31" s="7">
        <f t="shared" si="7"/>
        <v>0.91957576708371469</v>
      </c>
      <c r="AK31" s="7">
        <f t="shared" si="14"/>
        <v>6</v>
      </c>
      <c r="AL31" s="7">
        <f t="shared" si="15"/>
        <v>0</v>
      </c>
      <c r="AM31" s="7">
        <f t="shared" si="16"/>
        <v>0</v>
      </c>
      <c r="AN31" s="7">
        <f t="shared" si="17"/>
        <v>0.5</v>
      </c>
      <c r="AO31" s="7">
        <f t="shared" si="18"/>
        <v>0.5</v>
      </c>
      <c r="AP31" s="6">
        <f t="shared" si="9"/>
        <v>0</v>
      </c>
      <c r="AQ31" s="6">
        <f t="shared" si="10"/>
        <v>0</v>
      </c>
      <c r="AR31" s="6">
        <f t="shared" si="11"/>
        <v>3</v>
      </c>
      <c r="AS31" s="6">
        <f t="shared" si="12"/>
        <v>3</v>
      </c>
      <c r="AT31" s="6">
        <v>97.503799438476563</v>
      </c>
      <c r="AU31" s="6">
        <v>130.10099792480469</v>
      </c>
      <c r="AV31" s="6">
        <v>144.98599243164062</v>
      </c>
      <c r="AW31" s="6">
        <v>173.26800537109375</v>
      </c>
      <c r="AX31" s="6">
        <v>151.35499572753906</v>
      </c>
      <c r="AY31" s="6">
        <v>120.04299926757812</v>
      </c>
    </row>
    <row r="32" spans="1:61" x14ac:dyDescent="0.25">
      <c r="A32" s="7" t="s">
        <v>106</v>
      </c>
      <c r="B32" s="24" t="s">
        <v>111</v>
      </c>
      <c r="C32" s="7" t="s">
        <v>243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5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6"/>
        <v>#VALUE!</v>
      </c>
      <c r="AH32" s="7">
        <v>1074</v>
      </c>
      <c r="AI32" s="7">
        <v>1171.997577089252</v>
      </c>
      <c r="AJ32" s="7">
        <f t="shared" si="7"/>
        <v>0.91638414702815629</v>
      </c>
      <c r="AK32" s="7">
        <f t="shared" si="14"/>
        <v>10</v>
      </c>
      <c r="AL32" s="7">
        <f t="shared" si="15"/>
        <v>0</v>
      </c>
      <c r="AM32" s="7">
        <f t="shared" si="16"/>
        <v>0.4</v>
      </c>
      <c r="AN32" s="7">
        <f t="shared" si="17"/>
        <v>0.5</v>
      </c>
      <c r="AO32" s="7">
        <f t="shared" si="18"/>
        <v>0.1</v>
      </c>
      <c r="AP32" s="6">
        <f t="shared" si="9"/>
        <v>0</v>
      </c>
      <c r="AQ32" s="6">
        <f t="shared" si="10"/>
        <v>4</v>
      </c>
      <c r="AR32" s="6">
        <f t="shared" si="11"/>
        <v>5</v>
      </c>
      <c r="AS32" s="6">
        <f t="shared" si="12"/>
        <v>1</v>
      </c>
      <c r="AT32" s="6">
        <v>89.205101013183594</v>
      </c>
      <c r="AU32" s="6">
        <v>74.353599548339844</v>
      </c>
      <c r="AV32" s="6">
        <v>89.337997436523438</v>
      </c>
      <c r="AW32" s="6">
        <v>123.31199645996094</v>
      </c>
      <c r="AX32" s="6">
        <v>115.39700317382812</v>
      </c>
      <c r="AY32" s="6">
        <v>132.04100036621094</v>
      </c>
      <c r="AZ32" s="6">
        <v>179.03700256347656</v>
      </c>
      <c r="BA32" s="6">
        <v>134.24600219726562</v>
      </c>
      <c r="BB32" s="6">
        <v>70.821701049804687</v>
      </c>
      <c r="BC32" s="6">
        <v>114.17800140380859</v>
      </c>
    </row>
    <row r="33" spans="1:54" x14ac:dyDescent="0.25">
      <c r="A33" s="7" t="s">
        <v>106</v>
      </c>
      <c r="B33" s="7" t="s">
        <v>111</v>
      </c>
      <c r="C33" s="7" t="s">
        <v>244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6"/>
        <v>#VALUE!</v>
      </c>
      <c r="AH33" s="7">
        <v>866</v>
      </c>
      <c r="AI33" s="7">
        <v>886.96173502604165</v>
      </c>
      <c r="AJ33" s="7">
        <f t="shared" si="7"/>
        <v>0.97636681020356964</v>
      </c>
      <c r="AK33" s="7">
        <f t="shared" si="14"/>
        <v>9</v>
      </c>
      <c r="AL33" s="7">
        <f t="shared" si="15"/>
        <v>0</v>
      </c>
      <c r="AM33" s="7">
        <f t="shared" si="16"/>
        <v>0.22222222222222221</v>
      </c>
      <c r="AN33" s="7">
        <f t="shared" si="17"/>
        <v>0.22222222222222221</v>
      </c>
      <c r="AO33" s="7">
        <f t="shared" si="18"/>
        <v>0.55555555555555558</v>
      </c>
      <c r="AP33" s="6">
        <f t="shared" si="9"/>
        <v>0</v>
      </c>
      <c r="AQ33" s="6">
        <f t="shared" si="10"/>
        <v>2</v>
      </c>
      <c r="AR33" s="6">
        <f t="shared" si="11"/>
        <v>2</v>
      </c>
      <c r="AS33" s="6">
        <f t="shared" si="12"/>
        <v>5</v>
      </c>
      <c r="AT33" s="6">
        <v>97.955703735351563</v>
      </c>
      <c r="AU33" s="6">
        <v>52.186500549316406</v>
      </c>
      <c r="AV33" s="6">
        <v>65.994102478027344</v>
      </c>
      <c r="AW33" s="6">
        <v>144.52799987792969</v>
      </c>
      <c r="AX33" s="6">
        <v>144.10499572753906</v>
      </c>
      <c r="AY33" s="6">
        <v>162.35400390625</v>
      </c>
      <c r="AZ33" s="6">
        <v>130.71000671386719</v>
      </c>
      <c r="BA33" s="6">
        <v>155.10200500488281</v>
      </c>
      <c r="BB33" s="6">
        <v>142.71400451660156</v>
      </c>
    </row>
    <row r="34" spans="1:54" x14ac:dyDescent="0.25">
      <c r="J34" s="7">
        <f t="shared" si="0"/>
        <v>1</v>
      </c>
      <c r="AD34" s="13"/>
    </row>
    <row r="35" spans="1:54" x14ac:dyDescent="0.25">
      <c r="E35" s="6">
        <f>SUMIF(E3:E33,1)</f>
        <v>10</v>
      </c>
      <c r="G35" s="6">
        <f>SUMIF(G3:G33,1)</f>
        <v>4</v>
      </c>
      <c r="J35" s="7">
        <f t="shared" si="0"/>
        <v>1</v>
      </c>
      <c r="AD35" s="13"/>
    </row>
    <row r="36" spans="1:54" x14ac:dyDescent="0.25">
      <c r="E36" s="6">
        <f>SUMIF(E4:E34,2)/2</f>
        <v>12</v>
      </c>
      <c r="G36" s="6">
        <f>SUMIF(G4:G34,2)/2</f>
        <v>14</v>
      </c>
      <c r="J36" s="7">
        <f t="shared" si="0"/>
        <v>1</v>
      </c>
      <c r="AD36" s="13"/>
    </row>
    <row r="37" spans="1:54" x14ac:dyDescent="0.25">
      <c r="B37" s="24" t="s">
        <v>147</v>
      </c>
      <c r="E37" s="6">
        <f>SUMIF(E5:E35,3)/3</f>
        <v>7</v>
      </c>
      <c r="G37" s="6">
        <f>SUMIF(G5:G35,3)/3</f>
        <v>11</v>
      </c>
      <c r="J37" s="7">
        <f t="shared" si="0"/>
        <v>1</v>
      </c>
      <c r="AD37" s="13"/>
    </row>
    <row r="38" spans="1:54" x14ac:dyDescent="0.25">
      <c r="B38" s="23" t="s">
        <v>148</v>
      </c>
      <c r="J38" s="7">
        <f t="shared" si="0"/>
        <v>1</v>
      </c>
      <c r="AD38" s="13"/>
    </row>
    <row r="39" spans="1:54" x14ac:dyDescent="0.25">
      <c r="A39" s="25" t="s">
        <v>114</v>
      </c>
      <c r="B39" s="25">
        <v>1</v>
      </c>
      <c r="C39" s="25" t="s">
        <v>149</v>
      </c>
      <c r="J39" s="7">
        <f t="shared" si="0"/>
        <v>1</v>
      </c>
      <c r="AD39" s="13"/>
    </row>
    <row r="40" spans="1:54" x14ac:dyDescent="0.25">
      <c r="A40" s="25" t="s">
        <v>114</v>
      </c>
      <c r="B40" s="25">
        <v>2</v>
      </c>
      <c r="C40" s="25" t="s">
        <v>150</v>
      </c>
      <c r="J40" s="7">
        <f t="shared" si="0"/>
        <v>1</v>
      </c>
      <c r="AD40" s="13"/>
    </row>
    <row r="41" spans="1:54" x14ac:dyDescent="0.25">
      <c r="A41" s="25" t="s">
        <v>114</v>
      </c>
      <c r="B41" s="25">
        <v>3</v>
      </c>
      <c r="C41" s="25" t="s">
        <v>151</v>
      </c>
      <c r="J41" s="7">
        <f t="shared" si="0"/>
        <v>1</v>
      </c>
      <c r="AD41" s="13"/>
    </row>
    <row r="42" spans="1:54" x14ac:dyDescent="0.25">
      <c r="J42" s="7">
        <f t="shared" si="0"/>
        <v>1</v>
      </c>
      <c r="AD42" s="13"/>
    </row>
    <row r="43" spans="1:54" x14ac:dyDescent="0.25">
      <c r="J43" s="7">
        <f t="shared" si="0"/>
        <v>1</v>
      </c>
      <c r="AD43" s="13"/>
    </row>
    <row r="44" spans="1:54" x14ac:dyDescent="0.25">
      <c r="J44" s="7">
        <f t="shared" si="0"/>
        <v>1</v>
      </c>
      <c r="AD44" s="13"/>
    </row>
    <row r="45" spans="1:54" x14ac:dyDescent="0.25">
      <c r="J45" s="7">
        <f t="shared" si="0"/>
        <v>1</v>
      </c>
      <c r="AD45" s="13"/>
    </row>
    <row r="46" spans="1:54" x14ac:dyDescent="0.25">
      <c r="J46" s="7">
        <f t="shared" si="0"/>
        <v>1</v>
      </c>
      <c r="AD46" s="13"/>
    </row>
    <row r="47" spans="1:54" x14ac:dyDescent="0.25">
      <c r="J47" s="7">
        <f t="shared" si="0"/>
        <v>1</v>
      </c>
      <c r="AD47" s="13"/>
    </row>
    <row r="48" spans="1:54" x14ac:dyDescent="0.25">
      <c r="J48" s="7">
        <f t="shared" si="0"/>
        <v>1</v>
      </c>
      <c r="AD48" s="13"/>
    </row>
    <row r="49" spans="10:56" x14ac:dyDescent="0.25">
      <c r="J49" s="7">
        <f t="shared" si="0"/>
        <v>1</v>
      </c>
      <c r="AD49" s="13"/>
    </row>
    <row r="50" spans="10:56" x14ac:dyDescent="0.25">
      <c r="J50" s="7">
        <f t="shared" si="0"/>
        <v>1</v>
      </c>
      <c r="AD50" s="13"/>
    </row>
    <row r="51" spans="10:56" x14ac:dyDescent="0.25">
      <c r="J51" s="7">
        <f t="shared" si="0"/>
        <v>1</v>
      </c>
      <c r="AD51" s="13"/>
    </row>
    <row r="52" spans="10:56" x14ac:dyDescent="0.25">
      <c r="J52" s="7">
        <f t="shared" si="0"/>
        <v>1</v>
      </c>
      <c r="AD52" s="13"/>
    </row>
    <row r="53" spans="10:56" x14ac:dyDescent="0.25">
      <c r="J53" s="7">
        <f t="shared" si="0"/>
        <v>1</v>
      </c>
      <c r="AD53" s="13"/>
    </row>
    <row r="54" spans="10:56" x14ac:dyDescent="0.25">
      <c r="J54" s="7">
        <f t="shared" si="0"/>
        <v>1</v>
      </c>
      <c r="AD54" s="13"/>
    </row>
    <row r="55" spans="10:56" x14ac:dyDescent="0.25">
      <c r="J55" s="7">
        <f t="shared" si="0"/>
        <v>1</v>
      </c>
      <c r="AD55" s="13"/>
    </row>
    <row r="56" spans="10:56" x14ac:dyDescent="0.25">
      <c r="J56" s="7">
        <f t="shared" si="0"/>
        <v>1</v>
      </c>
      <c r="AD56" s="13"/>
    </row>
    <row r="57" spans="10:56" x14ac:dyDescent="0.25">
      <c r="J57" s="7">
        <f t="shared" si="0"/>
        <v>1</v>
      </c>
      <c r="AD57" s="13"/>
    </row>
    <row r="58" spans="10:56" x14ac:dyDescent="0.25">
      <c r="J58" s="7">
        <f t="shared" si="0"/>
        <v>1</v>
      </c>
      <c r="AD58" s="13"/>
      <c r="AT58" s="19"/>
      <c r="AU58" s="19"/>
      <c r="AV58" s="19"/>
      <c r="AW58" s="19"/>
      <c r="AX58" s="19"/>
      <c r="AY58" s="19"/>
      <c r="AZ58" s="19"/>
    </row>
    <row r="59" spans="10:56" x14ac:dyDescent="0.25">
      <c r="J59" s="7">
        <f t="shared" si="0"/>
        <v>1</v>
      </c>
      <c r="AD59" s="13"/>
    </row>
    <row r="60" spans="10:56" x14ac:dyDescent="0.25">
      <c r="J60" s="7">
        <f t="shared" si="0"/>
        <v>1</v>
      </c>
      <c r="AD60" s="13"/>
      <c r="AT60" s="19"/>
      <c r="AU60" s="19"/>
      <c r="AV60" s="19"/>
      <c r="AW60" s="19"/>
      <c r="AX60" s="19"/>
      <c r="AY60" s="19"/>
      <c r="AZ60" s="19"/>
      <c r="BA60" s="19"/>
      <c r="BB60" s="19"/>
    </row>
    <row r="61" spans="10:56" x14ac:dyDescent="0.25">
      <c r="J61" s="7">
        <f t="shared" si="0"/>
        <v>1</v>
      </c>
      <c r="AD61" s="13"/>
    </row>
    <row r="62" spans="10:56" x14ac:dyDescent="0.25">
      <c r="J62" s="7">
        <f t="shared" si="0"/>
        <v>1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22"/>
      <c r="AE62" s="12"/>
      <c r="AF62" s="12"/>
      <c r="AG62" s="12"/>
      <c r="AH62" s="12"/>
      <c r="AI62" s="12"/>
      <c r="AJ62" s="12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</row>
    <row r="63" spans="10:56" x14ac:dyDescent="0.25">
      <c r="J63" s="7">
        <f t="shared" si="0"/>
        <v>1</v>
      </c>
      <c r="AD63" s="13"/>
    </row>
    <row r="64" spans="10:56" x14ac:dyDescent="0.25">
      <c r="J64" s="7">
        <f t="shared" si="0"/>
        <v>1</v>
      </c>
      <c r="AD64" s="13"/>
    </row>
    <row r="65" spans="10:56" x14ac:dyDescent="0.25">
      <c r="J65" s="7">
        <f t="shared" ref="J65:J113" si="19">BIN2DEC(CONCATENATE(H65,I65))+1</f>
        <v>1</v>
      </c>
      <c r="AD65" s="13"/>
    </row>
    <row r="66" spans="10:56" x14ac:dyDescent="0.25">
      <c r="J66" s="7">
        <f t="shared" si="19"/>
        <v>1</v>
      </c>
      <c r="AD66" s="13"/>
    </row>
    <row r="67" spans="10:56" x14ac:dyDescent="0.25">
      <c r="J67" s="7">
        <f t="shared" si="19"/>
        <v>1</v>
      </c>
      <c r="AD67" s="13"/>
    </row>
    <row r="68" spans="10:56" x14ac:dyDescent="0.25">
      <c r="J68" s="7">
        <f t="shared" si="19"/>
        <v>1</v>
      </c>
      <c r="AD68" s="13"/>
    </row>
    <row r="69" spans="10:56" x14ac:dyDescent="0.25">
      <c r="J69" s="7">
        <f t="shared" si="19"/>
        <v>1</v>
      </c>
      <c r="AD69" s="13"/>
    </row>
    <row r="70" spans="10:56" x14ac:dyDescent="0.25">
      <c r="J70" s="7">
        <f t="shared" si="19"/>
        <v>1</v>
      </c>
      <c r="AD70" s="13"/>
    </row>
    <row r="71" spans="10:56" x14ac:dyDescent="0.25">
      <c r="J71" s="7">
        <f t="shared" si="19"/>
        <v>1</v>
      </c>
      <c r="AD71" s="13"/>
    </row>
    <row r="72" spans="10:56" x14ac:dyDescent="0.25">
      <c r="J72" s="7">
        <f t="shared" si="19"/>
        <v>1</v>
      </c>
      <c r="AD72" s="13"/>
    </row>
    <row r="73" spans="10:56" x14ac:dyDescent="0.25">
      <c r="J73" s="7">
        <f t="shared" si="19"/>
        <v>1</v>
      </c>
      <c r="AD73" s="13"/>
    </row>
    <row r="74" spans="10:56" x14ac:dyDescent="0.25">
      <c r="J74" s="7">
        <f t="shared" si="19"/>
        <v>1</v>
      </c>
      <c r="AD74" s="13"/>
    </row>
    <row r="75" spans="10:56" x14ac:dyDescent="0.25">
      <c r="J75" s="7">
        <f t="shared" si="19"/>
        <v>1</v>
      </c>
      <c r="AD75" s="13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</row>
    <row r="76" spans="10:56" x14ac:dyDescent="0.25">
      <c r="J76" s="7">
        <f t="shared" si="19"/>
        <v>1</v>
      </c>
      <c r="AD76" s="13"/>
    </row>
    <row r="77" spans="10:56" x14ac:dyDescent="0.25">
      <c r="J77" s="7">
        <f t="shared" si="19"/>
        <v>1</v>
      </c>
      <c r="AD77" s="13"/>
    </row>
    <row r="78" spans="10:56" x14ac:dyDescent="0.25">
      <c r="J78" s="7">
        <f t="shared" si="19"/>
        <v>1</v>
      </c>
      <c r="AD78" s="13"/>
    </row>
    <row r="79" spans="10:56" x14ac:dyDescent="0.25">
      <c r="J79" s="7">
        <f t="shared" si="19"/>
        <v>1</v>
      </c>
      <c r="AD79" s="13"/>
    </row>
    <row r="80" spans="10:56" x14ac:dyDescent="0.25">
      <c r="J80" s="7">
        <f t="shared" si="19"/>
        <v>1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22"/>
      <c r="AE80" s="12"/>
      <c r="AF80" s="12"/>
      <c r="AG80" s="12"/>
      <c r="AH80" s="12"/>
      <c r="AI80" s="12"/>
      <c r="AJ80" s="12"/>
      <c r="AT80" s="19"/>
      <c r="AU80" s="19"/>
      <c r="AV80" s="19"/>
      <c r="AW80" s="19"/>
      <c r="AX80" s="19"/>
      <c r="AY80" s="19"/>
      <c r="AZ80" s="19"/>
    </row>
    <row r="81" spans="10:62" x14ac:dyDescent="0.25">
      <c r="J81" s="7">
        <f t="shared" si="19"/>
        <v>1</v>
      </c>
      <c r="AD81" s="13"/>
    </row>
    <row r="82" spans="10:62" x14ac:dyDescent="0.25">
      <c r="J82" s="7">
        <f t="shared" si="19"/>
        <v>1</v>
      </c>
      <c r="AD82" s="13"/>
    </row>
    <row r="83" spans="10:62" x14ac:dyDescent="0.25">
      <c r="J83" s="7">
        <f t="shared" si="19"/>
        <v>1</v>
      </c>
      <c r="AD83" s="13"/>
    </row>
    <row r="84" spans="10:62" x14ac:dyDescent="0.25">
      <c r="J84" s="7">
        <f t="shared" si="19"/>
        <v>1</v>
      </c>
      <c r="AD84" s="13"/>
    </row>
    <row r="85" spans="10:62" x14ac:dyDescent="0.25">
      <c r="J85" s="7">
        <f t="shared" si="19"/>
        <v>1</v>
      </c>
      <c r="AD85" s="13"/>
    </row>
    <row r="86" spans="10:62" x14ac:dyDescent="0.25">
      <c r="J86" s="7">
        <f t="shared" si="19"/>
        <v>1</v>
      </c>
      <c r="AD86" s="13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spans="10:62" x14ac:dyDescent="0.25">
      <c r="J87" s="7">
        <f t="shared" si="19"/>
        <v>1</v>
      </c>
      <c r="AD87" s="13"/>
      <c r="AT87" s="19"/>
      <c r="AU87" s="19"/>
      <c r="AV87" s="19"/>
      <c r="AW87" s="19"/>
      <c r="AX87" s="19"/>
      <c r="AY87" s="19"/>
      <c r="AZ87" s="19"/>
      <c r="BA87" s="19"/>
      <c r="BB87" s="19"/>
    </row>
    <row r="88" spans="10:62" x14ac:dyDescent="0.25">
      <c r="J88" s="7">
        <f t="shared" si="19"/>
        <v>1</v>
      </c>
      <c r="AD88" s="13"/>
    </row>
    <row r="89" spans="10:62" x14ac:dyDescent="0.25">
      <c r="J89" s="7">
        <f t="shared" si="19"/>
        <v>1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22"/>
      <c r="AE89" s="12"/>
      <c r="AF89" s="12"/>
      <c r="AG89" s="12"/>
      <c r="AH89" s="12"/>
      <c r="AI89" s="12"/>
      <c r="AJ89" s="12"/>
    </row>
    <row r="90" spans="10:62" x14ac:dyDescent="0.25">
      <c r="J90" s="7">
        <f t="shared" si="19"/>
        <v>1</v>
      </c>
      <c r="AD90" s="13"/>
      <c r="AE90" s="12"/>
      <c r="AF90" s="12"/>
      <c r="AG90" s="12"/>
      <c r="AH90" s="12"/>
      <c r="AI90" s="12"/>
      <c r="AJ90" s="12"/>
    </row>
    <row r="91" spans="10:62" x14ac:dyDescent="0.25">
      <c r="J91" s="7">
        <f t="shared" si="19"/>
        <v>1</v>
      </c>
      <c r="AD91" s="13"/>
      <c r="AT91" s="19"/>
      <c r="AU91" s="19"/>
      <c r="AV91" s="19"/>
      <c r="AW91" s="19"/>
      <c r="AX91" s="19"/>
      <c r="AY91" s="19"/>
      <c r="AZ91" s="19"/>
      <c r="BA91" s="19"/>
      <c r="BB91" s="19"/>
      <c r="BC91" s="19"/>
    </row>
    <row r="92" spans="10:62" x14ac:dyDescent="0.25">
      <c r="J92" s="7">
        <f t="shared" si="19"/>
        <v>1</v>
      </c>
      <c r="AD92" s="13"/>
    </row>
    <row r="93" spans="10:62" x14ac:dyDescent="0.25">
      <c r="J93" s="7">
        <f t="shared" si="19"/>
        <v>1</v>
      </c>
      <c r="AD93" s="13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</row>
    <row r="94" spans="10:62" x14ac:dyDescent="0.25">
      <c r="J94" s="7">
        <f t="shared" si="19"/>
        <v>1</v>
      </c>
      <c r="AD94" s="13"/>
    </row>
    <row r="95" spans="10:62" x14ac:dyDescent="0.25">
      <c r="J95" s="7">
        <f t="shared" si="19"/>
        <v>1</v>
      </c>
      <c r="AD95" s="13"/>
    </row>
    <row r="96" spans="10:62" x14ac:dyDescent="0.25">
      <c r="J96" s="7">
        <f t="shared" si="19"/>
        <v>1</v>
      </c>
      <c r="AD96" s="13"/>
    </row>
    <row r="97" spans="10:51" x14ac:dyDescent="0.25">
      <c r="J97" s="7">
        <f t="shared" si="19"/>
        <v>1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22"/>
      <c r="AT97" s="19"/>
      <c r="AU97" s="19"/>
      <c r="AV97" s="19"/>
      <c r="AW97" s="19"/>
      <c r="AX97" s="19"/>
      <c r="AY97" s="19"/>
    </row>
    <row r="98" spans="10:51" x14ac:dyDescent="0.25">
      <c r="J98" s="7">
        <f t="shared" si="19"/>
        <v>1</v>
      </c>
      <c r="AD98" s="13"/>
    </row>
    <row r="99" spans="10:51" x14ac:dyDescent="0.25">
      <c r="J99" s="7">
        <f t="shared" si="19"/>
        <v>1</v>
      </c>
      <c r="AD99" s="13"/>
    </row>
    <row r="100" spans="10:51" x14ac:dyDescent="0.25">
      <c r="J100" s="7">
        <f t="shared" si="19"/>
        <v>1</v>
      </c>
      <c r="AD100" s="13"/>
    </row>
    <row r="101" spans="10:51" x14ac:dyDescent="0.25">
      <c r="J101" s="7">
        <f t="shared" si="19"/>
        <v>1</v>
      </c>
      <c r="AD101" s="13"/>
    </row>
    <row r="102" spans="10:51" x14ac:dyDescent="0.25">
      <c r="J102" s="7">
        <f t="shared" si="19"/>
        <v>1</v>
      </c>
    </row>
    <row r="103" spans="10:51" x14ac:dyDescent="0.25">
      <c r="J103" s="7">
        <f t="shared" si="19"/>
        <v>1</v>
      </c>
    </row>
    <row r="104" spans="10:51" x14ac:dyDescent="0.25">
      <c r="J104" s="7">
        <f t="shared" si="19"/>
        <v>1</v>
      </c>
    </row>
    <row r="105" spans="10:51" x14ac:dyDescent="0.25">
      <c r="J105" s="7">
        <f t="shared" si="19"/>
        <v>1</v>
      </c>
    </row>
    <row r="106" spans="10:51" x14ac:dyDescent="0.25">
      <c r="J106" s="7">
        <f t="shared" si="19"/>
        <v>1</v>
      </c>
    </row>
    <row r="107" spans="10:51" x14ac:dyDescent="0.25">
      <c r="J107" s="7">
        <f t="shared" si="19"/>
        <v>1</v>
      </c>
    </row>
    <row r="108" spans="10:51" x14ac:dyDescent="0.25">
      <c r="J108" s="7">
        <f t="shared" si="19"/>
        <v>1</v>
      </c>
    </row>
    <row r="109" spans="10:51" x14ac:dyDescent="0.25">
      <c r="J109" s="7">
        <f t="shared" si="19"/>
        <v>1</v>
      </c>
    </row>
    <row r="110" spans="10:51" x14ac:dyDescent="0.25">
      <c r="J110" s="7">
        <f t="shared" si="19"/>
        <v>1</v>
      </c>
    </row>
    <row r="111" spans="10:51" x14ac:dyDescent="0.25">
      <c r="J111" s="7">
        <f t="shared" si="19"/>
        <v>1</v>
      </c>
    </row>
    <row r="112" spans="10:51" x14ac:dyDescent="0.25">
      <c r="J112" s="7">
        <f t="shared" si="19"/>
        <v>1</v>
      </c>
    </row>
    <row r="113" spans="5:65" x14ac:dyDescent="0.25">
      <c r="J113" s="7">
        <f t="shared" si="19"/>
        <v>1</v>
      </c>
    </row>
    <row r="114" spans="5:65" x14ac:dyDescent="0.25">
      <c r="J114" s="7">
        <f>BIN2DEC(CONCATENATE(H114,I114))+1</f>
        <v>1</v>
      </c>
    </row>
    <row r="115" spans="5:65" x14ac:dyDescent="0.25">
      <c r="J115" s="7">
        <f>BIN2DEC(CONCATENATE(H115,I115))+1</f>
        <v>1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T115" s="19"/>
      <c r="AU115" s="19"/>
      <c r="AV115" s="19"/>
      <c r="AW115" s="19"/>
      <c r="AX115" s="19"/>
      <c r="AY115" s="19"/>
      <c r="AZ115" s="19"/>
      <c r="BA115" s="19"/>
      <c r="BB115" s="19"/>
    </row>
    <row r="116" spans="5:65" x14ac:dyDescent="0.25">
      <c r="J116" s="7">
        <f>BIN2DEC(CONCATENATE(H116,I116))+1</f>
        <v>1</v>
      </c>
    </row>
    <row r="117" spans="5:65" x14ac:dyDescent="0.25">
      <c r="J117" s="7">
        <f t="shared" ref="J117:J143" si="20">BIN2DEC(CONCATENATE(H117,I117))+1</f>
        <v>1</v>
      </c>
    </row>
    <row r="118" spans="5:65" s="14" customFormat="1" x14ac:dyDescent="0.25">
      <c r="E118" s="8"/>
      <c r="F118" s="8"/>
      <c r="G118" s="8"/>
      <c r="H118" s="8"/>
      <c r="I118" s="8"/>
      <c r="J118" s="7">
        <f t="shared" si="20"/>
        <v>1</v>
      </c>
      <c r="N118" s="7"/>
      <c r="O118" s="7"/>
      <c r="P118" s="7"/>
      <c r="AG118" s="30"/>
      <c r="AH118" s="30"/>
      <c r="AI118" s="30"/>
      <c r="AJ118" s="30"/>
      <c r="AK118" s="7"/>
      <c r="AL118" s="7"/>
      <c r="AM118" s="7"/>
      <c r="AN118" s="7"/>
      <c r="AO118" s="7"/>
      <c r="AP118" s="6"/>
      <c r="AQ118" s="6"/>
      <c r="AR118" s="6"/>
      <c r="AS118" s="6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5:65" x14ac:dyDescent="0.25">
      <c r="J119" s="7">
        <f t="shared" si="20"/>
        <v>1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T119" s="19"/>
      <c r="AU119" s="19"/>
      <c r="AV119" s="19"/>
      <c r="AW119" s="19"/>
      <c r="AX119" s="19"/>
      <c r="AY119" s="19"/>
      <c r="AZ119" s="19"/>
    </row>
    <row r="120" spans="5:65" x14ac:dyDescent="0.25">
      <c r="J120" s="7">
        <f t="shared" si="20"/>
        <v>1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T120" s="19"/>
      <c r="AU120" s="19"/>
      <c r="AV120" s="19"/>
      <c r="AW120" s="19"/>
      <c r="AX120" s="19"/>
      <c r="AY120" s="19"/>
      <c r="AZ120" s="19"/>
      <c r="BA120" s="19"/>
      <c r="BB120" s="19"/>
    </row>
    <row r="121" spans="5:65" x14ac:dyDescent="0.25">
      <c r="J121" s="7">
        <f t="shared" si="20"/>
        <v>1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T121" s="19"/>
      <c r="AU121" s="19"/>
      <c r="AV121" s="19"/>
      <c r="AW121" s="19"/>
      <c r="AX121" s="19"/>
      <c r="AY121" s="19"/>
      <c r="AZ121" s="19"/>
      <c r="BA121" s="19"/>
      <c r="BB121" s="19"/>
    </row>
    <row r="122" spans="5:65" x14ac:dyDescent="0.25">
      <c r="J122" s="7">
        <f t="shared" si="20"/>
        <v>1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T122" s="19"/>
      <c r="AU122" s="19"/>
      <c r="AV122" s="19"/>
      <c r="AW122" s="19"/>
      <c r="AX122" s="19"/>
      <c r="AY122" s="19"/>
    </row>
    <row r="123" spans="5:65" x14ac:dyDescent="0.25">
      <c r="J123" s="7">
        <f t="shared" si="20"/>
        <v>1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T123" s="19"/>
      <c r="AU123" s="19"/>
      <c r="AV123" s="19"/>
      <c r="AW123" s="19"/>
      <c r="AX123" s="19"/>
      <c r="AY123" s="19"/>
    </row>
    <row r="124" spans="5:65" x14ac:dyDescent="0.25">
      <c r="J124" s="7">
        <f t="shared" si="20"/>
        <v>1</v>
      </c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T124" s="20"/>
      <c r="AU124" s="20"/>
      <c r="AV124" s="20"/>
      <c r="AW124" s="20"/>
      <c r="AX124" s="20"/>
      <c r="AY124" s="20"/>
    </row>
    <row r="125" spans="5:65" s="14" customFormat="1" x14ac:dyDescent="0.25">
      <c r="E125" s="8"/>
      <c r="F125" s="8"/>
      <c r="G125" s="8"/>
      <c r="H125" s="8"/>
      <c r="I125" s="8"/>
      <c r="J125" s="7">
        <f t="shared" si="20"/>
        <v>1</v>
      </c>
      <c r="N125" s="7"/>
      <c r="O125" s="7"/>
      <c r="P125" s="7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37"/>
      <c r="AH125" s="37"/>
      <c r="AI125" s="37"/>
      <c r="AJ125" s="37"/>
      <c r="AK125" s="7"/>
      <c r="AL125" s="7"/>
      <c r="AM125" s="7"/>
      <c r="AN125" s="7"/>
      <c r="AO125" s="7"/>
      <c r="AP125" s="6"/>
      <c r="AQ125" s="6"/>
      <c r="AR125" s="6"/>
      <c r="AS125" s="6"/>
      <c r="AT125" s="21"/>
      <c r="AU125" s="21"/>
      <c r="AV125" s="21"/>
      <c r="AW125" s="21"/>
      <c r="AX125" s="21"/>
      <c r="AY125" s="21"/>
      <c r="AZ125" s="21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5:65" x14ac:dyDescent="0.25">
      <c r="J126" s="7">
        <f t="shared" si="20"/>
        <v>1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T126" s="19"/>
      <c r="AU126" s="19"/>
      <c r="AV126" s="19"/>
      <c r="AW126" s="19"/>
      <c r="AX126" s="19"/>
      <c r="AY126" s="19"/>
      <c r="AZ126" s="19"/>
      <c r="BA126" s="19"/>
      <c r="BB126" s="19"/>
    </row>
    <row r="127" spans="5:65" x14ac:dyDescent="0.25">
      <c r="J127" s="7">
        <f t="shared" si="20"/>
        <v>1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T127" s="19"/>
      <c r="AU127" s="19"/>
      <c r="AV127" s="19"/>
      <c r="AW127" s="19"/>
      <c r="AX127" s="19"/>
      <c r="AY127" s="19"/>
    </row>
    <row r="128" spans="5:65" x14ac:dyDescent="0.25">
      <c r="J128" s="7">
        <f t="shared" si="20"/>
        <v>1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</row>
    <row r="129" spans="5:65" x14ac:dyDescent="0.25">
      <c r="J129" s="7">
        <f t="shared" si="20"/>
        <v>1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T129" s="19"/>
      <c r="AU129" s="19"/>
      <c r="AV129" s="19"/>
      <c r="AW129" s="19"/>
      <c r="AX129" s="19"/>
      <c r="AY129" s="19"/>
      <c r="AZ129" s="19"/>
      <c r="BA129" s="19"/>
    </row>
    <row r="130" spans="5:65" x14ac:dyDescent="0.25">
      <c r="J130" s="7">
        <f t="shared" si="20"/>
        <v>1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T130" s="19"/>
      <c r="AU130" s="19"/>
      <c r="AV130" s="19"/>
      <c r="AW130" s="19"/>
      <c r="AX130" s="19"/>
      <c r="AY130" s="19"/>
      <c r="AZ130" s="19"/>
    </row>
    <row r="131" spans="5:65" x14ac:dyDescent="0.25">
      <c r="J131" s="7">
        <f t="shared" si="20"/>
        <v>1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</row>
    <row r="132" spans="5:65" x14ac:dyDescent="0.25">
      <c r="J132" s="7">
        <f t="shared" si="20"/>
        <v>1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</row>
    <row r="133" spans="5:65" s="14" customFormat="1" x14ac:dyDescent="0.25">
      <c r="E133" s="8"/>
      <c r="F133" s="8"/>
      <c r="G133" s="8"/>
      <c r="H133" s="8"/>
      <c r="I133" s="8"/>
      <c r="J133" s="7">
        <f t="shared" si="20"/>
        <v>1</v>
      </c>
      <c r="N133" s="7"/>
      <c r="O133" s="7"/>
      <c r="P133" s="7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37"/>
      <c r="AH133" s="37"/>
      <c r="AI133" s="37"/>
      <c r="AJ133" s="37"/>
      <c r="AK133" s="7"/>
      <c r="AL133" s="7"/>
      <c r="AM133" s="7"/>
      <c r="AN133" s="7"/>
      <c r="AO133" s="7"/>
      <c r="AP133" s="6"/>
      <c r="AQ133" s="6"/>
      <c r="AR133" s="6"/>
      <c r="AS133" s="6"/>
      <c r="AT133" s="21"/>
      <c r="AU133" s="21"/>
      <c r="AV133" s="21"/>
      <c r="AW133" s="21"/>
      <c r="AX133" s="21"/>
      <c r="AY133" s="21"/>
      <c r="AZ133" s="21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spans="5:65" x14ac:dyDescent="0.25">
      <c r="J134" s="7">
        <f t="shared" si="20"/>
        <v>1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T134" s="19"/>
      <c r="AU134" s="19"/>
      <c r="AV134" s="19"/>
      <c r="AW134" s="19"/>
      <c r="AX134" s="19"/>
      <c r="AY134" s="19"/>
    </row>
    <row r="135" spans="5:65" x14ac:dyDescent="0.25">
      <c r="J135" s="7">
        <f t="shared" si="20"/>
        <v>1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T135" s="19"/>
      <c r="AU135" s="19"/>
      <c r="AV135" s="19"/>
      <c r="AW135" s="19"/>
      <c r="AX135" s="19"/>
      <c r="AY135" s="19"/>
      <c r="AZ135" s="19"/>
      <c r="BA135" s="19"/>
    </row>
    <row r="136" spans="5:65" x14ac:dyDescent="0.25">
      <c r="J136" s="7">
        <f t="shared" si="20"/>
        <v>1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T136" s="19"/>
      <c r="AU136" s="19"/>
      <c r="AV136" s="19"/>
      <c r="AW136" s="19"/>
      <c r="AX136" s="19"/>
      <c r="AY136" s="19"/>
      <c r="AZ136" s="19"/>
    </row>
    <row r="137" spans="5:65" x14ac:dyDescent="0.25">
      <c r="J137" s="7">
        <f t="shared" si="20"/>
        <v>1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T137" s="19"/>
      <c r="AU137" s="19"/>
      <c r="AV137" s="19"/>
      <c r="AW137" s="19"/>
      <c r="AX137" s="19"/>
      <c r="AY137" s="19"/>
      <c r="AZ137" s="19"/>
    </row>
    <row r="138" spans="5:65" x14ac:dyDescent="0.25">
      <c r="J138" s="7">
        <f t="shared" si="20"/>
        <v>1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</row>
    <row r="139" spans="5:65" x14ac:dyDescent="0.25">
      <c r="J139" s="7">
        <f t="shared" si="20"/>
        <v>1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T139" s="19"/>
      <c r="AU139" s="19"/>
      <c r="AV139" s="19"/>
      <c r="AW139" s="19"/>
      <c r="AX139" s="19"/>
      <c r="AY139" s="19"/>
      <c r="AZ139" s="19"/>
      <c r="BA139" s="19"/>
    </row>
    <row r="140" spans="5:65" x14ac:dyDescent="0.25">
      <c r="J140" s="7">
        <f t="shared" si="20"/>
        <v>1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T140" s="19"/>
      <c r="AU140" s="19"/>
      <c r="AV140" s="19"/>
      <c r="AW140" s="19"/>
      <c r="AX140" s="19"/>
      <c r="AY140" s="19"/>
      <c r="AZ140" s="19"/>
      <c r="BA140" s="19"/>
      <c r="BB140" s="19"/>
    </row>
    <row r="141" spans="5:65" x14ac:dyDescent="0.25">
      <c r="J141" s="7">
        <f t="shared" si="20"/>
        <v>1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T141" s="19"/>
      <c r="AU141" s="19"/>
      <c r="AV141" s="19"/>
      <c r="AW141" s="19"/>
    </row>
    <row r="142" spans="5:65" x14ac:dyDescent="0.25">
      <c r="J142" s="7">
        <f t="shared" si="20"/>
        <v>1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T142" s="19"/>
      <c r="AU142" s="19"/>
      <c r="AV142" s="19"/>
      <c r="AW142" s="19"/>
      <c r="AX142" s="19"/>
      <c r="AY142" s="19"/>
      <c r="AZ142" s="19"/>
    </row>
    <row r="143" spans="5:65" s="14" customFormat="1" x14ac:dyDescent="0.25">
      <c r="E143" s="8"/>
      <c r="F143" s="8"/>
      <c r="G143" s="8"/>
      <c r="H143" s="8"/>
      <c r="I143" s="8"/>
      <c r="J143" s="7">
        <f t="shared" si="20"/>
        <v>1</v>
      </c>
      <c r="N143" s="7"/>
      <c r="O143" s="7"/>
      <c r="P143" s="7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37"/>
      <c r="AH143" s="37"/>
      <c r="AI143" s="37"/>
      <c r="AJ143" s="37"/>
      <c r="AK143" s="7"/>
      <c r="AL143" s="7"/>
      <c r="AM143" s="7"/>
      <c r="AN143" s="7"/>
      <c r="AO143" s="7"/>
      <c r="AP143" s="6"/>
      <c r="AQ143" s="6"/>
      <c r="AR143" s="6"/>
      <c r="AS143" s="6"/>
      <c r="AT143" s="21"/>
      <c r="AU143" s="21"/>
      <c r="AV143" s="21"/>
      <c r="AW143" s="21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spans="5:65" x14ac:dyDescent="0.25"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3"/>
      <c r="AF144" s="13"/>
      <c r="AG144" s="13"/>
      <c r="AH144" s="13"/>
      <c r="AI144" s="13"/>
      <c r="AJ144" s="13"/>
    </row>
    <row r="145" spans="17:36" x14ac:dyDescent="0.25"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</row>
    <row r="146" spans="17:36" x14ac:dyDescent="0.25"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zoomScale="70" zoomScaleNormal="70" workbookViewId="0">
      <pane ySplit="1" topLeftCell="A11" activePane="bottomLeft" state="frozen"/>
      <selection pane="bottomLeft" activeCell="N30" sqref="N30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7" width="10.28515625" style="6" customWidth="1"/>
    <col min="8" max="9" width="7.42578125" style="6" customWidth="1"/>
    <col min="10" max="10" width="12.28515625" style="7" customWidth="1"/>
    <col min="11" max="11" width="9.140625" style="7" customWidth="1"/>
    <col min="12" max="12" width="13" style="7" customWidth="1"/>
    <col min="13" max="13" width="13.42578125" style="7" customWidth="1"/>
    <col min="14" max="16" width="13" style="7" customWidth="1"/>
    <col min="17" max="30" width="9.140625" style="7" customWidth="1"/>
    <col min="31" max="31" width="14.85546875" style="7" customWidth="1"/>
    <col min="32" max="34" width="9.140625" style="7" customWidth="1"/>
    <col min="35" max="37" width="12.42578125" style="7" customWidth="1"/>
    <col min="38" max="41" width="10.28515625" style="7" customWidth="1"/>
    <col min="42" max="44" width="10.28515625" style="6" customWidth="1"/>
    <col min="45" max="45" width="9.42578125" style="6" customWidth="1"/>
    <col min="46" max="65" width="8.85546875" style="6" customWidth="1"/>
    <col min="66" max="16384" width="8.85546875" style="7"/>
  </cols>
  <sheetData>
    <row r="1" spans="1:65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160</v>
      </c>
      <c r="G1" s="18" t="s">
        <v>159</v>
      </c>
      <c r="H1" s="18" t="s">
        <v>73</v>
      </c>
      <c r="I1" s="18" t="s">
        <v>74</v>
      </c>
      <c r="J1" s="10" t="s">
        <v>71</v>
      </c>
      <c r="K1" s="10" t="s">
        <v>75</v>
      </c>
      <c r="L1" s="10" t="s">
        <v>78</v>
      </c>
      <c r="M1" s="10" t="s">
        <v>79</v>
      </c>
      <c r="N1" s="10" t="s">
        <v>112</v>
      </c>
      <c r="O1" s="10" t="s">
        <v>72</v>
      </c>
      <c r="P1" s="10" t="s">
        <v>47</v>
      </c>
      <c r="Q1" s="10" t="s">
        <v>4</v>
      </c>
      <c r="R1" s="10" t="s">
        <v>80</v>
      </c>
      <c r="S1" s="10" t="s">
        <v>81</v>
      </c>
      <c r="T1" s="10" t="s">
        <v>82</v>
      </c>
      <c r="U1" s="10" t="s">
        <v>83</v>
      </c>
      <c r="V1" s="10" t="s">
        <v>84</v>
      </c>
      <c r="W1" s="10" t="s">
        <v>85</v>
      </c>
      <c r="X1" s="10" t="s">
        <v>76</v>
      </c>
      <c r="Y1" s="10" t="s">
        <v>77</v>
      </c>
      <c r="Z1" s="10" t="s">
        <v>86</v>
      </c>
      <c r="AA1" s="10" t="s">
        <v>87</v>
      </c>
      <c r="AB1" s="10" t="s">
        <v>88</v>
      </c>
      <c r="AC1" s="10" t="s">
        <v>31</v>
      </c>
      <c r="AD1" s="10" t="s">
        <v>32</v>
      </c>
      <c r="AE1" s="26" t="s">
        <v>204</v>
      </c>
      <c r="AF1" s="26" t="s">
        <v>205</v>
      </c>
      <c r="AG1" s="26" t="s">
        <v>153</v>
      </c>
      <c r="AH1" s="26" t="s">
        <v>154</v>
      </c>
      <c r="AI1" s="2" t="s">
        <v>43</v>
      </c>
      <c r="AJ1" s="2" t="s">
        <v>209</v>
      </c>
      <c r="AK1" s="2" t="s">
        <v>208</v>
      </c>
      <c r="AL1" s="27" t="s">
        <v>155</v>
      </c>
      <c r="AM1" s="27" t="s">
        <v>156</v>
      </c>
      <c r="AN1" s="27" t="s">
        <v>157</v>
      </c>
      <c r="AO1" s="27" t="s">
        <v>158</v>
      </c>
      <c r="AP1" s="17" t="s">
        <v>65</v>
      </c>
      <c r="AQ1" s="17" t="s">
        <v>66</v>
      </c>
      <c r="AR1" s="17" t="s">
        <v>67</v>
      </c>
      <c r="AS1" s="17" t="s">
        <v>68</v>
      </c>
      <c r="AT1" s="18" t="s">
        <v>44</v>
      </c>
      <c r="AU1" s="18" t="s">
        <v>45</v>
      </c>
      <c r="AV1" s="18" t="s">
        <v>46</v>
      </c>
      <c r="AW1" s="18" t="s">
        <v>48</v>
      </c>
      <c r="AX1" s="18" t="s">
        <v>49</v>
      </c>
      <c r="AY1" s="18" t="s">
        <v>50</v>
      </c>
      <c r="AZ1" s="18" t="s">
        <v>51</v>
      </c>
      <c r="BA1" s="18" t="s">
        <v>52</v>
      </c>
      <c r="BB1" s="18" t="s">
        <v>53</v>
      </c>
      <c r="BC1" s="18" t="s">
        <v>54</v>
      </c>
      <c r="BD1" s="18" t="s">
        <v>55</v>
      </c>
      <c r="BE1" s="18" t="s">
        <v>56</v>
      </c>
      <c r="BF1" s="18" t="s">
        <v>57</v>
      </c>
      <c r="BG1" s="18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</row>
    <row r="2" spans="1:65" x14ac:dyDescent="0.25">
      <c r="E2" s="6" t="s">
        <v>115</v>
      </c>
      <c r="H2" s="6" t="s">
        <v>116</v>
      </c>
      <c r="I2" s="6" t="s">
        <v>116</v>
      </c>
      <c r="J2" s="7" t="s">
        <v>115</v>
      </c>
      <c r="K2" s="7" t="s">
        <v>34</v>
      </c>
      <c r="L2" s="7" t="s">
        <v>42</v>
      </c>
      <c r="M2" s="7" t="s">
        <v>42</v>
      </c>
      <c r="Q2" s="7" t="s">
        <v>33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34</v>
      </c>
      <c r="W2" s="7" t="s">
        <v>34</v>
      </c>
      <c r="X2" s="7" t="s">
        <v>35</v>
      </c>
      <c r="Y2" s="7" t="s">
        <v>35</v>
      </c>
      <c r="Z2" s="7" t="s">
        <v>34</v>
      </c>
      <c r="AA2" s="7" t="s">
        <v>34</v>
      </c>
      <c r="AB2" s="7" t="s">
        <v>34</v>
      </c>
      <c r="AC2" s="7" t="s">
        <v>35</v>
      </c>
      <c r="AD2" s="7" t="s">
        <v>36</v>
      </c>
      <c r="AE2" s="7" t="s">
        <v>34</v>
      </c>
      <c r="AF2" s="7" t="s">
        <v>34</v>
      </c>
      <c r="AI2" s="7" t="s">
        <v>113</v>
      </c>
      <c r="AL2" s="7" t="s">
        <v>69</v>
      </c>
      <c r="AM2" s="7" t="s">
        <v>69</v>
      </c>
      <c r="AN2" s="7" t="s">
        <v>69</v>
      </c>
      <c r="AO2" s="7" t="s">
        <v>69</v>
      </c>
      <c r="AP2" s="6" t="s">
        <v>70</v>
      </c>
      <c r="AQ2" s="6" t="s">
        <v>70</v>
      </c>
      <c r="AR2" s="6" t="s">
        <v>70</v>
      </c>
      <c r="AS2" s="6" t="s">
        <v>70</v>
      </c>
    </row>
    <row r="3" spans="1:65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2</v>
      </c>
      <c r="G3" s="6">
        <v>2</v>
      </c>
      <c r="H3" s="6">
        <v>1</v>
      </c>
      <c r="I3" s="6">
        <v>0</v>
      </c>
      <c r="J3" s="7">
        <f t="shared" ref="J3:J33" si="0">BIN2DEC(CONCATENATE(H3,I3))+1</f>
        <v>3</v>
      </c>
      <c r="K3" s="7">
        <v>4.21</v>
      </c>
      <c r="L3" s="7">
        <v>4</v>
      </c>
      <c r="M3" s="7">
        <v>4</v>
      </c>
      <c r="N3" s="7">
        <f>L3+M3</f>
        <v>8</v>
      </c>
      <c r="O3" s="7">
        <v>1</v>
      </c>
      <c r="P3" s="7">
        <v>1</v>
      </c>
      <c r="Q3" s="7">
        <v>958.552001953125</v>
      </c>
      <c r="R3" s="7">
        <v>14.383199691772461</v>
      </c>
      <c r="S3" s="7">
        <v>16.321850299835205</v>
      </c>
      <c r="T3" s="7">
        <v>23.070849418640137</v>
      </c>
      <c r="U3" s="7">
        <v>6.8802549839019775</v>
      </c>
      <c r="V3" s="7">
        <v>8.3206849098205566</v>
      </c>
      <c r="W3" s="7">
        <v>10.872950077056885</v>
      </c>
      <c r="X3" s="7">
        <v>0.36862100660800934</v>
      </c>
      <c r="Y3" s="7">
        <v>0.40781399607658386</v>
      </c>
      <c r="Z3" s="7">
        <v>245.37250518798828</v>
      </c>
      <c r="AA3" s="7">
        <v>173.47299957275391</v>
      </c>
      <c r="AB3" s="7">
        <v>16.794650077819824</v>
      </c>
      <c r="AC3" s="7">
        <v>0.94263601303100586</v>
      </c>
      <c r="AD3" s="13">
        <v>2579</v>
      </c>
      <c r="AE3" s="7">
        <v>404</v>
      </c>
      <c r="AF3" s="7">
        <v>186</v>
      </c>
      <c r="AG3" s="7">
        <f>AE3/AH3</f>
        <v>0.68474576271186438</v>
      </c>
      <c r="AH3" s="7">
        <f>AE3+AF3</f>
        <v>590</v>
      </c>
      <c r="AI3" s="7">
        <f>SUM(AP3:AS3)</f>
        <v>14</v>
      </c>
      <c r="AJ3">
        <v>1</v>
      </c>
      <c r="AK3">
        <v>1</v>
      </c>
      <c r="AL3" s="7">
        <f t="shared" ref="AL3:AO27" si="1">AP3/$AI3</f>
        <v>0</v>
      </c>
      <c r="AM3" s="7">
        <f t="shared" si="1"/>
        <v>0.42857142857142855</v>
      </c>
      <c r="AN3" s="7">
        <f t="shared" si="1"/>
        <v>0.2857142857142857</v>
      </c>
      <c r="AO3" s="7">
        <f t="shared" si="1"/>
        <v>0.2857142857142857</v>
      </c>
      <c r="AP3" s="6">
        <f>COUNTIF($AT3:$BM3,"&gt;=0")-COUNTIF($AT3:$BM3,"&gt;45")</f>
        <v>0</v>
      </c>
      <c r="AQ3" s="6">
        <f>COUNTIF($AT3:$BM3,"&gt;=45")-COUNTIF($AT3:$BM3,"&gt;90")</f>
        <v>6</v>
      </c>
      <c r="AR3" s="6">
        <f>COUNTIF($AT3:$BM3,"&gt;=90")-COUNTIF($AT3:$BM3,"&gt;135")</f>
        <v>4</v>
      </c>
      <c r="AS3" s="6">
        <f>COUNTIF($AT3:$BM3,"&gt;=135")-COUNTIF($AT3:$BM3,"&gt;180")</f>
        <v>4</v>
      </c>
      <c r="AT3" s="19">
        <v>75.474899291992188</v>
      </c>
      <c r="AU3" s="19">
        <v>95.629898071289062</v>
      </c>
      <c r="AV3" s="19">
        <v>110.32900238037109</v>
      </c>
      <c r="AW3" s="19">
        <v>139.50599670410156</v>
      </c>
      <c r="AX3" s="19">
        <v>140.83099365234375</v>
      </c>
      <c r="AY3" s="19">
        <v>117.45999908447266</v>
      </c>
      <c r="AZ3" s="19">
        <v>64.139503479003906</v>
      </c>
      <c r="BA3" s="6">
        <v>87.681602478027344</v>
      </c>
      <c r="BB3" s="6">
        <v>130.81100463867187</v>
      </c>
      <c r="BC3" s="6">
        <v>150.88900756835937</v>
      </c>
      <c r="BD3" s="6">
        <v>57.958198547363281</v>
      </c>
      <c r="BE3" s="6">
        <v>146.11000061035156</v>
      </c>
      <c r="BF3" s="6">
        <v>73.471199035644531</v>
      </c>
      <c r="BG3" s="6">
        <v>62.12139892578125</v>
      </c>
    </row>
    <row r="4" spans="1:65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3</v>
      </c>
      <c r="G4" s="6">
        <v>3</v>
      </c>
      <c r="H4" s="6">
        <v>1</v>
      </c>
      <c r="I4" s="6">
        <v>0</v>
      </c>
      <c r="J4" s="7">
        <f t="shared" si="0"/>
        <v>3</v>
      </c>
      <c r="K4" s="7">
        <v>2.4700000000000002</v>
      </c>
      <c r="L4" s="7">
        <v>2</v>
      </c>
      <c r="M4" s="7">
        <v>1</v>
      </c>
      <c r="N4" s="7">
        <f t="shared" ref="N4:N32" si="2">L4+M4</f>
        <v>3</v>
      </c>
      <c r="O4" s="7">
        <v>0</v>
      </c>
      <c r="P4" s="7">
        <v>1</v>
      </c>
      <c r="Q4" s="7">
        <v>709.75900268554687</v>
      </c>
      <c r="R4" s="7">
        <v>10.625625133514404</v>
      </c>
      <c r="S4" s="7">
        <v>15.407099723815918</v>
      </c>
      <c r="T4" s="7">
        <v>19.368200302124023</v>
      </c>
      <c r="U4" s="7">
        <v>5.146740198135376</v>
      </c>
      <c r="V4" s="7">
        <v>7.7491147518157959</v>
      </c>
      <c r="W4" s="7">
        <v>9.799534797668457</v>
      </c>
      <c r="X4" s="7">
        <v>0.50973199307918549</v>
      </c>
      <c r="Y4" s="7">
        <v>0.33489300310611725</v>
      </c>
      <c r="Z4" s="7">
        <v>194.62350463867187</v>
      </c>
      <c r="AA4" s="7">
        <v>178.45800018310547</v>
      </c>
      <c r="AB4" s="7">
        <v>9.2887797355651855</v>
      </c>
      <c r="AC4" s="7">
        <v>0.92662701010704041</v>
      </c>
      <c r="AD4" s="13">
        <v>1593</v>
      </c>
      <c r="AE4" s="7" t="s">
        <v>100</v>
      </c>
      <c r="AF4" s="13" t="s">
        <v>100</v>
      </c>
      <c r="AG4" s="7" t="e">
        <f t="shared" ref="AG4:AG33" si="3">AE4/AH4</f>
        <v>#VALUE!</v>
      </c>
      <c r="AH4" s="7">
        <v>867</v>
      </c>
      <c r="AI4" s="7">
        <f t="shared" ref="AI4:AI27" si="4">SUM(AP4:AS4)</f>
        <v>8</v>
      </c>
      <c r="AJ4">
        <v>2</v>
      </c>
      <c r="AK4">
        <v>2</v>
      </c>
      <c r="AL4" s="7">
        <f t="shared" si="1"/>
        <v>0</v>
      </c>
      <c r="AM4" s="7">
        <f t="shared" si="1"/>
        <v>0.25</v>
      </c>
      <c r="AN4" s="7">
        <f t="shared" si="1"/>
        <v>0.5</v>
      </c>
      <c r="AO4" s="7">
        <f t="shared" si="1"/>
        <v>0.25</v>
      </c>
      <c r="AP4" s="6">
        <f t="shared" ref="AP4:AP33" si="5">COUNTIF($AT4:$BM4,"&gt;=0")-COUNTIF($AT4:$BM4,"&gt;45")</f>
        <v>0</v>
      </c>
      <c r="AQ4" s="6">
        <f t="shared" ref="AQ4:AQ33" si="6">COUNTIF($AT4:$BM4,"&gt;=45")-COUNTIF($AT4:$BM4,"&gt;90")</f>
        <v>2</v>
      </c>
      <c r="AR4" s="6">
        <f t="shared" ref="AR4:AR33" si="7">COUNTIF($AT4:$BM4,"&gt;=90")-COUNTIF($AT4:$BM4,"&gt;135")</f>
        <v>4</v>
      </c>
      <c r="AS4" s="6">
        <f t="shared" ref="AS4:AS33" si="8">COUNTIF($AT4:$BM4,"&gt;=135")-COUNTIF($AT4:$BM4,"&gt;180")</f>
        <v>2</v>
      </c>
      <c r="AT4" s="19">
        <v>57.074001312255859</v>
      </c>
      <c r="AU4" s="19">
        <v>103.21700286865234</v>
      </c>
      <c r="AV4" s="19">
        <v>130.29299926757812</v>
      </c>
      <c r="AW4" s="19">
        <v>173.40699768066406</v>
      </c>
      <c r="AX4" s="19">
        <v>159.63699340820312</v>
      </c>
      <c r="AY4" s="19">
        <v>122.88899993896484</v>
      </c>
      <c r="AZ4" s="19">
        <v>91.757003784179688</v>
      </c>
      <c r="BA4" s="19">
        <v>66.701499938964844</v>
      </c>
      <c r="BB4" s="19"/>
      <c r="BC4" s="19"/>
      <c r="BD4" s="19"/>
      <c r="BE4" s="19"/>
    </row>
    <row r="5" spans="1:65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3</v>
      </c>
      <c r="G5" s="6">
        <v>3</v>
      </c>
      <c r="H5" s="6">
        <v>1</v>
      </c>
      <c r="I5" s="6">
        <v>1</v>
      </c>
      <c r="J5" s="7">
        <f t="shared" si="0"/>
        <v>4</v>
      </c>
      <c r="K5" s="7">
        <v>2.5</v>
      </c>
      <c r="L5" s="7">
        <v>1</v>
      </c>
      <c r="M5" s="7">
        <v>2</v>
      </c>
      <c r="N5" s="7">
        <f t="shared" si="2"/>
        <v>3</v>
      </c>
      <c r="O5" s="7">
        <v>1</v>
      </c>
      <c r="P5" s="7">
        <v>0</v>
      </c>
      <c r="Q5" s="7">
        <v>784.27349853515625</v>
      </c>
      <c r="R5" s="7">
        <v>11.196750164031982</v>
      </c>
      <c r="S5" s="7">
        <v>14.871600151062012</v>
      </c>
      <c r="T5" s="7">
        <v>24.425649642944336</v>
      </c>
      <c r="U5" s="7">
        <v>5.4726748466491699</v>
      </c>
      <c r="V5" s="7">
        <v>7.186345100402832</v>
      </c>
      <c r="W5" s="7">
        <v>11.254349708557129</v>
      </c>
      <c r="X5" s="7">
        <v>0.38445849716663361</v>
      </c>
      <c r="Y5" s="7">
        <v>0.49703849852085114</v>
      </c>
      <c r="Z5" s="7">
        <v>209.66899871826172</v>
      </c>
      <c r="AA5" s="7">
        <v>173.15399932861328</v>
      </c>
      <c r="AB5" s="7">
        <v>10.078555107116699</v>
      </c>
      <c r="AC5" s="7">
        <v>0.90987598896026611</v>
      </c>
      <c r="AD5" s="13">
        <v>1792</v>
      </c>
      <c r="AE5" s="7">
        <v>399</v>
      </c>
      <c r="AF5" s="7">
        <v>278</v>
      </c>
      <c r="AG5" s="7">
        <f t="shared" si="3"/>
        <v>0.58936484490398822</v>
      </c>
      <c r="AH5" s="7">
        <f t="shared" ref="AH5:AH28" si="9">AE5+AF5</f>
        <v>677</v>
      </c>
      <c r="AI5" s="7">
        <f t="shared" si="4"/>
        <v>6</v>
      </c>
      <c r="AJ5">
        <v>2</v>
      </c>
      <c r="AK5">
        <v>2</v>
      </c>
      <c r="AL5" s="7">
        <f t="shared" si="1"/>
        <v>0</v>
      </c>
      <c r="AM5" s="7">
        <f t="shared" si="1"/>
        <v>0.33333333333333331</v>
      </c>
      <c r="AN5" s="7">
        <f t="shared" si="1"/>
        <v>0.33333333333333331</v>
      </c>
      <c r="AO5" s="7">
        <f t="shared" si="1"/>
        <v>0.33333333333333331</v>
      </c>
      <c r="AP5" s="6">
        <f t="shared" si="5"/>
        <v>0</v>
      </c>
      <c r="AQ5" s="6">
        <f t="shared" si="6"/>
        <v>2</v>
      </c>
      <c r="AR5" s="6">
        <f t="shared" si="7"/>
        <v>2</v>
      </c>
      <c r="AS5" s="6">
        <f t="shared" si="8"/>
        <v>2</v>
      </c>
      <c r="AT5" s="19">
        <v>77.515403747558594</v>
      </c>
      <c r="AU5" s="19">
        <v>157.74400329589844</v>
      </c>
      <c r="AV5" s="19">
        <v>132.24899291992187</v>
      </c>
      <c r="AW5" s="19">
        <v>155.03399658203125</v>
      </c>
      <c r="AX5" s="19">
        <v>121.26599884033203</v>
      </c>
      <c r="AY5" s="19">
        <v>47.598701477050781</v>
      </c>
      <c r="AZ5" s="19"/>
      <c r="BA5" s="19"/>
      <c r="BB5" s="19"/>
      <c r="BC5" s="19"/>
    </row>
    <row r="6" spans="1:65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3</v>
      </c>
      <c r="G6" s="6">
        <v>1</v>
      </c>
      <c r="H6" s="6">
        <v>1</v>
      </c>
      <c r="I6" s="6">
        <v>1</v>
      </c>
      <c r="J6" s="7">
        <f t="shared" si="0"/>
        <v>4</v>
      </c>
      <c r="K6" s="7">
        <v>4.07</v>
      </c>
      <c r="L6" s="7">
        <v>3</v>
      </c>
      <c r="M6" s="7">
        <v>0</v>
      </c>
      <c r="N6" s="7">
        <f t="shared" si="2"/>
        <v>3</v>
      </c>
      <c r="O6" s="7">
        <v>1</v>
      </c>
      <c r="P6" s="7">
        <v>1</v>
      </c>
      <c r="Q6" s="7">
        <v>800.45199584960937</v>
      </c>
      <c r="R6" s="7">
        <v>10.39093017578125</v>
      </c>
      <c r="S6" s="7">
        <v>14.587399959564209</v>
      </c>
      <c r="T6" s="7">
        <v>24.359600067138672</v>
      </c>
      <c r="U6" s="7">
        <v>4.8355650901794434</v>
      </c>
      <c r="V6" s="7">
        <v>7.3415849208831787</v>
      </c>
      <c r="W6" s="7">
        <v>11.859699726104736</v>
      </c>
      <c r="X6" s="7">
        <v>0.41942250728607178</v>
      </c>
      <c r="Y6" s="7">
        <v>0.43257749080657959</v>
      </c>
      <c r="Z6" s="7">
        <v>228.197998046875</v>
      </c>
      <c r="AA6" s="7">
        <v>177.87750244140625</v>
      </c>
      <c r="AB6" s="7">
        <v>14.118049621582031</v>
      </c>
      <c r="AC6" s="7">
        <v>0.88143450021743774</v>
      </c>
      <c r="AD6" s="13">
        <v>1792</v>
      </c>
      <c r="AE6" s="7">
        <v>77</v>
      </c>
      <c r="AF6" s="7">
        <v>763</v>
      </c>
      <c r="AG6" s="7">
        <f t="shared" si="3"/>
        <v>9.166666666666666E-2</v>
      </c>
      <c r="AH6" s="7">
        <f t="shared" si="9"/>
        <v>840</v>
      </c>
      <c r="AI6" s="7">
        <f t="shared" si="4"/>
        <v>9</v>
      </c>
      <c r="AJ6">
        <v>2</v>
      </c>
      <c r="AK6">
        <v>2</v>
      </c>
      <c r="AL6" s="7">
        <f t="shared" si="1"/>
        <v>0.1111111111111111</v>
      </c>
      <c r="AM6" s="7">
        <f t="shared" si="1"/>
        <v>0.22222222222222221</v>
      </c>
      <c r="AN6" s="7">
        <f t="shared" si="1"/>
        <v>0.33333333333333331</v>
      </c>
      <c r="AO6" s="7">
        <f t="shared" si="1"/>
        <v>0.33333333333333331</v>
      </c>
      <c r="AP6" s="6">
        <f t="shared" si="5"/>
        <v>1</v>
      </c>
      <c r="AQ6" s="6">
        <f t="shared" si="6"/>
        <v>2</v>
      </c>
      <c r="AR6" s="6">
        <f t="shared" si="7"/>
        <v>3</v>
      </c>
      <c r="AS6" s="6">
        <f t="shared" si="8"/>
        <v>3</v>
      </c>
      <c r="AT6" s="19">
        <v>72.960098266601562</v>
      </c>
      <c r="AU6" s="19">
        <v>36.475799560546875</v>
      </c>
      <c r="AV6" s="19">
        <v>78.286300659179688</v>
      </c>
      <c r="AW6" s="19">
        <v>123.74400329589844</v>
      </c>
      <c r="AX6" s="19">
        <v>160.88800048828125</v>
      </c>
      <c r="AY6" s="19">
        <v>174.50799560546875</v>
      </c>
      <c r="AZ6" s="6">
        <v>148.53300476074219</v>
      </c>
      <c r="BA6" s="6">
        <v>127.30400085449219</v>
      </c>
      <c r="BB6" s="6">
        <v>117.59999847412109</v>
      </c>
    </row>
    <row r="7" spans="1:65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3</v>
      </c>
      <c r="G7" s="6">
        <v>1</v>
      </c>
      <c r="H7" s="6">
        <v>1</v>
      </c>
      <c r="I7" s="6">
        <v>1</v>
      </c>
      <c r="J7" s="7">
        <f t="shared" si="0"/>
        <v>4</v>
      </c>
      <c r="K7" s="7">
        <v>3.07</v>
      </c>
      <c r="L7" s="7">
        <v>2</v>
      </c>
      <c r="M7" s="7">
        <v>0</v>
      </c>
      <c r="N7" s="7">
        <f t="shared" si="2"/>
        <v>2</v>
      </c>
      <c r="O7" s="7">
        <v>0</v>
      </c>
      <c r="P7" s="7">
        <v>1</v>
      </c>
      <c r="Q7" s="7">
        <v>952.25851440429687</v>
      </c>
      <c r="R7" s="7">
        <v>10.433300018310547</v>
      </c>
      <c r="S7" s="7">
        <v>17.924749374389648</v>
      </c>
      <c r="T7" s="7">
        <v>28.916250228881836</v>
      </c>
      <c r="U7" s="7">
        <v>4.3648300170898437</v>
      </c>
      <c r="V7" s="7">
        <v>8.7056546211242676</v>
      </c>
      <c r="W7" s="7">
        <v>13.341000080108643</v>
      </c>
      <c r="X7" s="7">
        <v>0.50756949186325073</v>
      </c>
      <c r="Y7" s="7">
        <v>0.29461850225925446</v>
      </c>
      <c r="Z7" s="7">
        <v>221.62599945068359</v>
      </c>
      <c r="AA7" s="7">
        <v>171.66850280761719</v>
      </c>
      <c r="AB7" s="7">
        <v>7.4362649917602539</v>
      </c>
      <c r="AC7" s="7">
        <v>0.84998750686645508</v>
      </c>
      <c r="AD7" s="13">
        <v>2166</v>
      </c>
      <c r="AE7" s="7">
        <v>476</v>
      </c>
      <c r="AF7" s="7">
        <v>412</v>
      </c>
      <c r="AG7" s="7">
        <f t="shared" si="3"/>
        <v>0.536036036036036</v>
      </c>
      <c r="AH7" s="7">
        <f t="shared" si="9"/>
        <v>888</v>
      </c>
      <c r="AI7" s="7">
        <f t="shared" si="4"/>
        <v>9</v>
      </c>
      <c r="AJ7">
        <v>2</v>
      </c>
      <c r="AK7">
        <v>2</v>
      </c>
      <c r="AL7" s="7">
        <f t="shared" si="1"/>
        <v>0</v>
      </c>
      <c r="AM7" s="7">
        <f t="shared" si="1"/>
        <v>0.22222222222222221</v>
      </c>
      <c r="AN7" s="7">
        <f t="shared" si="1"/>
        <v>0.33333333333333331</v>
      </c>
      <c r="AO7" s="7">
        <f t="shared" si="1"/>
        <v>0.44444444444444442</v>
      </c>
      <c r="AP7" s="6">
        <f t="shared" si="5"/>
        <v>0</v>
      </c>
      <c r="AQ7" s="6">
        <f t="shared" si="6"/>
        <v>2</v>
      </c>
      <c r="AR7" s="6">
        <f t="shared" si="7"/>
        <v>3</v>
      </c>
      <c r="AS7" s="6">
        <f t="shared" si="8"/>
        <v>4</v>
      </c>
      <c r="AT7" s="19">
        <v>100.64700317382812</v>
      </c>
      <c r="AU7" s="19">
        <v>94.769096374511719</v>
      </c>
      <c r="AV7" s="19">
        <v>58.251201629638672</v>
      </c>
      <c r="AW7" s="19">
        <v>151.05499267578125</v>
      </c>
      <c r="AX7" s="19">
        <v>168.40499877929687</v>
      </c>
      <c r="AY7" s="19">
        <v>158.6199951171875</v>
      </c>
      <c r="AZ7" s="19">
        <v>131.85800170898437</v>
      </c>
      <c r="BA7" s="19">
        <v>84.135101318359375</v>
      </c>
      <c r="BB7" s="19">
        <v>138.6199951171875</v>
      </c>
    </row>
    <row r="8" spans="1:65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3</v>
      </c>
      <c r="G8" s="6">
        <v>3</v>
      </c>
      <c r="H8" s="6">
        <v>1</v>
      </c>
      <c r="I8" s="6">
        <v>1</v>
      </c>
      <c r="J8" s="7">
        <f t="shared" si="0"/>
        <v>4</v>
      </c>
      <c r="K8" s="7">
        <v>2.92</v>
      </c>
      <c r="L8" s="7">
        <v>1</v>
      </c>
      <c r="M8" s="7">
        <v>2</v>
      </c>
      <c r="N8" s="7">
        <f t="shared" si="2"/>
        <v>3</v>
      </c>
      <c r="O8" s="7">
        <v>0</v>
      </c>
      <c r="P8" s="7">
        <v>1</v>
      </c>
      <c r="Q8" s="7">
        <v>714.54049682617187</v>
      </c>
      <c r="R8" s="7">
        <v>9.950164794921875</v>
      </c>
      <c r="S8" s="7">
        <v>15.600399971008301</v>
      </c>
      <c r="T8" s="7">
        <v>22.961949348449707</v>
      </c>
      <c r="U8" s="7">
        <v>4.488455057144165</v>
      </c>
      <c r="V8" s="7">
        <v>7.5244648456573486</v>
      </c>
      <c r="W8" s="7">
        <v>10.729550361633301</v>
      </c>
      <c r="X8" s="7">
        <v>0.50507800281047821</v>
      </c>
      <c r="Y8" s="7">
        <v>0.34975500404834747</v>
      </c>
      <c r="Z8" s="7">
        <v>188.39150238037109</v>
      </c>
      <c r="AA8" s="7">
        <v>198.63550567626953</v>
      </c>
      <c r="AB8" s="7">
        <v>6.7470149993896484</v>
      </c>
      <c r="AC8" s="7">
        <v>0.90650498867034912</v>
      </c>
      <c r="AD8" s="13">
        <v>1551</v>
      </c>
      <c r="AE8" s="7" t="s">
        <v>100</v>
      </c>
      <c r="AF8" s="7" t="s">
        <v>100</v>
      </c>
      <c r="AG8" s="7" t="e">
        <f t="shared" si="3"/>
        <v>#VALUE!</v>
      </c>
      <c r="AH8" s="7">
        <v>1228</v>
      </c>
      <c r="AI8" s="7">
        <f t="shared" si="4"/>
        <v>6</v>
      </c>
      <c r="AJ8">
        <v>2</v>
      </c>
      <c r="AK8">
        <v>2</v>
      </c>
      <c r="AL8" s="7">
        <f t="shared" si="1"/>
        <v>0</v>
      </c>
      <c r="AM8" s="7">
        <f t="shared" si="1"/>
        <v>0.16666666666666666</v>
      </c>
      <c r="AN8" s="7">
        <f t="shared" si="1"/>
        <v>0.5</v>
      </c>
      <c r="AO8" s="7">
        <f t="shared" si="1"/>
        <v>0.33333333333333331</v>
      </c>
      <c r="AP8" s="6">
        <f t="shared" si="5"/>
        <v>0</v>
      </c>
      <c r="AQ8" s="6">
        <f t="shared" si="6"/>
        <v>1</v>
      </c>
      <c r="AR8" s="6">
        <f t="shared" si="7"/>
        <v>3</v>
      </c>
      <c r="AS8" s="6">
        <f t="shared" si="8"/>
        <v>2</v>
      </c>
      <c r="AT8" s="19">
        <v>51.998100280761719</v>
      </c>
      <c r="AU8" s="19">
        <v>90.756698608398438</v>
      </c>
      <c r="AV8" s="19">
        <v>102.67099761962891</v>
      </c>
      <c r="AW8" s="19">
        <v>92.578498840332031</v>
      </c>
      <c r="AX8" s="19">
        <v>135.62199401855469</v>
      </c>
      <c r="AY8" s="19">
        <v>170.94099426269531</v>
      </c>
      <c r="AZ8" s="19"/>
      <c r="BA8" s="19"/>
      <c r="BB8" s="19"/>
      <c r="BC8" s="19"/>
      <c r="BD8" s="19"/>
    </row>
    <row r="9" spans="1:65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3</v>
      </c>
      <c r="G9" s="6">
        <v>3</v>
      </c>
      <c r="H9" s="6">
        <v>1</v>
      </c>
      <c r="I9" s="6">
        <v>1</v>
      </c>
      <c r="J9" s="7">
        <f t="shared" si="0"/>
        <v>4</v>
      </c>
      <c r="K9" s="7">
        <v>3.04</v>
      </c>
      <c r="L9" s="7">
        <v>1</v>
      </c>
      <c r="M9" s="7">
        <v>2</v>
      </c>
      <c r="N9" s="7">
        <f t="shared" si="2"/>
        <v>3</v>
      </c>
      <c r="O9" s="7">
        <v>1</v>
      </c>
      <c r="P9" s="7">
        <v>1</v>
      </c>
      <c r="Q9" s="7">
        <v>820.88400268554687</v>
      </c>
      <c r="R9" s="7">
        <v>10.577795028686523</v>
      </c>
      <c r="S9" s="7">
        <v>15.032249927520752</v>
      </c>
      <c r="T9" s="7">
        <v>28.684849739074707</v>
      </c>
      <c r="U9" s="7">
        <v>5.2441000938415527</v>
      </c>
      <c r="V9" s="7">
        <v>7.0998551845550537</v>
      </c>
      <c r="W9" s="7">
        <v>12.6350998878479</v>
      </c>
      <c r="X9" s="7">
        <v>0.3577289879322052</v>
      </c>
      <c r="Y9" s="7">
        <v>0.52146950364112854</v>
      </c>
      <c r="Z9" s="7">
        <v>241.23699951171875</v>
      </c>
      <c r="AA9" s="7">
        <v>239.65599822998047</v>
      </c>
      <c r="AB9" s="7">
        <v>13.568649768829346</v>
      </c>
      <c r="AC9" s="7">
        <v>0.86970248818397522</v>
      </c>
      <c r="AD9" s="13">
        <v>1782</v>
      </c>
      <c r="AE9" s="7" t="s">
        <v>100</v>
      </c>
      <c r="AF9" s="7" t="s">
        <v>100</v>
      </c>
      <c r="AG9" s="7" t="e">
        <f t="shared" si="3"/>
        <v>#VALUE!</v>
      </c>
      <c r="AH9" s="7">
        <v>1006</v>
      </c>
      <c r="AI9" s="7">
        <f t="shared" si="4"/>
        <v>7</v>
      </c>
      <c r="AJ9">
        <v>2</v>
      </c>
      <c r="AK9">
        <v>2</v>
      </c>
      <c r="AL9" s="7">
        <f t="shared" si="1"/>
        <v>0</v>
      </c>
      <c r="AM9" s="7">
        <f t="shared" si="1"/>
        <v>0</v>
      </c>
      <c r="AN9" s="7">
        <f t="shared" si="1"/>
        <v>0.7142857142857143</v>
      </c>
      <c r="AO9" s="7">
        <f t="shared" si="1"/>
        <v>0.2857142857142857</v>
      </c>
      <c r="AP9" s="6">
        <f t="shared" si="5"/>
        <v>0</v>
      </c>
      <c r="AQ9" s="6">
        <f t="shared" si="6"/>
        <v>0</v>
      </c>
      <c r="AR9" s="6">
        <f t="shared" si="7"/>
        <v>5</v>
      </c>
      <c r="AS9" s="6">
        <f t="shared" si="8"/>
        <v>2</v>
      </c>
      <c r="AT9" s="19">
        <v>115.66600036621094</v>
      </c>
      <c r="AU9" s="19">
        <v>130.98699951171875</v>
      </c>
      <c r="AV9" s="19">
        <v>96.950302124023438</v>
      </c>
      <c r="AW9" s="19">
        <v>111.89399719238281</v>
      </c>
      <c r="AX9" s="19">
        <v>125.24900054931641</v>
      </c>
      <c r="AY9" s="19">
        <v>155.11700439453125</v>
      </c>
      <c r="AZ9" s="19">
        <v>165.21000671386719</v>
      </c>
      <c r="BA9" s="19"/>
      <c r="BB9" s="19"/>
      <c r="BC9" s="19"/>
      <c r="BD9" s="19"/>
      <c r="BE9" s="19"/>
      <c r="BF9" s="19"/>
      <c r="BG9" s="19"/>
      <c r="BH9" s="19"/>
      <c r="BI9" s="19"/>
    </row>
    <row r="10" spans="1:65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3</v>
      </c>
      <c r="G10" s="6">
        <v>3</v>
      </c>
      <c r="H10" s="6">
        <v>1</v>
      </c>
      <c r="I10" s="6">
        <v>1</v>
      </c>
      <c r="J10" s="7">
        <f t="shared" si="0"/>
        <v>4</v>
      </c>
      <c r="K10" s="7">
        <v>4.4000000000000004</v>
      </c>
      <c r="L10" s="7">
        <v>0</v>
      </c>
      <c r="M10" s="7">
        <v>0</v>
      </c>
      <c r="N10" s="7">
        <f t="shared" si="2"/>
        <v>0</v>
      </c>
      <c r="O10" s="7">
        <v>0</v>
      </c>
      <c r="P10" s="7">
        <v>0</v>
      </c>
      <c r="Q10" s="7">
        <v>821.98397827148437</v>
      </c>
      <c r="R10" s="7">
        <v>13.096149921417236</v>
      </c>
      <c r="S10" s="7">
        <v>15.269850254058838</v>
      </c>
      <c r="T10" s="7">
        <v>21.842500686645508</v>
      </c>
      <c r="U10" s="7">
        <v>6.1980199813842773</v>
      </c>
      <c r="V10" s="7">
        <v>7.5936250686645508</v>
      </c>
      <c r="W10" s="7">
        <v>10.487794876098633</v>
      </c>
      <c r="X10" s="7">
        <v>0.3721340000629425</v>
      </c>
      <c r="Y10" s="7">
        <v>0.44908049702644348</v>
      </c>
      <c r="Z10" s="7">
        <v>169.68799591064453</v>
      </c>
      <c r="AA10" s="7">
        <v>157.81449890136719</v>
      </c>
      <c r="AB10" s="7">
        <v>10.592700004577637</v>
      </c>
      <c r="AC10" s="7">
        <v>0.95538550615310669</v>
      </c>
      <c r="AD10" s="13">
        <v>2071</v>
      </c>
      <c r="AE10" s="7" t="s">
        <v>100</v>
      </c>
      <c r="AF10" s="7" t="s">
        <v>100</v>
      </c>
      <c r="AG10" s="7" t="e">
        <f t="shared" si="3"/>
        <v>#VALUE!</v>
      </c>
      <c r="AH10" s="7">
        <v>996</v>
      </c>
      <c r="AI10" s="7">
        <f t="shared" si="4"/>
        <v>7</v>
      </c>
      <c r="AJ10">
        <v>2</v>
      </c>
      <c r="AK10">
        <v>2</v>
      </c>
      <c r="AL10" s="7">
        <f t="shared" si="1"/>
        <v>0</v>
      </c>
      <c r="AM10" s="7">
        <f t="shared" si="1"/>
        <v>0.14285714285714285</v>
      </c>
      <c r="AN10" s="7">
        <f t="shared" si="1"/>
        <v>0.14285714285714285</v>
      </c>
      <c r="AO10" s="7">
        <f t="shared" si="1"/>
        <v>0.7142857142857143</v>
      </c>
      <c r="AP10" s="6">
        <f t="shared" si="5"/>
        <v>0</v>
      </c>
      <c r="AQ10" s="6">
        <f t="shared" si="6"/>
        <v>1</v>
      </c>
      <c r="AR10" s="6">
        <f t="shared" si="7"/>
        <v>1</v>
      </c>
      <c r="AS10" s="6">
        <f t="shared" si="8"/>
        <v>5</v>
      </c>
      <c r="AT10" s="19">
        <v>90.351097106933594</v>
      </c>
      <c r="AU10" s="19">
        <v>84.536300659179688</v>
      </c>
      <c r="AV10" s="19">
        <v>155.59800720214844</v>
      </c>
      <c r="AW10" s="19">
        <v>154.63400268554687</v>
      </c>
      <c r="AX10" s="19">
        <v>167.41600036621094</v>
      </c>
      <c r="AY10" s="19">
        <v>140.12899780273437</v>
      </c>
      <c r="AZ10" s="19">
        <v>137.27799987792969</v>
      </c>
      <c r="BA10" s="19"/>
    </row>
    <row r="11" spans="1:65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3</v>
      </c>
      <c r="G11" s="6">
        <v>3</v>
      </c>
      <c r="H11" s="6">
        <v>1</v>
      </c>
      <c r="I11" s="6">
        <v>1</v>
      </c>
      <c r="J11" s="7">
        <f t="shared" si="0"/>
        <v>4</v>
      </c>
      <c r="K11" s="7">
        <v>4.05</v>
      </c>
      <c r="L11" s="7">
        <v>0</v>
      </c>
      <c r="M11" s="7">
        <v>2</v>
      </c>
      <c r="N11" s="7">
        <f t="shared" si="2"/>
        <v>2</v>
      </c>
      <c r="O11" s="7">
        <v>0</v>
      </c>
      <c r="P11" s="7">
        <v>0</v>
      </c>
      <c r="Q11" s="7">
        <v>762.260009765625</v>
      </c>
      <c r="R11" s="7">
        <v>12.281700134277344</v>
      </c>
      <c r="S11" s="7">
        <v>14.384549617767334</v>
      </c>
      <c r="T11" s="7">
        <v>21.085400581359863</v>
      </c>
      <c r="U11" s="7">
        <v>6.3440399169921875</v>
      </c>
      <c r="V11" s="7">
        <v>6.8349299430847168</v>
      </c>
      <c r="W11" s="7">
        <v>10.202000141143799</v>
      </c>
      <c r="X11" s="7">
        <v>0.28862600028514862</v>
      </c>
      <c r="Y11" s="7">
        <v>0.54023900628089905</v>
      </c>
      <c r="Z11" s="7">
        <v>240.6199951171875</v>
      </c>
      <c r="AA11" s="7">
        <v>172.6094970703125</v>
      </c>
      <c r="AB11" s="7">
        <v>13.722650051116943</v>
      </c>
      <c r="AC11" s="7">
        <v>0.94130900502204895</v>
      </c>
      <c r="AD11" s="13">
        <v>1810</v>
      </c>
      <c r="AE11" s="7" t="s">
        <v>100</v>
      </c>
      <c r="AF11" s="7" t="s">
        <v>100</v>
      </c>
      <c r="AG11" s="7" t="e">
        <f t="shared" si="3"/>
        <v>#VALUE!</v>
      </c>
      <c r="AH11" s="7">
        <v>1031</v>
      </c>
      <c r="AI11" s="7">
        <f t="shared" si="4"/>
        <v>5</v>
      </c>
      <c r="AJ11">
        <v>2</v>
      </c>
      <c r="AK11">
        <v>2</v>
      </c>
      <c r="AL11" s="7">
        <f t="shared" si="1"/>
        <v>0</v>
      </c>
      <c r="AM11" s="7">
        <f t="shared" si="1"/>
        <v>0.4</v>
      </c>
      <c r="AN11" s="7">
        <f t="shared" si="1"/>
        <v>0</v>
      </c>
      <c r="AO11" s="7">
        <f t="shared" si="1"/>
        <v>0.6</v>
      </c>
      <c r="AP11" s="6">
        <f t="shared" si="5"/>
        <v>0</v>
      </c>
      <c r="AQ11" s="6">
        <f t="shared" si="6"/>
        <v>2</v>
      </c>
      <c r="AR11" s="6">
        <f t="shared" si="7"/>
        <v>0</v>
      </c>
      <c r="AS11" s="6">
        <f t="shared" si="8"/>
        <v>3</v>
      </c>
      <c r="AT11" s="19">
        <v>147.41799926757812</v>
      </c>
      <c r="AU11" s="19">
        <v>81.274200439453125</v>
      </c>
      <c r="AV11" s="19">
        <v>84.97869873046875</v>
      </c>
      <c r="AW11" s="19">
        <v>163.79299926757813</v>
      </c>
      <c r="AX11" s="19">
        <v>139.26199340820313</v>
      </c>
      <c r="AY11" s="19"/>
      <c r="AZ11" s="19"/>
      <c r="BA11" s="19"/>
      <c r="BB11" s="19"/>
      <c r="BC11" s="19"/>
    </row>
    <row r="12" spans="1:65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2</v>
      </c>
      <c r="G12" s="6">
        <v>2</v>
      </c>
      <c r="H12" s="6">
        <v>1</v>
      </c>
      <c r="I12" s="6">
        <v>0</v>
      </c>
      <c r="J12" s="7">
        <f t="shared" si="0"/>
        <v>3</v>
      </c>
      <c r="K12" s="7">
        <v>3.27</v>
      </c>
      <c r="L12" s="7">
        <v>0</v>
      </c>
      <c r="M12" s="7">
        <v>1</v>
      </c>
      <c r="N12" s="7">
        <f t="shared" si="2"/>
        <v>1</v>
      </c>
      <c r="O12" s="7">
        <v>0</v>
      </c>
      <c r="P12" s="7">
        <v>1</v>
      </c>
      <c r="Q12" s="7">
        <v>1141.25</v>
      </c>
      <c r="R12" s="7">
        <v>18.177400588989258</v>
      </c>
      <c r="S12" s="7">
        <v>18.804399490356445</v>
      </c>
      <c r="T12" s="7">
        <v>24.163299560546875</v>
      </c>
      <c r="U12" s="7">
        <v>8.316619873046875</v>
      </c>
      <c r="V12" s="7">
        <v>9.1624002456665039</v>
      </c>
      <c r="W12" s="7">
        <v>11.125499725341797</v>
      </c>
      <c r="X12" s="7">
        <v>0.27001398801803589</v>
      </c>
      <c r="Y12" s="7">
        <v>0.34465199708938599</v>
      </c>
      <c r="Z12" s="7">
        <v>231.73699951171875</v>
      </c>
      <c r="AA12" s="7">
        <v>138.89599609375</v>
      </c>
      <c r="AB12" s="7">
        <v>17.198600769042969</v>
      </c>
      <c r="AC12" s="7">
        <v>0.95089799165725708</v>
      </c>
      <c r="AD12" s="13">
        <v>3362</v>
      </c>
      <c r="AE12" s="13" t="s">
        <v>100</v>
      </c>
      <c r="AF12" s="13" t="s">
        <v>100</v>
      </c>
      <c r="AG12" s="7" t="e">
        <f t="shared" si="3"/>
        <v>#VALUE!</v>
      </c>
      <c r="AH12" s="7">
        <v>1035</v>
      </c>
      <c r="AI12" s="7">
        <f t="shared" si="4"/>
        <v>12</v>
      </c>
      <c r="AJ12">
        <v>1</v>
      </c>
      <c r="AK12">
        <v>1</v>
      </c>
      <c r="AL12" s="7">
        <f t="shared" si="1"/>
        <v>0</v>
      </c>
      <c r="AM12" s="7">
        <f t="shared" si="1"/>
        <v>0.25</v>
      </c>
      <c r="AN12" s="7">
        <f t="shared" si="1"/>
        <v>0.5</v>
      </c>
      <c r="AO12" s="7">
        <f t="shared" si="1"/>
        <v>0.25</v>
      </c>
      <c r="AP12" s="6">
        <f t="shared" si="5"/>
        <v>0</v>
      </c>
      <c r="AQ12" s="6">
        <f t="shared" si="6"/>
        <v>3</v>
      </c>
      <c r="AR12" s="6">
        <f t="shared" si="7"/>
        <v>6</v>
      </c>
      <c r="AS12" s="6">
        <f t="shared" si="8"/>
        <v>3</v>
      </c>
      <c r="AT12" s="19">
        <v>113.62400054931641</v>
      </c>
      <c r="AU12" s="19">
        <v>135.38200378417969</v>
      </c>
      <c r="AV12" s="19">
        <v>134.99400329589844</v>
      </c>
      <c r="AW12" s="19">
        <v>146.13999938964844</v>
      </c>
      <c r="AX12" s="19">
        <v>62.663799285888672</v>
      </c>
      <c r="AY12" s="19">
        <v>119.03199768066406</v>
      </c>
      <c r="AZ12" s="19">
        <v>105.62000274658203</v>
      </c>
      <c r="BA12" s="6">
        <v>75.96600341796875</v>
      </c>
      <c r="BB12" s="6">
        <v>120.15899658203125</v>
      </c>
      <c r="BC12" s="6">
        <v>99.950599670410156</v>
      </c>
      <c r="BD12" s="6">
        <v>157.48300170898437</v>
      </c>
      <c r="BE12" s="6">
        <v>79.186698913574219</v>
      </c>
    </row>
    <row r="13" spans="1:65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2</v>
      </c>
      <c r="G13" s="6">
        <v>2</v>
      </c>
      <c r="H13" s="6">
        <v>1</v>
      </c>
      <c r="I13" s="6">
        <v>0</v>
      </c>
      <c r="J13" s="7">
        <f t="shared" si="0"/>
        <v>3</v>
      </c>
      <c r="K13" s="7">
        <v>4.38</v>
      </c>
      <c r="L13" s="7">
        <v>2</v>
      </c>
      <c r="M13" s="7">
        <v>1</v>
      </c>
      <c r="N13" s="7">
        <f t="shared" si="2"/>
        <v>3</v>
      </c>
      <c r="O13" s="7">
        <v>0</v>
      </c>
      <c r="P13" s="7">
        <v>1</v>
      </c>
      <c r="Q13" s="7">
        <v>938.94451904296875</v>
      </c>
      <c r="R13" s="7">
        <v>16.088649749755859</v>
      </c>
      <c r="S13" s="7">
        <v>17.567599773406982</v>
      </c>
      <c r="T13" s="7">
        <v>18.536700248718262</v>
      </c>
      <c r="U13" s="7">
        <v>7.9555001258850098</v>
      </c>
      <c r="V13" s="7">
        <v>8.6586399078369141</v>
      </c>
      <c r="W13" s="7">
        <v>9.0476350784301758</v>
      </c>
      <c r="X13" s="7">
        <v>0.18108949810266495</v>
      </c>
      <c r="Y13" s="7">
        <v>0.14300999790430069</v>
      </c>
      <c r="Z13" s="7">
        <v>211.64299774169922</v>
      </c>
      <c r="AA13" s="7">
        <v>184.43199920654297</v>
      </c>
      <c r="AB13" s="7">
        <v>44.024898529052734</v>
      </c>
      <c r="AC13" s="7">
        <v>0.98497900366783142</v>
      </c>
      <c r="AD13" s="13">
        <v>2668</v>
      </c>
      <c r="AE13" s="7" t="s">
        <v>100</v>
      </c>
      <c r="AF13" s="7" t="s">
        <v>100</v>
      </c>
      <c r="AG13" s="7" t="e">
        <f t="shared" si="3"/>
        <v>#VALUE!</v>
      </c>
      <c r="AH13" s="7">
        <v>952</v>
      </c>
      <c r="AI13" s="7">
        <f t="shared" si="4"/>
        <v>10</v>
      </c>
      <c r="AJ13">
        <v>1</v>
      </c>
      <c r="AK13">
        <v>1</v>
      </c>
      <c r="AL13" s="7">
        <f t="shared" si="1"/>
        <v>0</v>
      </c>
      <c r="AM13" s="7">
        <f t="shared" si="1"/>
        <v>0.4</v>
      </c>
      <c r="AN13" s="7">
        <f t="shared" si="1"/>
        <v>0.5</v>
      </c>
      <c r="AO13" s="7">
        <f t="shared" si="1"/>
        <v>0.1</v>
      </c>
      <c r="AP13" s="6">
        <f t="shared" si="5"/>
        <v>0</v>
      </c>
      <c r="AQ13" s="6">
        <f t="shared" si="6"/>
        <v>4</v>
      </c>
      <c r="AR13" s="6">
        <f t="shared" si="7"/>
        <v>5</v>
      </c>
      <c r="AS13" s="6">
        <f t="shared" si="8"/>
        <v>1</v>
      </c>
      <c r="AT13" s="19">
        <v>79.091499328613281</v>
      </c>
      <c r="AU13" s="19">
        <v>132.55099487304688</v>
      </c>
      <c r="AV13" s="19">
        <v>116.74199676513672</v>
      </c>
      <c r="AW13" s="19">
        <v>169.64700317382812</v>
      </c>
      <c r="AX13" s="19">
        <v>95.200599670410156</v>
      </c>
      <c r="AY13" s="19">
        <v>124.2760009765625</v>
      </c>
      <c r="AZ13" s="19">
        <v>106.20999908447266</v>
      </c>
      <c r="BA13" s="19">
        <v>80.216499328613281</v>
      </c>
      <c r="BB13" s="19">
        <v>88.269401550292969</v>
      </c>
      <c r="BC13" s="6">
        <v>65.188003540039063</v>
      </c>
    </row>
    <row r="14" spans="1:65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3</v>
      </c>
      <c r="G14" s="6">
        <v>3</v>
      </c>
      <c r="H14" s="6">
        <v>1</v>
      </c>
      <c r="I14" s="6">
        <v>0</v>
      </c>
      <c r="J14" s="7">
        <f t="shared" si="0"/>
        <v>3</v>
      </c>
      <c r="K14" s="7">
        <v>3.09</v>
      </c>
      <c r="L14" s="7">
        <v>0</v>
      </c>
      <c r="M14" s="7">
        <v>0</v>
      </c>
      <c r="N14" s="7">
        <f t="shared" si="2"/>
        <v>0</v>
      </c>
      <c r="O14" s="7">
        <v>0</v>
      </c>
      <c r="P14" s="7">
        <v>0</v>
      </c>
      <c r="Q14" s="7">
        <v>975.384033203125</v>
      </c>
      <c r="R14" s="7">
        <v>13.537299633026123</v>
      </c>
      <c r="S14" s="7">
        <v>15.875649929046631</v>
      </c>
      <c r="T14" s="7">
        <v>25.064499855041504</v>
      </c>
      <c r="U14" s="7">
        <v>6.4411399364471436</v>
      </c>
      <c r="V14" s="7">
        <v>7.7350349426269531</v>
      </c>
      <c r="W14" s="7">
        <v>12.346400260925293</v>
      </c>
      <c r="X14" s="7">
        <v>0.34280399978160858</v>
      </c>
      <c r="Y14" s="7">
        <v>0.54786151647567749</v>
      </c>
      <c r="Z14" s="7">
        <v>162.63700103759766</v>
      </c>
      <c r="AA14" s="7">
        <v>163.07499694824219</v>
      </c>
      <c r="AB14" s="7">
        <v>49.285251617431641</v>
      </c>
      <c r="AC14" s="7">
        <v>0.91275349259376526</v>
      </c>
      <c r="AD14" s="13">
        <v>2508</v>
      </c>
      <c r="AE14" s="7" t="s">
        <v>100</v>
      </c>
      <c r="AF14" s="7" t="s">
        <v>100</v>
      </c>
      <c r="AG14" s="7" t="e">
        <f t="shared" si="3"/>
        <v>#VALUE!</v>
      </c>
      <c r="AH14" s="7">
        <v>662</v>
      </c>
      <c r="AI14" s="7">
        <f t="shared" si="4"/>
        <v>6</v>
      </c>
      <c r="AJ14">
        <v>2</v>
      </c>
      <c r="AK14">
        <v>2</v>
      </c>
      <c r="AL14" s="7">
        <f t="shared" si="1"/>
        <v>0</v>
      </c>
      <c r="AM14" s="7">
        <f t="shared" si="1"/>
        <v>0.16666666666666666</v>
      </c>
      <c r="AN14" s="7">
        <f t="shared" si="1"/>
        <v>0.5</v>
      </c>
      <c r="AO14" s="7">
        <f t="shared" si="1"/>
        <v>0.33333333333333331</v>
      </c>
      <c r="AP14" s="6">
        <f t="shared" si="5"/>
        <v>0</v>
      </c>
      <c r="AQ14" s="6">
        <f t="shared" si="6"/>
        <v>1</v>
      </c>
      <c r="AR14" s="6">
        <f t="shared" si="7"/>
        <v>3</v>
      </c>
      <c r="AS14" s="6">
        <f t="shared" si="8"/>
        <v>2</v>
      </c>
      <c r="AT14" s="19">
        <v>104.38099670410156</v>
      </c>
      <c r="AU14" s="19">
        <v>149.61500549316406</v>
      </c>
      <c r="AV14" s="19">
        <v>143.61700439453125</v>
      </c>
      <c r="AW14" s="19">
        <v>134.25199890136719</v>
      </c>
      <c r="AX14" s="19">
        <v>97.421401977539063</v>
      </c>
      <c r="AY14" s="19">
        <v>62.286701202392578</v>
      </c>
    </row>
    <row r="15" spans="1:65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3</v>
      </c>
      <c r="G15" s="6">
        <v>2</v>
      </c>
      <c r="H15" s="6">
        <v>1</v>
      </c>
      <c r="I15" s="6">
        <v>1</v>
      </c>
      <c r="J15" s="7">
        <f t="shared" si="0"/>
        <v>4</v>
      </c>
      <c r="K15" s="7">
        <v>4.2</v>
      </c>
      <c r="L15" s="7">
        <v>1</v>
      </c>
      <c r="M15" s="7">
        <v>1</v>
      </c>
      <c r="N15" s="7">
        <f t="shared" si="2"/>
        <v>2</v>
      </c>
      <c r="O15" s="7">
        <v>0</v>
      </c>
      <c r="P15" s="7">
        <v>1</v>
      </c>
      <c r="Q15" s="7">
        <v>837.9635009765625</v>
      </c>
      <c r="R15" s="7">
        <v>12.143450260162354</v>
      </c>
      <c r="S15" s="7">
        <v>17.946100234985352</v>
      </c>
      <c r="T15" s="7">
        <v>19.789849281311035</v>
      </c>
      <c r="U15" s="7">
        <v>5.8745498657226562</v>
      </c>
      <c r="V15" s="7">
        <v>8.865415096282959</v>
      </c>
      <c r="W15" s="7">
        <v>9.7269601821899414</v>
      </c>
      <c r="X15" s="7">
        <v>0.54352051019668579</v>
      </c>
      <c r="Y15" s="7">
        <v>0.2461010068655014</v>
      </c>
      <c r="Z15" s="7">
        <v>207.53650665283203</v>
      </c>
      <c r="AA15" s="7">
        <v>222.552001953125</v>
      </c>
      <c r="AB15" s="7">
        <v>25.346650123596191</v>
      </c>
      <c r="AC15" s="7">
        <v>0.9405829906463623</v>
      </c>
      <c r="AD15" s="13">
        <v>2088</v>
      </c>
      <c r="AE15" s="7" t="s">
        <v>100</v>
      </c>
      <c r="AF15" s="7" t="s">
        <v>100</v>
      </c>
      <c r="AG15" s="7" t="e">
        <f t="shared" si="3"/>
        <v>#VALUE!</v>
      </c>
      <c r="AH15" s="7">
        <v>978</v>
      </c>
      <c r="AI15" s="7">
        <f t="shared" si="4"/>
        <v>9</v>
      </c>
      <c r="AJ15">
        <v>2</v>
      </c>
      <c r="AK15">
        <v>2</v>
      </c>
      <c r="AL15" s="7">
        <f t="shared" si="1"/>
        <v>0</v>
      </c>
      <c r="AM15" s="7">
        <f t="shared" si="1"/>
        <v>0.33333333333333331</v>
      </c>
      <c r="AN15" s="7">
        <f t="shared" si="1"/>
        <v>0.44444444444444442</v>
      </c>
      <c r="AO15" s="7">
        <f t="shared" si="1"/>
        <v>0.22222222222222221</v>
      </c>
      <c r="AP15" s="6">
        <f t="shared" si="5"/>
        <v>0</v>
      </c>
      <c r="AQ15" s="6">
        <f t="shared" si="6"/>
        <v>3</v>
      </c>
      <c r="AR15" s="6">
        <f t="shared" si="7"/>
        <v>4</v>
      </c>
      <c r="AS15" s="6">
        <f t="shared" si="8"/>
        <v>2</v>
      </c>
      <c r="AT15" s="19">
        <v>64.4031982421875</v>
      </c>
      <c r="AU15" s="19">
        <v>82.596298217773438</v>
      </c>
      <c r="AV15" s="19">
        <v>169.90899658203125</v>
      </c>
      <c r="AW15" s="19">
        <v>79.820396423339844</v>
      </c>
      <c r="AX15" s="19">
        <v>119.02100372314453</v>
      </c>
      <c r="AY15" s="19">
        <v>130.36099243164062</v>
      </c>
      <c r="AZ15" s="19">
        <v>124.39900207519531</v>
      </c>
      <c r="BA15" s="19">
        <v>146.32099914550781</v>
      </c>
      <c r="BB15" s="19">
        <v>96.810699462890625</v>
      </c>
      <c r="BC15" s="19"/>
      <c r="BD15" s="19"/>
    </row>
    <row r="16" spans="1:65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3</v>
      </c>
      <c r="G16" s="6">
        <v>2</v>
      </c>
      <c r="H16" s="6">
        <v>1</v>
      </c>
      <c r="I16" s="6">
        <v>1</v>
      </c>
      <c r="J16" s="7">
        <f t="shared" si="0"/>
        <v>4</v>
      </c>
      <c r="K16" s="7">
        <v>3.75</v>
      </c>
      <c r="L16" s="7">
        <v>2</v>
      </c>
      <c r="M16" s="7">
        <v>1</v>
      </c>
      <c r="N16" s="7">
        <f t="shared" si="2"/>
        <v>3</v>
      </c>
      <c r="O16" s="7">
        <v>1</v>
      </c>
      <c r="P16" s="7">
        <v>1</v>
      </c>
      <c r="Q16" s="7">
        <v>1041.5924987792969</v>
      </c>
      <c r="R16" s="7">
        <v>13.808450222015381</v>
      </c>
      <c r="S16" s="7">
        <v>19.325850486755371</v>
      </c>
      <c r="T16" s="7">
        <v>22.527000427246094</v>
      </c>
      <c r="U16" s="7">
        <v>6.6049048900604248</v>
      </c>
      <c r="V16" s="7">
        <v>9.5102500915527344</v>
      </c>
      <c r="W16" s="7">
        <v>10.917890071868896</v>
      </c>
      <c r="X16" s="7">
        <v>0.49523000419139862</v>
      </c>
      <c r="Y16" s="7">
        <v>0.28629548847675323</v>
      </c>
      <c r="Z16" s="7">
        <v>185.69149780273438</v>
      </c>
      <c r="AA16" s="7">
        <v>172.00150299072266</v>
      </c>
      <c r="AB16" s="7">
        <v>21.275449752807617</v>
      </c>
      <c r="AC16" s="7">
        <v>0.93641149997711182</v>
      </c>
      <c r="AD16" s="13">
        <v>2889</v>
      </c>
      <c r="AE16" s="7" t="s">
        <v>100</v>
      </c>
      <c r="AF16" s="7" t="s">
        <v>100</v>
      </c>
      <c r="AG16" s="7" t="e">
        <f t="shared" si="3"/>
        <v>#VALUE!</v>
      </c>
      <c r="AH16" s="7">
        <v>981</v>
      </c>
      <c r="AI16" s="7">
        <f t="shared" si="4"/>
        <v>7</v>
      </c>
      <c r="AJ16">
        <v>2</v>
      </c>
      <c r="AK16">
        <v>2</v>
      </c>
      <c r="AL16" s="7">
        <f t="shared" si="1"/>
        <v>0</v>
      </c>
      <c r="AM16" s="7">
        <f t="shared" si="1"/>
        <v>0.2857142857142857</v>
      </c>
      <c r="AN16" s="7">
        <f t="shared" si="1"/>
        <v>0.2857142857142857</v>
      </c>
      <c r="AO16" s="7">
        <f t="shared" si="1"/>
        <v>0.42857142857142855</v>
      </c>
      <c r="AP16" s="6">
        <f t="shared" si="5"/>
        <v>0</v>
      </c>
      <c r="AQ16" s="6">
        <f t="shared" si="6"/>
        <v>2</v>
      </c>
      <c r="AR16" s="6">
        <f t="shared" si="7"/>
        <v>2</v>
      </c>
      <c r="AS16" s="6">
        <f t="shared" si="8"/>
        <v>3</v>
      </c>
      <c r="AT16" s="19">
        <v>81.435302734375</v>
      </c>
      <c r="AU16" s="19">
        <v>121.52799987792969</v>
      </c>
      <c r="AV16" s="19">
        <v>172.47799682617187</v>
      </c>
      <c r="AW16" s="19">
        <v>154.84800720214844</v>
      </c>
      <c r="AX16" s="19">
        <v>152.5679931640625</v>
      </c>
      <c r="AY16" s="19">
        <v>114.44499969482422</v>
      </c>
      <c r="AZ16" s="19">
        <v>57.505001068115234</v>
      </c>
      <c r="BA16" s="19"/>
      <c r="BB16" s="19"/>
    </row>
    <row r="17" spans="1:61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2</v>
      </c>
      <c r="G17" s="6">
        <v>2</v>
      </c>
      <c r="H17" s="6">
        <v>1</v>
      </c>
      <c r="I17" s="6">
        <v>1</v>
      </c>
      <c r="J17" s="7">
        <f t="shared" si="0"/>
        <v>4</v>
      </c>
      <c r="K17" s="7">
        <v>2.96</v>
      </c>
      <c r="L17" s="7">
        <v>1</v>
      </c>
      <c r="M17" s="7">
        <v>2</v>
      </c>
      <c r="N17" s="7">
        <f t="shared" si="2"/>
        <v>3</v>
      </c>
      <c r="O17" s="7">
        <v>0</v>
      </c>
      <c r="P17" s="7">
        <v>1</v>
      </c>
      <c r="Q17" s="7">
        <v>761.72900390625</v>
      </c>
      <c r="R17" s="7">
        <v>14.714600086212158</v>
      </c>
      <c r="S17" s="7">
        <v>15.703499794006348</v>
      </c>
      <c r="T17" s="7">
        <v>16.68649959564209</v>
      </c>
      <c r="U17" s="7">
        <v>7.3292500972747803</v>
      </c>
      <c r="V17" s="7">
        <v>7.8295900821685791</v>
      </c>
      <c r="W17" s="7">
        <v>8.1649799346923828</v>
      </c>
      <c r="X17" s="7">
        <v>0.15346100181341171</v>
      </c>
      <c r="Y17" s="7">
        <v>0.12820300459861755</v>
      </c>
      <c r="Z17" s="7">
        <v>232.28150177001953</v>
      </c>
      <c r="AA17" s="7">
        <v>150.78299713134766</v>
      </c>
      <c r="AB17" s="7">
        <v>21.869499206542969</v>
      </c>
      <c r="AC17" s="7">
        <v>0.98217597603797913</v>
      </c>
      <c r="AD17" s="13">
        <v>1925</v>
      </c>
      <c r="AE17" s="7">
        <v>480</v>
      </c>
      <c r="AF17" s="7">
        <v>232</v>
      </c>
      <c r="AG17" s="7">
        <f t="shared" si="3"/>
        <v>0.6741573033707865</v>
      </c>
      <c r="AH17" s="7">
        <f t="shared" si="9"/>
        <v>712</v>
      </c>
      <c r="AI17" s="7">
        <f t="shared" si="4"/>
        <v>11</v>
      </c>
      <c r="AJ17">
        <v>1</v>
      </c>
      <c r="AK17">
        <v>1</v>
      </c>
      <c r="AL17" s="7">
        <f t="shared" si="1"/>
        <v>0</v>
      </c>
      <c r="AM17" s="7">
        <f t="shared" si="1"/>
        <v>0.36363636363636365</v>
      </c>
      <c r="AN17" s="7">
        <f t="shared" si="1"/>
        <v>0.36363636363636365</v>
      </c>
      <c r="AO17" s="7">
        <f t="shared" si="1"/>
        <v>0.27272727272727271</v>
      </c>
      <c r="AP17" s="6">
        <f t="shared" si="5"/>
        <v>0</v>
      </c>
      <c r="AQ17" s="6">
        <f t="shared" si="6"/>
        <v>4</v>
      </c>
      <c r="AR17" s="6">
        <f t="shared" si="7"/>
        <v>4</v>
      </c>
      <c r="AS17" s="6">
        <f t="shared" si="8"/>
        <v>3</v>
      </c>
      <c r="AT17" s="19">
        <v>45.514499664306641</v>
      </c>
      <c r="AU17" s="19">
        <v>77.1531982421875</v>
      </c>
      <c r="AV17" s="19">
        <v>78.920303344726563</v>
      </c>
      <c r="AW17" s="19">
        <v>103.53399658203125</v>
      </c>
      <c r="AX17" s="19">
        <v>126.02300262451172</v>
      </c>
      <c r="AY17" s="19">
        <v>138.16000366210937</v>
      </c>
      <c r="AZ17" s="19">
        <v>144.28500366210937</v>
      </c>
      <c r="BA17" s="6">
        <v>108.94100189208984</v>
      </c>
      <c r="BB17" s="6">
        <v>84.603401184082031</v>
      </c>
      <c r="BC17" s="6">
        <v>122.09200286865234</v>
      </c>
      <c r="BD17" s="6">
        <v>144.052001953125</v>
      </c>
    </row>
    <row r="18" spans="1:61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2</v>
      </c>
      <c r="G18" s="6">
        <v>2</v>
      </c>
      <c r="H18" s="6">
        <v>1</v>
      </c>
      <c r="I18" s="6">
        <v>0</v>
      </c>
      <c r="J18" s="7">
        <f t="shared" si="0"/>
        <v>3</v>
      </c>
      <c r="K18" s="7">
        <v>4.76</v>
      </c>
      <c r="L18" s="7">
        <v>2</v>
      </c>
      <c r="M18" s="7">
        <v>1</v>
      </c>
      <c r="N18" s="7">
        <f t="shared" si="2"/>
        <v>3</v>
      </c>
      <c r="O18" s="7">
        <v>1</v>
      </c>
      <c r="P18" s="7">
        <v>1</v>
      </c>
      <c r="Q18" s="7">
        <v>719.8134765625</v>
      </c>
      <c r="R18" s="7">
        <v>13.75724983215332</v>
      </c>
      <c r="S18" s="7">
        <v>14.572400093078613</v>
      </c>
      <c r="T18" s="7">
        <v>17.365300178527832</v>
      </c>
      <c r="U18" s="7">
        <v>6.9070250988006592</v>
      </c>
      <c r="V18" s="7">
        <v>7.3463199138641357</v>
      </c>
      <c r="W18" s="7">
        <v>8.4481801986694336</v>
      </c>
      <c r="X18" s="7">
        <v>0.20569650083780289</v>
      </c>
      <c r="Y18" s="7">
        <v>0.26977449655532837</v>
      </c>
      <c r="Z18" s="7">
        <v>228.23349761962891</v>
      </c>
      <c r="AA18" s="7">
        <v>156.27149963378906</v>
      </c>
      <c r="AB18" s="7">
        <v>14.656899929046631</v>
      </c>
      <c r="AC18" s="7">
        <v>0.97664397954940796</v>
      </c>
      <c r="AD18" s="13">
        <v>1757</v>
      </c>
      <c r="AE18" s="7">
        <v>277</v>
      </c>
      <c r="AF18" s="7">
        <v>439</v>
      </c>
      <c r="AG18" s="7">
        <f t="shared" si="3"/>
        <v>0.38687150837988826</v>
      </c>
      <c r="AH18" s="7">
        <f t="shared" si="9"/>
        <v>716</v>
      </c>
      <c r="AI18" s="7">
        <f t="shared" si="4"/>
        <v>16</v>
      </c>
      <c r="AJ18">
        <v>1</v>
      </c>
      <c r="AK18">
        <v>1</v>
      </c>
      <c r="AL18" s="7">
        <f t="shared" si="1"/>
        <v>0</v>
      </c>
      <c r="AM18" s="7">
        <f t="shared" si="1"/>
        <v>0.3125</v>
      </c>
      <c r="AN18" s="7">
        <f t="shared" si="1"/>
        <v>0.5</v>
      </c>
      <c r="AO18" s="7">
        <f t="shared" si="1"/>
        <v>0.1875</v>
      </c>
      <c r="AP18" s="6">
        <f t="shared" si="5"/>
        <v>0</v>
      </c>
      <c r="AQ18" s="6">
        <f t="shared" si="6"/>
        <v>5</v>
      </c>
      <c r="AR18" s="6">
        <f t="shared" si="7"/>
        <v>8</v>
      </c>
      <c r="AS18" s="6">
        <f t="shared" si="8"/>
        <v>3</v>
      </c>
      <c r="AT18" s="19">
        <v>51.244499206542969</v>
      </c>
      <c r="AU18" s="19">
        <v>123.98100280761719</v>
      </c>
      <c r="AV18" s="19">
        <v>161.28799438476562</v>
      </c>
      <c r="AW18" s="19">
        <v>55.391300201416016</v>
      </c>
      <c r="AX18" s="19">
        <v>67.277900695800781</v>
      </c>
      <c r="AY18" s="19">
        <v>96.241996765136719</v>
      </c>
      <c r="AZ18" s="19">
        <v>109.51499938964844</v>
      </c>
      <c r="BA18" s="19">
        <v>111.75099945068359</v>
      </c>
      <c r="BB18" s="19">
        <v>132.27200317382812</v>
      </c>
      <c r="BC18" s="19">
        <v>68.0426025390625</v>
      </c>
      <c r="BD18" s="19">
        <v>73.782798767089844</v>
      </c>
      <c r="BE18" s="6">
        <v>109.35800170898437</v>
      </c>
      <c r="BF18" s="6">
        <v>120.78700256347656</v>
      </c>
      <c r="BG18" s="6">
        <v>121.01300048828125</v>
      </c>
      <c r="BH18" s="6">
        <v>146.63800048828125</v>
      </c>
      <c r="BI18" s="6">
        <v>148.05000305175781</v>
      </c>
    </row>
    <row r="19" spans="1:61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3</v>
      </c>
      <c r="G19" s="6">
        <v>3</v>
      </c>
      <c r="H19" s="6">
        <v>1</v>
      </c>
      <c r="I19" s="6">
        <v>0</v>
      </c>
      <c r="J19" s="7">
        <f t="shared" si="0"/>
        <v>3</v>
      </c>
      <c r="K19" s="7">
        <v>4.6100000000000003</v>
      </c>
      <c r="L19" s="7">
        <v>1</v>
      </c>
      <c r="M19" s="7">
        <v>1</v>
      </c>
      <c r="N19" s="7">
        <f t="shared" si="2"/>
        <v>2</v>
      </c>
      <c r="O19" s="7">
        <v>1</v>
      </c>
      <c r="P19" s="7">
        <v>1</v>
      </c>
      <c r="Q19" s="7">
        <v>659.66748046875</v>
      </c>
      <c r="R19" s="7">
        <v>12.860750198364258</v>
      </c>
      <c r="S19" s="7">
        <v>14.141900062561035</v>
      </c>
      <c r="T19" s="7">
        <v>18.714099884033203</v>
      </c>
      <c r="U19" s="7">
        <v>6.0735700130462646</v>
      </c>
      <c r="V19" s="7">
        <v>6.7635049819946289</v>
      </c>
      <c r="W19" s="7">
        <v>8.7599802017211914</v>
      </c>
      <c r="X19" s="7">
        <v>0.29701800644397736</v>
      </c>
      <c r="Y19" s="7">
        <v>0.41175650060176849</v>
      </c>
      <c r="Z19" s="7">
        <v>201.14099884033203</v>
      </c>
      <c r="AA19" s="7">
        <v>182.34949493408203</v>
      </c>
      <c r="AB19" s="7">
        <v>11.346649646759033</v>
      </c>
      <c r="AC19" s="7">
        <v>0.95058497786521912</v>
      </c>
      <c r="AD19" s="13">
        <v>1478</v>
      </c>
      <c r="AE19" s="7" t="s">
        <v>100</v>
      </c>
      <c r="AF19" s="7" t="s">
        <v>100</v>
      </c>
      <c r="AG19" s="7" t="e">
        <f t="shared" si="3"/>
        <v>#VALUE!</v>
      </c>
      <c r="AH19" s="7">
        <v>701</v>
      </c>
      <c r="AI19" s="7">
        <f t="shared" si="4"/>
        <v>8</v>
      </c>
      <c r="AJ19">
        <v>1</v>
      </c>
      <c r="AK19">
        <v>1</v>
      </c>
      <c r="AL19" s="7">
        <f t="shared" si="1"/>
        <v>0.125</v>
      </c>
      <c r="AM19" s="7">
        <f t="shared" si="1"/>
        <v>0.125</v>
      </c>
      <c r="AN19" s="7">
        <f t="shared" si="1"/>
        <v>0.375</v>
      </c>
      <c r="AO19" s="7">
        <f t="shared" si="1"/>
        <v>0.375</v>
      </c>
      <c r="AP19" s="6">
        <f t="shared" si="5"/>
        <v>1</v>
      </c>
      <c r="AQ19" s="6">
        <f t="shared" si="6"/>
        <v>1</v>
      </c>
      <c r="AR19" s="6">
        <f t="shared" si="7"/>
        <v>3</v>
      </c>
      <c r="AS19" s="6">
        <f t="shared" si="8"/>
        <v>3</v>
      </c>
      <c r="AT19" s="19">
        <v>112.73300170898438</v>
      </c>
      <c r="AU19" s="19">
        <v>138.05499267578125</v>
      </c>
      <c r="AV19" s="19">
        <v>146.03700256347656</v>
      </c>
      <c r="AW19" s="19">
        <v>165.92300415039062</v>
      </c>
      <c r="AX19" s="19">
        <v>98.138999938964844</v>
      </c>
      <c r="AY19" s="19">
        <v>97.023696899414063</v>
      </c>
      <c r="AZ19" s="19">
        <v>72.633598327636719</v>
      </c>
      <c r="BA19" s="19">
        <v>33.431301116943359</v>
      </c>
      <c r="BB19" s="19"/>
    </row>
    <row r="20" spans="1:61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3</v>
      </c>
      <c r="G20" s="6">
        <v>2</v>
      </c>
      <c r="H20" s="6">
        <v>1</v>
      </c>
      <c r="I20" s="6">
        <v>1</v>
      </c>
      <c r="J20" s="7">
        <f t="shared" si="0"/>
        <v>4</v>
      </c>
      <c r="K20" s="7">
        <v>4.5999999999999996</v>
      </c>
      <c r="L20" s="7">
        <v>0</v>
      </c>
      <c r="M20" s="7">
        <v>1</v>
      </c>
      <c r="N20" s="7">
        <f t="shared" si="2"/>
        <v>1</v>
      </c>
      <c r="O20" s="7">
        <v>0</v>
      </c>
      <c r="P20" s="7">
        <v>1</v>
      </c>
      <c r="Q20" s="7">
        <v>915.34698486328125</v>
      </c>
      <c r="R20" s="7">
        <v>13.571199893951416</v>
      </c>
      <c r="S20" s="7">
        <v>16.387399673461914</v>
      </c>
      <c r="T20" s="7">
        <v>25.056950569152832</v>
      </c>
      <c r="U20" s="7">
        <v>6.2486650943756104</v>
      </c>
      <c r="V20" s="7">
        <v>7.7527999877929687</v>
      </c>
      <c r="W20" s="7">
        <v>11.533649921417236</v>
      </c>
      <c r="X20" s="7">
        <v>0.37077650427818298</v>
      </c>
      <c r="Y20" s="7">
        <v>0.49399000406265259</v>
      </c>
      <c r="Z20" s="7">
        <v>191.04600524902344</v>
      </c>
      <c r="AA20" s="7">
        <v>171.59100341796875</v>
      </c>
      <c r="AB20" s="7">
        <v>15.742350101470947</v>
      </c>
      <c r="AC20" s="7">
        <v>0.92745500802993774</v>
      </c>
      <c r="AD20" s="13">
        <v>2326</v>
      </c>
      <c r="AE20" s="7" t="s">
        <v>100</v>
      </c>
      <c r="AF20" s="7" t="s">
        <v>100</v>
      </c>
      <c r="AG20" s="7" t="e">
        <f t="shared" si="3"/>
        <v>#VALUE!</v>
      </c>
      <c r="AH20" s="7">
        <v>792</v>
      </c>
      <c r="AI20" s="7">
        <f t="shared" si="4"/>
        <v>10</v>
      </c>
      <c r="AJ20">
        <v>2</v>
      </c>
      <c r="AK20">
        <v>1</v>
      </c>
      <c r="AL20" s="7">
        <f t="shared" si="1"/>
        <v>0</v>
      </c>
      <c r="AM20" s="7">
        <f t="shared" si="1"/>
        <v>0.4</v>
      </c>
      <c r="AN20" s="7">
        <f t="shared" si="1"/>
        <v>0.4</v>
      </c>
      <c r="AO20" s="7">
        <f t="shared" si="1"/>
        <v>0.2</v>
      </c>
      <c r="AP20" s="6">
        <f t="shared" si="5"/>
        <v>0</v>
      </c>
      <c r="AQ20" s="6">
        <f t="shared" si="6"/>
        <v>4</v>
      </c>
      <c r="AR20" s="6">
        <f t="shared" si="7"/>
        <v>4</v>
      </c>
      <c r="AS20" s="6">
        <f t="shared" si="8"/>
        <v>2</v>
      </c>
      <c r="AT20" s="19">
        <v>60.021900177001953</v>
      </c>
      <c r="AU20" s="19">
        <v>95.456001281738281</v>
      </c>
      <c r="AV20" s="19">
        <v>123.29499816894531</v>
      </c>
      <c r="AW20" s="19">
        <v>137.468994140625</v>
      </c>
      <c r="AX20" s="19">
        <v>169.32499694824219</v>
      </c>
      <c r="AY20" s="19">
        <v>129.62399291992187</v>
      </c>
      <c r="AZ20" s="6">
        <v>109.87100219726562</v>
      </c>
      <c r="BA20" s="6">
        <v>82.201103210449219</v>
      </c>
      <c r="BB20" s="6">
        <v>61.011001586914063</v>
      </c>
      <c r="BC20" s="6">
        <v>71.373397827148438</v>
      </c>
    </row>
    <row r="21" spans="1:61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3</v>
      </c>
      <c r="G21" s="6">
        <v>3</v>
      </c>
      <c r="H21" s="6">
        <v>1</v>
      </c>
      <c r="I21" s="6">
        <v>1</v>
      </c>
      <c r="J21" s="7">
        <f t="shared" si="0"/>
        <v>4</v>
      </c>
      <c r="K21" s="7">
        <v>3.71</v>
      </c>
      <c r="L21" s="7">
        <v>1</v>
      </c>
      <c r="M21" s="7">
        <v>2</v>
      </c>
      <c r="N21" s="7">
        <f t="shared" si="2"/>
        <v>3</v>
      </c>
      <c r="O21" s="7">
        <v>0</v>
      </c>
      <c r="P21" s="7">
        <v>0</v>
      </c>
      <c r="Q21" s="7">
        <v>727.53799438476562</v>
      </c>
      <c r="R21" s="7">
        <v>12.461850166320801</v>
      </c>
      <c r="S21" s="7">
        <v>15.602750301361084</v>
      </c>
      <c r="T21" s="7">
        <v>22.03589916229248</v>
      </c>
      <c r="U21" s="7">
        <v>5.8883001804351807</v>
      </c>
      <c r="V21" s="7">
        <v>7.5791449546813965</v>
      </c>
      <c r="W21" s="7">
        <v>9.3087453842163086</v>
      </c>
      <c r="X21" s="7">
        <v>0.41386400163173676</v>
      </c>
      <c r="Y21" s="7">
        <v>0.35246749222278595</v>
      </c>
      <c r="Z21" s="7">
        <v>236.97149658203125</v>
      </c>
      <c r="AA21" s="7">
        <v>199.06900024414062</v>
      </c>
      <c r="AB21" s="7">
        <v>12.920000076293945</v>
      </c>
      <c r="AC21" s="7">
        <v>0.92381200194358826</v>
      </c>
      <c r="AD21" s="13">
        <v>1640</v>
      </c>
      <c r="AE21" s="7" t="s">
        <v>100</v>
      </c>
      <c r="AF21" s="7" t="s">
        <v>100</v>
      </c>
      <c r="AG21" s="7" t="e">
        <f t="shared" si="3"/>
        <v>#VALUE!</v>
      </c>
      <c r="AH21" s="7">
        <v>807</v>
      </c>
      <c r="AI21" s="7">
        <f t="shared" si="4"/>
        <v>7</v>
      </c>
      <c r="AJ21">
        <v>2</v>
      </c>
      <c r="AK21">
        <v>2</v>
      </c>
      <c r="AL21" s="7">
        <f t="shared" si="1"/>
        <v>0</v>
      </c>
      <c r="AM21" s="7">
        <f t="shared" si="1"/>
        <v>0.42857142857142855</v>
      </c>
      <c r="AN21" s="7">
        <f t="shared" si="1"/>
        <v>0.2857142857142857</v>
      </c>
      <c r="AO21" s="7">
        <f t="shared" si="1"/>
        <v>0.2857142857142857</v>
      </c>
      <c r="AP21" s="6">
        <f t="shared" si="5"/>
        <v>0</v>
      </c>
      <c r="AQ21" s="6">
        <f t="shared" si="6"/>
        <v>3</v>
      </c>
      <c r="AR21" s="6">
        <f t="shared" si="7"/>
        <v>2</v>
      </c>
      <c r="AS21" s="6">
        <f t="shared" si="8"/>
        <v>2</v>
      </c>
      <c r="AT21" s="19">
        <v>55.208499908447266</v>
      </c>
      <c r="AU21" s="19">
        <v>114.44200134277344</v>
      </c>
      <c r="AV21" s="19">
        <v>76.155601501464844</v>
      </c>
      <c r="AW21" s="19">
        <v>89.068603515625</v>
      </c>
      <c r="AX21" s="19">
        <v>149.69700622558594</v>
      </c>
      <c r="AY21" s="19">
        <v>163.66200256347656</v>
      </c>
      <c r="AZ21" s="6">
        <v>113.26799774169922</v>
      </c>
    </row>
    <row r="22" spans="1:61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3</v>
      </c>
      <c r="G22" s="6">
        <v>3</v>
      </c>
      <c r="H22" s="6">
        <v>1</v>
      </c>
      <c r="I22" s="6">
        <v>1</v>
      </c>
      <c r="J22" s="7">
        <f t="shared" si="0"/>
        <v>4</v>
      </c>
      <c r="K22" s="7">
        <v>3.41</v>
      </c>
      <c r="L22" s="7">
        <v>2</v>
      </c>
      <c r="M22" s="7">
        <v>3</v>
      </c>
      <c r="N22" s="7">
        <f t="shared" si="2"/>
        <v>5</v>
      </c>
      <c r="O22" s="7">
        <v>1</v>
      </c>
      <c r="P22" s="7">
        <v>0</v>
      </c>
      <c r="Q22" s="7">
        <v>884.9320068359375</v>
      </c>
      <c r="R22" s="7">
        <v>13.06974983215332</v>
      </c>
      <c r="S22" s="7">
        <v>15.108500003814697</v>
      </c>
      <c r="T22" s="7">
        <v>27.621250152587891</v>
      </c>
      <c r="U22" s="7">
        <v>5.9438450336456299</v>
      </c>
      <c r="V22" s="7">
        <v>7.2019050121307373</v>
      </c>
      <c r="W22" s="7">
        <v>12.340499877929687</v>
      </c>
      <c r="X22" s="7">
        <v>0.33227351307868958</v>
      </c>
      <c r="Y22" s="7">
        <v>0.57834348082542419</v>
      </c>
      <c r="Z22" s="7">
        <v>185.59700012207031</v>
      </c>
      <c r="AA22" s="7">
        <v>173.51150512695312</v>
      </c>
      <c r="AB22" s="7">
        <v>13.816649913787842</v>
      </c>
      <c r="AC22" s="7">
        <v>0.89370399713516235</v>
      </c>
      <c r="AD22" s="13">
        <v>2091</v>
      </c>
      <c r="AE22" s="7" t="s">
        <v>100</v>
      </c>
      <c r="AF22" s="7" t="s">
        <v>100</v>
      </c>
      <c r="AG22" s="7" t="e">
        <f t="shared" si="3"/>
        <v>#VALUE!</v>
      </c>
      <c r="AH22" s="7">
        <v>802</v>
      </c>
      <c r="AI22" s="7">
        <f t="shared" si="4"/>
        <v>9</v>
      </c>
      <c r="AJ22">
        <v>2</v>
      </c>
      <c r="AK22">
        <v>1</v>
      </c>
      <c r="AL22" s="7">
        <f t="shared" si="1"/>
        <v>0</v>
      </c>
      <c r="AM22" s="7">
        <f t="shared" si="1"/>
        <v>0.22222222222222221</v>
      </c>
      <c r="AN22" s="7">
        <f t="shared" si="1"/>
        <v>0.33333333333333331</v>
      </c>
      <c r="AO22" s="7">
        <f t="shared" si="1"/>
        <v>0.44444444444444442</v>
      </c>
      <c r="AP22" s="6">
        <f t="shared" si="5"/>
        <v>0</v>
      </c>
      <c r="AQ22" s="6">
        <f t="shared" si="6"/>
        <v>2</v>
      </c>
      <c r="AR22" s="6">
        <f t="shared" si="7"/>
        <v>3</v>
      </c>
      <c r="AS22" s="6">
        <f t="shared" si="8"/>
        <v>4</v>
      </c>
      <c r="AT22" s="19">
        <v>83.041702270507813</v>
      </c>
      <c r="AU22" s="19">
        <v>98.799697875976563</v>
      </c>
      <c r="AV22" s="19">
        <v>132.02999877929687</v>
      </c>
      <c r="AW22" s="19">
        <v>149.25700378417969</v>
      </c>
      <c r="AX22" s="19">
        <v>160.06900024414062</v>
      </c>
      <c r="AY22" s="19">
        <v>167.84100341796875</v>
      </c>
      <c r="AZ22" s="19">
        <v>153.46000671386719</v>
      </c>
      <c r="BA22" s="19">
        <v>122.45600128173828</v>
      </c>
      <c r="BB22" s="19">
        <v>82.171401977539063</v>
      </c>
      <c r="BC22" s="19"/>
      <c r="BD22" s="19"/>
    </row>
    <row r="23" spans="1:61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3</v>
      </c>
      <c r="G23" s="6">
        <v>2</v>
      </c>
      <c r="H23" s="6">
        <v>1</v>
      </c>
      <c r="I23" s="6">
        <v>0</v>
      </c>
      <c r="J23" s="7">
        <f t="shared" si="0"/>
        <v>3</v>
      </c>
      <c r="K23" s="7">
        <v>1.99</v>
      </c>
      <c r="L23" s="7">
        <v>0</v>
      </c>
      <c r="M23" s="7">
        <v>1</v>
      </c>
      <c r="N23" s="7">
        <f t="shared" si="2"/>
        <v>1</v>
      </c>
      <c r="O23" s="7">
        <v>0</v>
      </c>
      <c r="P23" s="7">
        <v>0</v>
      </c>
      <c r="Q23" s="7">
        <v>394</v>
      </c>
      <c r="R23" s="7">
        <v>9.139589786529541</v>
      </c>
      <c r="S23" s="7">
        <v>10.363924980163574</v>
      </c>
      <c r="T23" s="7">
        <v>13.83804988861084</v>
      </c>
      <c r="U23" s="7">
        <v>4.2196499109268188</v>
      </c>
      <c r="V23" s="7">
        <v>5.3982200622558594</v>
      </c>
      <c r="W23" s="7">
        <v>6.8787202835083008</v>
      </c>
      <c r="X23" s="7">
        <v>0.42273600399494171</v>
      </c>
      <c r="Y23" s="7">
        <v>0.36456349492073059</v>
      </c>
      <c r="Z23" s="7">
        <v>225.22450256347656</v>
      </c>
      <c r="AA23" s="7">
        <v>114.67850112915039</v>
      </c>
      <c r="AB23" s="7">
        <v>13.031100273132324</v>
      </c>
      <c r="AC23" s="7">
        <v>0.96110951900482178</v>
      </c>
      <c r="AD23" s="13">
        <v>734</v>
      </c>
      <c r="AE23" s="7" t="s">
        <v>100</v>
      </c>
      <c r="AF23" s="7" t="s">
        <v>100</v>
      </c>
      <c r="AG23" s="7" t="e">
        <f t="shared" si="3"/>
        <v>#VALUE!</v>
      </c>
      <c r="AH23" s="7">
        <v>991</v>
      </c>
      <c r="AI23" s="7">
        <f t="shared" si="4"/>
        <v>6</v>
      </c>
      <c r="AJ23">
        <v>2</v>
      </c>
      <c r="AK23">
        <v>2</v>
      </c>
      <c r="AL23" s="7">
        <f t="shared" si="1"/>
        <v>0</v>
      </c>
      <c r="AM23" s="7">
        <f t="shared" si="1"/>
        <v>0.33333333333333331</v>
      </c>
      <c r="AN23" s="7">
        <f t="shared" si="1"/>
        <v>0.16666666666666666</v>
      </c>
      <c r="AO23" s="7">
        <f t="shared" si="1"/>
        <v>0.5</v>
      </c>
      <c r="AP23" s="6">
        <f t="shared" si="5"/>
        <v>0</v>
      </c>
      <c r="AQ23" s="6">
        <f t="shared" si="6"/>
        <v>2</v>
      </c>
      <c r="AR23" s="6">
        <f t="shared" si="7"/>
        <v>1</v>
      </c>
      <c r="AS23" s="6">
        <f t="shared" si="8"/>
        <v>3</v>
      </c>
      <c r="AT23" s="19">
        <v>68.306602478027344</v>
      </c>
      <c r="AU23" s="19">
        <v>79.100502014160156</v>
      </c>
      <c r="AV23" s="19">
        <v>136.46699523925781</v>
      </c>
      <c r="AW23" s="19">
        <v>152.43699645996094</v>
      </c>
      <c r="AX23" s="19">
        <v>115.90799713134766</v>
      </c>
      <c r="AY23" s="19">
        <v>166.031005859375</v>
      </c>
    </row>
    <row r="24" spans="1:61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3</v>
      </c>
      <c r="G24" s="6">
        <v>2</v>
      </c>
      <c r="H24" s="6">
        <v>1</v>
      </c>
      <c r="I24" s="6">
        <v>0</v>
      </c>
      <c r="J24" s="7">
        <f t="shared" si="0"/>
        <v>3</v>
      </c>
      <c r="K24" s="7">
        <v>3.79</v>
      </c>
      <c r="L24" s="7">
        <v>1</v>
      </c>
      <c r="M24" s="7">
        <v>0</v>
      </c>
      <c r="N24" s="7">
        <f t="shared" si="2"/>
        <v>1</v>
      </c>
      <c r="O24" s="7">
        <v>1</v>
      </c>
      <c r="P24" s="7">
        <v>0</v>
      </c>
      <c r="Q24" s="7">
        <v>990.47698974609375</v>
      </c>
      <c r="R24" s="7">
        <v>14.256599903106689</v>
      </c>
      <c r="S24" s="7">
        <v>17.323800086975098</v>
      </c>
      <c r="T24" s="7">
        <v>23.996950149536133</v>
      </c>
      <c r="U24" s="7">
        <v>6.9304599761962891</v>
      </c>
      <c r="V24" s="7">
        <v>8.3553199768066406</v>
      </c>
      <c r="W24" s="7">
        <v>11.267599582672119</v>
      </c>
      <c r="X24" s="7">
        <v>0.36254900693893433</v>
      </c>
      <c r="Y24" s="7">
        <v>0.4371345043182373</v>
      </c>
      <c r="Z24" s="7">
        <v>205.79500579833984</v>
      </c>
      <c r="AA24" s="7">
        <v>180.28749847412109</v>
      </c>
      <c r="AB24" s="7">
        <v>14.712600231170654</v>
      </c>
      <c r="AC24" s="7">
        <v>0.93490800261497498</v>
      </c>
      <c r="AD24" s="13">
        <v>2656</v>
      </c>
      <c r="AE24" s="7" t="s">
        <v>100</v>
      </c>
      <c r="AF24" s="7" t="s">
        <v>100</v>
      </c>
      <c r="AG24" s="7" t="e">
        <f t="shared" si="3"/>
        <v>#VALUE!</v>
      </c>
      <c r="AH24" s="7">
        <v>882</v>
      </c>
      <c r="AI24" s="7">
        <f t="shared" si="4"/>
        <v>11</v>
      </c>
      <c r="AJ24">
        <v>2</v>
      </c>
      <c r="AK24">
        <v>1</v>
      </c>
      <c r="AL24" s="7">
        <f t="shared" si="1"/>
        <v>0</v>
      </c>
      <c r="AM24" s="7">
        <f t="shared" si="1"/>
        <v>0.36363636363636365</v>
      </c>
      <c r="AN24" s="7">
        <f t="shared" si="1"/>
        <v>0.36363636363636365</v>
      </c>
      <c r="AO24" s="7">
        <f t="shared" si="1"/>
        <v>0.27272727272727271</v>
      </c>
      <c r="AP24" s="6">
        <f t="shared" si="5"/>
        <v>0</v>
      </c>
      <c r="AQ24" s="6">
        <f t="shared" si="6"/>
        <v>4</v>
      </c>
      <c r="AR24" s="6">
        <f t="shared" si="7"/>
        <v>4</v>
      </c>
      <c r="AS24" s="6">
        <f t="shared" si="8"/>
        <v>3</v>
      </c>
      <c r="AT24" s="19">
        <v>61.368301391601563</v>
      </c>
      <c r="AU24" s="19">
        <v>94.820602416992188</v>
      </c>
      <c r="AV24" s="19">
        <v>105.20200347900391</v>
      </c>
      <c r="AW24" s="19">
        <v>146.50199890136719</v>
      </c>
      <c r="AX24" s="19">
        <v>156.822998046875</v>
      </c>
      <c r="AY24" s="19">
        <v>137.00100708007812</v>
      </c>
      <c r="AZ24" s="6">
        <v>131.072998046875</v>
      </c>
      <c r="BA24" s="6">
        <v>128.03599548339844</v>
      </c>
      <c r="BB24" s="6">
        <v>60.50830078125</v>
      </c>
      <c r="BC24" s="6">
        <v>61.150901794433594</v>
      </c>
      <c r="BD24" s="6">
        <v>59.596698760986328</v>
      </c>
    </row>
    <row r="25" spans="1:61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3</v>
      </c>
      <c r="G25" s="6">
        <v>2</v>
      </c>
      <c r="H25" s="6">
        <v>1</v>
      </c>
      <c r="I25" s="6">
        <v>1</v>
      </c>
      <c r="J25" s="7">
        <f t="shared" si="0"/>
        <v>4</v>
      </c>
      <c r="K25" s="7">
        <v>5.13</v>
      </c>
      <c r="L25" s="7">
        <v>3</v>
      </c>
      <c r="M25" s="7">
        <v>2</v>
      </c>
      <c r="N25" s="7">
        <f t="shared" si="2"/>
        <v>5</v>
      </c>
      <c r="O25" s="7">
        <v>0</v>
      </c>
      <c r="P25" s="7">
        <v>0</v>
      </c>
      <c r="Q25" s="7">
        <v>783.073486328125</v>
      </c>
      <c r="R25" s="7">
        <v>13.015200138092041</v>
      </c>
      <c r="S25" s="7">
        <v>15.451550006866455</v>
      </c>
      <c r="T25" s="7">
        <v>22.102950096130371</v>
      </c>
      <c r="U25" s="7">
        <v>6.1657299995422363</v>
      </c>
      <c r="V25" s="7">
        <v>7.5710148811340332</v>
      </c>
      <c r="W25" s="7">
        <v>9.8329248428344727</v>
      </c>
      <c r="X25" s="7">
        <v>0.37887950241565704</v>
      </c>
      <c r="Y25" s="7">
        <v>0.40324600040912628</v>
      </c>
      <c r="Z25" s="7">
        <v>186.802001953125</v>
      </c>
      <c r="AA25" s="7">
        <v>196.10199737548828</v>
      </c>
      <c r="AB25" s="7">
        <v>11.470149993896484</v>
      </c>
      <c r="AC25" s="7">
        <v>0.94044399261474609</v>
      </c>
      <c r="AD25" s="13">
        <v>1885</v>
      </c>
      <c r="AE25" s="7" t="s">
        <v>100</v>
      </c>
      <c r="AF25" s="7" t="s">
        <v>100</v>
      </c>
      <c r="AG25" s="7" t="e">
        <f t="shared" si="3"/>
        <v>#VALUE!</v>
      </c>
      <c r="AH25" s="7">
        <v>899</v>
      </c>
      <c r="AI25" s="7">
        <f t="shared" si="4"/>
        <v>9</v>
      </c>
      <c r="AJ25">
        <v>2</v>
      </c>
      <c r="AK25">
        <v>1</v>
      </c>
      <c r="AL25" s="7">
        <f t="shared" si="1"/>
        <v>0</v>
      </c>
      <c r="AM25" s="7">
        <f t="shared" si="1"/>
        <v>0.22222222222222221</v>
      </c>
      <c r="AN25" s="7">
        <f t="shared" si="1"/>
        <v>0.44444444444444442</v>
      </c>
      <c r="AO25" s="7">
        <f t="shared" si="1"/>
        <v>0.33333333333333331</v>
      </c>
      <c r="AP25" s="6">
        <f t="shared" si="5"/>
        <v>0</v>
      </c>
      <c r="AQ25" s="6">
        <f t="shared" si="6"/>
        <v>2</v>
      </c>
      <c r="AR25" s="6">
        <f t="shared" si="7"/>
        <v>4</v>
      </c>
      <c r="AS25" s="6">
        <f t="shared" si="8"/>
        <v>3</v>
      </c>
      <c r="AT25" s="19">
        <v>66.116096496582031</v>
      </c>
      <c r="AU25" s="19">
        <v>56.678298950195312</v>
      </c>
      <c r="AV25" s="19">
        <v>102.82700347900391</v>
      </c>
      <c r="AW25" s="19">
        <v>102.68399810791016</v>
      </c>
      <c r="AX25" s="19">
        <v>154.26499938964844</v>
      </c>
      <c r="AY25" s="19">
        <v>144.14199829101562</v>
      </c>
      <c r="AZ25" s="19">
        <v>163.94900512695312</v>
      </c>
      <c r="BA25" s="19">
        <v>108.94400024414062</v>
      </c>
      <c r="BB25" s="19">
        <v>91.334297180175781</v>
      </c>
      <c r="BC25" s="19"/>
    </row>
    <row r="26" spans="1:61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3</v>
      </c>
      <c r="G26" s="6">
        <v>2</v>
      </c>
      <c r="H26" s="6">
        <v>1</v>
      </c>
      <c r="I26" s="6">
        <v>0</v>
      </c>
      <c r="J26" s="7">
        <f t="shared" si="0"/>
        <v>3</v>
      </c>
      <c r="K26" s="7">
        <v>4.05</v>
      </c>
      <c r="L26" s="7">
        <v>2</v>
      </c>
      <c r="M26" s="7">
        <v>0</v>
      </c>
      <c r="N26" s="7">
        <f t="shared" si="2"/>
        <v>2</v>
      </c>
      <c r="O26" s="7">
        <v>1</v>
      </c>
      <c r="P26" s="7">
        <v>0</v>
      </c>
      <c r="Q26" s="7">
        <v>993.22500610351562</v>
      </c>
      <c r="R26" s="7">
        <v>15.737200260162354</v>
      </c>
      <c r="S26" s="7">
        <v>17.837399482727051</v>
      </c>
      <c r="T26" s="7">
        <v>25.809000015258789</v>
      </c>
      <c r="U26" s="7">
        <v>7.2046599388122559</v>
      </c>
      <c r="V26" s="7">
        <v>8.9479250907897949</v>
      </c>
      <c r="W26" s="7">
        <v>10.533949851989746</v>
      </c>
      <c r="X26" s="7">
        <v>0.38300150632858276</v>
      </c>
      <c r="Y26" s="7">
        <v>0.31852699816226959</v>
      </c>
      <c r="Z26" s="7">
        <v>168.88899993896484</v>
      </c>
      <c r="AA26" s="7">
        <v>194.37799835205078</v>
      </c>
      <c r="AB26" s="7">
        <v>17.797699928283691</v>
      </c>
      <c r="AC26" s="7">
        <v>0.9285610020160675</v>
      </c>
      <c r="AD26" s="13">
        <v>2633</v>
      </c>
      <c r="AE26" s="7" t="s">
        <v>100</v>
      </c>
      <c r="AF26" s="7" t="s">
        <v>100</v>
      </c>
      <c r="AG26" s="7" t="e">
        <f t="shared" si="3"/>
        <v>#VALUE!</v>
      </c>
      <c r="AH26" s="7">
        <v>1070</v>
      </c>
      <c r="AI26" s="7">
        <f t="shared" si="4"/>
        <v>7</v>
      </c>
      <c r="AJ26">
        <v>2</v>
      </c>
      <c r="AK26">
        <v>2</v>
      </c>
      <c r="AL26" s="7">
        <f t="shared" si="1"/>
        <v>0</v>
      </c>
      <c r="AM26" s="7">
        <f t="shared" si="1"/>
        <v>0.14285714285714285</v>
      </c>
      <c r="AN26" s="7">
        <f t="shared" si="1"/>
        <v>0.42857142857142855</v>
      </c>
      <c r="AO26" s="7">
        <f t="shared" si="1"/>
        <v>0.42857142857142855</v>
      </c>
      <c r="AP26" s="6">
        <f t="shared" si="5"/>
        <v>0</v>
      </c>
      <c r="AQ26" s="6">
        <f t="shared" si="6"/>
        <v>1</v>
      </c>
      <c r="AR26" s="6">
        <f t="shared" si="7"/>
        <v>3</v>
      </c>
      <c r="AS26" s="6">
        <f t="shared" si="8"/>
        <v>3</v>
      </c>
      <c r="AT26" s="19">
        <v>100.53900146484375</v>
      </c>
      <c r="AU26" s="19">
        <v>77.238899230957031</v>
      </c>
      <c r="AV26" s="19">
        <v>103.11799621582031</v>
      </c>
      <c r="AW26" s="19">
        <v>146.21400451660156</v>
      </c>
      <c r="AX26" s="19">
        <v>162.98599243164062</v>
      </c>
      <c r="AY26" s="19">
        <v>144.83099365234375</v>
      </c>
      <c r="AZ26" s="19">
        <v>118.927001953125</v>
      </c>
      <c r="BA26" s="19"/>
      <c r="BB26" s="19"/>
    </row>
    <row r="27" spans="1:61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6">
        <v>1</v>
      </c>
      <c r="I27" s="6">
        <v>1</v>
      </c>
      <c r="J27" s="7">
        <f t="shared" si="0"/>
        <v>4</v>
      </c>
      <c r="K27" s="7">
        <v>4.5599999999999996</v>
      </c>
      <c r="L27" s="7">
        <v>5</v>
      </c>
      <c r="M27" s="7">
        <v>2</v>
      </c>
      <c r="N27" s="7">
        <f t="shared" si="2"/>
        <v>7</v>
      </c>
      <c r="O27" s="7">
        <v>1</v>
      </c>
      <c r="P27" s="7">
        <v>1</v>
      </c>
      <c r="Q27" s="7">
        <v>1136.6849975585937</v>
      </c>
      <c r="R27" s="7">
        <v>12.285149574279785</v>
      </c>
      <c r="S27" s="7">
        <v>17.515750885009766</v>
      </c>
      <c r="T27" s="7">
        <v>35.564949035644531</v>
      </c>
      <c r="U27" s="7">
        <v>5.7399749755859375</v>
      </c>
      <c r="V27" s="7">
        <v>8.3476753234863281</v>
      </c>
      <c r="W27" s="7">
        <v>15.265450477600098</v>
      </c>
      <c r="X27" s="7">
        <v>0.36014950275421143</v>
      </c>
      <c r="Y27" s="7">
        <v>0.49913100898265839</v>
      </c>
      <c r="Z27" s="7">
        <v>192.61250305175781</v>
      </c>
      <c r="AA27" s="7">
        <v>113.62150192260742</v>
      </c>
      <c r="AB27" s="7">
        <v>53.073648452758789</v>
      </c>
      <c r="AC27" s="7">
        <v>0.86344701051712036</v>
      </c>
      <c r="AD27" s="13">
        <v>2888</v>
      </c>
      <c r="AE27" s="7" t="s">
        <v>100</v>
      </c>
      <c r="AF27" s="7" t="s">
        <v>100</v>
      </c>
      <c r="AG27" s="7" t="e">
        <f t="shared" si="3"/>
        <v>#VALUE!</v>
      </c>
      <c r="AH27" s="7">
        <v>926</v>
      </c>
      <c r="AI27" s="7">
        <f t="shared" si="4"/>
        <v>11</v>
      </c>
      <c r="AJ27">
        <v>2</v>
      </c>
      <c r="AK27">
        <v>1</v>
      </c>
      <c r="AL27" s="7">
        <f t="shared" si="1"/>
        <v>0</v>
      </c>
      <c r="AM27" s="7">
        <f t="shared" si="1"/>
        <v>0.27272727272727271</v>
      </c>
      <c r="AN27" s="7">
        <f t="shared" si="1"/>
        <v>0.54545454545454541</v>
      </c>
      <c r="AO27" s="7">
        <f t="shared" si="1"/>
        <v>0.18181818181818182</v>
      </c>
      <c r="AP27" s="6">
        <f t="shared" si="5"/>
        <v>0</v>
      </c>
      <c r="AQ27" s="6">
        <f t="shared" si="6"/>
        <v>3</v>
      </c>
      <c r="AR27" s="6">
        <f t="shared" si="7"/>
        <v>6</v>
      </c>
      <c r="AS27" s="6">
        <f t="shared" si="8"/>
        <v>2</v>
      </c>
      <c r="AT27" s="6">
        <v>103.63999938964844</v>
      </c>
      <c r="AU27" s="6">
        <v>130.13999938964844</v>
      </c>
      <c r="AV27" s="6">
        <v>61.951999664306641</v>
      </c>
      <c r="AW27" s="6">
        <v>98.709602355957031</v>
      </c>
      <c r="AX27" s="6">
        <v>83.354103088378906</v>
      </c>
      <c r="AY27" s="6">
        <v>114.60500335693359</v>
      </c>
      <c r="AZ27" s="6">
        <v>84.965599060058594</v>
      </c>
      <c r="BA27" s="6">
        <v>101.72699737548828</v>
      </c>
      <c r="BB27" s="6">
        <v>171.052001953125</v>
      </c>
      <c r="BC27" s="6">
        <v>163.42900085449219</v>
      </c>
      <c r="BD27" s="6">
        <v>133.68800354003906</v>
      </c>
    </row>
    <row r="28" spans="1:61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3</v>
      </c>
      <c r="G28" s="6">
        <v>3</v>
      </c>
      <c r="H28" s="6">
        <v>1</v>
      </c>
      <c r="I28" s="6">
        <v>1</v>
      </c>
      <c r="J28" s="7">
        <f t="shared" si="0"/>
        <v>4</v>
      </c>
      <c r="K28" s="7">
        <v>2.79</v>
      </c>
      <c r="L28" s="7">
        <v>1</v>
      </c>
      <c r="M28" s="7">
        <v>0</v>
      </c>
      <c r="N28" s="7">
        <f t="shared" si="2"/>
        <v>1</v>
      </c>
      <c r="O28" s="7">
        <v>0</v>
      </c>
      <c r="P28" s="7">
        <v>1</v>
      </c>
      <c r="Q28" s="7">
        <v>820.44451904296875</v>
      </c>
      <c r="R28" s="7">
        <v>14.291599750518799</v>
      </c>
      <c r="S28" s="7">
        <v>15.263200283050537</v>
      </c>
      <c r="T28" s="7">
        <v>21.876299858093262</v>
      </c>
      <c r="U28" s="7">
        <v>6.9300651550292969</v>
      </c>
      <c r="V28" s="7">
        <v>7.281635046005249</v>
      </c>
      <c r="W28" s="7">
        <v>10.197749614715576</v>
      </c>
      <c r="X28" s="7">
        <v>0.26234649121761322</v>
      </c>
      <c r="Y28" s="7">
        <v>0.4889104813337326</v>
      </c>
      <c r="Z28" s="7">
        <v>160.76950073242187</v>
      </c>
      <c r="AA28" s="7">
        <v>196.64399719238281</v>
      </c>
      <c r="AB28" s="7">
        <v>43.404998779296875</v>
      </c>
      <c r="AC28" s="7">
        <v>0.93836349248886108</v>
      </c>
      <c r="AD28" s="13">
        <v>2009</v>
      </c>
      <c r="AE28" s="7">
        <v>267</v>
      </c>
      <c r="AF28" s="7">
        <v>755</v>
      </c>
      <c r="AG28" s="7">
        <f t="shared" si="3"/>
        <v>0.26125244618395305</v>
      </c>
      <c r="AH28" s="7">
        <f t="shared" si="9"/>
        <v>1022</v>
      </c>
      <c r="AI28" s="7">
        <f t="shared" ref="AI28:AI33" si="10">SUM(AP28:AS28)</f>
        <v>9</v>
      </c>
      <c r="AJ28">
        <v>2</v>
      </c>
      <c r="AK28">
        <v>2</v>
      </c>
      <c r="AL28" s="7">
        <f t="shared" ref="AL28:AO33" si="11">AP28/$AI28</f>
        <v>0</v>
      </c>
      <c r="AM28" s="7">
        <f t="shared" si="11"/>
        <v>0.33333333333333331</v>
      </c>
      <c r="AN28" s="7">
        <f t="shared" si="11"/>
        <v>0.33333333333333331</v>
      </c>
      <c r="AO28" s="7">
        <f t="shared" si="11"/>
        <v>0.33333333333333331</v>
      </c>
      <c r="AP28" s="6">
        <f t="shared" si="5"/>
        <v>0</v>
      </c>
      <c r="AQ28" s="6">
        <f t="shared" si="6"/>
        <v>3</v>
      </c>
      <c r="AR28" s="6">
        <f t="shared" si="7"/>
        <v>3</v>
      </c>
      <c r="AS28" s="6">
        <f t="shared" si="8"/>
        <v>3</v>
      </c>
      <c r="AT28" s="6">
        <v>70.779899597167969</v>
      </c>
      <c r="AU28" s="6">
        <v>69.355400085449219</v>
      </c>
      <c r="AV28" s="6">
        <v>77.311897277832031</v>
      </c>
      <c r="AW28" s="6">
        <v>107.05899810791016</v>
      </c>
      <c r="AX28" s="6">
        <v>140.92599487304688</v>
      </c>
      <c r="AY28" s="6">
        <v>118.16200256347656</v>
      </c>
      <c r="AZ28" s="6">
        <v>156.96099853515625</v>
      </c>
      <c r="BA28" s="6">
        <v>142.10600280761719</v>
      </c>
      <c r="BB28" s="6">
        <v>107.02799987792969</v>
      </c>
    </row>
    <row r="29" spans="1:61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3</v>
      </c>
      <c r="G29" s="6">
        <v>1</v>
      </c>
      <c r="H29" s="6">
        <v>1</v>
      </c>
      <c r="I29" s="6">
        <v>1</v>
      </c>
      <c r="J29" s="7">
        <f t="shared" si="0"/>
        <v>4</v>
      </c>
      <c r="K29" s="7">
        <v>3.61</v>
      </c>
      <c r="L29" s="7">
        <v>2</v>
      </c>
      <c r="M29" s="7">
        <v>1</v>
      </c>
      <c r="N29" s="7">
        <f t="shared" si="2"/>
        <v>3</v>
      </c>
      <c r="O29" s="7">
        <v>1</v>
      </c>
      <c r="P29" s="7">
        <v>0</v>
      </c>
      <c r="Q29" s="7">
        <v>989.85247802734375</v>
      </c>
      <c r="R29" s="7">
        <v>11.189599990844727</v>
      </c>
      <c r="S29" s="7">
        <v>17.87969970703125</v>
      </c>
      <c r="T29" s="7">
        <v>25.803150177001953</v>
      </c>
      <c r="U29" s="7">
        <v>5.1541199684143066</v>
      </c>
      <c r="V29" s="7">
        <v>8.5507602691650391</v>
      </c>
      <c r="W29" s="7">
        <v>13.437599658966064</v>
      </c>
      <c r="X29" s="7">
        <v>0.45506300032138824</v>
      </c>
      <c r="Y29" s="7">
        <v>0.38484299182891846</v>
      </c>
      <c r="Z29" s="7">
        <v>194.29650115966797</v>
      </c>
      <c r="AA29" s="7">
        <v>152.5</v>
      </c>
      <c r="AB29" s="7">
        <v>14.394900321960449</v>
      </c>
      <c r="AC29" s="7">
        <v>0.87551000714302063</v>
      </c>
      <c r="AD29" s="13">
        <v>2399</v>
      </c>
      <c r="AE29" s="7" t="s">
        <v>100</v>
      </c>
      <c r="AF29" s="7" t="s">
        <v>100</v>
      </c>
      <c r="AG29" s="7" t="e">
        <f t="shared" si="3"/>
        <v>#VALUE!</v>
      </c>
      <c r="AH29" s="7">
        <v>1170</v>
      </c>
      <c r="AI29" s="7">
        <f t="shared" si="10"/>
        <v>6</v>
      </c>
      <c r="AJ29">
        <v>2</v>
      </c>
      <c r="AK29">
        <v>2</v>
      </c>
      <c r="AL29" s="7">
        <f t="shared" si="11"/>
        <v>0.16666666666666666</v>
      </c>
      <c r="AM29" s="7">
        <f t="shared" si="11"/>
        <v>0.16666666666666666</v>
      </c>
      <c r="AN29" s="7">
        <f t="shared" si="11"/>
        <v>0.16666666666666666</v>
      </c>
      <c r="AO29" s="7">
        <f t="shared" si="11"/>
        <v>0.5</v>
      </c>
      <c r="AP29" s="6">
        <f t="shared" si="5"/>
        <v>1</v>
      </c>
      <c r="AQ29" s="6">
        <f t="shared" si="6"/>
        <v>1</v>
      </c>
      <c r="AR29" s="6">
        <f t="shared" si="7"/>
        <v>1</v>
      </c>
      <c r="AS29" s="6">
        <f t="shared" si="8"/>
        <v>3</v>
      </c>
      <c r="AT29" s="6">
        <v>61.927700042724609</v>
      </c>
      <c r="AU29" s="6">
        <v>34.136199951171875</v>
      </c>
      <c r="AV29" s="6">
        <v>124.62300109863281</v>
      </c>
      <c r="AW29" s="6">
        <v>169.10400390625</v>
      </c>
      <c r="AX29" s="6">
        <v>165.62399291992187</v>
      </c>
      <c r="AY29" s="6">
        <v>149.55499267578125</v>
      </c>
    </row>
    <row r="30" spans="1:61" x14ac:dyDescent="0.25">
      <c r="A30" s="7" t="s">
        <v>106</v>
      </c>
      <c r="B30" s="7" t="s">
        <v>108</v>
      </c>
      <c r="C30" s="23" t="s">
        <v>192</v>
      </c>
      <c r="D30" s="7">
        <v>2</v>
      </c>
      <c r="E30" s="6">
        <v>1</v>
      </c>
      <c r="F30" s="6">
        <v>3</v>
      </c>
      <c r="G30" s="6">
        <v>3</v>
      </c>
      <c r="H30" s="6">
        <v>1</v>
      </c>
      <c r="I30" s="6">
        <v>1</v>
      </c>
      <c r="J30" s="7">
        <f t="shared" si="0"/>
        <v>4</v>
      </c>
      <c r="K30" s="7">
        <v>2.27</v>
      </c>
      <c r="L30" s="7">
        <v>0</v>
      </c>
      <c r="M30" s="7">
        <v>1</v>
      </c>
      <c r="N30" s="7">
        <f t="shared" si="2"/>
        <v>1</v>
      </c>
      <c r="O30" s="7">
        <v>0</v>
      </c>
      <c r="P30" s="7">
        <v>1</v>
      </c>
      <c r="Q30" s="7">
        <v>797.28851318359375</v>
      </c>
      <c r="R30" s="7">
        <v>11.54925012588501</v>
      </c>
      <c r="S30" s="7">
        <v>15.56564998626709</v>
      </c>
      <c r="T30" s="7">
        <v>25.868650436401367</v>
      </c>
      <c r="U30" s="7">
        <v>5.4413399696350098</v>
      </c>
      <c r="V30" s="7">
        <v>7.2751750946044922</v>
      </c>
      <c r="W30" s="7">
        <v>11.365050315856934</v>
      </c>
      <c r="X30" s="7">
        <v>0.39189399778842926</v>
      </c>
      <c r="Y30" s="7">
        <v>0.48746950924396515</v>
      </c>
      <c r="Z30" s="7">
        <v>176.8070068359375</v>
      </c>
      <c r="AA30" s="7">
        <v>163.95449829101562</v>
      </c>
      <c r="AB30" s="7">
        <v>10.415199756622314</v>
      </c>
      <c r="AC30" s="7">
        <v>0.8994784951210022</v>
      </c>
      <c r="AD30" s="13">
        <v>1805</v>
      </c>
      <c r="AE30" s="7" t="s">
        <v>100</v>
      </c>
      <c r="AF30" s="7" t="s">
        <v>100</v>
      </c>
      <c r="AG30" s="7" t="e">
        <f t="shared" si="3"/>
        <v>#VALUE!</v>
      </c>
      <c r="AH30" s="7">
        <v>1000</v>
      </c>
      <c r="AI30" s="7">
        <f t="shared" si="10"/>
        <v>6</v>
      </c>
      <c r="AJ30">
        <v>2</v>
      </c>
      <c r="AK30">
        <v>2</v>
      </c>
      <c r="AL30" s="7">
        <f t="shared" si="11"/>
        <v>0</v>
      </c>
      <c r="AM30" s="7">
        <f t="shared" si="11"/>
        <v>0</v>
      </c>
      <c r="AN30" s="7">
        <f t="shared" si="11"/>
        <v>0.83333333333333337</v>
      </c>
      <c r="AO30" s="7">
        <f t="shared" si="11"/>
        <v>0.16666666666666666</v>
      </c>
      <c r="AP30" s="6">
        <f t="shared" si="5"/>
        <v>0</v>
      </c>
      <c r="AQ30" s="6">
        <f t="shared" si="6"/>
        <v>0</v>
      </c>
      <c r="AR30" s="6">
        <f t="shared" si="7"/>
        <v>5</v>
      </c>
      <c r="AS30" s="6">
        <f t="shared" si="8"/>
        <v>1</v>
      </c>
      <c r="AT30" s="6">
        <v>93.284202575683594</v>
      </c>
      <c r="AU30" s="6">
        <v>107.86699676513672</v>
      </c>
      <c r="AV30" s="6">
        <v>125.38500213623047</v>
      </c>
      <c r="AW30" s="6">
        <v>172.62800598144531</v>
      </c>
      <c r="AX30" s="6">
        <v>111.86399841308594</v>
      </c>
      <c r="AY30" s="6">
        <v>106.07700347900391</v>
      </c>
    </row>
    <row r="31" spans="1:61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3</v>
      </c>
      <c r="G31" s="6">
        <v>2</v>
      </c>
      <c r="H31" s="6">
        <v>1</v>
      </c>
      <c r="I31" s="6">
        <v>1</v>
      </c>
      <c r="J31" s="7">
        <f t="shared" si="0"/>
        <v>4</v>
      </c>
      <c r="K31" s="7">
        <v>3.2</v>
      </c>
      <c r="L31" s="7">
        <v>0</v>
      </c>
      <c r="M31" s="7">
        <v>2</v>
      </c>
      <c r="N31" s="7">
        <f t="shared" si="2"/>
        <v>2</v>
      </c>
      <c r="O31" s="7">
        <v>0</v>
      </c>
      <c r="P31" s="7">
        <v>0</v>
      </c>
      <c r="Q31" s="7">
        <v>904.24151611328125</v>
      </c>
      <c r="R31" s="7">
        <v>15.122499942779541</v>
      </c>
      <c r="S31" s="7">
        <v>17.467649459838867</v>
      </c>
      <c r="T31" s="7">
        <v>22.500900268554687</v>
      </c>
      <c r="U31" s="7">
        <v>7.2544701099395752</v>
      </c>
      <c r="V31" s="7">
        <v>8.1588349342346191</v>
      </c>
      <c r="W31" s="7">
        <v>9.949699878692627</v>
      </c>
      <c r="X31" s="7">
        <v>0.29291649162769318</v>
      </c>
      <c r="Y31" s="7">
        <v>0.35162851214408875</v>
      </c>
      <c r="Z31" s="7">
        <v>211.99600219726562</v>
      </c>
      <c r="AA31" s="7">
        <v>164.29349517822266</v>
      </c>
      <c r="AB31" s="7">
        <v>12.019899845123291</v>
      </c>
      <c r="AC31" s="7">
        <v>0.92779147624969482</v>
      </c>
      <c r="AD31" s="13">
        <v>2288</v>
      </c>
      <c r="AE31" s="7" t="s">
        <v>100</v>
      </c>
      <c r="AF31" s="7" t="s">
        <v>100</v>
      </c>
      <c r="AG31" s="7" t="e">
        <f t="shared" si="3"/>
        <v>#VALUE!</v>
      </c>
      <c r="AH31" s="7">
        <v>1060</v>
      </c>
      <c r="AI31" s="7">
        <f t="shared" si="10"/>
        <v>6</v>
      </c>
      <c r="AJ31">
        <v>2</v>
      </c>
      <c r="AK31">
        <v>2</v>
      </c>
      <c r="AL31" s="7">
        <f t="shared" si="11"/>
        <v>0</v>
      </c>
      <c r="AM31" s="7">
        <f t="shared" si="11"/>
        <v>0</v>
      </c>
      <c r="AN31" s="7">
        <f t="shared" si="11"/>
        <v>0.5</v>
      </c>
      <c r="AO31" s="7">
        <f t="shared" si="11"/>
        <v>0.5</v>
      </c>
      <c r="AP31" s="6">
        <f t="shared" si="5"/>
        <v>0</v>
      </c>
      <c r="AQ31" s="6">
        <f t="shared" si="6"/>
        <v>0</v>
      </c>
      <c r="AR31" s="6">
        <f t="shared" si="7"/>
        <v>3</v>
      </c>
      <c r="AS31" s="6">
        <f t="shared" si="8"/>
        <v>3</v>
      </c>
      <c r="AT31" s="6">
        <v>97.503799438476563</v>
      </c>
      <c r="AU31" s="6">
        <v>130.10099792480469</v>
      </c>
      <c r="AV31" s="6">
        <v>144.98599243164062</v>
      </c>
      <c r="AW31" s="6">
        <v>173.26800537109375</v>
      </c>
      <c r="AX31" s="6">
        <v>151.35499572753906</v>
      </c>
      <c r="AY31" s="6">
        <v>120.04299926757812</v>
      </c>
    </row>
    <row r="32" spans="1:61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3</v>
      </c>
      <c r="G32" s="6">
        <v>2</v>
      </c>
      <c r="H32" s="6">
        <v>1</v>
      </c>
      <c r="I32" s="6">
        <v>1</v>
      </c>
      <c r="J32" s="7">
        <f t="shared" si="0"/>
        <v>4</v>
      </c>
      <c r="K32" s="7">
        <v>4.47</v>
      </c>
      <c r="L32" s="7">
        <v>2</v>
      </c>
      <c r="M32" s="7">
        <v>2</v>
      </c>
      <c r="N32" s="7">
        <f t="shared" si="2"/>
        <v>4</v>
      </c>
      <c r="O32" s="7">
        <v>0</v>
      </c>
      <c r="P32" s="7">
        <v>1</v>
      </c>
      <c r="Q32" s="7">
        <v>875.10598754882812</v>
      </c>
      <c r="R32" s="7">
        <v>13.598999977111816</v>
      </c>
      <c r="S32" s="7">
        <v>14.769750118255615</v>
      </c>
      <c r="T32" s="7">
        <v>23.053349494934082</v>
      </c>
      <c r="U32" s="7">
        <v>6.4095349311828613</v>
      </c>
      <c r="V32" s="7">
        <v>7.2804601192474365</v>
      </c>
      <c r="W32" s="7">
        <v>11.431699752807617</v>
      </c>
      <c r="X32" s="7">
        <v>0.31919550895690918</v>
      </c>
      <c r="Y32" s="7">
        <v>0.55866250395774841</v>
      </c>
      <c r="Z32" s="7">
        <v>169.18000030517578</v>
      </c>
      <c r="AA32" s="7">
        <v>257.21951293945312</v>
      </c>
      <c r="AB32" s="7">
        <v>19.933699607849121</v>
      </c>
      <c r="AC32" s="7">
        <v>0.92849650979042053</v>
      </c>
      <c r="AD32" s="13">
        <v>2186</v>
      </c>
      <c r="AE32" s="7" t="s">
        <v>100</v>
      </c>
      <c r="AF32" s="7" t="s">
        <v>100</v>
      </c>
      <c r="AG32" s="7" t="e">
        <f t="shared" si="3"/>
        <v>#VALUE!</v>
      </c>
      <c r="AH32" s="7">
        <v>1074</v>
      </c>
      <c r="AI32" s="7">
        <f t="shared" si="10"/>
        <v>10</v>
      </c>
      <c r="AJ32">
        <v>2</v>
      </c>
      <c r="AK32">
        <v>1</v>
      </c>
      <c r="AL32" s="7">
        <f t="shared" si="11"/>
        <v>0</v>
      </c>
      <c r="AM32" s="7">
        <f t="shared" si="11"/>
        <v>0.4</v>
      </c>
      <c r="AN32" s="7">
        <f t="shared" si="11"/>
        <v>0.5</v>
      </c>
      <c r="AO32" s="7">
        <f t="shared" si="11"/>
        <v>0.1</v>
      </c>
      <c r="AP32" s="6">
        <f t="shared" si="5"/>
        <v>0</v>
      </c>
      <c r="AQ32" s="6">
        <f t="shared" si="6"/>
        <v>4</v>
      </c>
      <c r="AR32" s="6">
        <f t="shared" si="7"/>
        <v>5</v>
      </c>
      <c r="AS32" s="6">
        <f t="shared" si="8"/>
        <v>1</v>
      </c>
      <c r="AT32" s="6">
        <v>89.205101013183594</v>
      </c>
      <c r="AU32" s="6">
        <v>74.353599548339844</v>
      </c>
      <c r="AV32" s="6">
        <v>89.337997436523438</v>
      </c>
      <c r="AW32" s="6">
        <v>123.31199645996094</v>
      </c>
      <c r="AX32" s="6">
        <v>115.39700317382812</v>
      </c>
      <c r="AY32" s="6">
        <v>132.04100036621094</v>
      </c>
      <c r="AZ32" s="6">
        <v>179.03700256347656</v>
      </c>
      <c r="BA32" s="6">
        <v>134.24600219726562</v>
      </c>
      <c r="BB32" s="6">
        <v>70.821701049804687</v>
      </c>
      <c r="BC32" s="6">
        <v>114.17800140380859</v>
      </c>
    </row>
    <row r="33" spans="1:54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3</v>
      </c>
      <c r="G33" s="6">
        <v>2</v>
      </c>
      <c r="H33" s="6">
        <v>1</v>
      </c>
      <c r="I33" s="6">
        <v>1</v>
      </c>
      <c r="J33" s="7">
        <f t="shared" si="0"/>
        <v>4</v>
      </c>
      <c r="K33" s="7">
        <v>2.2799999999999998</v>
      </c>
      <c r="L33" s="7">
        <v>0</v>
      </c>
      <c r="M33" s="7">
        <v>0</v>
      </c>
      <c r="N33" s="7">
        <f>L33+M33</f>
        <v>0</v>
      </c>
      <c r="O33" s="7">
        <v>0</v>
      </c>
      <c r="P33" s="7">
        <v>0</v>
      </c>
      <c r="Q33" s="7">
        <v>918.92300415039062</v>
      </c>
      <c r="R33" s="7">
        <v>13.844850063323975</v>
      </c>
      <c r="S33" s="7">
        <v>17.020649909973145</v>
      </c>
      <c r="T33" s="7">
        <v>23.766599655151367</v>
      </c>
      <c r="U33" s="7">
        <v>6.8528251647949219</v>
      </c>
      <c r="V33" s="7">
        <v>8.3300752639770508</v>
      </c>
      <c r="W33" s="7">
        <v>10.314019680023193</v>
      </c>
      <c r="X33" s="7">
        <v>0.36746449768543243</v>
      </c>
      <c r="Y33" s="7">
        <v>0.36473649740219116</v>
      </c>
      <c r="Z33" s="7">
        <v>159.22299957275391</v>
      </c>
      <c r="AA33" s="7">
        <v>203.63500213623047</v>
      </c>
      <c r="AB33" s="7">
        <v>41.259450912475586</v>
      </c>
      <c r="AC33" s="7">
        <v>0.9400475025177002</v>
      </c>
      <c r="AD33" s="13">
        <v>2386</v>
      </c>
      <c r="AE33" s="7" t="s">
        <v>100</v>
      </c>
      <c r="AF33" s="7" t="s">
        <v>100</v>
      </c>
      <c r="AG33" s="7" t="e">
        <f t="shared" si="3"/>
        <v>#VALUE!</v>
      </c>
      <c r="AH33" s="7">
        <v>866</v>
      </c>
      <c r="AI33" s="7">
        <f t="shared" si="10"/>
        <v>9</v>
      </c>
      <c r="AJ33">
        <v>2</v>
      </c>
      <c r="AK33">
        <v>2</v>
      </c>
      <c r="AL33" s="7">
        <f t="shared" si="11"/>
        <v>0</v>
      </c>
      <c r="AM33" s="7">
        <f t="shared" si="11"/>
        <v>0.22222222222222221</v>
      </c>
      <c r="AN33" s="7">
        <f t="shared" si="11"/>
        <v>0.22222222222222221</v>
      </c>
      <c r="AO33" s="7">
        <f t="shared" si="11"/>
        <v>0.55555555555555558</v>
      </c>
      <c r="AP33" s="6">
        <f t="shared" si="5"/>
        <v>0</v>
      </c>
      <c r="AQ33" s="6">
        <f t="shared" si="6"/>
        <v>2</v>
      </c>
      <c r="AR33" s="6">
        <f t="shared" si="7"/>
        <v>2</v>
      </c>
      <c r="AS33" s="6">
        <f t="shared" si="8"/>
        <v>5</v>
      </c>
      <c r="AT33" s="6">
        <v>97.955703735351563</v>
      </c>
      <c r="AU33" s="6">
        <v>52.186500549316406</v>
      </c>
      <c r="AV33" s="6">
        <v>65.994102478027344</v>
      </c>
      <c r="AW33" s="6">
        <v>144.52799987792969</v>
      </c>
      <c r="AX33" s="6">
        <v>144.10499572753906</v>
      </c>
      <c r="AY33" s="6">
        <v>162.35400390625</v>
      </c>
      <c r="AZ33" s="6">
        <v>130.71000671386719</v>
      </c>
      <c r="BA33" s="6">
        <v>155.10200500488281</v>
      </c>
      <c r="BB33" s="6">
        <v>142.71400451660156</v>
      </c>
    </row>
    <row r="34" spans="1:54" x14ac:dyDescent="0.25">
      <c r="AD34" s="13"/>
    </row>
    <row r="35" spans="1:54" x14ac:dyDescent="0.25">
      <c r="E35" s="6">
        <f>SUMIF(E3:E33,1)</f>
        <v>10</v>
      </c>
      <c r="G35" s="6">
        <f>SUMIF(G3:G33,1)</f>
        <v>4</v>
      </c>
      <c r="AD35" s="13"/>
      <c r="AG35" s="15" t="s">
        <v>206</v>
      </c>
      <c r="AH35" s="15">
        <f>AVERAGE(AH3,AH4,AH12,AH13,AH14,AH18,AH19,AH23,AH24,AH26)</f>
        <v>846.6</v>
      </c>
    </row>
    <row r="36" spans="1:54" x14ac:dyDescent="0.25">
      <c r="E36" s="6">
        <f>SUMIF(E4:E34,2)/2</f>
        <v>12</v>
      </c>
      <c r="G36" s="6">
        <f>SUMIF(G4:G34,2)/2</f>
        <v>14</v>
      </c>
      <c r="AD36" s="13"/>
      <c r="AG36" s="15" t="s">
        <v>207</v>
      </c>
      <c r="AH36" s="15">
        <f>AVERAGE(AH5,AH6,AH7,AH8,AH9,AH10,AH11,AH15,AH16,AH17,AH20,AH21,AH22,AH25,AH27,AH28,AH29,AH30,AH31,AH32,AH33)</f>
        <v>940.71428571428567</v>
      </c>
    </row>
    <row r="37" spans="1:54" x14ac:dyDescent="0.25">
      <c r="B37" s="24" t="s">
        <v>147</v>
      </c>
      <c r="E37" s="6">
        <f>SUMIF(E5:E35,3)/3</f>
        <v>7</v>
      </c>
      <c r="G37" s="6">
        <f>SUMIF(G5:G35,3)/3</f>
        <v>11</v>
      </c>
      <c r="AD37" s="13"/>
    </row>
    <row r="38" spans="1:54" x14ac:dyDescent="0.25">
      <c r="B38" s="23" t="s">
        <v>148</v>
      </c>
      <c r="AD38" s="13"/>
    </row>
    <row r="39" spans="1:54" x14ac:dyDescent="0.25">
      <c r="A39" s="25" t="s">
        <v>114</v>
      </c>
      <c r="B39" s="25">
        <v>1</v>
      </c>
      <c r="C39" s="25" t="s">
        <v>149</v>
      </c>
      <c r="AD39" s="13"/>
    </row>
    <row r="40" spans="1:54" x14ac:dyDescent="0.25">
      <c r="A40" s="25" t="s">
        <v>114</v>
      </c>
      <c r="B40" s="25">
        <v>2</v>
      </c>
      <c r="C40" s="25" t="s">
        <v>150</v>
      </c>
      <c r="AD40" s="13"/>
    </row>
    <row r="41" spans="1:54" x14ac:dyDescent="0.25">
      <c r="A41" s="25" t="s">
        <v>114</v>
      </c>
      <c r="B41" s="25">
        <v>3</v>
      </c>
      <c r="C41" s="25" t="s">
        <v>151</v>
      </c>
      <c r="AD41" s="13"/>
    </row>
    <row r="42" spans="1:54" x14ac:dyDescent="0.25">
      <c r="AD42" s="13"/>
    </row>
    <row r="43" spans="1:54" x14ac:dyDescent="0.25">
      <c r="AD43" s="13"/>
    </row>
    <row r="45" spans="1:54" x14ac:dyDescent="0.25">
      <c r="AF45" s="7" t="s">
        <v>210</v>
      </c>
      <c r="AG45" s="7">
        <v>1</v>
      </c>
      <c r="AH45" s="7">
        <f>AVERAGE(AH5,AH8,AH20,AH21,AH22,AH25,AH30,AH29,AH31,AH33)</f>
        <v>930.1</v>
      </c>
      <c r="AI45" s="13">
        <f>AVERAGE(AI5,AI8,AI20,AI21,AI22,AI25,AI30,AI29,AI31,AI33)</f>
        <v>7.4</v>
      </c>
    </row>
    <row r="46" spans="1:54" x14ac:dyDescent="0.25">
      <c r="AF46" s="7" t="s">
        <v>210</v>
      </c>
      <c r="AG46" s="7">
        <v>3</v>
      </c>
      <c r="AH46" s="7">
        <f>AVERAGE(AH3,AH4,AH12,AH13,AH14,AH18,AH19,AH23,AH24)</f>
        <v>821.77777777777783</v>
      </c>
      <c r="AI46" s="13">
        <f>AVERAGE(AI3,AI4,AI12,AI13,AI14,AI18,AI19,AI23,AI24)</f>
        <v>10.111111111111111</v>
      </c>
    </row>
    <row r="47" spans="1:54" x14ac:dyDescent="0.25">
      <c r="AF47" s="7" t="s">
        <v>211</v>
      </c>
      <c r="AG47" s="7">
        <v>2</v>
      </c>
      <c r="AH47" s="7">
        <f>AVERAGE(AH6,AH7,AH9,AH10,AH11,AH15,AH16,AH17,AH26,AH27,AH28,AH32)</f>
        <v>960.33333333333337</v>
      </c>
      <c r="AI47" s="13">
        <f>AVERAGE(AI6,AI7,AI9,AI10,AI11,AI15,AI16,AI17,AI26,AI27,AI28,AI32)</f>
        <v>8.4166666666666661</v>
      </c>
    </row>
  </sheetData>
  <autoFilter ref="A1:BM43"/>
  <pageMargins left="0.7" right="0.7" top="0.75" bottom="0.75" header="0.3" footer="0.3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4" workbookViewId="0">
      <selection activeCell="D5" sqref="D5"/>
    </sheetView>
  </sheetViews>
  <sheetFormatPr defaultRowHeight="15" x14ac:dyDescent="0.25"/>
  <cols>
    <col min="1" max="1" width="12.140625" customWidth="1"/>
    <col min="2" max="2" width="26.140625" bestFit="1" customWidth="1"/>
    <col min="3" max="3" width="12" hidden="1" customWidth="1"/>
    <col min="4" max="4" width="21.5703125" bestFit="1" customWidth="1"/>
    <col min="5" max="5" width="34.7109375" bestFit="1" customWidth="1"/>
    <col min="6" max="6" width="37" bestFit="1" customWidth="1"/>
    <col min="7" max="8" width="7.42578125" customWidth="1"/>
    <col min="9" max="9" width="12.28515625" customWidth="1"/>
  </cols>
  <sheetData>
    <row r="1" spans="1:10" s="36" customFormat="1" ht="69.75" customHeight="1" x14ac:dyDescent="0.25">
      <c r="B1" s="36" t="s">
        <v>203</v>
      </c>
      <c r="D1" s="36" t="s">
        <v>200</v>
      </c>
      <c r="E1" s="36" t="s">
        <v>201</v>
      </c>
      <c r="F1" s="36" t="s">
        <v>202</v>
      </c>
    </row>
    <row r="2" spans="1:10" x14ac:dyDescent="0.25">
      <c r="A2" s="11" t="s">
        <v>117</v>
      </c>
      <c r="B2" s="35" t="s">
        <v>198</v>
      </c>
      <c r="C2" s="28" t="s">
        <v>190</v>
      </c>
      <c r="D2" s="29" t="s">
        <v>199</v>
      </c>
      <c r="E2" s="29" t="s">
        <v>196</v>
      </c>
      <c r="F2" s="29" t="s">
        <v>197</v>
      </c>
      <c r="G2" s="29" t="s">
        <v>73</v>
      </c>
      <c r="H2" s="29" t="s">
        <v>74</v>
      </c>
      <c r="I2" s="29" t="s">
        <v>71</v>
      </c>
      <c r="J2" s="33" t="s">
        <v>191</v>
      </c>
    </row>
    <row r="3" spans="1:10" x14ac:dyDescent="0.25">
      <c r="A3" t="s">
        <v>131</v>
      </c>
      <c r="B3">
        <v>2</v>
      </c>
      <c r="C3" s="30" t="s">
        <v>131</v>
      </c>
      <c r="D3" s="30">
        <v>2</v>
      </c>
      <c r="E3" s="30">
        <v>2</v>
      </c>
      <c r="F3" s="30">
        <v>2</v>
      </c>
      <c r="G3" s="30">
        <v>1</v>
      </c>
      <c r="H3" s="30">
        <v>1</v>
      </c>
      <c r="I3" s="30">
        <v>4</v>
      </c>
      <c r="J3" s="34">
        <v>1</v>
      </c>
    </row>
    <row r="4" spans="1:10" x14ac:dyDescent="0.25">
      <c r="A4" t="s">
        <v>141</v>
      </c>
      <c r="B4">
        <v>1</v>
      </c>
      <c r="C4" s="30" t="s">
        <v>141</v>
      </c>
      <c r="D4" s="30">
        <v>2</v>
      </c>
      <c r="E4" s="30">
        <v>1</v>
      </c>
      <c r="F4" s="30">
        <v>1</v>
      </c>
      <c r="G4" s="30">
        <v>1</v>
      </c>
      <c r="H4" s="30">
        <v>1</v>
      </c>
      <c r="I4" s="30">
        <v>4</v>
      </c>
      <c r="J4" s="34">
        <v>1</v>
      </c>
    </row>
    <row r="5" spans="1:10" x14ac:dyDescent="0.25">
      <c r="A5" t="s">
        <v>143</v>
      </c>
      <c r="B5">
        <v>1</v>
      </c>
      <c r="C5" s="30" t="s">
        <v>143</v>
      </c>
      <c r="D5" s="30">
        <v>1</v>
      </c>
      <c r="E5" s="30">
        <v>3</v>
      </c>
      <c r="F5" s="30">
        <v>1</v>
      </c>
      <c r="G5" s="30">
        <v>1</v>
      </c>
      <c r="H5" s="30">
        <v>1</v>
      </c>
      <c r="I5" s="30">
        <v>4</v>
      </c>
      <c r="J5" s="34">
        <v>1</v>
      </c>
    </row>
    <row r="6" spans="1:10" x14ac:dyDescent="0.25">
      <c r="A6" t="s">
        <v>120</v>
      </c>
      <c r="B6">
        <v>1</v>
      </c>
      <c r="C6" s="30" t="s">
        <v>120</v>
      </c>
      <c r="D6" s="30">
        <v>2</v>
      </c>
      <c r="E6" s="30">
        <v>3</v>
      </c>
      <c r="F6" s="30">
        <v>1</v>
      </c>
      <c r="G6" s="30">
        <v>1</v>
      </c>
      <c r="H6" s="30">
        <v>1</v>
      </c>
      <c r="I6" s="30">
        <v>4</v>
      </c>
      <c r="J6" s="34">
        <v>1</v>
      </c>
    </row>
    <row r="7" spans="1:10" x14ac:dyDescent="0.25">
      <c r="A7" t="s">
        <v>144</v>
      </c>
      <c r="B7">
        <v>2</v>
      </c>
      <c r="C7" s="30" t="s">
        <v>144</v>
      </c>
      <c r="D7" s="30">
        <v>1</v>
      </c>
      <c r="E7" s="30">
        <v>3</v>
      </c>
      <c r="F7" s="30">
        <v>2</v>
      </c>
      <c r="G7" s="30">
        <v>1</v>
      </c>
      <c r="H7" s="30">
        <v>1</v>
      </c>
      <c r="I7" s="30">
        <v>4</v>
      </c>
      <c r="J7" s="34">
        <v>1</v>
      </c>
    </row>
    <row r="8" spans="1:10" x14ac:dyDescent="0.25">
      <c r="A8" t="s">
        <v>138</v>
      </c>
      <c r="B8">
        <v>1</v>
      </c>
      <c r="C8" s="30" t="s">
        <v>138</v>
      </c>
      <c r="D8" s="30">
        <v>3</v>
      </c>
      <c r="E8" s="30">
        <v>3</v>
      </c>
      <c r="F8" s="30">
        <v>2</v>
      </c>
      <c r="G8" s="30">
        <v>1</v>
      </c>
      <c r="H8" s="30">
        <v>0</v>
      </c>
      <c r="I8" s="30">
        <v>3</v>
      </c>
      <c r="J8" s="34">
        <v>1</v>
      </c>
    </row>
    <row r="9" spans="1:10" x14ac:dyDescent="0.25">
      <c r="A9" t="s">
        <v>128</v>
      </c>
      <c r="B9">
        <v>2</v>
      </c>
      <c r="C9" s="30" t="s">
        <v>128</v>
      </c>
      <c r="D9" s="30">
        <v>2</v>
      </c>
      <c r="E9" s="30">
        <v>3</v>
      </c>
      <c r="F9" s="30">
        <v>2</v>
      </c>
      <c r="G9" s="30">
        <v>1</v>
      </c>
      <c r="H9" s="30">
        <v>1</v>
      </c>
      <c r="I9" s="30">
        <v>4</v>
      </c>
      <c r="J9" s="34">
        <v>1</v>
      </c>
    </row>
    <row r="10" spans="1:10" x14ac:dyDescent="0.25">
      <c r="A10" t="s">
        <v>132</v>
      </c>
      <c r="B10">
        <v>2</v>
      </c>
      <c r="C10" s="30" t="s">
        <v>132</v>
      </c>
      <c r="D10" s="30">
        <v>3</v>
      </c>
      <c r="E10" s="30">
        <v>2</v>
      </c>
      <c r="F10" s="30">
        <v>2</v>
      </c>
      <c r="G10" s="30">
        <v>1</v>
      </c>
      <c r="H10" s="30">
        <v>0</v>
      </c>
      <c r="I10" s="30">
        <v>3</v>
      </c>
      <c r="J10" s="34">
        <v>1</v>
      </c>
    </row>
    <row r="11" spans="1:10" x14ac:dyDescent="0.25">
      <c r="A11" t="s">
        <v>142</v>
      </c>
      <c r="B11">
        <v>2</v>
      </c>
      <c r="C11" s="30" t="s">
        <v>142</v>
      </c>
      <c r="D11" s="30">
        <v>2</v>
      </c>
      <c r="E11" s="30">
        <v>3</v>
      </c>
      <c r="F11" s="30">
        <v>3</v>
      </c>
      <c r="G11" s="30">
        <v>1</v>
      </c>
      <c r="H11" s="30">
        <v>1</v>
      </c>
      <c r="I11" s="30">
        <v>4</v>
      </c>
      <c r="J11" s="34">
        <v>1</v>
      </c>
    </row>
    <row r="12" spans="1:10" x14ac:dyDescent="0.25">
      <c r="A12" t="s">
        <v>192</v>
      </c>
      <c r="B12">
        <v>1</v>
      </c>
      <c r="C12" s="30" t="s">
        <v>192</v>
      </c>
      <c r="D12" s="30">
        <v>1</v>
      </c>
      <c r="E12" s="30">
        <v>3</v>
      </c>
      <c r="F12" s="30">
        <v>3</v>
      </c>
      <c r="G12" s="30">
        <v>1</v>
      </c>
      <c r="H12" s="30">
        <v>1</v>
      </c>
      <c r="I12" s="30">
        <v>4</v>
      </c>
      <c r="J12" s="34">
        <v>1</v>
      </c>
    </row>
    <row r="13" spans="1:10" x14ac:dyDescent="0.25">
      <c r="A13" t="s">
        <v>121</v>
      </c>
      <c r="B13">
        <v>2</v>
      </c>
      <c r="C13" s="30" t="s">
        <v>121</v>
      </c>
      <c r="D13" s="30">
        <v>2</v>
      </c>
      <c r="E13" s="30">
        <v>3</v>
      </c>
      <c r="F13" s="30">
        <v>1</v>
      </c>
      <c r="G13" s="30">
        <v>1</v>
      </c>
      <c r="H13" s="30">
        <v>1</v>
      </c>
      <c r="I13" s="30">
        <v>4</v>
      </c>
      <c r="J13" s="34">
        <v>1</v>
      </c>
    </row>
    <row r="14" spans="1:10" x14ac:dyDescent="0.25">
      <c r="A14" t="s">
        <v>145</v>
      </c>
      <c r="B14">
        <v>1</v>
      </c>
      <c r="C14" s="30" t="s">
        <v>145</v>
      </c>
      <c r="D14" s="30">
        <v>2</v>
      </c>
      <c r="E14" s="30">
        <v>3</v>
      </c>
      <c r="F14" s="30">
        <v>2</v>
      </c>
      <c r="G14" s="30">
        <v>1</v>
      </c>
      <c r="H14" s="30">
        <v>1</v>
      </c>
      <c r="I14" s="30">
        <v>4</v>
      </c>
      <c r="J14" s="34">
        <v>1</v>
      </c>
    </row>
    <row r="15" spans="1:10" x14ac:dyDescent="0.25">
      <c r="A15" t="s">
        <v>139</v>
      </c>
      <c r="B15">
        <v>1</v>
      </c>
      <c r="C15" s="30" t="s">
        <v>139</v>
      </c>
      <c r="D15" s="30">
        <v>1</v>
      </c>
      <c r="E15" s="30">
        <v>3</v>
      </c>
      <c r="F15" s="30">
        <v>2</v>
      </c>
      <c r="G15" s="30">
        <v>1</v>
      </c>
      <c r="H15" s="30">
        <v>1</v>
      </c>
      <c r="I15" s="30">
        <v>4</v>
      </c>
      <c r="J15" s="34">
        <v>1</v>
      </c>
    </row>
    <row r="16" spans="1:10" x14ac:dyDescent="0.25">
      <c r="A16" t="s">
        <v>122</v>
      </c>
      <c r="B16">
        <v>1</v>
      </c>
      <c r="C16" s="30" t="s">
        <v>122</v>
      </c>
      <c r="D16" s="30">
        <v>1</v>
      </c>
      <c r="E16" s="30">
        <v>3</v>
      </c>
      <c r="F16" s="30">
        <v>3</v>
      </c>
      <c r="G16" s="30">
        <v>1</v>
      </c>
      <c r="H16" s="30">
        <v>1</v>
      </c>
      <c r="I16" s="30">
        <v>4</v>
      </c>
      <c r="J16" s="34">
        <v>1</v>
      </c>
    </row>
    <row r="17" spans="1:10" x14ac:dyDescent="0.25">
      <c r="A17" t="s">
        <v>129</v>
      </c>
      <c r="B17">
        <v>2</v>
      </c>
      <c r="C17" s="30" t="s">
        <v>129</v>
      </c>
      <c r="D17" s="30">
        <v>2</v>
      </c>
      <c r="E17" s="30">
        <v>3</v>
      </c>
      <c r="F17" s="30">
        <v>2</v>
      </c>
      <c r="G17" s="30">
        <v>1</v>
      </c>
      <c r="H17" s="30">
        <v>1</v>
      </c>
      <c r="I17" s="30">
        <v>4</v>
      </c>
      <c r="J17" s="34">
        <v>1</v>
      </c>
    </row>
    <row r="18" spans="1:10" x14ac:dyDescent="0.25">
      <c r="A18" t="s">
        <v>152</v>
      </c>
      <c r="B18">
        <v>1</v>
      </c>
      <c r="C18" s="30" t="s">
        <v>152</v>
      </c>
      <c r="D18" s="30">
        <v>3</v>
      </c>
      <c r="E18" s="30">
        <v>2</v>
      </c>
      <c r="F18" s="30">
        <v>2</v>
      </c>
      <c r="G18" s="30">
        <v>1</v>
      </c>
      <c r="H18" s="30">
        <v>0</v>
      </c>
      <c r="I18" s="30">
        <v>3</v>
      </c>
      <c r="J18" s="34">
        <v>1</v>
      </c>
    </row>
    <row r="19" spans="1:10" x14ac:dyDescent="0.25">
      <c r="A19" t="s">
        <v>133</v>
      </c>
      <c r="B19">
        <v>1</v>
      </c>
      <c r="C19" s="30" t="s">
        <v>133</v>
      </c>
      <c r="D19" s="30">
        <v>3</v>
      </c>
      <c r="E19" s="30">
        <v>3</v>
      </c>
      <c r="F19" s="30">
        <v>3</v>
      </c>
      <c r="G19" s="30">
        <v>1</v>
      </c>
      <c r="H19" s="30">
        <v>0</v>
      </c>
      <c r="I19" s="30">
        <v>3</v>
      </c>
      <c r="J19" s="34">
        <v>1</v>
      </c>
    </row>
    <row r="20" spans="1:10" x14ac:dyDescent="0.25">
      <c r="A20" t="s">
        <v>140</v>
      </c>
      <c r="B20">
        <v>1</v>
      </c>
      <c r="C20" s="30" t="s">
        <v>140</v>
      </c>
      <c r="D20" s="30">
        <v>2</v>
      </c>
      <c r="E20" s="30">
        <v>3</v>
      </c>
      <c r="F20" s="30">
        <v>2</v>
      </c>
      <c r="G20" s="30">
        <v>1</v>
      </c>
      <c r="H20" s="30">
        <v>0</v>
      </c>
      <c r="I20" s="30">
        <v>3</v>
      </c>
      <c r="J20" s="34">
        <v>1</v>
      </c>
    </row>
    <row r="21" spans="1:10" x14ac:dyDescent="0.25">
      <c r="A21" t="s">
        <v>123</v>
      </c>
      <c r="B21">
        <v>1</v>
      </c>
      <c r="C21" s="30" t="s">
        <v>123</v>
      </c>
      <c r="D21" s="30">
        <v>2</v>
      </c>
      <c r="E21" s="30">
        <v>3</v>
      </c>
      <c r="F21" s="30">
        <v>3</v>
      </c>
      <c r="G21" s="30">
        <v>1</v>
      </c>
      <c r="H21" s="30">
        <v>1</v>
      </c>
      <c r="I21" s="30">
        <v>4</v>
      </c>
      <c r="J21" s="34">
        <v>1</v>
      </c>
    </row>
    <row r="22" spans="1:10" x14ac:dyDescent="0.25">
      <c r="A22" t="s">
        <v>195</v>
      </c>
      <c r="B22">
        <v>1</v>
      </c>
      <c r="C22" s="30" t="s">
        <v>195</v>
      </c>
      <c r="D22" s="30">
        <v>3</v>
      </c>
      <c r="E22" s="30">
        <v>2</v>
      </c>
      <c r="F22" s="30">
        <v>2</v>
      </c>
      <c r="G22" s="30">
        <v>1</v>
      </c>
      <c r="H22" s="30">
        <v>0</v>
      </c>
      <c r="I22" s="30">
        <v>3</v>
      </c>
      <c r="J22" s="34">
        <v>1</v>
      </c>
    </row>
    <row r="23" spans="1:10" x14ac:dyDescent="0.25">
      <c r="A23" t="s">
        <v>118</v>
      </c>
      <c r="B23">
        <v>1</v>
      </c>
      <c r="C23" s="30" t="s">
        <v>118</v>
      </c>
      <c r="D23" s="30">
        <v>1</v>
      </c>
      <c r="E23" s="30">
        <v>3</v>
      </c>
      <c r="F23" s="30">
        <v>3</v>
      </c>
      <c r="G23" s="30">
        <v>1</v>
      </c>
      <c r="H23" s="30">
        <v>1</v>
      </c>
      <c r="I23" s="30">
        <v>4</v>
      </c>
      <c r="J23" s="34">
        <v>1</v>
      </c>
    </row>
    <row r="24" spans="1:10" x14ac:dyDescent="0.25">
      <c r="A24" t="s">
        <v>134</v>
      </c>
      <c r="B24">
        <v>2</v>
      </c>
      <c r="C24" s="30" t="s">
        <v>134</v>
      </c>
      <c r="D24" s="30">
        <v>1</v>
      </c>
      <c r="E24" s="30">
        <v>3</v>
      </c>
      <c r="F24" s="30">
        <v>2</v>
      </c>
      <c r="G24" s="30">
        <v>1</v>
      </c>
      <c r="H24" s="30">
        <v>1</v>
      </c>
      <c r="I24" s="30">
        <v>4</v>
      </c>
      <c r="J24" s="34">
        <v>1</v>
      </c>
    </row>
    <row r="25" spans="1:10" x14ac:dyDescent="0.25">
      <c r="A25" t="s">
        <v>146</v>
      </c>
      <c r="B25">
        <v>1</v>
      </c>
      <c r="C25" s="30" t="s">
        <v>146</v>
      </c>
      <c r="D25" s="30">
        <v>1</v>
      </c>
      <c r="E25" s="30">
        <v>3</v>
      </c>
      <c r="F25" s="30">
        <v>2</v>
      </c>
      <c r="G25" s="30">
        <v>1</v>
      </c>
      <c r="H25" s="30">
        <v>1</v>
      </c>
      <c r="I25" s="30">
        <v>4</v>
      </c>
      <c r="J25" s="34">
        <v>1</v>
      </c>
    </row>
    <row r="26" spans="1:10" x14ac:dyDescent="0.25">
      <c r="A26" t="s">
        <v>124</v>
      </c>
      <c r="B26">
        <v>1</v>
      </c>
      <c r="C26" s="30" t="s">
        <v>124</v>
      </c>
      <c r="D26" s="30">
        <v>2</v>
      </c>
      <c r="E26" s="30">
        <v>3</v>
      </c>
      <c r="F26" s="30">
        <v>3</v>
      </c>
      <c r="G26" s="30">
        <v>1</v>
      </c>
      <c r="H26" s="30">
        <v>1</v>
      </c>
      <c r="I26" s="30">
        <v>4</v>
      </c>
      <c r="J26" s="34">
        <v>1</v>
      </c>
    </row>
    <row r="27" spans="1:10" x14ac:dyDescent="0.25">
      <c r="A27" t="s">
        <v>130</v>
      </c>
      <c r="B27">
        <v>2</v>
      </c>
      <c r="C27" s="30" t="s">
        <v>130</v>
      </c>
      <c r="D27" s="30">
        <v>3</v>
      </c>
      <c r="E27" s="30">
        <v>3</v>
      </c>
      <c r="F27" s="30">
        <v>3</v>
      </c>
      <c r="G27" s="30">
        <v>1</v>
      </c>
      <c r="H27" s="30">
        <v>0</v>
      </c>
      <c r="I27" s="30">
        <v>3</v>
      </c>
      <c r="J27" s="34">
        <v>1</v>
      </c>
    </row>
    <row r="28" spans="1:10" x14ac:dyDescent="0.25">
      <c r="A28" t="s">
        <v>119</v>
      </c>
      <c r="B28">
        <v>1</v>
      </c>
      <c r="C28" s="30" t="s">
        <v>119</v>
      </c>
      <c r="D28" s="30">
        <v>3</v>
      </c>
      <c r="E28" s="30">
        <v>3</v>
      </c>
      <c r="F28" s="30">
        <v>3</v>
      </c>
      <c r="G28" s="30">
        <v>1</v>
      </c>
      <c r="H28" s="30">
        <v>0</v>
      </c>
      <c r="I28" s="30">
        <v>3</v>
      </c>
      <c r="J28" s="34">
        <v>1</v>
      </c>
    </row>
    <row r="29" spans="1:10" x14ac:dyDescent="0.25">
      <c r="A29" t="s">
        <v>135</v>
      </c>
      <c r="B29">
        <v>2</v>
      </c>
      <c r="C29" s="30" t="s">
        <v>135</v>
      </c>
      <c r="D29" s="30">
        <v>1</v>
      </c>
      <c r="E29" s="30">
        <v>3</v>
      </c>
      <c r="F29" s="30">
        <v>3</v>
      </c>
      <c r="G29" s="30">
        <v>1</v>
      </c>
      <c r="H29" s="30">
        <v>1</v>
      </c>
      <c r="I29" s="30">
        <v>4</v>
      </c>
      <c r="J29" s="34">
        <v>1</v>
      </c>
    </row>
    <row r="30" spans="1:10" x14ac:dyDescent="0.25">
      <c r="A30" t="s">
        <v>125</v>
      </c>
      <c r="B30">
        <v>1</v>
      </c>
      <c r="C30" s="30" t="s">
        <v>125</v>
      </c>
      <c r="D30" s="30">
        <v>2</v>
      </c>
      <c r="E30" s="30">
        <v>3</v>
      </c>
      <c r="F30" s="30">
        <v>3</v>
      </c>
      <c r="G30" s="30">
        <v>1</v>
      </c>
      <c r="H30" s="30">
        <v>1</v>
      </c>
      <c r="I30" s="30">
        <v>4</v>
      </c>
      <c r="J30" s="34">
        <v>1</v>
      </c>
    </row>
    <row r="31" spans="1:10" x14ac:dyDescent="0.25">
      <c r="A31" t="s">
        <v>136</v>
      </c>
      <c r="B31">
        <v>2</v>
      </c>
      <c r="C31" s="30" t="s">
        <v>136</v>
      </c>
      <c r="D31" s="30">
        <v>1</v>
      </c>
      <c r="E31" s="30">
        <v>3</v>
      </c>
      <c r="F31" s="30">
        <v>3</v>
      </c>
      <c r="G31" s="30">
        <v>1</v>
      </c>
      <c r="H31" s="30">
        <v>1</v>
      </c>
      <c r="I31" s="30">
        <v>4</v>
      </c>
      <c r="J31" s="34">
        <v>1</v>
      </c>
    </row>
    <row r="32" spans="1:10" x14ac:dyDescent="0.25">
      <c r="A32" t="s">
        <v>126</v>
      </c>
      <c r="B32">
        <v>1</v>
      </c>
      <c r="C32" s="30" t="s">
        <v>126</v>
      </c>
      <c r="D32" s="30">
        <v>3</v>
      </c>
      <c r="E32" s="30">
        <v>2</v>
      </c>
      <c r="F32" s="30">
        <v>2</v>
      </c>
      <c r="G32" s="30">
        <v>1</v>
      </c>
      <c r="H32" s="30">
        <v>0</v>
      </c>
      <c r="I32" s="30">
        <v>3</v>
      </c>
      <c r="J32" s="34">
        <v>1</v>
      </c>
    </row>
    <row r="33" spans="1:10" x14ac:dyDescent="0.25">
      <c r="A33" t="s">
        <v>137</v>
      </c>
      <c r="B33">
        <v>2</v>
      </c>
      <c r="C33" s="30" t="s">
        <v>137</v>
      </c>
      <c r="D33" s="30">
        <v>3</v>
      </c>
      <c r="E33" s="30">
        <v>3</v>
      </c>
      <c r="F33" s="30">
        <v>2</v>
      </c>
      <c r="G33" s="30">
        <v>1</v>
      </c>
      <c r="H33" s="30">
        <v>0</v>
      </c>
      <c r="I33" s="30">
        <v>3</v>
      </c>
      <c r="J33" s="34">
        <v>1</v>
      </c>
    </row>
    <row r="34" spans="1:10" x14ac:dyDescent="0.25">
      <c r="A34" t="s">
        <v>193</v>
      </c>
      <c r="B34">
        <v>1</v>
      </c>
      <c r="C34" s="30"/>
      <c r="D34" s="30"/>
      <c r="E34" s="30"/>
      <c r="F34" s="30"/>
      <c r="G34" s="30"/>
      <c r="H34" s="30"/>
      <c r="I34" s="30"/>
      <c r="J34" s="34">
        <v>0</v>
      </c>
    </row>
    <row r="35" spans="1:10" x14ac:dyDescent="0.25">
      <c r="A35" t="s">
        <v>194</v>
      </c>
      <c r="B35">
        <v>2</v>
      </c>
      <c r="C35" s="30"/>
      <c r="D35" s="30"/>
      <c r="E35" s="30"/>
      <c r="F35" s="30"/>
      <c r="G35" s="30"/>
      <c r="H35" s="30"/>
      <c r="I35" s="30"/>
      <c r="J35" s="34">
        <v>0</v>
      </c>
    </row>
  </sheetData>
  <sortState ref="A2:J34">
    <sortCondition descending="1" ref="J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sqref="A1:G32"/>
    </sheetView>
  </sheetViews>
  <sheetFormatPr defaultRowHeight="15" x14ac:dyDescent="0.25"/>
  <cols>
    <col min="1" max="1" width="12" style="30" customWidth="1"/>
    <col min="2" max="2" width="13.140625" style="30" customWidth="1"/>
    <col min="3" max="3" width="12.28515625" style="30" bestFit="1" customWidth="1"/>
    <col min="4" max="4" width="14.7109375" style="30" bestFit="1" customWidth="1"/>
    <col min="5" max="6" width="7.42578125" style="30" customWidth="1"/>
    <col min="7" max="7" width="12.28515625" style="30" customWidth="1"/>
    <col min="8" max="9" width="9.140625" style="30"/>
    <col min="10" max="16384" width="9.140625" style="31"/>
  </cols>
  <sheetData>
    <row r="1" spans="1:7" x14ac:dyDescent="0.25">
      <c r="A1" s="28" t="s">
        <v>117</v>
      </c>
      <c r="B1" s="29" t="s">
        <v>114</v>
      </c>
      <c r="C1" s="29" t="s">
        <v>187</v>
      </c>
      <c r="D1" s="29" t="s">
        <v>188</v>
      </c>
      <c r="E1" s="29" t="s">
        <v>73</v>
      </c>
      <c r="F1" s="29" t="s">
        <v>74</v>
      </c>
      <c r="G1" s="29" t="s">
        <v>71</v>
      </c>
    </row>
    <row r="2" spans="1:7" x14ac:dyDescent="0.25">
      <c r="A2" s="30" t="s">
        <v>152</v>
      </c>
      <c r="B2" s="30">
        <v>3</v>
      </c>
      <c r="C2" s="30">
        <v>2</v>
      </c>
      <c r="D2" s="30">
        <v>2</v>
      </c>
      <c r="E2" s="30">
        <v>1</v>
      </c>
      <c r="F2" s="30">
        <v>0</v>
      </c>
      <c r="G2" s="30">
        <f t="shared" ref="G2:G32" si="0">BIN2DEC(CONCATENATE(E2,F2))+1</f>
        <v>3</v>
      </c>
    </row>
    <row r="3" spans="1:7" x14ac:dyDescent="0.25">
      <c r="A3" s="30" t="s">
        <v>119</v>
      </c>
      <c r="B3" s="30">
        <v>3</v>
      </c>
      <c r="C3" s="30">
        <v>3</v>
      </c>
      <c r="D3" s="30">
        <v>3</v>
      </c>
      <c r="E3" s="30">
        <v>1</v>
      </c>
      <c r="F3" s="30">
        <v>0</v>
      </c>
      <c r="G3" s="30">
        <f t="shared" si="0"/>
        <v>3</v>
      </c>
    </row>
    <row r="4" spans="1:7" x14ac:dyDescent="0.25">
      <c r="A4" s="30" t="s">
        <v>118</v>
      </c>
      <c r="B4" s="30">
        <v>1</v>
      </c>
      <c r="C4" s="30">
        <v>3</v>
      </c>
      <c r="D4" s="30">
        <v>3</v>
      </c>
      <c r="E4" s="30">
        <v>1</v>
      </c>
      <c r="F4" s="30">
        <v>1</v>
      </c>
      <c r="G4" s="30">
        <f t="shared" si="0"/>
        <v>4</v>
      </c>
    </row>
    <row r="5" spans="1:7" x14ac:dyDescent="0.25">
      <c r="A5" s="30" t="s">
        <v>120</v>
      </c>
      <c r="B5" s="30">
        <v>2</v>
      </c>
      <c r="C5" s="30">
        <v>3</v>
      </c>
      <c r="D5" s="30">
        <v>1</v>
      </c>
      <c r="E5" s="30">
        <v>1</v>
      </c>
      <c r="F5" s="30">
        <v>1</v>
      </c>
      <c r="G5" s="30">
        <f t="shared" si="0"/>
        <v>4</v>
      </c>
    </row>
    <row r="6" spans="1:7" x14ac:dyDescent="0.25">
      <c r="A6" s="30" t="s">
        <v>121</v>
      </c>
      <c r="B6" s="30">
        <v>2</v>
      </c>
      <c r="C6" s="30">
        <v>3</v>
      </c>
      <c r="D6" s="30">
        <v>1</v>
      </c>
      <c r="E6" s="30">
        <v>1</v>
      </c>
      <c r="F6" s="30">
        <v>1</v>
      </c>
      <c r="G6" s="30">
        <f t="shared" si="0"/>
        <v>4</v>
      </c>
    </row>
    <row r="7" spans="1:7" x14ac:dyDescent="0.25">
      <c r="A7" s="30" t="s">
        <v>122</v>
      </c>
      <c r="B7" s="30">
        <v>1</v>
      </c>
      <c r="C7" s="30">
        <v>3</v>
      </c>
      <c r="D7" s="30">
        <v>3</v>
      </c>
      <c r="E7" s="30">
        <v>1</v>
      </c>
      <c r="F7" s="30">
        <v>1</v>
      </c>
      <c r="G7" s="30">
        <f t="shared" si="0"/>
        <v>4</v>
      </c>
    </row>
    <row r="8" spans="1:7" x14ac:dyDescent="0.25">
      <c r="A8" s="30" t="s">
        <v>123</v>
      </c>
      <c r="B8" s="30">
        <v>2</v>
      </c>
      <c r="C8" s="30">
        <v>3</v>
      </c>
      <c r="D8" s="30">
        <v>3</v>
      </c>
      <c r="E8" s="30">
        <v>1</v>
      </c>
      <c r="F8" s="30">
        <v>1</v>
      </c>
      <c r="G8" s="30">
        <f t="shared" si="0"/>
        <v>4</v>
      </c>
    </row>
    <row r="9" spans="1:7" x14ac:dyDescent="0.25">
      <c r="A9" s="30" t="s">
        <v>124</v>
      </c>
      <c r="B9" s="30">
        <v>2</v>
      </c>
      <c r="C9" s="30">
        <v>3</v>
      </c>
      <c r="D9" s="30">
        <v>3</v>
      </c>
      <c r="E9" s="30">
        <v>1</v>
      </c>
      <c r="F9" s="30">
        <v>1</v>
      </c>
      <c r="G9" s="30">
        <f t="shared" si="0"/>
        <v>4</v>
      </c>
    </row>
    <row r="10" spans="1:7" x14ac:dyDescent="0.25">
      <c r="A10" s="30" t="s">
        <v>125</v>
      </c>
      <c r="B10" s="30">
        <v>2</v>
      </c>
      <c r="C10" s="30">
        <v>3</v>
      </c>
      <c r="D10" s="30">
        <v>3</v>
      </c>
      <c r="E10" s="30">
        <v>1</v>
      </c>
      <c r="F10" s="30">
        <v>1</v>
      </c>
      <c r="G10" s="30">
        <f t="shared" si="0"/>
        <v>4</v>
      </c>
    </row>
    <row r="11" spans="1:7" x14ac:dyDescent="0.25">
      <c r="A11" s="30" t="s">
        <v>126</v>
      </c>
      <c r="B11" s="30">
        <v>3</v>
      </c>
      <c r="C11" s="30">
        <v>2</v>
      </c>
      <c r="D11" s="30">
        <v>2</v>
      </c>
      <c r="E11" s="30">
        <v>1</v>
      </c>
      <c r="F11" s="30">
        <v>0</v>
      </c>
      <c r="G11" s="30">
        <f t="shared" si="0"/>
        <v>3</v>
      </c>
    </row>
    <row r="12" spans="1:7" x14ac:dyDescent="0.25">
      <c r="A12" s="32" t="s">
        <v>195</v>
      </c>
      <c r="B12" s="30">
        <v>3</v>
      </c>
      <c r="C12" s="30">
        <v>2</v>
      </c>
      <c r="D12" s="30">
        <v>2</v>
      </c>
      <c r="E12" s="30">
        <v>1</v>
      </c>
      <c r="F12" s="30">
        <v>0</v>
      </c>
      <c r="G12" s="30">
        <f t="shared" si="0"/>
        <v>3</v>
      </c>
    </row>
    <row r="13" spans="1:7" x14ac:dyDescent="0.25">
      <c r="A13" s="30" t="s">
        <v>130</v>
      </c>
      <c r="B13" s="30">
        <v>3</v>
      </c>
      <c r="C13" s="30">
        <v>3</v>
      </c>
      <c r="D13" s="30">
        <v>3</v>
      </c>
      <c r="E13" s="30">
        <v>1</v>
      </c>
      <c r="F13" s="30">
        <v>0</v>
      </c>
      <c r="G13" s="30">
        <f t="shared" si="0"/>
        <v>3</v>
      </c>
    </row>
    <row r="14" spans="1:7" x14ac:dyDescent="0.25">
      <c r="A14" s="32" t="s">
        <v>128</v>
      </c>
      <c r="B14" s="30">
        <v>2</v>
      </c>
      <c r="C14" s="30">
        <v>3</v>
      </c>
      <c r="D14" s="30">
        <v>2</v>
      </c>
      <c r="E14" s="30">
        <v>1</v>
      </c>
      <c r="F14" s="30">
        <v>1</v>
      </c>
      <c r="G14" s="30">
        <f t="shared" si="0"/>
        <v>4</v>
      </c>
    </row>
    <row r="15" spans="1:7" x14ac:dyDescent="0.25">
      <c r="A15" s="30" t="s">
        <v>129</v>
      </c>
      <c r="B15" s="30">
        <v>2</v>
      </c>
      <c r="C15" s="30">
        <v>3</v>
      </c>
      <c r="D15" s="30">
        <v>2</v>
      </c>
      <c r="E15" s="30">
        <v>1</v>
      </c>
      <c r="F15" s="30">
        <v>1</v>
      </c>
      <c r="G15" s="30">
        <f t="shared" si="0"/>
        <v>4</v>
      </c>
    </row>
    <row r="16" spans="1:7" x14ac:dyDescent="0.25">
      <c r="A16" s="30" t="s">
        <v>131</v>
      </c>
      <c r="B16" s="30">
        <v>2</v>
      </c>
      <c r="C16" s="30">
        <v>2</v>
      </c>
      <c r="D16" s="30">
        <v>2</v>
      </c>
      <c r="E16" s="30">
        <v>1</v>
      </c>
      <c r="F16" s="30">
        <v>1</v>
      </c>
      <c r="G16" s="30">
        <f t="shared" si="0"/>
        <v>4</v>
      </c>
    </row>
    <row r="17" spans="1:7" x14ac:dyDescent="0.25">
      <c r="A17" s="30" t="s">
        <v>132</v>
      </c>
      <c r="B17" s="30">
        <v>3</v>
      </c>
      <c r="C17" s="30">
        <v>2</v>
      </c>
      <c r="D17" s="30">
        <v>2</v>
      </c>
      <c r="E17" s="30">
        <v>1</v>
      </c>
      <c r="F17" s="30">
        <v>0</v>
      </c>
      <c r="G17" s="30">
        <f t="shared" si="0"/>
        <v>3</v>
      </c>
    </row>
    <row r="18" spans="1:7" x14ac:dyDescent="0.25">
      <c r="A18" s="30" t="s">
        <v>133</v>
      </c>
      <c r="B18" s="30">
        <v>3</v>
      </c>
      <c r="C18" s="30">
        <v>3</v>
      </c>
      <c r="D18" s="30">
        <v>3</v>
      </c>
      <c r="E18" s="30">
        <v>1</v>
      </c>
      <c r="F18" s="30">
        <v>0</v>
      </c>
      <c r="G18" s="30">
        <f t="shared" si="0"/>
        <v>3</v>
      </c>
    </row>
    <row r="19" spans="1:7" x14ac:dyDescent="0.25">
      <c r="A19" s="30" t="s">
        <v>134</v>
      </c>
      <c r="B19" s="30">
        <v>1</v>
      </c>
      <c r="C19" s="30">
        <v>3</v>
      </c>
      <c r="D19" s="30">
        <v>2</v>
      </c>
      <c r="E19" s="30">
        <v>1</v>
      </c>
      <c r="F19" s="30">
        <v>1</v>
      </c>
      <c r="G19" s="30">
        <f t="shared" si="0"/>
        <v>4</v>
      </c>
    </row>
    <row r="20" spans="1:7" x14ac:dyDescent="0.25">
      <c r="A20" s="30" t="s">
        <v>135</v>
      </c>
      <c r="B20" s="30">
        <v>1</v>
      </c>
      <c r="C20" s="30">
        <v>3</v>
      </c>
      <c r="D20" s="30">
        <v>3</v>
      </c>
      <c r="E20" s="30">
        <v>1</v>
      </c>
      <c r="F20" s="30">
        <v>1</v>
      </c>
      <c r="G20" s="30">
        <f t="shared" si="0"/>
        <v>4</v>
      </c>
    </row>
    <row r="21" spans="1:7" x14ac:dyDescent="0.25">
      <c r="A21" s="30" t="s">
        <v>136</v>
      </c>
      <c r="B21" s="30">
        <v>1</v>
      </c>
      <c r="C21" s="30">
        <v>3</v>
      </c>
      <c r="D21" s="30">
        <v>3</v>
      </c>
      <c r="E21" s="30">
        <v>1</v>
      </c>
      <c r="F21" s="30">
        <v>1</v>
      </c>
      <c r="G21" s="30">
        <f t="shared" si="0"/>
        <v>4</v>
      </c>
    </row>
    <row r="22" spans="1:7" x14ac:dyDescent="0.25">
      <c r="A22" s="30" t="s">
        <v>137</v>
      </c>
      <c r="B22" s="30">
        <v>3</v>
      </c>
      <c r="C22" s="30">
        <v>3</v>
      </c>
      <c r="D22" s="30">
        <v>2</v>
      </c>
      <c r="E22" s="30">
        <v>1</v>
      </c>
      <c r="F22" s="30">
        <v>0</v>
      </c>
      <c r="G22" s="30">
        <f t="shared" si="0"/>
        <v>3</v>
      </c>
    </row>
    <row r="23" spans="1:7" x14ac:dyDescent="0.25">
      <c r="A23" s="30" t="s">
        <v>138</v>
      </c>
      <c r="B23" s="30">
        <v>3</v>
      </c>
      <c r="C23" s="30">
        <v>3</v>
      </c>
      <c r="D23" s="30">
        <v>2</v>
      </c>
      <c r="E23" s="30">
        <v>1</v>
      </c>
      <c r="F23" s="30">
        <v>0</v>
      </c>
      <c r="G23" s="30">
        <f t="shared" si="0"/>
        <v>3</v>
      </c>
    </row>
    <row r="24" spans="1:7" x14ac:dyDescent="0.25">
      <c r="A24" s="30" t="s">
        <v>139</v>
      </c>
      <c r="B24" s="30">
        <v>1</v>
      </c>
      <c r="C24" s="30">
        <v>3</v>
      </c>
      <c r="D24" s="30">
        <v>2</v>
      </c>
      <c r="E24" s="30">
        <v>1</v>
      </c>
      <c r="F24" s="30">
        <v>1</v>
      </c>
      <c r="G24" s="30">
        <f t="shared" si="0"/>
        <v>4</v>
      </c>
    </row>
    <row r="25" spans="1:7" x14ac:dyDescent="0.25">
      <c r="A25" s="30" t="s">
        <v>140</v>
      </c>
      <c r="B25" s="30">
        <v>2</v>
      </c>
      <c r="C25" s="30">
        <v>3</v>
      </c>
      <c r="D25" s="30">
        <v>2</v>
      </c>
      <c r="E25" s="30">
        <v>1</v>
      </c>
      <c r="F25" s="30">
        <v>0</v>
      </c>
      <c r="G25" s="30">
        <f t="shared" si="0"/>
        <v>3</v>
      </c>
    </row>
    <row r="26" spans="1:7" x14ac:dyDescent="0.25">
      <c r="A26" s="30" t="s">
        <v>141</v>
      </c>
      <c r="B26" s="30">
        <v>2</v>
      </c>
      <c r="C26" s="30">
        <v>1</v>
      </c>
      <c r="D26" s="30">
        <v>1</v>
      </c>
      <c r="E26" s="30">
        <v>1</v>
      </c>
      <c r="F26" s="30">
        <v>1</v>
      </c>
      <c r="G26" s="30">
        <f t="shared" si="0"/>
        <v>4</v>
      </c>
    </row>
    <row r="27" spans="1:7" x14ac:dyDescent="0.25">
      <c r="A27" s="30" t="s">
        <v>142</v>
      </c>
      <c r="B27" s="30">
        <v>2</v>
      </c>
      <c r="C27" s="30">
        <v>3</v>
      </c>
      <c r="D27" s="30">
        <v>3</v>
      </c>
      <c r="E27" s="30">
        <v>1</v>
      </c>
      <c r="F27" s="30">
        <v>1</v>
      </c>
      <c r="G27" s="30">
        <f t="shared" si="0"/>
        <v>4</v>
      </c>
    </row>
    <row r="28" spans="1:7" x14ac:dyDescent="0.25">
      <c r="A28" s="30" t="s">
        <v>143</v>
      </c>
      <c r="B28" s="30">
        <v>1</v>
      </c>
      <c r="C28" s="30">
        <v>3</v>
      </c>
      <c r="D28" s="30">
        <v>1</v>
      </c>
      <c r="E28" s="30">
        <v>1</v>
      </c>
      <c r="F28" s="30">
        <v>1</v>
      </c>
      <c r="G28" s="30">
        <f t="shared" si="0"/>
        <v>4</v>
      </c>
    </row>
    <row r="29" spans="1:7" x14ac:dyDescent="0.25">
      <c r="A29" s="30" t="s">
        <v>192</v>
      </c>
      <c r="B29" s="30">
        <v>1</v>
      </c>
      <c r="C29" s="30">
        <v>3</v>
      </c>
      <c r="D29" s="30">
        <v>3</v>
      </c>
      <c r="E29" s="30">
        <v>1</v>
      </c>
      <c r="F29" s="30">
        <v>1</v>
      </c>
      <c r="G29" s="30">
        <f t="shared" si="0"/>
        <v>4</v>
      </c>
    </row>
    <row r="30" spans="1:7" x14ac:dyDescent="0.25">
      <c r="A30" s="30" t="s">
        <v>144</v>
      </c>
      <c r="B30" s="30">
        <v>1</v>
      </c>
      <c r="C30" s="30">
        <v>3</v>
      </c>
      <c r="D30" s="30">
        <v>2</v>
      </c>
      <c r="E30" s="30">
        <v>1</v>
      </c>
      <c r="F30" s="30">
        <v>1</v>
      </c>
      <c r="G30" s="30">
        <f t="shared" si="0"/>
        <v>4</v>
      </c>
    </row>
    <row r="31" spans="1:7" x14ac:dyDescent="0.25">
      <c r="A31" s="30" t="s">
        <v>145</v>
      </c>
      <c r="B31" s="30">
        <v>2</v>
      </c>
      <c r="C31" s="30">
        <v>3</v>
      </c>
      <c r="D31" s="30">
        <v>2</v>
      </c>
      <c r="E31" s="30">
        <v>1</v>
      </c>
      <c r="F31" s="30">
        <v>1</v>
      </c>
      <c r="G31" s="30">
        <f t="shared" si="0"/>
        <v>4</v>
      </c>
    </row>
    <row r="32" spans="1:7" x14ac:dyDescent="0.25">
      <c r="A32" s="30" t="s">
        <v>146</v>
      </c>
      <c r="B32" s="30">
        <v>1</v>
      </c>
      <c r="C32" s="30">
        <v>3</v>
      </c>
      <c r="D32" s="30">
        <v>2</v>
      </c>
      <c r="E32" s="30">
        <v>1</v>
      </c>
      <c r="F32" s="30">
        <v>1</v>
      </c>
      <c r="G32" s="30">
        <f t="shared" si="0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cols>
    <col min="1" max="1" width="12.140625" bestFit="1" customWidth="1"/>
  </cols>
  <sheetData>
    <row r="1" spans="1:2" x14ac:dyDescent="0.25">
      <c r="A1" s="11" t="s">
        <v>117</v>
      </c>
      <c r="B1" t="s">
        <v>189</v>
      </c>
    </row>
    <row r="2" spans="1:2" x14ac:dyDescent="0.25">
      <c r="A2" t="s">
        <v>152</v>
      </c>
      <c r="B2">
        <v>1</v>
      </c>
    </row>
    <row r="3" spans="1:2" x14ac:dyDescent="0.25">
      <c r="A3" t="s">
        <v>118</v>
      </c>
      <c r="B3">
        <v>1</v>
      </c>
    </row>
    <row r="4" spans="1:2" x14ac:dyDescent="0.25">
      <c r="A4" t="s">
        <v>119</v>
      </c>
      <c r="B4">
        <v>1</v>
      </c>
    </row>
    <row r="5" spans="1:2" x14ac:dyDescent="0.25">
      <c r="A5" t="s">
        <v>120</v>
      </c>
      <c r="B5">
        <v>1</v>
      </c>
    </row>
    <row r="6" spans="1:2" x14ac:dyDescent="0.25">
      <c r="A6" t="s">
        <v>121</v>
      </c>
      <c r="B6">
        <v>2</v>
      </c>
    </row>
    <row r="7" spans="1:2" x14ac:dyDescent="0.25">
      <c r="A7" t="s">
        <v>122</v>
      </c>
      <c r="B7">
        <v>1</v>
      </c>
    </row>
    <row r="8" spans="1:2" x14ac:dyDescent="0.25">
      <c r="A8" t="s">
        <v>123</v>
      </c>
      <c r="B8">
        <v>1</v>
      </c>
    </row>
    <row r="9" spans="1:2" x14ac:dyDescent="0.25">
      <c r="A9" t="s">
        <v>124</v>
      </c>
      <c r="B9">
        <v>1</v>
      </c>
    </row>
    <row r="10" spans="1:2" x14ac:dyDescent="0.25">
      <c r="A10" t="s">
        <v>125</v>
      </c>
      <c r="B10">
        <v>1</v>
      </c>
    </row>
    <row r="11" spans="1:2" x14ac:dyDescent="0.25">
      <c r="A11" t="s">
        <v>126</v>
      </c>
      <c r="B11">
        <v>1</v>
      </c>
    </row>
    <row r="12" spans="1:2" x14ac:dyDescent="0.25">
      <c r="A12" t="s">
        <v>138</v>
      </c>
      <c r="B12">
        <v>1</v>
      </c>
    </row>
    <row r="13" spans="1:2" x14ac:dyDescent="0.25">
      <c r="A13" t="s">
        <v>139</v>
      </c>
      <c r="B13">
        <v>1</v>
      </c>
    </row>
    <row r="14" spans="1:2" x14ac:dyDescent="0.25">
      <c r="A14" t="s">
        <v>140</v>
      </c>
      <c r="B14">
        <v>1</v>
      </c>
    </row>
    <row r="15" spans="1:2" x14ac:dyDescent="0.25">
      <c r="A15" t="s">
        <v>128</v>
      </c>
      <c r="B15">
        <v>2</v>
      </c>
    </row>
    <row r="16" spans="1:2" x14ac:dyDescent="0.25">
      <c r="A16" t="s">
        <v>129</v>
      </c>
      <c r="B16">
        <v>2</v>
      </c>
    </row>
    <row r="17" spans="1:2" x14ac:dyDescent="0.25">
      <c r="A17" t="s">
        <v>195</v>
      </c>
      <c r="B17">
        <v>1</v>
      </c>
    </row>
    <row r="18" spans="1:2" x14ac:dyDescent="0.25">
      <c r="A18" t="s">
        <v>130</v>
      </c>
      <c r="B18">
        <v>2</v>
      </c>
    </row>
    <row r="19" spans="1:2" x14ac:dyDescent="0.25">
      <c r="A19" t="s">
        <v>131</v>
      </c>
      <c r="B19">
        <v>2</v>
      </c>
    </row>
    <row r="20" spans="1:2" x14ac:dyDescent="0.25">
      <c r="A20" t="s">
        <v>132</v>
      </c>
      <c r="B20">
        <v>2</v>
      </c>
    </row>
    <row r="21" spans="1:2" x14ac:dyDescent="0.25">
      <c r="A21" t="s">
        <v>133</v>
      </c>
      <c r="B21">
        <v>1</v>
      </c>
    </row>
    <row r="22" spans="1:2" x14ac:dyDescent="0.25">
      <c r="A22" t="s">
        <v>134</v>
      </c>
      <c r="B22">
        <v>2</v>
      </c>
    </row>
    <row r="23" spans="1:2" x14ac:dyDescent="0.25">
      <c r="A23" t="s">
        <v>135</v>
      </c>
      <c r="B23">
        <v>2</v>
      </c>
    </row>
    <row r="24" spans="1:2" x14ac:dyDescent="0.25">
      <c r="A24" t="s">
        <v>136</v>
      </c>
      <c r="B24">
        <v>2</v>
      </c>
    </row>
    <row r="25" spans="1:2" x14ac:dyDescent="0.25">
      <c r="A25" t="s">
        <v>137</v>
      </c>
      <c r="B25">
        <v>2</v>
      </c>
    </row>
    <row r="26" spans="1:2" x14ac:dyDescent="0.25">
      <c r="A26" t="s">
        <v>141</v>
      </c>
      <c r="B26">
        <v>1</v>
      </c>
    </row>
    <row r="27" spans="1:2" x14ac:dyDescent="0.25">
      <c r="A27" t="s">
        <v>142</v>
      </c>
      <c r="B27">
        <v>2</v>
      </c>
    </row>
    <row r="28" spans="1:2" x14ac:dyDescent="0.25">
      <c r="A28" t="s">
        <v>143</v>
      </c>
      <c r="B28">
        <v>1</v>
      </c>
    </row>
    <row r="29" spans="1:2" x14ac:dyDescent="0.25">
      <c r="A29" t="s">
        <v>192</v>
      </c>
      <c r="B29">
        <v>1</v>
      </c>
    </row>
    <row r="30" spans="1:2" x14ac:dyDescent="0.25">
      <c r="A30" t="s">
        <v>193</v>
      </c>
      <c r="B30">
        <v>1</v>
      </c>
    </row>
    <row r="31" spans="1:2" x14ac:dyDescent="0.25">
      <c r="A31" t="s">
        <v>144</v>
      </c>
      <c r="B31">
        <v>2</v>
      </c>
    </row>
    <row r="32" spans="1:2" x14ac:dyDescent="0.25">
      <c r="A32" t="s">
        <v>145</v>
      </c>
      <c r="B32">
        <v>1</v>
      </c>
    </row>
    <row r="33" spans="1:2" x14ac:dyDescent="0.25">
      <c r="A33" t="s">
        <v>194</v>
      </c>
      <c r="B33">
        <v>2</v>
      </c>
    </row>
    <row r="34" spans="1:2" x14ac:dyDescent="0.25">
      <c r="A34" t="s">
        <v>146</v>
      </c>
      <c r="B3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B26"/>
    </sheetView>
  </sheetViews>
  <sheetFormatPr defaultRowHeight="15" x14ac:dyDescent="0.25"/>
  <sheetData>
    <row r="1" spans="1:2" x14ac:dyDescent="0.25">
      <c r="A1">
        <v>20</v>
      </c>
      <c r="B1" t="s">
        <v>161</v>
      </c>
    </row>
    <row r="2" spans="1:2" x14ac:dyDescent="0.25">
      <c r="A2">
        <v>13</v>
      </c>
      <c r="B2" t="s">
        <v>162</v>
      </c>
    </row>
    <row r="3" spans="1:2" x14ac:dyDescent="0.25">
      <c r="B3" t="s">
        <v>163</v>
      </c>
    </row>
    <row r="4" spans="1:2" x14ac:dyDescent="0.25">
      <c r="B4" t="s">
        <v>164</v>
      </c>
    </row>
    <row r="5" spans="1:2" x14ac:dyDescent="0.25">
      <c r="B5" t="s">
        <v>165</v>
      </c>
    </row>
    <row r="6" spans="1:2" x14ac:dyDescent="0.25">
      <c r="B6" t="s">
        <v>166</v>
      </c>
    </row>
    <row r="7" spans="1:2" x14ac:dyDescent="0.25">
      <c r="B7" t="s">
        <v>176</v>
      </c>
    </row>
    <row r="8" spans="1:2" x14ac:dyDescent="0.25">
      <c r="B8" t="s">
        <v>167</v>
      </c>
    </row>
    <row r="9" spans="1:2" x14ac:dyDescent="0.25">
      <c r="B9" t="s">
        <v>177</v>
      </c>
    </row>
    <row r="10" spans="1:2" x14ac:dyDescent="0.25">
      <c r="B10" t="s">
        <v>178</v>
      </c>
    </row>
    <row r="11" spans="1:2" x14ac:dyDescent="0.25">
      <c r="B11" t="s">
        <v>179</v>
      </c>
    </row>
    <row r="12" spans="1:2" x14ac:dyDescent="0.25">
      <c r="B12" t="s">
        <v>180</v>
      </c>
    </row>
    <row r="13" spans="1:2" x14ac:dyDescent="0.25">
      <c r="B13" t="s">
        <v>181</v>
      </c>
    </row>
    <row r="14" spans="1:2" x14ac:dyDescent="0.25">
      <c r="B14" t="s">
        <v>182</v>
      </c>
    </row>
    <row r="15" spans="1:2" x14ac:dyDescent="0.25">
      <c r="B15" t="s">
        <v>183</v>
      </c>
    </row>
    <row r="16" spans="1:2" x14ac:dyDescent="0.25">
      <c r="B16" t="s">
        <v>184</v>
      </c>
    </row>
    <row r="17" spans="2:2" x14ac:dyDescent="0.25">
      <c r="B17" t="s">
        <v>185</v>
      </c>
    </row>
    <row r="18" spans="2:2" x14ac:dyDescent="0.25">
      <c r="B18" t="s">
        <v>186</v>
      </c>
    </row>
    <row r="19" spans="2:2" x14ac:dyDescent="0.25">
      <c r="B19" t="s">
        <v>168</v>
      </c>
    </row>
    <row r="20" spans="2:2" x14ac:dyDescent="0.25">
      <c r="B20" t="s">
        <v>169</v>
      </c>
    </row>
    <row r="21" spans="2:2" x14ac:dyDescent="0.25">
      <c r="B21" t="s">
        <v>170</v>
      </c>
    </row>
    <row r="22" spans="2:2" x14ac:dyDescent="0.25">
      <c r="B22" t="s">
        <v>171</v>
      </c>
    </row>
    <row r="23" spans="2:2" x14ac:dyDescent="0.25">
      <c r="B23" t="s">
        <v>172</v>
      </c>
    </row>
    <row r="24" spans="2:2" x14ac:dyDescent="0.25">
      <c r="B24" t="s">
        <v>173</v>
      </c>
    </row>
    <row r="25" spans="2:2" x14ac:dyDescent="0.25">
      <c r="B25" t="s">
        <v>174</v>
      </c>
    </row>
    <row r="26" spans="2:2" x14ac:dyDescent="0.25">
      <c r="B26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L15" sqref="L15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hidden="1" customWidth="1"/>
    <col min="5" max="5" width="15" hidden="1" customWidth="1"/>
    <col min="6" max="7" width="16.28515625" hidden="1" customWidth="1"/>
    <col min="8" max="9" width="0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K14" sqref="K14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customWidth="1"/>
    <col min="6" max="7" width="16.28515625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Clustering and Depth</vt:lpstr>
      <vt:lpstr>Comparison of classes</vt:lpstr>
      <vt:lpstr>Clustering Morphology</vt:lpstr>
      <vt:lpstr>Clustering RAW Electrophy data</vt:lpstr>
      <vt:lpstr>Featues USED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2015-02-26T21:18:24Z</dcterms:modified>
</cp:coreProperties>
</file>