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rjun\Downloads\"/>
    </mc:Choice>
  </mc:AlternateContent>
  <bookViews>
    <workbookView xWindow="-120" yWindow="-120" windowWidth="20730" windowHeight="11760"/>
  </bookViews>
  <sheets>
    <sheet name="Sheet1" sheetId="1" r:id="rId1"/>
    <sheet name="Sheet2" sheetId="2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8" i="2" l="1"/>
  <c r="L46" i="2"/>
  <c r="K46" i="2"/>
  <c r="L47" i="2"/>
  <c r="K47" i="2"/>
  <c r="K54" i="2" s="1"/>
  <c r="K56" i="2" s="1"/>
  <c r="K58" i="2" s="1"/>
  <c r="K53" i="2"/>
  <c r="U16" i="1"/>
  <c r="L54" i="2"/>
  <c r="L53" i="2"/>
  <c r="M36" i="2"/>
  <c r="L37" i="2"/>
  <c r="L36" i="2"/>
  <c r="K37" i="2"/>
  <c r="M37" i="2" s="1"/>
  <c r="K36" i="2"/>
  <c r="L40" i="2" l="1"/>
  <c r="K40" i="2"/>
  <c r="M40" i="2" s="1"/>
  <c r="L50" i="2" l="1"/>
  <c r="M47" i="2" l="1"/>
  <c r="M46" i="2"/>
  <c r="K50" i="2"/>
  <c r="M50" i="2" l="1"/>
  <c r="K3" i="2" l="1"/>
  <c r="K2" i="2"/>
  <c r="V12" i="1" l="1"/>
  <c r="U12" i="1"/>
  <c r="V11" i="1"/>
  <c r="U11" i="1"/>
  <c r="M20" i="1"/>
</calcChain>
</file>

<file path=xl/sharedStrings.xml><?xml version="1.0" encoding="utf-8"?>
<sst xmlns="http://schemas.openxmlformats.org/spreadsheetml/2006/main" count="225" uniqueCount="84">
  <si>
    <t>participant_id</t>
  </si>
  <si>
    <t>site</t>
  </si>
  <si>
    <t>diag</t>
  </si>
  <si>
    <t>age</t>
  </si>
  <si>
    <t>sex</t>
  </si>
  <si>
    <t>hand</t>
  </si>
  <si>
    <t>BDI-II</t>
  </si>
  <si>
    <t>HUH</t>
  </si>
  <si>
    <t>sub-0240</t>
  </si>
  <si>
    <t>sub-0244</t>
  </si>
  <si>
    <t>sub-0236</t>
  </si>
  <si>
    <t>sub-0292</t>
  </si>
  <si>
    <t>sub-0294</t>
  </si>
  <si>
    <t>sub-0310</t>
  </si>
  <si>
    <t>sub-0312</t>
  </si>
  <si>
    <t>sub-0320</t>
  </si>
  <si>
    <t>sub-0322</t>
  </si>
  <si>
    <t>sub-0326</t>
  </si>
  <si>
    <t>sub-0346</t>
  </si>
  <si>
    <t>sub-0353</t>
  </si>
  <si>
    <t>sub-0355</t>
  </si>
  <si>
    <t>sub-0359</t>
  </si>
  <si>
    <t>sub-0338</t>
  </si>
  <si>
    <t>sub-0249</t>
  </si>
  <si>
    <t>sub-0259</t>
  </si>
  <si>
    <t>sub-0265</t>
  </si>
  <si>
    <t>sub-0267</t>
  </si>
  <si>
    <t>sub-0273</t>
  </si>
  <si>
    <t>sub-0277</t>
  </si>
  <si>
    <t>sub-0285</t>
  </si>
  <si>
    <t>sub-0287</t>
  </si>
  <si>
    <t>sub-0289</t>
  </si>
  <si>
    <t>sub-0299</t>
  </si>
  <si>
    <t>sub-0301</t>
  </si>
  <si>
    <t>sub-0319</t>
  </si>
  <si>
    <t>sub-0323</t>
  </si>
  <si>
    <t>sub-0331</t>
  </si>
  <si>
    <t>sub-0349</t>
  </si>
  <si>
    <t>Column Labels</t>
  </si>
  <si>
    <t>Grand Total</t>
  </si>
  <si>
    <t>Row Labels</t>
  </si>
  <si>
    <t>CHI TEST</t>
  </si>
  <si>
    <t>Column1</t>
  </si>
  <si>
    <t>Diag 0</t>
  </si>
  <si>
    <t>Diag 2</t>
  </si>
  <si>
    <t>Ttest P value</t>
  </si>
  <si>
    <t>H0=the true difference between two groups in</t>
  </si>
  <si>
    <t>age is zero.</t>
  </si>
  <si>
    <t>Since, p value&gt;0.05, we accept H0.</t>
  </si>
  <si>
    <t>T TEST</t>
  </si>
  <si>
    <t>M</t>
  </si>
  <si>
    <t>F</t>
  </si>
  <si>
    <t>Count of sex</t>
  </si>
  <si>
    <t>CHI TEST P value</t>
  </si>
  <si>
    <t>H0= there's no significant difference between observed and expected frequency</t>
  </si>
  <si>
    <t>Since, p value&gt;0.05, we accept H0 i.e men and women are chosen with equal probability</t>
  </si>
  <si>
    <t>Group</t>
  </si>
  <si>
    <t>Subjects</t>
  </si>
  <si>
    <t>HC</t>
  </si>
  <si>
    <t>MDD</t>
  </si>
  <si>
    <t>Age</t>
  </si>
  <si>
    <t>Sex</t>
  </si>
  <si>
    <t>BDI</t>
  </si>
  <si>
    <t>t-Test: Two-Sample Assuming Equal Variances</t>
  </si>
  <si>
    <t>Variable 1</t>
  </si>
  <si>
    <t>Variable 2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</si>
  <si>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</si>
  <si>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</si>
  <si>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</si>
  <si>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</si>
  <si>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</si>
  <si>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</si>
  <si>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</si>
  <si>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</si>
  <si>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</si>
  <si>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</si>
  <si>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</si>
  <si>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Actual Range:</t>
  </si>
  <si>
    <t>No. of Males</t>
  </si>
  <si>
    <t>No. of Females</t>
  </si>
  <si>
    <t>Total</t>
  </si>
  <si>
    <t>Expected Range:</t>
  </si>
  <si>
    <t>Chi Square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</si>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</sst>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Lucida Handwriting"/>
      <family val="4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Alignment="1">
      <alignment horizontal="left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right"/>
    </xf>
    <xf numFmtId="0" fontId="0" fillId="0" borderId="0" xfId="0" applyNumberFormat="1"/>
    <xf numFmtId="0" fontId="0" fillId="0" borderId="0" xfId="0" pivotButton="1"/>
    <xf numFmtId="0" fontId="0" fillId="5" borderId="0" xfId="0" applyFill="1"/>
    <xf numFmtId="0" fontId="0" fillId="0" borderId="0" xfId="0" applyAlignment="1"/>
    <xf numFmtId="0" fontId="0" fillId="6" borderId="0" xfId="0" applyFill="1"/>
    <xf numFmtId="0" fontId="2" fillId="0" borderId="0" xfId="0" applyFont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3" fillId="0" borderId="0" xfId="0" applyFont="1"/>
    <xf numFmtId="0" fontId="3" fillId="0" borderId="0" xfId="0" applyFont="1" applyAlignment="1">
      <alignment horizontal="left"/>
    </xf>
  </cellXfs>
  <cellStyles count="1">
    <cellStyle name="Normal" xfId="0" builtinId="0"/>
  </cellStyles>
  <dxfs count="2"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mrata Tamang" refreshedDate="44470.683844444444" createdVersion="7" refreshedVersion="7" minRefreshableVersion="3" recordCount="30">
  <cacheSource type="worksheet">
    <worksheetSource ref="A1:G33" sheet="Sheet1"/>
  </cacheSource>
  <cacheFields count="7">
    <cacheField name="participant_id" numFmtId="0">
      <sharedItems/>
    </cacheField>
    <cacheField name="site" numFmtId="0">
      <sharedItems/>
    </cacheField>
    <cacheField name="diag" numFmtId="0">
      <sharedItems containsSemiMixedTypes="0" containsString="0" containsNumber="1" containsInteger="1" minValue="0" maxValue="2" count="2">
        <n v="0"/>
        <n v="2"/>
      </sharedItems>
    </cacheField>
    <cacheField name="age" numFmtId="0">
      <sharedItems containsSemiMixedTypes="0" containsString="0" containsNumber="1" containsInteger="1" minValue="30" maxValue="49"/>
    </cacheField>
    <cacheField name="sex" numFmtId="0">
      <sharedItems count="2">
        <s v="M"/>
        <s v="F"/>
      </sharedItems>
    </cacheField>
    <cacheField name="hand" numFmtId="0">
      <sharedItems containsSemiMixedTypes="0" containsString="0" containsNumber="1" containsInteger="1" minValue="1" maxValue="1"/>
    </cacheField>
    <cacheField name="BDI-II" numFmtId="0">
      <sharedItems containsSemiMixedTypes="0" containsString="0" containsNumber="1" containsInteger="1" minValue="0" maxValue="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sub-0236"/>
    <s v="HUH"/>
    <x v="0"/>
    <n v="39"/>
    <x v="0"/>
    <n v="1"/>
    <n v="0"/>
  </r>
  <r>
    <s v="sub-0240"/>
    <s v="HUH"/>
    <x v="0"/>
    <n v="48"/>
    <x v="0"/>
    <n v="1"/>
    <n v="4"/>
  </r>
  <r>
    <s v="sub-0244"/>
    <s v="HUH"/>
    <x v="0"/>
    <n v="37"/>
    <x v="1"/>
    <n v="1"/>
    <n v="3"/>
  </r>
  <r>
    <s v="sub-0292"/>
    <s v="HUH"/>
    <x v="0"/>
    <n v="32"/>
    <x v="1"/>
    <n v="1"/>
    <n v="2"/>
  </r>
  <r>
    <s v="sub-0294"/>
    <s v="HUH"/>
    <x v="0"/>
    <n v="33"/>
    <x v="0"/>
    <n v="1"/>
    <n v="4"/>
  </r>
  <r>
    <s v="sub-0310"/>
    <s v="HUH"/>
    <x v="0"/>
    <n v="38"/>
    <x v="0"/>
    <n v="1"/>
    <n v="0"/>
  </r>
  <r>
    <s v="sub-0312"/>
    <s v="HUH"/>
    <x v="0"/>
    <n v="34"/>
    <x v="1"/>
    <n v="1"/>
    <n v="6"/>
  </r>
  <r>
    <s v="sub-0320"/>
    <s v="HUH"/>
    <x v="0"/>
    <n v="36"/>
    <x v="1"/>
    <n v="1"/>
    <n v="4"/>
  </r>
  <r>
    <s v="sub-0322"/>
    <s v="HUH"/>
    <x v="0"/>
    <n v="37"/>
    <x v="1"/>
    <n v="1"/>
    <n v="5"/>
  </r>
  <r>
    <s v="sub-0326"/>
    <s v="HUH"/>
    <x v="0"/>
    <n v="32"/>
    <x v="0"/>
    <n v="1"/>
    <n v="6"/>
  </r>
  <r>
    <s v="sub-0338"/>
    <s v="HUH"/>
    <x v="0"/>
    <n v="45"/>
    <x v="1"/>
    <n v="1"/>
    <n v="1"/>
  </r>
  <r>
    <s v="sub-0346"/>
    <s v="HUH"/>
    <x v="0"/>
    <n v="34"/>
    <x v="0"/>
    <n v="1"/>
    <n v="0"/>
  </r>
  <r>
    <s v="sub-0353"/>
    <s v="HUH"/>
    <x v="0"/>
    <n v="38"/>
    <x v="0"/>
    <n v="1"/>
    <n v="0"/>
  </r>
  <r>
    <s v="sub-0355"/>
    <s v="HUH"/>
    <x v="0"/>
    <n v="39"/>
    <x v="1"/>
    <n v="1"/>
    <n v="5"/>
  </r>
  <r>
    <s v="sub-0359"/>
    <s v="HUH"/>
    <x v="0"/>
    <n v="40"/>
    <x v="1"/>
    <n v="1"/>
    <n v="5"/>
  </r>
  <r>
    <s v="sub-0249"/>
    <s v="HUH"/>
    <x v="1"/>
    <n v="34"/>
    <x v="1"/>
    <n v="1"/>
    <n v="39"/>
  </r>
  <r>
    <s v="sub-0259"/>
    <s v="HUH"/>
    <x v="1"/>
    <n v="41"/>
    <x v="0"/>
    <n v="1"/>
    <n v="33"/>
  </r>
  <r>
    <s v="sub-0265"/>
    <s v="HUH"/>
    <x v="1"/>
    <n v="49"/>
    <x v="0"/>
    <n v="1"/>
    <n v="33"/>
  </r>
  <r>
    <s v="sub-0267"/>
    <s v="HUH"/>
    <x v="1"/>
    <n v="44"/>
    <x v="1"/>
    <n v="1"/>
    <n v="33"/>
  </r>
  <r>
    <s v="sub-0273"/>
    <s v="HUH"/>
    <x v="1"/>
    <n v="34"/>
    <x v="1"/>
    <n v="1"/>
    <n v="37"/>
  </r>
  <r>
    <s v="sub-0277"/>
    <s v="HUH"/>
    <x v="1"/>
    <n v="31"/>
    <x v="1"/>
    <n v="1"/>
    <n v="47"/>
  </r>
  <r>
    <s v="sub-0285"/>
    <s v="HUH"/>
    <x v="1"/>
    <n v="30"/>
    <x v="0"/>
    <n v="1"/>
    <n v="40"/>
  </r>
  <r>
    <s v="sub-0287"/>
    <s v="HUH"/>
    <x v="1"/>
    <n v="37"/>
    <x v="1"/>
    <n v="1"/>
    <n v="39"/>
  </r>
  <r>
    <s v="sub-0289"/>
    <s v="HUH"/>
    <x v="1"/>
    <n v="33"/>
    <x v="1"/>
    <n v="1"/>
    <n v="53"/>
  </r>
  <r>
    <s v="sub-0299"/>
    <s v="HUH"/>
    <x v="1"/>
    <n v="43"/>
    <x v="0"/>
    <n v="1"/>
    <n v="36"/>
  </r>
  <r>
    <s v="sub-0301"/>
    <s v="HUH"/>
    <x v="1"/>
    <n v="35"/>
    <x v="0"/>
    <n v="1"/>
    <n v="34"/>
  </r>
  <r>
    <s v="sub-0319"/>
    <s v="HUH"/>
    <x v="1"/>
    <n v="42"/>
    <x v="1"/>
    <n v="1"/>
    <n v="46"/>
  </r>
  <r>
    <s v="sub-0323"/>
    <s v="HUH"/>
    <x v="1"/>
    <n v="34"/>
    <x v="1"/>
    <n v="1"/>
    <n v="42"/>
  </r>
  <r>
    <s v="sub-0331"/>
    <s v="HUH"/>
    <x v="1"/>
    <n v="39"/>
    <x v="0"/>
    <n v="1"/>
    <n v="43"/>
  </r>
  <r>
    <s v="sub-0349"/>
    <s v="HUH"/>
    <x v="1"/>
    <n v="45"/>
    <x v="1"/>
    <n v="1"/>
    <n v="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T2:W6" firstHeaderRow="1" firstDataRow="2" firstDataCol="1"/>
  <pivotFields count="7"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sex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3" name="Table3" displayName="Table3" ref="L2:N18" totalsRowShown="0">
  <autoFilter ref="L2:N18"/>
  <tableColumns count="3">
    <tableColumn id="1" name="Column1"/>
    <tableColumn id="2" name="Diag 0" dataDxfId="1"/>
    <tableColumn id="3" name="Diag 2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"/>
  <sheetViews>
    <sheetView tabSelected="1" topLeftCell="I2" workbookViewId="0">
      <selection activeCell="Q9" sqref="Q9"/>
    </sheetView>
  </sheetViews>
  <sheetFormatPr defaultRowHeight="14.5" x14ac:dyDescent="0.35"/>
  <cols>
    <col min="1" max="1" width="13.453125" customWidth="1"/>
    <col min="2" max="2" width="8.54296875" customWidth="1"/>
    <col min="5" max="5" width="9.1796875" style="16"/>
    <col min="8" max="8" width="9.1796875" style="2"/>
    <col min="10" max="10" width="7.1796875" customWidth="1"/>
    <col min="12" max="12" width="12.26953125" bestFit="1" customWidth="1"/>
    <col min="20" max="20" width="15.453125" customWidth="1"/>
    <col min="21" max="21" width="17.81640625" customWidth="1"/>
    <col min="22" max="22" width="5.26953125" customWidth="1"/>
    <col min="23" max="23" width="11.26953125" bestFit="1" customWidth="1"/>
  </cols>
  <sheetData>
    <row r="1" spans="1:23" ht="15" x14ac:dyDescent="0.4">
      <c r="A1" s="5" t="s">
        <v>0</v>
      </c>
      <c r="B1" s="5" t="s">
        <v>1</v>
      </c>
      <c r="C1" s="6" t="s">
        <v>2</v>
      </c>
      <c r="D1" s="6" t="s">
        <v>3</v>
      </c>
      <c r="E1" s="14" t="s">
        <v>4</v>
      </c>
      <c r="F1" s="6" t="s">
        <v>5</v>
      </c>
      <c r="G1" s="6" t="s">
        <v>6</v>
      </c>
      <c r="M1" s="12" t="s">
        <v>49</v>
      </c>
      <c r="U1" s="12" t="s">
        <v>41</v>
      </c>
    </row>
    <row r="2" spans="1:23" x14ac:dyDescent="0.35">
      <c r="A2" s="4" t="s">
        <v>10</v>
      </c>
      <c r="B2" s="4" t="s">
        <v>7</v>
      </c>
      <c r="C2" s="4">
        <v>0</v>
      </c>
      <c r="D2" s="4">
        <v>39</v>
      </c>
      <c r="E2" s="13" t="s">
        <v>50</v>
      </c>
      <c r="F2" s="4">
        <v>1</v>
      </c>
      <c r="G2" s="4">
        <v>0</v>
      </c>
      <c r="L2" t="s">
        <v>42</v>
      </c>
      <c r="M2" s="3" t="s">
        <v>43</v>
      </c>
      <c r="N2" s="10" t="s">
        <v>44</v>
      </c>
      <c r="T2" s="8" t="s">
        <v>52</v>
      </c>
      <c r="U2" s="8" t="s">
        <v>38</v>
      </c>
    </row>
    <row r="3" spans="1:23" x14ac:dyDescent="0.35">
      <c r="A3" s="4" t="s">
        <v>8</v>
      </c>
      <c r="B3" s="4" t="s">
        <v>7</v>
      </c>
      <c r="C3" s="4">
        <v>0</v>
      </c>
      <c r="D3" s="4">
        <v>48</v>
      </c>
      <c r="E3" s="13" t="s">
        <v>50</v>
      </c>
      <c r="F3" s="4">
        <v>1</v>
      </c>
      <c r="G3" s="4">
        <v>4</v>
      </c>
      <c r="T3" s="8" t="s">
        <v>40</v>
      </c>
      <c r="U3">
        <v>0</v>
      </c>
      <c r="V3">
        <v>2</v>
      </c>
      <c r="W3" t="s">
        <v>39</v>
      </c>
    </row>
    <row r="4" spans="1:23" x14ac:dyDescent="0.35">
      <c r="A4" s="4" t="s">
        <v>9</v>
      </c>
      <c r="B4" s="4" t="s">
        <v>7</v>
      </c>
      <c r="C4" s="4">
        <v>0</v>
      </c>
      <c r="D4" s="4">
        <v>37</v>
      </c>
      <c r="E4" s="13" t="s">
        <v>51</v>
      </c>
      <c r="F4" s="4">
        <v>1</v>
      </c>
      <c r="G4" s="4">
        <v>3</v>
      </c>
      <c r="L4" t="s">
        <v>3</v>
      </c>
      <c r="M4" s="4">
        <v>39</v>
      </c>
      <c r="N4" s="1">
        <v>34</v>
      </c>
      <c r="T4" s="3" t="s">
        <v>51</v>
      </c>
      <c r="U4" s="7">
        <v>8</v>
      </c>
      <c r="V4" s="7">
        <v>9</v>
      </c>
      <c r="W4" s="7">
        <v>17</v>
      </c>
    </row>
    <row r="5" spans="1:23" x14ac:dyDescent="0.35">
      <c r="A5" s="4" t="s">
        <v>11</v>
      </c>
      <c r="B5" s="4" t="s">
        <v>7</v>
      </c>
      <c r="C5" s="4">
        <v>0</v>
      </c>
      <c r="D5" s="4">
        <v>32</v>
      </c>
      <c r="E5" s="13" t="s">
        <v>51</v>
      </c>
      <c r="F5" s="4">
        <v>1</v>
      </c>
      <c r="G5" s="4">
        <v>2</v>
      </c>
      <c r="M5" s="4">
        <v>48</v>
      </c>
      <c r="N5" s="1">
        <v>41</v>
      </c>
      <c r="T5" s="3" t="s">
        <v>50</v>
      </c>
      <c r="U5" s="7">
        <v>7</v>
      </c>
      <c r="V5" s="7">
        <v>6</v>
      </c>
      <c r="W5" s="7">
        <v>13</v>
      </c>
    </row>
    <row r="6" spans="1:23" x14ac:dyDescent="0.35">
      <c r="A6" s="4" t="s">
        <v>12</v>
      </c>
      <c r="B6" s="4" t="s">
        <v>7</v>
      </c>
      <c r="C6" s="4">
        <v>0</v>
      </c>
      <c r="D6" s="4">
        <v>33</v>
      </c>
      <c r="E6" s="13" t="s">
        <v>50</v>
      </c>
      <c r="F6" s="4">
        <v>1</v>
      </c>
      <c r="G6" s="4">
        <v>4</v>
      </c>
      <c r="M6" s="4">
        <v>37</v>
      </c>
      <c r="N6" s="1">
        <v>49</v>
      </c>
      <c r="T6" s="3" t="s">
        <v>39</v>
      </c>
      <c r="U6" s="7">
        <v>15</v>
      </c>
      <c r="V6" s="7">
        <v>15</v>
      </c>
      <c r="W6" s="7">
        <v>30</v>
      </c>
    </row>
    <row r="7" spans="1:23" x14ac:dyDescent="0.35">
      <c r="A7" s="4" t="s">
        <v>13</v>
      </c>
      <c r="B7" s="4" t="s">
        <v>7</v>
      </c>
      <c r="C7" s="4">
        <v>0</v>
      </c>
      <c r="D7" s="4">
        <v>38</v>
      </c>
      <c r="E7" s="13" t="s">
        <v>50</v>
      </c>
      <c r="F7" s="4">
        <v>1</v>
      </c>
      <c r="G7" s="4">
        <v>0</v>
      </c>
      <c r="M7" s="4">
        <v>32</v>
      </c>
      <c r="N7" s="1">
        <v>44</v>
      </c>
    </row>
    <row r="8" spans="1:23" x14ac:dyDescent="0.35">
      <c r="A8" s="4" t="s">
        <v>14</v>
      </c>
      <c r="B8" s="4" t="s">
        <v>7</v>
      </c>
      <c r="C8" s="4">
        <v>0</v>
      </c>
      <c r="D8" s="4">
        <v>34</v>
      </c>
      <c r="E8" s="13" t="s">
        <v>51</v>
      </c>
      <c r="F8" s="4">
        <v>1</v>
      </c>
      <c r="G8" s="4">
        <v>6</v>
      </c>
      <c r="M8" s="4">
        <v>33</v>
      </c>
      <c r="N8" s="1">
        <v>34</v>
      </c>
    </row>
    <row r="9" spans="1:23" x14ac:dyDescent="0.35">
      <c r="A9" s="4" t="s">
        <v>15</v>
      </c>
      <c r="B9" s="4" t="s">
        <v>7</v>
      </c>
      <c r="C9" s="4">
        <v>0</v>
      </c>
      <c r="D9" s="4">
        <v>36</v>
      </c>
      <c r="E9" s="13" t="s">
        <v>51</v>
      </c>
      <c r="F9" s="4">
        <v>1</v>
      </c>
      <c r="G9" s="4">
        <v>4</v>
      </c>
      <c r="M9" s="4">
        <v>38</v>
      </c>
      <c r="N9" s="1">
        <v>31</v>
      </c>
      <c r="T9" t="s">
        <v>52</v>
      </c>
      <c r="U9" t="s">
        <v>38</v>
      </c>
    </row>
    <row r="10" spans="1:23" x14ac:dyDescent="0.35">
      <c r="A10" s="4" t="s">
        <v>16</v>
      </c>
      <c r="B10" s="4" t="s">
        <v>7</v>
      </c>
      <c r="C10" s="4">
        <v>0</v>
      </c>
      <c r="D10" s="4">
        <v>37</v>
      </c>
      <c r="E10" s="13" t="s">
        <v>51</v>
      </c>
      <c r="F10" s="4">
        <v>1</v>
      </c>
      <c r="G10" s="4">
        <v>5</v>
      </c>
      <c r="M10" s="4">
        <v>34</v>
      </c>
      <c r="N10" s="1">
        <v>30</v>
      </c>
      <c r="T10" t="s">
        <v>40</v>
      </c>
      <c r="U10">
        <v>0</v>
      </c>
      <c r="V10">
        <v>2</v>
      </c>
      <c r="W10" t="s">
        <v>39</v>
      </c>
    </row>
    <row r="11" spans="1:23" x14ac:dyDescent="0.35">
      <c r="A11" s="4" t="s">
        <v>17</v>
      </c>
      <c r="B11" s="4" t="s">
        <v>7</v>
      </c>
      <c r="C11" s="4">
        <v>0</v>
      </c>
      <c r="D11" s="4">
        <v>32</v>
      </c>
      <c r="E11" s="13" t="s">
        <v>50</v>
      </c>
      <c r="F11" s="4">
        <v>1</v>
      </c>
      <c r="G11" s="4">
        <v>6</v>
      </c>
      <c r="M11" s="4">
        <v>36</v>
      </c>
      <c r="N11" s="1">
        <v>37</v>
      </c>
      <c r="T11" t="s">
        <v>51</v>
      </c>
      <c r="U11">
        <f>W11*U13/W13</f>
        <v>8.5</v>
      </c>
      <c r="V11">
        <f>W11*V13/W13</f>
        <v>8.5</v>
      </c>
      <c r="W11">
        <v>17</v>
      </c>
    </row>
    <row r="12" spans="1:23" x14ac:dyDescent="0.35">
      <c r="A12" s="4" t="s">
        <v>22</v>
      </c>
      <c r="B12" s="4" t="s">
        <v>7</v>
      </c>
      <c r="C12" s="4">
        <v>0</v>
      </c>
      <c r="D12" s="4">
        <v>45</v>
      </c>
      <c r="E12" s="13" t="s">
        <v>51</v>
      </c>
      <c r="F12" s="4">
        <v>1</v>
      </c>
      <c r="G12" s="4">
        <v>1</v>
      </c>
      <c r="M12" s="4">
        <v>37</v>
      </c>
      <c r="N12" s="1">
        <v>33</v>
      </c>
      <c r="T12" t="s">
        <v>50</v>
      </c>
      <c r="U12">
        <f>W12*U13/W13</f>
        <v>6.5</v>
      </c>
      <c r="V12">
        <f>W12*V13/W13</f>
        <v>6.5</v>
      </c>
      <c r="W12">
        <v>13</v>
      </c>
    </row>
    <row r="13" spans="1:23" x14ac:dyDescent="0.35">
      <c r="A13" s="4" t="s">
        <v>18</v>
      </c>
      <c r="B13" s="4" t="s">
        <v>7</v>
      </c>
      <c r="C13" s="4">
        <v>0</v>
      </c>
      <c r="D13" s="4">
        <v>34</v>
      </c>
      <c r="E13" s="13" t="s">
        <v>50</v>
      </c>
      <c r="F13" s="4">
        <v>1</v>
      </c>
      <c r="G13" s="4">
        <v>0</v>
      </c>
      <c r="M13" s="4">
        <v>32</v>
      </c>
      <c r="N13" s="1">
        <v>43</v>
      </c>
      <c r="T13" t="s">
        <v>39</v>
      </c>
      <c r="U13">
        <v>15</v>
      </c>
      <c r="V13">
        <v>15</v>
      </c>
      <c r="W13">
        <v>30</v>
      </c>
    </row>
    <row r="14" spans="1:23" x14ac:dyDescent="0.35">
      <c r="A14" s="4" t="s">
        <v>19</v>
      </c>
      <c r="B14" s="4" t="s">
        <v>7</v>
      </c>
      <c r="C14" s="4">
        <v>0</v>
      </c>
      <c r="D14" s="4">
        <v>38</v>
      </c>
      <c r="E14" s="13" t="s">
        <v>50</v>
      </c>
      <c r="F14" s="4">
        <v>1</v>
      </c>
      <c r="G14" s="4">
        <v>0</v>
      </c>
      <c r="M14" s="4">
        <v>45</v>
      </c>
      <c r="N14" s="1">
        <v>35</v>
      </c>
    </row>
    <row r="15" spans="1:23" x14ac:dyDescent="0.35">
      <c r="A15" s="4" t="s">
        <v>20</v>
      </c>
      <c r="B15" s="4" t="s">
        <v>7</v>
      </c>
      <c r="C15" s="4">
        <v>0</v>
      </c>
      <c r="D15" s="4">
        <v>39</v>
      </c>
      <c r="E15" s="13" t="s">
        <v>51</v>
      </c>
      <c r="F15" s="4">
        <v>1</v>
      </c>
      <c r="G15" s="4">
        <v>5</v>
      </c>
      <c r="M15" s="4">
        <v>34</v>
      </c>
      <c r="N15" s="1">
        <v>42</v>
      </c>
    </row>
    <row r="16" spans="1:23" x14ac:dyDescent="0.35">
      <c r="A16" s="4" t="s">
        <v>21</v>
      </c>
      <c r="B16" s="4" t="s">
        <v>7</v>
      </c>
      <c r="C16" s="4">
        <v>0</v>
      </c>
      <c r="D16" s="4">
        <v>40</v>
      </c>
      <c r="E16" s="13" t="s">
        <v>51</v>
      </c>
      <c r="F16" s="4">
        <v>1</v>
      </c>
      <c r="G16" s="4">
        <v>5</v>
      </c>
      <c r="M16" s="4">
        <v>38</v>
      </c>
      <c r="N16" s="1">
        <v>34</v>
      </c>
      <c r="T16" t="s">
        <v>53</v>
      </c>
      <c r="U16" s="32">
        <f>CHITEST(U4:V5,U11:V12)</f>
        <v>0.71254662021838666</v>
      </c>
    </row>
    <row r="17" spans="1:24" x14ac:dyDescent="0.35">
      <c r="M17" s="4">
        <v>39</v>
      </c>
      <c r="N17" s="1">
        <v>39</v>
      </c>
    </row>
    <row r="18" spans="1:24" x14ac:dyDescent="0.35">
      <c r="M18" s="4">
        <v>40</v>
      </c>
      <c r="N18" s="1">
        <v>45</v>
      </c>
    </row>
    <row r="19" spans="1:24" x14ac:dyDescent="0.35">
      <c r="A19" s="1" t="s">
        <v>23</v>
      </c>
      <c r="B19" s="1" t="s">
        <v>7</v>
      </c>
      <c r="C19" s="1">
        <v>2</v>
      </c>
      <c r="D19" s="1">
        <v>34</v>
      </c>
      <c r="E19" s="13" t="s">
        <v>51</v>
      </c>
      <c r="F19" s="1">
        <v>1</v>
      </c>
      <c r="G19" s="1">
        <v>39</v>
      </c>
      <c r="T19" t="s">
        <v>54</v>
      </c>
    </row>
    <row r="20" spans="1:24" x14ac:dyDescent="0.35">
      <c r="A20" s="1" t="s">
        <v>24</v>
      </c>
      <c r="B20" s="1" t="s">
        <v>7</v>
      </c>
      <c r="C20" s="1">
        <v>2</v>
      </c>
      <c r="D20" s="1">
        <v>41</v>
      </c>
      <c r="E20" s="15" t="s">
        <v>50</v>
      </c>
      <c r="F20" s="1">
        <v>1</v>
      </c>
      <c r="G20" s="1">
        <v>33</v>
      </c>
      <c r="L20" t="s">
        <v>45</v>
      </c>
      <c r="M20" s="31">
        <f>TTEST(M4:M18,N4:N18,2,3)</f>
        <v>0.75152766922321801</v>
      </c>
    </row>
    <row r="21" spans="1:24" x14ac:dyDescent="0.35">
      <c r="A21" s="1" t="s">
        <v>25</v>
      </c>
      <c r="B21" s="1" t="s">
        <v>7</v>
      </c>
      <c r="C21" s="1">
        <v>2</v>
      </c>
      <c r="D21" s="1">
        <v>49</v>
      </c>
      <c r="E21" s="15" t="s">
        <v>50</v>
      </c>
      <c r="F21" s="1">
        <v>1</v>
      </c>
      <c r="G21" s="1">
        <v>33</v>
      </c>
      <c r="R21" s="9" t="s">
        <v>55</v>
      </c>
      <c r="S21" s="9"/>
      <c r="T21" s="9"/>
      <c r="U21" s="9"/>
      <c r="V21" s="9"/>
      <c r="W21" s="9"/>
      <c r="X21" s="9"/>
    </row>
    <row r="22" spans="1:24" x14ac:dyDescent="0.35">
      <c r="A22" s="1" t="s">
        <v>26</v>
      </c>
      <c r="B22" s="1" t="s">
        <v>7</v>
      </c>
      <c r="C22" s="1">
        <v>2</v>
      </c>
      <c r="D22" s="1">
        <v>44</v>
      </c>
      <c r="E22" s="15" t="s">
        <v>51</v>
      </c>
      <c r="F22" s="1">
        <v>1</v>
      </c>
      <c r="G22" s="1">
        <v>33</v>
      </c>
      <c r="L22" t="s">
        <v>46</v>
      </c>
    </row>
    <row r="23" spans="1:24" x14ac:dyDescent="0.35">
      <c r="A23" s="1" t="s">
        <v>27</v>
      </c>
      <c r="B23" s="1" t="s">
        <v>7</v>
      </c>
      <c r="C23" s="1">
        <v>2</v>
      </c>
      <c r="D23" s="1">
        <v>34</v>
      </c>
      <c r="E23" s="15" t="s">
        <v>51</v>
      </c>
      <c r="F23" s="1">
        <v>1</v>
      </c>
      <c r="G23" s="1">
        <v>37</v>
      </c>
      <c r="L23" t="s">
        <v>47</v>
      </c>
    </row>
    <row r="24" spans="1:24" x14ac:dyDescent="0.35">
      <c r="A24" s="1" t="s">
        <v>28</v>
      </c>
      <c r="B24" s="1" t="s">
        <v>7</v>
      </c>
      <c r="C24" s="1">
        <v>2</v>
      </c>
      <c r="D24" s="1">
        <v>31</v>
      </c>
      <c r="E24" s="15" t="s">
        <v>51</v>
      </c>
      <c r="F24" s="1">
        <v>1</v>
      </c>
      <c r="G24" s="1">
        <v>47</v>
      </c>
      <c r="J24" s="2"/>
      <c r="L24" s="11" t="s">
        <v>48</v>
      </c>
      <c r="M24" s="11"/>
      <c r="N24" s="11"/>
    </row>
    <row r="25" spans="1:24" x14ac:dyDescent="0.35">
      <c r="A25" s="1" t="s">
        <v>29</v>
      </c>
      <c r="B25" s="1" t="s">
        <v>7</v>
      </c>
      <c r="C25" s="1">
        <v>2</v>
      </c>
      <c r="D25" s="1">
        <v>30</v>
      </c>
      <c r="E25" s="15" t="s">
        <v>50</v>
      </c>
      <c r="F25" s="1">
        <v>1</v>
      </c>
      <c r="G25" s="1">
        <v>40</v>
      </c>
      <c r="J25" s="2"/>
    </row>
    <row r="26" spans="1:24" x14ac:dyDescent="0.35">
      <c r="A26" s="1" t="s">
        <v>30</v>
      </c>
      <c r="B26" s="1" t="s">
        <v>7</v>
      </c>
      <c r="C26" s="1">
        <v>2</v>
      </c>
      <c r="D26" s="1">
        <v>37</v>
      </c>
      <c r="E26" s="15" t="s">
        <v>51</v>
      </c>
      <c r="F26" s="1">
        <v>1</v>
      </c>
      <c r="G26" s="1">
        <v>39</v>
      </c>
    </row>
    <row r="27" spans="1:24" x14ac:dyDescent="0.35">
      <c r="A27" s="1" t="s">
        <v>31</v>
      </c>
      <c r="B27" s="1" t="s">
        <v>7</v>
      </c>
      <c r="C27" s="1">
        <v>2</v>
      </c>
      <c r="D27" s="1">
        <v>33</v>
      </c>
      <c r="E27" s="15" t="s">
        <v>51</v>
      </c>
      <c r="F27" s="1">
        <v>1</v>
      </c>
      <c r="G27" s="1">
        <v>53</v>
      </c>
    </row>
    <row r="28" spans="1:24" x14ac:dyDescent="0.35">
      <c r="A28" s="1" t="s">
        <v>32</v>
      </c>
      <c r="B28" s="1" t="s">
        <v>7</v>
      </c>
      <c r="C28" s="1">
        <v>2</v>
      </c>
      <c r="D28" s="1">
        <v>43</v>
      </c>
      <c r="E28" s="15" t="s">
        <v>50</v>
      </c>
      <c r="F28" s="1">
        <v>1</v>
      </c>
      <c r="G28" s="1">
        <v>36</v>
      </c>
    </row>
    <row r="29" spans="1:24" x14ac:dyDescent="0.35">
      <c r="A29" s="1" t="s">
        <v>33</v>
      </c>
      <c r="B29" s="1" t="s">
        <v>7</v>
      </c>
      <c r="C29" s="1">
        <v>2</v>
      </c>
      <c r="D29" s="1">
        <v>35</v>
      </c>
      <c r="E29" s="15" t="s">
        <v>50</v>
      </c>
      <c r="F29" s="1">
        <v>1</v>
      </c>
      <c r="G29" s="1">
        <v>34</v>
      </c>
    </row>
    <row r="30" spans="1:24" x14ac:dyDescent="0.35">
      <c r="A30" s="1" t="s">
        <v>34</v>
      </c>
      <c r="B30" s="1" t="s">
        <v>7</v>
      </c>
      <c r="C30" s="1">
        <v>2</v>
      </c>
      <c r="D30" s="1">
        <v>42</v>
      </c>
      <c r="E30" s="15" t="s">
        <v>51</v>
      </c>
      <c r="F30" s="1">
        <v>1</v>
      </c>
      <c r="G30" s="1">
        <v>46</v>
      </c>
    </row>
    <row r="31" spans="1:24" x14ac:dyDescent="0.35">
      <c r="A31" s="1" t="s">
        <v>35</v>
      </c>
      <c r="B31" s="1" t="s">
        <v>7</v>
      </c>
      <c r="C31" s="1">
        <v>2</v>
      </c>
      <c r="D31" s="1">
        <v>34</v>
      </c>
      <c r="E31" s="15" t="s">
        <v>51</v>
      </c>
      <c r="F31" s="1">
        <v>1</v>
      </c>
      <c r="G31" s="1">
        <v>42</v>
      </c>
    </row>
    <row r="32" spans="1:24" x14ac:dyDescent="0.35">
      <c r="A32" s="1" t="s">
        <v>36</v>
      </c>
      <c r="B32" s="1" t="s">
        <v>7</v>
      </c>
      <c r="C32" s="1">
        <v>2</v>
      </c>
      <c r="D32" s="1">
        <v>39</v>
      </c>
      <c r="E32" s="15" t="s">
        <v>50</v>
      </c>
      <c r="F32" s="1">
        <v>1</v>
      </c>
      <c r="G32" s="1">
        <v>43</v>
      </c>
    </row>
    <row r="33" spans="1:7" x14ac:dyDescent="0.35">
      <c r="A33" s="1" t="s">
        <v>37</v>
      </c>
      <c r="B33" s="1" t="s">
        <v>7</v>
      </c>
      <c r="C33" s="1">
        <v>2</v>
      </c>
      <c r="D33" s="1">
        <v>45</v>
      </c>
      <c r="E33" s="15" t="s">
        <v>51</v>
      </c>
      <c r="F33" s="1">
        <v>1</v>
      </c>
      <c r="G33" s="1">
        <v>32</v>
      </c>
    </row>
  </sheetData>
  <phoneticPr fontId="1" type="noConversion"/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opLeftCell="I9" workbookViewId="0">
      <selection activeCell="K23" sqref="K23"/>
    </sheetView>
  </sheetViews>
  <sheetFormatPr defaultRowHeight="14.5" x14ac:dyDescent="0.35"/>
  <cols>
    <col min="9" max="9" width="6.1796875" customWidth="1"/>
    <col min="10" max="10" width="21.7265625" customWidth="1"/>
    <col min="11" max="11" width="17.36328125" customWidth="1"/>
    <col min="12" max="12" width="19.7265625" customWidth="1"/>
  </cols>
  <sheetData>
    <row r="1" spans="1:12" x14ac:dyDescent="0.35">
      <c r="A1" s="5" t="s">
        <v>57</v>
      </c>
      <c r="B1" s="5"/>
      <c r="C1" s="6" t="s">
        <v>56</v>
      </c>
      <c r="D1" s="6" t="s">
        <v>60</v>
      </c>
      <c r="E1" s="14" t="s">
        <v>61</v>
      </c>
      <c r="F1" s="6"/>
      <c r="G1" s="6" t="s">
        <v>6</v>
      </c>
    </row>
    <row r="2" spans="1:12" x14ac:dyDescent="0.35">
      <c r="A2" s="4" t="s">
        <v>10</v>
      </c>
      <c r="B2" s="4"/>
      <c r="C2" s="4" t="s">
        <v>58</v>
      </c>
      <c r="D2" s="4">
        <v>39</v>
      </c>
      <c r="E2" s="13">
        <v>1</v>
      </c>
      <c r="F2" s="4"/>
      <c r="G2" s="4">
        <v>0</v>
      </c>
      <c r="J2" t="s">
        <v>60</v>
      </c>
      <c r="K2">
        <f>TTEST(D2:D16,D19:D33,2,2)</f>
        <v>0.7514066514476474</v>
      </c>
    </row>
    <row r="3" spans="1:12" x14ac:dyDescent="0.35">
      <c r="A3" s="4" t="s">
        <v>8</v>
      </c>
      <c r="B3" s="4"/>
      <c r="C3" s="4" t="s">
        <v>58</v>
      </c>
      <c r="D3" s="4">
        <v>48</v>
      </c>
      <c r="E3" s="13">
        <v>1</v>
      </c>
      <c r="F3" s="4"/>
      <c r="G3" s="4">
        <v>4</v>
      </c>
      <c r="J3" t="s">
        <v>62</v>
      </c>
      <c r="K3" s="17">
        <f>TTEST(G2:G16,G19:G33,2,2)</f>
        <v>7.6272844880507028E-19</v>
      </c>
    </row>
    <row r="4" spans="1:12" x14ac:dyDescent="0.35">
      <c r="A4" s="4" t="s">
        <v>9</v>
      </c>
      <c r="B4" s="4"/>
      <c r="C4" s="4" t="s">
        <v>58</v>
      </c>
      <c r="D4" s="4">
        <v>37</v>
      </c>
      <c r="E4" s="13">
        <v>0</v>
      </c>
      <c r="F4" s="4"/>
      <c r="G4" s="4">
        <v>3</v>
      </c>
    </row>
    <row r="5" spans="1:12" x14ac:dyDescent="0.35">
      <c r="A5" s="4" t="s">
        <v>11</v>
      </c>
      <c r="B5" s="4"/>
      <c r="C5" s="4" t="s">
        <v>58</v>
      </c>
      <c r="D5" s="4">
        <v>32</v>
      </c>
      <c r="E5" s="13">
        <v>0</v>
      </c>
      <c r="F5" s="4"/>
      <c r="G5" s="4">
        <v>2</v>
      </c>
    </row>
    <row r="6" spans="1:12" x14ac:dyDescent="0.35">
      <c r="A6" s="4" t="s">
        <v>12</v>
      </c>
      <c r="B6" s="4"/>
      <c r="C6" s="4" t="s">
        <v>58</v>
      </c>
      <c r="D6" s="4">
        <v>33</v>
      </c>
      <c r="E6" s="13">
        <v>1</v>
      </c>
      <c r="F6" s="4"/>
      <c r="G6" s="4">
        <v>4</v>
      </c>
    </row>
    <row r="7" spans="1:12" x14ac:dyDescent="0.35">
      <c r="A7" s="4" t="s">
        <v>13</v>
      </c>
      <c r="B7" s="4"/>
      <c r="C7" s="4" t="s">
        <v>58</v>
      </c>
      <c r="D7" s="4">
        <v>38</v>
      </c>
      <c r="E7" s="13">
        <v>1</v>
      </c>
      <c r="F7" s="4"/>
      <c r="G7" s="4">
        <v>0</v>
      </c>
    </row>
    <row r="8" spans="1:12" x14ac:dyDescent="0.35">
      <c r="A8" s="4" t="s">
        <v>14</v>
      </c>
      <c r="B8" s="4"/>
      <c r="C8" s="4" t="s">
        <v>58</v>
      </c>
      <c r="D8" s="4">
        <v>34</v>
      </c>
      <c r="E8" s="13">
        <v>0</v>
      </c>
      <c r="F8" s="4"/>
      <c r="G8" s="4">
        <v>6</v>
      </c>
    </row>
    <row r="9" spans="1:12" x14ac:dyDescent="0.35">
      <c r="A9" s="4" t="s">
        <v>15</v>
      </c>
      <c r="B9" s="4"/>
      <c r="C9" s="4" t="s">
        <v>58</v>
      </c>
      <c r="D9" s="4">
        <v>36</v>
      </c>
      <c r="E9" s="13">
        <v>0</v>
      </c>
      <c r="F9" s="4"/>
      <c r="G9" s="4">
        <v>4</v>
      </c>
    </row>
    <row r="10" spans="1:12" x14ac:dyDescent="0.35">
      <c r="A10" s="4" t="s">
        <v>16</v>
      </c>
      <c r="B10" s="4"/>
      <c r="C10" s="4" t="s">
        <v>58</v>
      </c>
      <c r="D10" s="4">
        <v>37</v>
      </c>
      <c r="E10" s="13">
        <v>0</v>
      </c>
      <c r="F10" s="4"/>
      <c r="G10" s="4">
        <v>5</v>
      </c>
    </row>
    <row r="11" spans="1:12" x14ac:dyDescent="0.35">
      <c r="A11" s="4" t="s">
        <v>17</v>
      </c>
      <c r="B11" s="4"/>
      <c r="C11" s="4" t="s">
        <v>58</v>
      </c>
      <c r="D11" s="4">
        <v>32</v>
      </c>
      <c r="E11" s="13">
        <v>1</v>
      </c>
      <c r="F11" s="4"/>
      <c r="G11" s="4">
        <v>6</v>
      </c>
      <c r="J11" t="s">
        <v>63</v>
      </c>
    </row>
    <row r="12" spans="1:12" ht="15" thickBot="1" x14ac:dyDescent="0.4">
      <c r="A12" s="4" t="s">
        <v>22</v>
      </c>
      <c r="B12" s="4"/>
      <c r="C12" s="4" t="s">
        <v>58</v>
      </c>
      <c r="D12" s="4">
        <v>45</v>
      </c>
      <c r="E12" s="13">
        <v>0</v>
      </c>
      <c r="F12" s="4"/>
      <c r="G12" s="4">
        <v>1</v>
      </c>
    </row>
    <row r="13" spans="1:12" x14ac:dyDescent="0.35">
      <c r="A13" s="4" t="s">
        <v>18</v>
      </c>
      <c r="B13" s="4"/>
      <c r="C13" s="4" t="s">
        <v>58</v>
      </c>
      <c r="D13" s="4">
        <v>34</v>
      </c>
      <c r="E13" s="13">
        <v>1</v>
      </c>
      <c r="F13" s="4"/>
      <c r="G13" s="4">
        <v>0</v>
      </c>
      <c r="J13" s="20"/>
      <c r="K13" s="20" t="s">
        <v>64</v>
      </c>
      <c r="L13" s="20" t="s">
        <v>65</v>
      </c>
    </row>
    <row r="14" spans="1:12" x14ac:dyDescent="0.35">
      <c r="A14" s="4" t="s">
        <v>19</v>
      </c>
      <c r="B14" s="4"/>
      <c r="C14" s="4" t="s">
        <v>58</v>
      </c>
      <c r="D14" s="4">
        <v>38</v>
      </c>
      <c r="E14" s="13">
        <v>1</v>
      </c>
      <c r="F14" s="4"/>
      <c r="G14" s="4">
        <v>0</v>
      </c>
      <c r="J14" s="18" t="s">
        <v>66</v>
      </c>
      <c r="K14" s="18">
        <v>37.466666666666669</v>
      </c>
      <c r="L14" s="18">
        <v>38.06666666666667</v>
      </c>
    </row>
    <row r="15" spans="1:12" x14ac:dyDescent="0.35">
      <c r="A15" s="4" t="s">
        <v>20</v>
      </c>
      <c r="B15" s="4"/>
      <c r="C15" s="4" t="s">
        <v>58</v>
      </c>
      <c r="D15" s="4">
        <v>39</v>
      </c>
      <c r="E15" s="13">
        <v>0</v>
      </c>
      <c r="F15" s="4"/>
      <c r="G15" s="4">
        <v>5</v>
      </c>
      <c r="J15" s="18" t="s">
        <v>67</v>
      </c>
      <c r="K15" s="18">
        <v>20.409523809523826</v>
      </c>
      <c r="L15" s="18">
        <v>32.352380952381019</v>
      </c>
    </row>
    <row r="16" spans="1:12" x14ac:dyDescent="0.35">
      <c r="A16" s="4" t="s">
        <v>21</v>
      </c>
      <c r="B16" s="4"/>
      <c r="C16" s="4" t="s">
        <v>58</v>
      </c>
      <c r="D16" s="4">
        <v>40</v>
      </c>
      <c r="E16" s="13">
        <v>0</v>
      </c>
      <c r="F16" s="4"/>
      <c r="G16" s="4">
        <v>5</v>
      </c>
      <c r="J16" s="18" t="s">
        <v>68</v>
      </c>
      <c r="K16" s="18">
        <v>15</v>
      </c>
      <c r="L16" s="18">
        <v>15</v>
      </c>
    </row>
    <row r="17" spans="1:13" x14ac:dyDescent="0.35">
      <c r="E17" s="16"/>
      <c r="J17" s="18" t="s">
        <v>69</v>
      </c>
      <c r="K17" s="18">
        <v>26.380952380952426</v>
      </c>
      <c r="L17" s="18"/>
    </row>
    <row r="18" spans="1:13" x14ac:dyDescent="0.35">
      <c r="E18" s="16"/>
      <c r="J18" s="18" t="s">
        <v>70</v>
      </c>
      <c r="K18" s="18">
        <v>0</v>
      </c>
      <c r="L18" s="18"/>
    </row>
    <row r="19" spans="1:13" x14ac:dyDescent="0.35">
      <c r="A19" s="1" t="s">
        <v>23</v>
      </c>
      <c r="B19" s="1"/>
      <c r="C19" s="1" t="s">
        <v>59</v>
      </c>
      <c r="D19" s="1">
        <v>34</v>
      </c>
      <c r="E19" s="13">
        <v>0</v>
      </c>
      <c r="F19" s="1"/>
      <c r="G19" s="1">
        <v>39</v>
      </c>
      <c r="J19" s="18" t="s">
        <v>71</v>
      </c>
      <c r="K19" s="18">
        <v>28</v>
      </c>
      <c r="L19" s="18"/>
    </row>
    <row r="20" spans="1:13" x14ac:dyDescent="0.35">
      <c r="A20" s="1" t="s">
        <v>24</v>
      </c>
      <c r="B20" s="1"/>
      <c r="C20" s="1" t="s">
        <v>59</v>
      </c>
      <c r="D20" s="1">
        <v>41</v>
      </c>
      <c r="E20" s="15">
        <v>1</v>
      </c>
      <c r="F20" s="1"/>
      <c r="G20" s="1">
        <v>33</v>
      </c>
      <c r="J20" s="18" t="s">
        <v>72</v>
      </c>
      <c r="K20" s="18">
        <v>-0.31991650535274391</v>
      </c>
      <c r="L20" s="18"/>
    </row>
    <row r="21" spans="1:13" x14ac:dyDescent="0.35">
      <c r="A21" s="1" t="s">
        <v>25</v>
      </c>
      <c r="B21" s="1"/>
      <c r="C21" s="1" t="s">
        <v>59</v>
      </c>
      <c r="D21" s="1">
        <v>49</v>
      </c>
      <c r="E21" s="15">
        <v>1</v>
      </c>
      <c r="F21" s="1"/>
      <c r="G21" s="1">
        <v>33</v>
      </c>
      <c r="J21" s="18" t="s">
        <v>73</v>
      </c>
      <c r="K21" s="18">
        <v>0.3757033257238247</v>
      </c>
      <c r="L21" s="18"/>
    </row>
    <row r="22" spans="1:13" x14ac:dyDescent="0.35">
      <c r="A22" s="1" t="s">
        <v>26</v>
      </c>
      <c r="B22" s="1"/>
      <c r="C22" s="1" t="s">
        <v>59</v>
      </c>
      <c r="D22" s="1">
        <v>44</v>
      </c>
      <c r="E22" s="15">
        <v>0</v>
      </c>
      <c r="F22" s="1"/>
      <c r="G22" s="1">
        <v>33</v>
      </c>
      <c r="J22" s="18" t="s">
        <v>74</v>
      </c>
      <c r="K22" s="18">
        <v>1.7011309342659326</v>
      </c>
      <c r="L22" s="18"/>
    </row>
    <row r="23" spans="1:13" x14ac:dyDescent="0.35">
      <c r="A23" s="1" t="s">
        <v>27</v>
      </c>
      <c r="B23" s="1"/>
      <c r="C23" s="1" t="s">
        <v>59</v>
      </c>
      <c r="D23" s="1">
        <v>34</v>
      </c>
      <c r="E23" s="15">
        <v>0</v>
      </c>
      <c r="F23" s="1"/>
      <c r="G23" s="1">
        <v>37</v>
      </c>
      <c r="J23" s="18" t="s">
        <v>75</v>
      </c>
      <c r="K23" s="18">
        <v>0.7514066514476494</v>
      </c>
      <c r="L23" s="18"/>
    </row>
    <row r="24" spans="1:13" ht="15" thickBot="1" x14ac:dyDescent="0.4">
      <c r="A24" s="1" t="s">
        <v>28</v>
      </c>
      <c r="B24" s="1"/>
      <c r="C24" s="1" t="s">
        <v>59</v>
      </c>
      <c r="D24" s="1">
        <v>31</v>
      </c>
      <c r="E24" s="15">
        <v>0</v>
      </c>
      <c r="F24" s="1"/>
      <c r="G24" s="1">
        <v>47</v>
      </c>
      <c r="J24" s="19" t="s">
        <v>76</v>
      </c>
      <c r="K24" s="19">
        <v>2.0484071417952445</v>
      </c>
      <c r="L24" s="19"/>
    </row>
    <row r="25" spans="1:13" x14ac:dyDescent="0.35">
      <c r="A25" s="1" t="s">
        <v>29</v>
      </c>
      <c r="B25" s="1"/>
      <c r="C25" s="1" t="s">
        <v>59</v>
      </c>
      <c r="D25" s="1">
        <v>30</v>
      </c>
      <c r="E25" s="15">
        <v>1</v>
      </c>
      <c r="F25" s="1"/>
      <c r="G25" s="1">
        <v>40</v>
      </c>
    </row>
    <row r="26" spans="1:13" x14ac:dyDescent="0.35">
      <c r="A26" s="1" t="s">
        <v>30</v>
      </c>
      <c r="B26" s="1"/>
      <c r="C26" s="1" t="s">
        <v>59</v>
      </c>
      <c r="D26" s="1">
        <v>37</v>
      </c>
      <c r="E26" s="15">
        <v>0</v>
      </c>
      <c r="F26" s="1"/>
      <c r="G26" s="1">
        <v>39</v>
      </c>
    </row>
    <row r="27" spans="1:13" x14ac:dyDescent="0.35">
      <c r="A27" s="1" t="s">
        <v>31</v>
      </c>
      <c r="B27" s="1"/>
      <c r="C27" s="1" t="s">
        <v>59</v>
      </c>
      <c r="D27" s="1">
        <v>33</v>
      </c>
      <c r="E27" s="15">
        <v>0</v>
      </c>
      <c r="F27" s="1"/>
      <c r="G27" s="1">
        <v>53</v>
      </c>
    </row>
    <row r="28" spans="1:13" x14ac:dyDescent="0.35">
      <c r="A28" s="1" t="s">
        <v>32</v>
      </c>
      <c r="B28" s="1"/>
      <c r="C28" s="1" t="s">
        <v>59</v>
      </c>
      <c r="D28" s="1">
        <v>43</v>
      </c>
      <c r="E28" s="15">
        <v>1</v>
      </c>
      <c r="F28" s="1"/>
      <c r="G28" s="1">
        <v>36</v>
      </c>
    </row>
    <row r="29" spans="1:13" ht="15" thickBot="1" x14ac:dyDescent="0.4">
      <c r="A29" s="1" t="s">
        <v>33</v>
      </c>
      <c r="B29" s="1"/>
      <c r="C29" s="1" t="s">
        <v>59</v>
      </c>
      <c r="D29" s="1">
        <v>35</v>
      </c>
      <c r="E29" s="15">
        <v>1</v>
      </c>
      <c r="F29" s="1"/>
      <c r="G29" s="1">
        <v>34</v>
      </c>
    </row>
    <row r="30" spans="1:13" x14ac:dyDescent="0.35">
      <c r="A30" s="1" t="s">
        <v>34</v>
      </c>
      <c r="B30" s="1"/>
      <c r="C30" s="1" t="s">
        <v>59</v>
      </c>
      <c r="D30" s="1">
        <v>42</v>
      </c>
      <c r="E30" s="15">
        <v>0</v>
      </c>
      <c r="F30" s="1"/>
      <c r="G30" s="1">
        <v>46</v>
      </c>
      <c r="J30" s="21"/>
      <c r="K30" s="22"/>
      <c r="L30" s="23"/>
      <c r="M30" s="24"/>
    </row>
    <row r="31" spans="1:13" ht="15" thickBot="1" x14ac:dyDescent="0.4">
      <c r="A31" s="1" t="s">
        <v>35</v>
      </c>
      <c r="B31" s="1"/>
      <c r="C31" s="1" t="s">
        <v>59</v>
      </c>
      <c r="D31" s="1">
        <v>34</v>
      </c>
      <c r="E31" s="15">
        <v>0</v>
      </c>
      <c r="F31" s="1"/>
      <c r="G31" s="1">
        <v>42</v>
      </c>
      <c r="J31" s="25"/>
      <c r="K31" s="26"/>
      <c r="L31" s="27"/>
      <c r="M31" s="24"/>
    </row>
    <row r="32" spans="1:13" x14ac:dyDescent="0.35">
      <c r="A32" s="1" t="s">
        <v>36</v>
      </c>
      <c r="B32" s="1"/>
      <c r="C32" s="1" t="s">
        <v>59</v>
      </c>
      <c r="D32" s="1">
        <v>39</v>
      </c>
      <c r="E32" s="15">
        <v>1</v>
      </c>
      <c r="F32" s="1"/>
      <c r="G32" s="1">
        <v>43</v>
      </c>
      <c r="J32" s="24"/>
      <c r="K32" s="24"/>
      <c r="L32" s="24"/>
      <c r="M32" s="24"/>
    </row>
    <row r="33" spans="1:13" x14ac:dyDescent="0.35">
      <c r="A33" s="1" t="s">
        <v>37</v>
      </c>
      <c r="B33" s="1"/>
      <c r="C33" s="1" t="s">
        <v>59</v>
      </c>
      <c r="D33" s="1">
        <v>45</v>
      </c>
      <c r="E33" s="15">
        <v>0</v>
      </c>
      <c r="F33" s="1"/>
      <c r="G33" s="1">
        <v>32</v>
      </c>
      <c r="J33" s="24"/>
      <c r="K33" s="24"/>
      <c r="L33" s="24"/>
      <c r="M33" s="24"/>
    </row>
    <row r="34" spans="1:13" x14ac:dyDescent="0.35">
      <c r="J34" s="28" t="s">
        <v>77</v>
      </c>
      <c r="K34" s="28"/>
      <c r="L34" s="28"/>
      <c r="M34" s="28"/>
    </row>
    <row r="35" spans="1:13" x14ac:dyDescent="0.35">
      <c r="J35" s="28" t="s">
        <v>56</v>
      </c>
      <c r="K35" s="28" t="s">
        <v>78</v>
      </c>
      <c r="L35" s="28" t="s">
        <v>79</v>
      </c>
      <c r="M35" s="28" t="s">
        <v>80</v>
      </c>
    </row>
    <row r="36" spans="1:13" x14ac:dyDescent="0.35">
      <c r="J36" s="28" t="s">
        <v>58</v>
      </c>
      <c r="K36" s="28">
        <f>COUNTIF(E2:E16,1)</f>
        <v>7</v>
      </c>
      <c r="L36" s="28">
        <f>COUNTIF(E2:E16,0)</f>
        <v>8</v>
      </c>
      <c r="M36" s="28">
        <f>SUM(K36,L36)</f>
        <v>15</v>
      </c>
    </row>
    <row r="37" spans="1:13" x14ac:dyDescent="0.35">
      <c r="J37" s="28" t="s">
        <v>59</v>
      </c>
      <c r="K37" s="28">
        <f>COUNTIF(E19:E33,1)</f>
        <v>6</v>
      </c>
      <c r="L37" s="28">
        <f>COUNTIF(E19:E33,0)</f>
        <v>9</v>
      </c>
      <c r="M37" s="28">
        <f>SUM(K37:L37)</f>
        <v>15</v>
      </c>
    </row>
    <row r="38" spans="1:13" x14ac:dyDescent="0.35">
      <c r="J38" s="28"/>
      <c r="K38" s="28"/>
      <c r="L38" s="28"/>
      <c r="M38" s="28"/>
    </row>
    <row r="39" spans="1:13" x14ac:dyDescent="0.35">
      <c r="J39" s="28"/>
      <c r="K39" s="28"/>
      <c r="L39" s="28"/>
      <c r="M39" s="28"/>
    </row>
    <row r="40" spans="1:13" x14ac:dyDescent="0.35">
      <c r="J40" s="28" t="s">
        <v>80</v>
      </c>
      <c r="K40" s="28">
        <f>SUM(K36:K38)</f>
        <v>13</v>
      </c>
      <c r="L40" s="28">
        <f>SUM(L36:L38)</f>
        <v>17</v>
      </c>
      <c r="M40" s="28">
        <f>SUM(K40:L40)</f>
        <v>30</v>
      </c>
    </row>
    <row r="41" spans="1:13" x14ac:dyDescent="0.35">
      <c r="J41" s="24"/>
      <c r="K41" s="24"/>
      <c r="L41" s="24"/>
      <c r="M41" s="24"/>
    </row>
    <row r="42" spans="1:13" x14ac:dyDescent="0.35">
      <c r="J42" s="24"/>
      <c r="K42" s="24"/>
      <c r="L42" s="24"/>
      <c r="M42" s="24"/>
    </row>
    <row r="43" spans="1:13" x14ac:dyDescent="0.35">
      <c r="J43" s="28" t="s">
        <v>81</v>
      </c>
      <c r="K43" s="28"/>
      <c r="L43" s="28"/>
      <c r="M43" s="28"/>
    </row>
    <row r="44" spans="1:13" x14ac:dyDescent="0.35">
      <c r="J44" s="28"/>
      <c r="K44" s="28"/>
      <c r="L44" s="28"/>
      <c r="M44" s="28"/>
    </row>
    <row r="45" spans="1:13" x14ac:dyDescent="0.35">
      <c r="J45" s="28" t="s">
        <v>56</v>
      </c>
      <c r="K45" s="28" t="s">
        <v>78</v>
      </c>
      <c r="L45" s="28" t="s">
        <v>79</v>
      </c>
      <c r="M45" s="28" t="s">
        <v>80</v>
      </c>
    </row>
    <row r="46" spans="1:13" x14ac:dyDescent="0.35">
      <c r="J46" s="28" t="s">
        <v>58</v>
      </c>
      <c r="K46" s="28">
        <f>(M36*K40)/M40</f>
        <v>6.5</v>
      </c>
      <c r="L46" s="28">
        <f>(M36*L40)/M40</f>
        <v>8.5</v>
      </c>
      <c r="M46" s="28">
        <f>SUM(K46:L46)</f>
        <v>15</v>
      </c>
    </row>
    <row r="47" spans="1:13" x14ac:dyDescent="0.35">
      <c r="J47" s="28" t="s">
        <v>59</v>
      </c>
      <c r="K47" s="28">
        <f>(M37*K40)/M40</f>
        <v>6.5</v>
      </c>
      <c r="L47" s="28">
        <f>(M37*L40)/M40</f>
        <v>8.5</v>
      </c>
      <c r="M47" s="28">
        <f>SUM(K47:L47)</f>
        <v>15</v>
      </c>
    </row>
    <row r="48" spans="1:13" x14ac:dyDescent="0.35">
      <c r="J48" s="28"/>
      <c r="K48" s="28"/>
      <c r="L48" s="28"/>
      <c r="M48" s="28"/>
    </row>
    <row r="49" spans="10:13" x14ac:dyDescent="0.35">
      <c r="J49" s="28"/>
      <c r="K49" s="28"/>
      <c r="L49" s="28"/>
      <c r="M49" s="28"/>
    </row>
    <row r="50" spans="10:13" x14ac:dyDescent="0.35">
      <c r="J50" s="28" t="s">
        <v>80</v>
      </c>
      <c r="K50" s="28">
        <f>SUM(K46:K48)</f>
        <v>13</v>
      </c>
      <c r="L50" s="28">
        <f>SUM(L46:L48)</f>
        <v>17</v>
      </c>
      <c r="M50" s="28">
        <f>SUM(M46:M48)</f>
        <v>30</v>
      </c>
    </row>
    <row r="53" spans="10:13" x14ac:dyDescent="0.35">
      <c r="J53" t="s">
        <v>58</v>
      </c>
      <c r="K53">
        <f>(K36-K46)^2/K46</f>
        <v>3.8461538461538464E-2</v>
      </c>
      <c r="L53">
        <f>((L36-L46)^2)/L46</f>
        <v>2.9411764705882353E-2</v>
      </c>
    </row>
    <row r="54" spans="10:13" x14ac:dyDescent="0.35">
      <c r="J54" t="s">
        <v>59</v>
      </c>
      <c r="K54">
        <f>(K37-K47)^2/K47</f>
        <v>3.8461538461538464E-2</v>
      </c>
      <c r="L54">
        <f>((L37-L47)^2)/L47</f>
        <v>2.9411764705882353E-2</v>
      </c>
    </row>
    <row r="56" spans="10:13" x14ac:dyDescent="0.35">
      <c r="J56" t="s">
        <v>82</v>
      </c>
      <c r="K56">
        <f>SUM(K53,L53,K54,L54)</f>
        <v>0.13574660633484165</v>
      </c>
    </row>
    <row r="57" spans="10:13" ht="15" thickBot="1" x14ac:dyDescent="0.4"/>
    <row r="58" spans="10:13" ht="15" thickBot="1" x14ac:dyDescent="0.4">
      <c r="J58" t="s">
        <v>83</v>
      </c>
      <c r="K58" s="29">
        <f>CHIDIST(K56,1)</f>
        <v>0.71254662021838666</v>
      </c>
      <c r="L58" s="30">
        <f>_xlfn.CHISQ.TEST(K36:L37,K46:L47)</f>
        <v>0.71254662021838666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7A50A797802148BB2EF0D097A51A07" ma:contentTypeVersion="6" ma:contentTypeDescription="Create a new document." ma:contentTypeScope="" ma:versionID="2293dfe340c306b87c0da024cf5953da">
  <xsd:schema xmlns:xsd="http://www.w3.org/2001/XMLSchema" xmlns:xs="http://www.w3.org/2001/XMLSchema" xmlns:p="http://schemas.microsoft.com/office/2006/metadata/properties" xmlns:ns2="704c53d2-0c6b-4338-94b0-b7da20d69a7f" targetNamespace="http://schemas.microsoft.com/office/2006/metadata/properties" ma:root="true" ma:fieldsID="d7ca79343c61f9cf871576cb74ebabbc" ns2:_="">
    <xsd:import namespace="704c53d2-0c6b-4338-94b0-b7da20d69a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4c53d2-0c6b-4338-94b0-b7da20d69a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52A0014-DB66-4882-B432-9C03060A5F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4c53d2-0c6b-4338-94b0-b7da20d69a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379AE19-FFC3-4EF9-8C4A-6094B096069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D3B204B-6D77-40F8-BB4D-14C9C9B6E7B8}">
  <ds:schemaRefs>
    <ds:schemaRef ds:uri="http://schemas.openxmlformats.org/package/2006/metadata/core-properties"/>
    <ds:schemaRef ds:uri="http://purl.org/dc/terms/"/>
    <ds:schemaRef ds:uri="704c53d2-0c6b-4338-94b0-b7da20d69a7f"/>
    <ds:schemaRef ds:uri="http://www.w3.org/XML/1998/namespace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Namrata Tamang</dc:creator>
  <cp:lastModifiedBy>Arjun Acharya</cp:lastModifiedBy>
  <dcterms:created xsi:type="dcterms:W3CDTF">2021-09-29T14:56:13Z</dcterms:created>
  <dcterms:modified xsi:type="dcterms:W3CDTF">2021-10-05T16:24:44Z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0x010100D27A50A797802148BB2EF0D097A51A07</vt:lpwstr>
  </property>
</Properties>
</file>