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Айша Сам\Desktop\Новая модель\"/>
    </mc:Choice>
  </mc:AlternateContent>
  <xr:revisionPtr revIDLastSave="0" documentId="13_ncr:1_{9DB8F822-8716-47ED-B9F2-829A61A01A1A}" xr6:coauthVersionLast="46" xr6:coauthVersionMax="46" xr10:uidLastSave="{00000000-0000-0000-0000-000000000000}"/>
  <bookViews>
    <workbookView xWindow="-108" yWindow="-108" windowWidth="23256" windowHeight="12576" tabRatio="515" activeTab="2" xr2:uid="{00000000-000D-0000-FFFF-FFFF00000000}"/>
  </bookViews>
  <sheets>
    <sheet name="Справочник номенклатура" sheetId="3" r:id="rId1"/>
    <sheet name="данные" sheetId="1" r:id="rId2"/>
    <sheet name="вход справочник" sheetId="2" r:id="rId3"/>
    <sheet name="исход убой" sheetId="4" r:id="rId4"/>
    <sheet name="Лист4" sheetId="5" r:id="rId5"/>
  </sheets>
  <definedNames>
    <definedName name="_xlnm._FilterDatabase" localSheetId="0" hidden="1">'Справочник номенклатура'!$B$1:$F$187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E34" i="2"/>
  <c r="I4" i="2" l="1"/>
  <c r="F3" i="5"/>
  <c r="F2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E3" i="5"/>
  <c r="I3" i="2" l="1"/>
  <c r="D10" i="5"/>
  <c r="D4" i="5"/>
  <c r="D2" i="5"/>
  <c r="E2" i="5"/>
  <c r="C1" i="4"/>
  <c r="D3" i="5"/>
  <c r="D5" i="5"/>
  <c r="D6" i="5"/>
  <c r="D7" i="5"/>
  <c r="D8" i="5"/>
  <c r="D9" i="5"/>
  <c r="C3" i="5"/>
  <c r="C10" i="5"/>
  <c r="C2" i="5"/>
  <c r="A4" i="5"/>
  <c r="B4" i="5" s="1"/>
  <c r="A5" i="5" s="1"/>
  <c r="B5" i="5" s="1"/>
  <c r="A6" i="5" s="1"/>
  <c r="B6" i="5" s="1"/>
  <c r="A7" i="5" s="1"/>
  <c r="B7" i="5" s="1"/>
  <c r="A8" i="5" s="1"/>
  <c r="B8" i="5" s="1"/>
  <c r="A9" i="5" s="1"/>
  <c r="B9" i="5" s="1"/>
  <c r="C9" i="5" l="1"/>
  <c r="C7" i="5"/>
  <c r="C5" i="5"/>
  <c r="C4" i="5"/>
  <c r="C8" i="5"/>
  <c r="C6" i="5"/>
  <c r="M4" i="2" l="1"/>
  <c r="M7" i="2"/>
  <c r="M13" i="2"/>
  <c r="M15" i="2"/>
  <c r="M16" i="2"/>
  <c r="M17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2" i="1"/>
  <c r="L14" i="2" l="1"/>
  <c r="L24" i="2"/>
  <c r="L12" i="2"/>
  <c r="L3" i="2"/>
  <c r="L13" i="2"/>
  <c r="N13" i="2" s="1"/>
  <c r="L23" i="2"/>
  <c r="L11" i="2"/>
  <c r="L22" i="2"/>
  <c r="L10" i="2"/>
  <c r="L21" i="2"/>
  <c r="L9" i="2"/>
  <c r="E33" i="2" s="1"/>
  <c r="M9" i="2" s="1"/>
  <c r="N9" i="2" s="1"/>
  <c r="L20" i="2"/>
  <c r="L8" i="2"/>
  <c r="L19" i="2"/>
  <c r="L7" i="2"/>
  <c r="N7" i="2" s="1"/>
  <c r="L18" i="2"/>
  <c r="L6" i="2"/>
  <c r="L17" i="2"/>
  <c r="N17" i="2" s="1"/>
  <c r="L5" i="2"/>
  <c r="L16" i="2"/>
  <c r="N16" i="2" s="1"/>
  <c r="L4" i="2"/>
  <c r="N4" i="2" s="1"/>
  <c r="L15" i="2"/>
  <c r="N15" i="2" s="1"/>
  <c r="E3" i="2" l="1"/>
  <c r="E37" i="2"/>
  <c r="E36" i="2"/>
  <c r="M10" i="2" s="1"/>
  <c r="N10" i="2" s="1"/>
  <c r="E39" i="2"/>
  <c r="E38" i="2"/>
  <c r="M11" i="2" s="1"/>
  <c r="N11" i="2" s="1"/>
  <c r="E10" i="2"/>
  <c r="E6" i="2"/>
  <c r="E4" i="2"/>
  <c r="E5" i="2"/>
  <c r="E7" i="2"/>
  <c r="E8" i="2"/>
  <c r="E9" i="2"/>
  <c r="E11" i="2"/>
  <c r="E15" i="2" l="1"/>
  <c r="E17" i="2"/>
  <c r="E14" i="2"/>
  <c r="E16" i="2"/>
  <c r="E13" i="2"/>
  <c r="E12" i="2"/>
  <c r="E23" i="2" l="1"/>
  <c r="E18" i="2"/>
  <c r="E21" i="2"/>
  <c r="E20" i="2"/>
  <c r="E22" i="2"/>
  <c r="E19" i="2"/>
  <c r="M5" i="2" l="1"/>
  <c r="N5" i="2" s="1"/>
  <c r="E28" i="2"/>
  <c r="E30" i="2"/>
  <c r="E26" i="2"/>
  <c r="E25" i="2"/>
  <c r="E27" i="2"/>
  <c r="E29" i="2"/>
  <c r="E24" i="2"/>
  <c r="M18" i="2"/>
  <c r="N18" i="2" s="1"/>
  <c r="E31" i="2" l="1"/>
  <c r="E32" i="2"/>
  <c r="E46" i="2" l="1"/>
  <c r="E40" i="2"/>
  <c r="M8" i="2"/>
  <c r="N8" i="2" s="1"/>
  <c r="E45" i="2"/>
  <c r="E42" i="2"/>
  <c r="M14" i="2" s="1"/>
  <c r="N14" i="2" s="1"/>
  <c r="E44" i="2"/>
  <c r="E43" i="2"/>
  <c r="E41" i="2"/>
  <c r="E49" i="2" l="1"/>
  <c r="E51" i="2"/>
  <c r="E62" i="2"/>
  <c r="E52" i="2"/>
  <c r="E47" i="2"/>
  <c r="E63" i="2"/>
  <c r="E56" i="2"/>
  <c r="E57" i="2"/>
  <c r="E59" i="2"/>
  <c r="E58" i="2"/>
  <c r="E53" i="2"/>
  <c r="E60" i="2"/>
  <c r="E48" i="2"/>
  <c r="E61" i="2"/>
  <c r="E55" i="2"/>
  <c r="E64" i="2"/>
  <c r="E54" i="2"/>
  <c r="E50" i="2"/>
  <c r="M6" i="2" l="1"/>
  <c r="N6" i="2" s="1"/>
  <c r="M12" i="2"/>
  <c r="N12" i="2" s="1"/>
  <c r="M24" i="2"/>
  <c r="N24" i="2" s="1"/>
  <c r="M20" i="2"/>
  <c r="N20" i="2" s="1"/>
  <c r="M21" i="2"/>
  <c r="N21" i="2" s="1"/>
  <c r="M23" i="2"/>
  <c r="N23" i="2" s="1"/>
  <c r="M22" i="2"/>
  <c r="N22" i="2" s="1"/>
  <c r="M19" i="2"/>
  <c r="N19" i="2" s="1"/>
  <c r="I5" i="2" l="1"/>
  <c r="I6" i="2" s="1"/>
  <c r="M3" i="2"/>
  <c r="N3" i="2" s="1"/>
</calcChain>
</file>

<file path=xl/sharedStrings.xml><?xml version="1.0" encoding="utf-8"?>
<sst xmlns="http://schemas.openxmlformats.org/spreadsheetml/2006/main" count="1814" uniqueCount="377">
  <si>
    <t>Фабрика</t>
  </si>
  <si>
    <t>Канал</t>
  </si>
  <si>
    <t>Номенклатура</t>
  </si>
  <si>
    <t>состояние</t>
  </si>
  <si>
    <t>вид</t>
  </si>
  <si>
    <t>градация</t>
  </si>
  <si>
    <t>дата</t>
  </si>
  <si>
    <t>часть</t>
  </si>
  <si>
    <t>объем</t>
  </si>
  <si>
    <t>вес коробки</t>
  </si>
  <si>
    <t>тип</t>
  </si>
  <si>
    <t>Регион</t>
  </si>
  <si>
    <t>схема разделки</t>
  </si>
  <si>
    <t>ограничение</t>
  </si>
  <si>
    <t>норма</t>
  </si>
  <si>
    <t>ЦБ</t>
  </si>
  <si>
    <t>Крыло</t>
  </si>
  <si>
    <t>Спинка верхняя</t>
  </si>
  <si>
    <t>Четвертина</t>
  </si>
  <si>
    <t>Полутушка</t>
  </si>
  <si>
    <t>Чахохбили</t>
  </si>
  <si>
    <t>Рагу</t>
  </si>
  <si>
    <t>Обрезь</t>
  </si>
  <si>
    <t>Табак</t>
  </si>
  <si>
    <t>Бедро со спинкой</t>
  </si>
  <si>
    <t>Мясо окороччков с кожей</t>
  </si>
  <si>
    <t>Грудка</t>
  </si>
  <si>
    <t>Спинка</t>
  </si>
  <si>
    <t>Бедро</t>
  </si>
  <si>
    <t>Голень</t>
  </si>
  <si>
    <t>Филе</t>
  </si>
  <si>
    <t>Кость для ММО пром.</t>
  </si>
  <si>
    <t>Шкура</t>
  </si>
  <si>
    <t>Суповой набор</t>
  </si>
  <si>
    <t>Мясо окорочков без кожи</t>
  </si>
  <si>
    <t>Кость тубчатая</t>
  </si>
  <si>
    <t>Кожа</t>
  </si>
  <si>
    <t>Заявка</t>
  </si>
  <si>
    <t>Усть-Каменогорск</t>
  </si>
  <si>
    <t>Розница</t>
  </si>
  <si>
    <t>Бедро "По - восточному"</t>
  </si>
  <si>
    <t>Бедро для шашлыка "По Кавказски"</t>
  </si>
  <si>
    <t>Бедро ЦБ вес. (об. тара. охл.)</t>
  </si>
  <si>
    <t>Голень ЦБ вес. (об. тара, охл.)</t>
  </si>
  <si>
    <t>Голень ЦБ на подложке (охл.)</t>
  </si>
  <si>
    <t>Головы ЦБ вес. (об.тара, охл.)</t>
  </si>
  <si>
    <t>Грудка ЦБ вес (об. тара, охл)</t>
  </si>
  <si>
    <t>Желудок ЦБ вес. (об. тара, охл.)</t>
  </si>
  <si>
    <t>Крыло ЦБ на подложке (охл.)</t>
  </si>
  <si>
    <t>Лапки ЦБ вес. (об.тара, охл.)</t>
  </si>
  <si>
    <t>Маринованное филе в соусе (об. тара)</t>
  </si>
  <si>
    <t>Маринованные бедрышки (об. тара)</t>
  </si>
  <si>
    <t>Набор для "чахохбили" (об. тара)</t>
  </si>
  <si>
    <t>Набор для рагу вес. (об. тара, охл)</t>
  </si>
  <si>
    <t>Печень ЦБ вес. (об. тара, охл.)</t>
  </si>
  <si>
    <t>Печень ЦБ на подложке (охл.)</t>
  </si>
  <si>
    <t>Половинка ЦБ вес. (об. тара, охл)</t>
  </si>
  <si>
    <t>Половинка ЦБ на подложке (охл.)</t>
  </si>
  <si>
    <t>Сердце ЦБ вес. (об. тара, охл.)</t>
  </si>
  <si>
    <t>Сердце ЦБ на подложке (охл.)</t>
  </si>
  <si>
    <t>Суп домашний из ЦБ вес. (об. тара, охл)</t>
  </si>
  <si>
    <t>Филе ЦБ вес (об. тара, охл)</t>
  </si>
  <si>
    <t>ЦБ 1 кат. вес. (об. тара, охл.)</t>
  </si>
  <si>
    <t>ЦБ 1 кат. на подложке (охл.)</t>
  </si>
  <si>
    <t>Цыпленок для гриля на подложке (охл)</t>
  </si>
  <si>
    <t>Цыпленок для запекания (об. тара)</t>
  </si>
  <si>
    <t>Цыпленок табака в маринаде (об. тара, охл)</t>
  </si>
  <si>
    <t>Цыпленок табака вес. (об. тара, охл)</t>
  </si>
  <si>
    <t>Четвертина ЦБ вес (об. тара, охл.)</t>
  </si>
  <si>
    <t>Четвертина ЦБ на подложке (охл.)</t>
  </si>
  <si>
    <t>Шея ЦБ вес. (об. тара, охл.)</t>
  </si>
  <si>
    <t>Бедро ЦБ на подложке (охл.)</t>
  </si>
  <si>
    <t>Филе ЦБ на подложке (охл.)</t>
  </si>
  <si>
    <t>Семей</t>
  </si>
  <si>
    <t>Бедро ЦБ вес. (охл.)</t>
  </si>
  <si>
    <t>Голень ЦБ вес. (охл.)</t>
  </si>
  <si>
    <t>Головы ЦБ вес. (охл.)</t>
  </si>
  <si>
    <t>Желудок ЦБ вес. (охл.)</t>
  </si>
  <si>
    <t>Желудок ЦБ на подложке (охл.)</t>
  </si>
  <si>
    <t>Крыло ЦБ вес (охл.)</t>
  </si>
  <si>
    <t>Маринованная голень</t>
  </si>
  <si>
    <t>Маринованные бедрышки</t>
  </si>
  <si>
    <t>Маринованные крылышки "Особые"</t>
  </si>
  <si>
    <t>Печень ЦБ вес. (охл.)</t>
  </si>
  <si>
    <t>Половинка цыпленка для гриля на подложке (охл)</t>
  </si>
  <si>
    <t>Сердце ЦБ вес. (охл.)</t>
  </si>
  <si>
    <t>Филе ЦБ вес (охл.)</t>
  </si>
  <si>
    <t>ЦБ 1 кат. вес. (охл.)</t>
  </si>
  <si>
    <t>Цып. табака фас. в пакете (охл.)</t>
  </si>
  <si>
    <t>Шея ЦБ вес. (охл.)</t>
  </si>
  <si>
    <t>Алтай</t>
  </si>
  <si>
    <t>Лапки ЦБ вес. (охл.)</t>
  </si>
  <si>
    <t>Маринованные крылышки</t>
  </si>
  <si>
    <t>Четвертина ЦБ вес (охл.)</t>
  </si>
  <si>
    <t>Риддер</t>
  </si>
  <si>
    <t>Крыло ЦБ вес (об. тара, охл.)</t>
  </si>
  <si>
    <t>Маринованная голень (об. тара)</t>
  </si>
  <si>
    <t>Маринованные крылышки "Особые" (об. тара)</t>
  </si>
  <si>
    <t>Половинка цыпленка для гриля весовая (об. тара, охл)</t>
  </si>
  <si>
    <t>КА</t>
  </si>
  <si>
    <t>Россия</t>
  </si>
  <si>
    <t>Экспорт</t>
  </si>
  <si>
    <t>ЦБ 1 кат. вес. (охл. Э)</t>
  </si>
  <si>
    <t>Кейтеринг</t>
  </si>
  <si>
    <t>Филе ЦБ групп. (охл.)</t>
  </si>
  <si>
    <t>ЦБ 1 кат. групп. (охл.)</t>
  </si>
  <si>
    <t>Артикул</t>
  </si>
  <si>
    <t>охл</t>
  </si>
  <si>
    <t>АМД</t>
  </si>
  <si>
    <t>Упаковка</t>
  </si>
  <si>
    <t>Часть</t>
  </si>
  <si>
    <t>Состояние</t>
  </si>
  <si>
    <t xml:space="preserve"> Голень OR/Thigh OR</t>
  </si>
  <si>
    <t>вес</t>
  </si>
  <si>
    <t>зам</t>
  </si>
  <si>
    <t>разделка</t>
  </si>
  <si>
    <t xml:space="preserve"> Стрипсы OR</t>
  </si>
  <si>
    <t>Байтсы/Bites</t>
  </si>
  <si>
    <t>Байтсы/Bites(уп)</t>
  </si>
  <si>
    <t>Бедро "Пикантное"</t>
  </si>
  <si>
    <t>маринады</t>
  </si>
  <si>
    <t>Бедро "Пикантное" (об.тара)</t>
  </si>
  <si>
    <t>Бедро "По - восточному" (об.тара)</t>
  </si>
  <si>
    <t>шашлыки</t>
  </si>
  <si>
    <t>Бедро для шашлыка "По Кавказски"(об.тара охл.)</t>
  </si>
  <si>
    <t>Бедро ЦБ вес. (пром.охл.)</t>
  </si>
  <si>
    <t>Бедро ЦБ групп (охл.)</t>
  </si>
  <si>
    <t>бедро</t>
  </si>
  <si>
    <t>Бедро ЦБ на подложке</t>
  </si>
  <si>
    <t>подложка</t>
  </si>
  <si>
    <t>Бедро ЦБ с частью  спинки ( монолит)</t>
  </si>
  <si>
    <t>Бедро ЦБ монолит</t>
  </si>
  <si>
    <t>Голень OR</t>
  </si>
  <si>
    <t>Голень ЦБ (монолит)</t>
  </si>
  <si>
    <t>Голень ЦБ групп (охл.)</t>
  </si>
  <si>
    <t>Голень ЦБ на подложке</t>
  </si>
  <si>
    <t>Головы ЦБ (меш.)</t>
  </si>
  <si>
    <t>Головы</t>
  </si>
  <si>
    <t>Грудка ЦБ (монолит)</t>
  </si>
  <si>
    <t>Грудка ЦБ вес (охл)</t>
  </si>
  <si>
    <t>Грудка ЦБ групп (охл.)</t>
  </si>
  <si>
    <t>Грудка ЦБ на подложке</t>
  </si>
  <si>
    <t>Грудка ЦБ на подложке (охл)</t>
  </si>
  <si>
    <t>Желудок</t>
  </si>
  <si>
    <t>субпродукты</t>
  </si>
  <si>
    <t>Желудок ЦБ охл. промпереработка</t>
  </si>
  <si>
    <t>Кость для ММО промпереработка (охл.)</t>
  </si>
  <si>
    <t>Крыло для шашлыка "Пикантное"</t>
  </si>
  <si>
    <t>Крыло ЦБ (монолит)</t>
  </si>
  <si>
    <t>Локтевая часть крыла ЦБ на подложке</t>
  </si>
  <si>
    <t>Крыло ЦБ групп. (охл.)</t>
  </si>
  <si>
    <t>Крыло ЦБ на подложке</t>
  </si>
  <si>
    <t>Крыло ЦБ промпереработка (охл.)</t>
  </si>
  <si>
    <t>Крылышки для барбекю "Пикантные" (вес.)</t>
  </si>
  <si>
    <t>Крылышки для барбекю "Пикантные" (об. тара, вес.)</t>
  </si>
  <si>
    <t>Крылья острые</t>
  </si>
  <si>
    <t>Крылья острые(уп)</t>
  </si>
  <si>
    <t>Лапки ЦБ (меш.)</t>
  </si>
  <si>
    <t>Лапы</t>
  </si>
  <si>
    <t>Маринованное филе в соусе</t>
  </si>
  <si>
    <t>Маринованные крылышки (об. тара)</t>
  </si>
  <si>
    <t>Маринованные крылышки для запекания</t>
  </si>
  <si>
    <t>Маринованные крылышки для запекания (об. тара)</t>
  </si>
  <si>
    <t>Мясо кур</t>
  </si>
  <si>
    <t>тушка</t>
  </si>
  <si>
    <t>Мясо кур (монолит)</t>
  </si>
  <si>
    <t>Набор для "чахохбили"</t>
  </si>
  <si>
    <t>Набор для лапши</t>
  </si>
  <si>
    <t>Набор для рагу вес. (охл.)</t>
  </si>
  <si>
    <t>Набор для рагу фас.</t>
  </si>
  <si>
    <t>фас</t>
  </si>
  <si>
    <t>Печень</t>
  </si>
  <si>
    <t>Печень ЦБ охл. промпереработка</t>
  </si>
  <si>
    <t>Половинка ЦБ вес. (охл.)</t>
  </si>
  <si>
    <t>Половинка ЦБ на подложке</t>
  </si>
  <si>
    <t>Половинка ЦБ на подложке (об. тара, охл)</t>
  </si>
  <si>
    <t>Половинка цыпленка для гриля весовая (охл)</t>
  </si>
  <si>
    <t>Рагу из цыпленка (фас.)</t>
  </si>
  <si>
    <t>Сердце</t>
  </si>
  <si>
    <t>Спинка ЦБ вес. (об. тара, охл)</t>
  </si>
  <si>
    <t>Спинка ЦБ вес. (охл.)</t>
  </si>
  <si>
    <t>Спинка ЦБ на подложке (охл.)</t>
  </si>
  <si>
    <t>Стрипсы ЕТС/Strips ETC</t>
  </si>
  <si>
    <t>Стрипсы ЕТС/Strips ETC(уп)</t>
  </si>
  <si>
    <t>Суп домашний из ЦБ вес. (охл.)</t>
  </si>
  <si>
    <t>Фарш из мяса ЦБ (фас.)</t>
  </si>
  <si>
    <t>Фарш</t>
  </si>
  <si>
    <t>Фарш ЦБ на подложке</t>
  </si>
  <si>
    <t>Крыло ЦБ групп. (охл KFC.)</t>
  </si>
  <si>
    <t>Филе ЦБ групп. (охл KFC.)</t>
  </si>
  <si>
    <t>Голень ЦБ групп. (охл KFC.)</t>
  </si>
  <si>
    <t>Филе OR/Fillet OR(уп)</t>
  </si>
  <si>
    <t>Филе в маринаде "Нежное"</t>
  </si>
  <si>
    <t>Филе в маринаде "Нежное" (об.тара)</t>
  </si>
  <si>
    <t>Филе ЦБ (монолит)</t>
  </si>
  <si>
    <t>Филе ЦБ на подложке</t>
  </si>
  <si>
    <t>ЦБ 1 кат. (фас) (1,1 - 1,2 кг)</t>
  </si>
  <si>
    <t>ЦБ 1 кат. (фас) (1,2 - 1,3 кг)</t>
  </si>
  <si>
    <t>ЦБ 1 кат. (фас) (1,3 - 1,4 кг)</t>
  </si>
  <si>
    <t>ЦБ 1 кат. (фас) (1,4 - 1,5 кг)</t>
  </si>
  <si>
    <t>ЦБ 1 кат. (фас) (1,5 - 1,6 кг)</t>
  </si>
  <si>
    <t>ЦБ 1 кат. (фас) (1,6 - 1,7 кг)</t>
  </si>
  <si>
    <t>ЦБ 1 кат. (фас) (1,7 - 1,8 кг)</t>
  </si>
  <si>
    <t>ЦБ 1 кат. вес. (пром.охл.)</t>
  </si>
  <si>
    <t>ЦБ 1 кат. монолит</t>
  </si>
  <si>
    <t>ЦБ 1 кат. фас. в пакете (охл.)</t>
  </si>
  <si>
    <t xml:space="preserve">ЦБ монолит 2 кат.  </t>
  </si>
  <si>
    <t>ЦБ монолит градации 1,0 – 1,1 кг</t>
  </si>
  <si>
    <t>ЦБ монолит градации 1,1 – 1,2 кг</t>
  </si>
  <si>
    <t>ЦБ монолит градации 1,2 – 1,3 кг</t>
  </si>
  <si>
    <t>ЦБ монолит градации 1,3 – 1,4 кг</t>
  </si>
  <si>
    <t>ЦБ 1 кат. групп. (охл.) градации 1,0-1,3</t>
  </si>
  <si>
    <t>ЦБ монолит градации 1,4 – 1,5 кг</t>
  </si>
  <si>
    <t>ЦБ монолит градации 1,5 – 1,6 кг</t>
  </si>
  <si>
    <t>ЦБ монолит градации 1,6 – 1,7 кг</t>
  </si>
  <si>
    <t>ЦБ монолит градации 1,7 – 2,5 кг</t>
  </si>
  <si>
    <t>ЦБ промпереработка (охл.)</t>
  </si>
  <si>
    <t>Цып. табака (фас.)</t>
  </si>
  <si>
    <t>Цыпленок для гриля весовая (об. тара, охл)</t>
  </si>
  <si>
    <t>Цыпленок для гриля весовая (охл)</t>
  </si>
  <si>
    <t>Цыпленок для запекания</t>
  </si>
  <si>
    <t>Цыпленок табака в маринаде (охл)</t>
  </si>
  <si>
    <t>Цыпленок табака вес. (охл.)</t>
  </si>
  <si>
    <t>Четвертина ЦБ (монолит)</t>
  </si>
  <si>
    <t>Четверть ЦБ монолит градации 1,5 и выше</t>
  </si>
  <si>
    <t>Четвертина ЦБ групп (охл.)</t>
  </si>
  <si>
    <t>Четвертина ЦБ на подложке</t>
  </si>
  <si>
    <t>Шея</t>
  </si>
  <si>
    <t>Шея ЦБ вес. (пром.охл.)</t>
  </si>
  <si>
    <t>Шкура ЦБ (монолит)</t>
  </si>
  <si>
    <t>Суп домашний из ЦБ вес. (пром.охл.)</t>
  </si>
  <si>
    <t>ЦБ 2 кат. вес. (охл.)</t>
  </si>
  <si>
    <t>Мясо ЦБ мех. обвалки</t>
  </si>
  <si>
    <t>ММО</t>
  </si>
  <si>
    <t>ЦБ монолит 2 кат.градации 1,0-1,3 кг</t>
  </si>
  <si>
    <t>ЦБ монолит 2 кат.градации 1,3- 2,5 кг</t>
  </si>
  <si>
    <t>ЦБ монолит градации 1,0 - 1,3 кг</t>
  </si>
  <si>
    <t>ЦБ монолит градации 1,0 – 1,5 кг</t>
  </si>
  <si>
    <t>Сердца ЦБ (монолит)</t>
  </si>
  <si>
    <t>Желудок ЦБ  (монолит)</t>
  </si>
  <si>
    <t>Голень HS</t>
  </si>
  <si>
    <t>Филе HS</t>
  </si>
  <si>
    <t>Байтсы ETC</t>
  </si>
  <si>
    <t>Шкура ЦБ вес (охл)</t>
  </si>
  <si>
    <t>шкура</t>
  </si>
  <si>
    <t>Крыло ЦБ промпереработка  (охл)</t>
  </si>
  <si>
    <t>крыло</t>
  </si>
  <si>
    <t>Бедро ЦБ промпереработка  (охл)</t>
  </si>
  <si>
    <t>Голень ЦБ промпереработка  (охл)</t>
  </si>
  <si>
    <t>Филе ЦБ промпереработка  (охл)</t>
  </si>
  <si>
    <t>1,3-5</t>
  </si>
  <si>
    <t>0,1-5</t>
  </si>
  <si>
    <t>1,7-5</t>
  </si>
  <si>
    <t>1,0-1,3</t>
  </si>
  <si>
    <t>1,5-5</t>
  </si>
  <si>
    <t>1,3-2,5</t>
  </si>
  <si>
    <t>1,3-1,7</t>
  </si>
  <si>
    <t>2,5-5</t>
  </si>
  <si>
    <t>1,1-5</t>
  </si>
  <si>
    <t>-</t>
  </si>
  <si>
    <t>1,1-1,2</t>
  </si>
  <si>
    <t>1,2-1,3</t>
  </si>
  <si>
    <t>1,3-1,4</t>
  </si>
  <si>
    <t>1,4-1,5</t>
  </si>
  <si>
    <t>1,5-1,6</t>
  </si>
  <si>
    <t>1,6-1,7</t>
  </si>
  <si>
    <t>1,8-5</t>
  </si>
  <si>
    <t>1,3-1,8</t>
  </si>
  <si>
    <t>1,3-1,6</t>
  </si>
  <si>
    <t>1,5-1,8</t>
  </si>
  <si>
    <t>0,1-1</t>
  </si>
  <si>
    <t>1-1,1</t>
  </si>
  <si>
    <t>0,6-1</t>
  </si>
  <si>
    <t>1-1,3</t>
  </si>
  <si>
    <t>0,6-5</t>
  </si>
  <si>
    <t>Производство</t>
  </si>
  <si>
    <t>Индикатор</t>
  </si>
  <si>
    <t>Вход по разделке</t>
  </si>
  <si>
    <t>Возможность</t>
  </si>
  <si>
    <t>Сырье</t>
  </si>
  <si>
    <t>Осн.Заб.</t>
  </si>
  <si>
    <t>Д1-1</t>
  </si>
  <si>
    <t>0,5-1,0</t>
  </si>
  <si>
    <t>Д2-4</t>
  </si>
  <si>
    <t/>
  </si>
  <si>
    <t>1,3-1,5</t>
  </si>
  <si>
    <t>Д4-3</t>
  </si>
  <si>
    <t>1,8 и выше</t>
  </si>
  <si>
    <t>Д4-2</t>
  </si>
  <si>
    <t>Д4-1</t>
  </si>
  <si>
    <t>МАТ</t>
  </si>
  <si>
    <t>Пр.Заб.2</t>
  </si>
  <si>
    <t>Пр.Заб.1</t>
  </si>
  <si>
    <t>"______"____________ 2021год</t>
  </si>
  <si>
    <t>Разбивка тушек по градациям</t>
  </si>
  <si>
    <t>Вес тушек (Кат А + Кат B), тонн</t>
  </si>
  <si>
    <t>Количество тушек (Кат А + Кат B), тыс</t>
  </si>
  <si>
    <t>Категория А, тонн</t>
  </si>
  <si>
    <t>Вес тушек (Кат А), тонн</t>
  </si>
  <si>
    <t>Категория B, тонн</t>
  </si>
  <si>
    <t>Вес тушек (Кат B), тыс</t>
  </si>
  <si>
    <t>Категория А, голов</t>
  </si>
  <si>
    <t>Кол-во тушек (Кат А), тыс</t>
  </si>
  <si>
    <t>Категория B, голов</t>
  </si>
  <si>
    <t>Кол-во тушек (Кат B), тыс</t>
  </si>
  <si>
    <t>Количество</t>
  </si>
  <si>
    <t>Вес</t>
  </si>
  <si>
    <t>Дата забоя</t>
  </si>
  <si>
    <t>Убой</t>
  </si>
  <si>
    <t>№
Птич,эт</t>
  </si>
  <si>
    <t>Возраст</t>
  </si>
  <si>
    <t>Отправлено на убой, тыс. голов</t>
  </si>
  <si>
    <t>На переработку, голов</t>
  </si>
  <si>
    <t>Вес 
1 головы на переработку, кг.</t>
  </si>
  <si>
    <t>% выхода категории "B"</t>
  </si>
  <si>
    <t>Живой вес, на переработку тн.</t>
  </si>
  <si>
    <t>Мясо тн.</t>
  </si>
  <si>
    <t>Суб. Прод., тн</t>
  </si>
  <si>
    <t>Печень, тн</t>
  </si>
  <si>
    <t>Сердца, тн</t>
  </si>
  <si>
    <t>Желудки, тн</t>
  </si>
  <si>
    <t>Шеи, тн</t>
  </si>
  <si>
    <t>Головы, лапы, тн.</t>
  </si>
  <si>
    <t>Головы, тн</t>
  </si>
  <si>
    <t>Лапы, тн</t>
  </si>
  <si>
    <t>Утиль, тн</t>
  </si>
  <si>
    <t>Всего мясопродукции, тн</t>
  </si>
  <si>
    <t>0,500-0,550</t>
  </si>
  <si>
    <t>0,550-0,600</t>
  </si>
  <si>
    <t>0,600-0,650</t>
  </si>
  <si>
    <t>0,650-0,700</t>
  </si>
  <si>
    <t>0,700-0,750</t>
  </si>
  <si>
    <t>0,750-0,800</t>
  </si>
  <si>
    <t>0,800-0,850</t>
  </si>
  <si>
    <t>0,850-0,900</t>
  </si>
  <si>
    <t>0,900-0,950</t>
  </si>
  <si>
    <t>0,950-1,000</t>
  </si>
  <si>
    <t>1,000-1,050</t>
  </si>
  <si>
    <t>1,050-1,100</t>
  </si>
  <si>
    <t>1,100-1,150</t>
  </si>
  <si>
    <t>1,150-1,200</t>
  </si>
  <si>
    <t>1,200-1,250</t>
  </si>
  <si>
    <t>1,250-1,300</t>
  </si>
  <si>
    <t>1,300-1,350</t>
  </si>
  <si>
    <t>1,350-1,400</t>
  </si>
  <si>
    <t>1,400-1,450</t>
  </si>
  <si>
    <t>1,450-1,500</t>
  </si>
  <si>
    <t>1,500-1,550</t>
  </si>
  <si>
    <t>1,550-1,600</t>
  </si>
  <si>
    <t>1,600-1,650</t>
  </si>
  <si>
    <t>1,650-1,700</t>
  </si>
  <si>
    <t>1,700-1,750</t>
  </si>
  <si>
    <t>1,750-1,800</t>
  </si>
  <si>
    <t>1,800-1,850</t>
  </si>
  <si>
    <t>1,850-1,900</t>
  </si>
  <si>
    <t>1,900-1,950</t>
  </si>
  <si>
    <t>1,950-2,000</t>
  </si>
  <si>
    <t>2,000-2,050</t>
  </si>
  <si>
    <t>2,050-2,100</t>
  </si>
  <si>
    <t>2,100-2,150</t>
  </si>
  <si>
    <t>2,150-2,200</t>
  </si>
  <si>
    <t>2,200-2,250</t>
  </si>
  <si>
    <t>2,250-2,300</t>
  </si>
  <si>
    <t>2,300-2,350</t>
  </si>
  <si>
    <t>2,350-2,400</t>
  </si>
  <si>
    <t>2,400-2,450</t>
  </si>
  <si>
    <t>2,450-2,500</t>
  </si>
  <si>
    <t>2,500-3,500</t>
  </si>
  <si>
    <t>A</t>
  </si>
  <si>
    <t>B</t>
  </si>
  <si>
    <t>от</t>
  </si>
  <si>
    <t>до</t>
  </si>
  <si>
    <t>общий</t>
  </si>
  <si>
    <t>1 кат.</t>
  </si>
  <si>
    <t>2 кат.</t>
  </si>
  <si>
    <t>Отклонение кг</t>
  </si>
  <si>
    <t>Отклонение 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</si>
</sst>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7" formatCode="0.0"/>
    <numFmt numFmtId="168" formatCode="#,##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i/>
      <sz val="18"/>
      <name val="Arial"/>
      <family val="2"/>
      <charset val="204"/>
    </font>
    <font>
      <sz val="16"/>
      <name val="Arial"/>
      <family val="2"/>
      <charset val="204"/>
    </font>
    <font>
      <sz val="8"/>
      <name val="Arial"/>
      <family val="2"/>
      <charset val="204"/>
    </font>
    <font>
      <b/>
      <i/>
      <sz val="20"/>
      <name val="Arial"/>
      <family val="2"/>
      <charset val="204"/>
    </font>
    <font>
      <b/>
      <i/>
      <sz val="11"/>
      <name val="Arial"/>
      <family val="2"/>
      <charset val="204"/>
    </font>
    <font>
      <b/>
      <i/>
      <sz val="20"/>
      <color theme="0"/>
      <name val="Arial"/>
      <family val="2"/>
      <charset val="204"/>
    </font>
    <font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0" fontId="0" fillId="0" borderId="1" xfId="0" applyBorder="1"/>
    <xf numFmtId="0" fontId="0" fillId="0" borderId="4" xfId="0" applyBorder="1"/>
    <xf numFmtId="9" fontId="0" fillId="0" borderId="0" xfId="2" applyFont="1"/>
    <xf numFmtId="0" fontId="0" fillId="6" borderId="0" xfId="0" applyFill="1"/>
    <xf numFmtId="9" fontId="0" fillId="6" borderId="0" xfId="2" applyFont="1" applyFill="1"/>
    <xf numFmtId="0" fontId="0" fillId="7" borderId="0" xfId="0" applyFill="1"/>
    <xf numFmtId="9" fontId="0" fillId="7" borderId="0" xfId="2" applyFont="1" applyFill="1"/>
    <xf numFmtId="0" fontId="0" fillId="8" borderId="0" xfId="0" applyFill="1"/>
    <xf numFmtId="9" fontId="0" fillId="8" borderId="0" xfId="2" applyFont="1" applyFill="1"/>
    <xf numFmtId="0" fontId="0" fillId="9" borderId="0" xfId="0" applyFill="1"/>
    <xf numFmtId="9" fontId="0" fillId="9" borderId="0" xfId="2" applyFont="1" applyFill="1"/>
    <xf numFmtId="0" fontId="0" fillId="10" borderId="0" xfId="0" applyFill="1"/>
    <xf numFmtId="9" fontId="0" fillId="10" borderId="0" xfId="2" applyFont="1" applyFill="1"/>
    <xf numFmtId="0" fontId="0" fillId="11" borderId="0" xfId="0" applyFill="1"/>
    <xf numFmtId="9" fontId="0" fillId="11" borderId="0" xfId="2" applyFont="1" applyFill="1"/>
    <xf numFmtId="0" fontId="0" fillId="2" borderId="0" xfId="0" applyFill="1"/>
    <xf numFmtId="9" fontId="0" fillId="2" borderId="0" xfId="2" applyFont="1" applyFill="1"/>
    <xf numFmtId="0" fontId="0" fillId="12" borderId="0" xfId="0" applyFill="1"/>
    <xf numFmtId="9" fontId="0" fillId="12" borderId="0" xfId="2" applyFont="1" applyFill="1"/>
    <xf numFmtId="0" fontId="0" fillId="4" borderId="0" xfId="0" applyFill="1"/>
    <xf numFmtId="9" fontId="0" fillId="4" borderId="0" xfId="2" applyFont="1" applyFill="1"/>
    <xf numFmtId="0" fontId="0" fillId="0" borderId="5" xfId="0" applyBorder="1"/>
    <xf numFmtId="0" fontId="0" fillId="0" borderId="6" xfId="0" applyBorder="1"/>
    <xf numFmtId="0" fontId="0" fillId="5" borderId="1" xfId="0" applyFill="1" applyBorder="1"/>
    <xf numFmtId="0" fontId="1" fillId="3" borderId="4" xfId="3" applyFill="1" applyBorder="1"/>
    <xf numFmtId="0" fontId="1" fillId="0" borderId="1" xfId="3" applyBorder="1"/>
    <xf numFmtId="0" fontId="1" fillId="3" borderId="1" xfId="3" applyFill="1" applyBorder="1"/>
    <xf numFmtId="0" fontId="1" fillId="0" borderId="4" xfId="3" applyBorder="1"/>
    <xf numFmtId="9" fontId="0" fillId="9" borderId="1" xfId="2" applyFont="1" applyFill="1" applyBorder="1"/>
    <xf numFmtId="0" fontId="0" fillId="9" borderId="1" xfId="0" applyFill="1" applyBorder="1"/>
    <xf numFmtId="0" fontId="0" fillId="0" borderId="0" xfId="0" applyAlignment="1">
      <alignment horizontal="right"/>
    </xf>
    <xf numFmtId="165" fontId="0" fillId="6" borderId="0" xfId="1" applyNumberFormat="1" applyFont="1" applyFill="1"/>
    <xf numFmtId="165" fontId="0" fillId="7" borderId="0" xfId="1" applyNumberFormat="1" applyFont="1" applyFill="1"/>
    <xf numFmtId="165" fontId="0" fillId="8" borderId="0" xfId="1" applyNumberFormat="1" applyFont="1" applyFill="1"/>
    <xf numFmtId="165" fontId="0" fillId="9" borderId="0" xfId="1" applyNumberFormat="1" applyFont="1" applyFill="1"/>
    <xf numFmtId="165" fontId="0" fillId="10" borderId="0" xfId="1" applyNumberFormat="1" applyFont="1" applyFill="1"/>
    <xf numFmtId="165" fontId="0" fillId="4" borderId="0" xfId="1" applyNumberFormat="1" applyFont="1" applyFill="1"/>
    <xf numFmtId="165" fontId="0" fillId="11" borderId="0" xfId="1" applyNumberFormat="1" applyFont="1" applyFill="1"/>
    <xf numFmtId="165" fontId="0" fillId="2" borderId="0" xfId="1" applyNumberFormat="1" applyFont="1" applyFill="1"/>
    <xf numFmtId="165" fontId="0" fillId="12" borderId="0" xfId="1" applyNumberFormat="1" applyFont="1" applyFill="1"/>
    <xf numFmtId="0" fontId="4" fillId="6" borderId="0" xfId="0" applyFont="1" applyFill="1"/>
    <xf numFmtId="9" fontId="4" fillId="6" borderId="0" xfId="2" applyFont="1" applyFill="1"/>
    <xf numFmtId="165" fontId="0" fillId="0" borderId="0" xfId="0" applyNumberFormat="1"/>
    <xf numFmtId="4" fontId="7" fillId="0" borderId="17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4" fontId="7" fillId="0" borderId="3" xfId="0" applyNumberFormat="1" applyFont="1" applyBorder="1" applyAlignment="1">
      <alignment horizontal="center" vertical="center" wrapText="1"/>
    </xf>
    <xf numFmtId="4" fontId="7" fillId="0" borderId="18" xfId="0" applyNumberFormat="1" applyFont="1" applyBorder="1" applyAlignment="1">
      <alignment horizontal="center" vertical="center" wrapText="1"/>
    </xf>
    <xf numFmtId="0" fontId="7" fillId="0" borderId="0" xfId="0" applyFont="1"/>
    <xf numFmtId="3" fontId="7" fillId="0" borderId="0" xfId="0" applyNumberFormat="1" applyFont="1"/>
    <xf numFmtId="14" fontId="6" fillId="0" borderId="21" xfId="0" applyNumberFormat="1" applyFont="1" applyBorder="1" applyAlignment="1">
      <alignment vertical="center"/>
    </xf>
    <xf numFmtId="14" fontId="6" fillId="0" borderId="22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167" fontId="7" fillId="13" borderId="18" xfId="0" applyNumberFormat="1" applyFont="1" applyFill="1" applyBorder="1" applyAlignment="1">
      <alignment horizontal="center" vertical="center"/>
    </xf>
    <xf numFmtId="167" fontId="6" fillId="14" borderId="23" xfId="0" applyNumberFormat="1" applyFont="1" applyFill="1" applyBorder="1" applyAlignment="1">
      <alignment horizontal="center" vertical="center"/>
    </xf>
    <xf numFmtId="2" fontId="6" fillId="14" borderId="23" xfId="0" applyNumberFormat="1" applyFont="1" applyFill="1" applyBorder="1" applyAlignment="1">
      <alignment horizontal="center" vertical="center"/>
    </xf>
    <xf numFmtId="2" fontId="7" fillId="13" borderId="17" xfId="0" applyNumberFormat="1" applyFont="1" applyFill="1" applyBorder="1" applyAlignment="1">
      <alignment horizontal="center" vertical="center"/>
    </xf>
    <xf numFmtId="2" fontId="7" fillId="13" borderId="1" xfId="0" applyNumberFormat="1" applyFont="1" applyFill="1" applyBorder="1" applyAlignment="1">
      <alignment horizontal="center" vertical="center"/>
    </xf>
    <xf numFmtId="2" fontId="7" fillId="13" borderId="18" xfId="0" applyNumberFormat="1" applyFont="1" applyFill="1" applyBorder="1" applyAlignment="1">
      <alignment horizontal="center" vertical="center"/>
    </xf>
    <xf numFmtId="2" fontId="7" fillId="13" borderId="24" xfId="0" applyNumberFormat="1" applyFont="1" applyFill="1" applyBorder="1" applyAlignment="1">
      <alignment horizontal="center" vertical="center"/>
    </xf>
    <xf numFmtId="2" fontId="7" fillId="13" borderId="3" xfId="0" applyNumberFormat="1" applyFont="1" applyFill="1" applyBorder="1" applyAlignment="1">
      <alignment horizontal="center" vertical="center"/>
    </xf>
    <xf numFmtId="2" fontId="7" fillId="13" borderId="25" xfId="0" applyNumberFormat="1" applyFont="1" applyFill="1" applyBorder="1" applyAlignment="1">
      <alignment horizontal="center" vertical="center"/>
    </xf>
    <xf numFmtId="168" fontId="7" fillId="0" borderId="17" xfId="0" applyNumberFormat="1" applyFont="1" applyBorder="1"/>
    <xf numFmtId="168" fontId="7" fillId="0" borderId="1" xfId="0" applyNumberFormat="1" applyFont="1" applyBorder="1"/>
    <xf numFmtId="168" fontId="7" fillId="0" borderId="18" xfId="0" applyNumberFormat="1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4" fontId="6" fillId="0" borderId="29" xfId="0" applyNumberFormat="1" applyFont="1" applyBorder="1" applyAlignment="1">
      <alignment vertical="center"/>
    </xf>
    <xf numFmtId="14" fontId="6" fillId="0" borderId="30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 vertical="center"/>
    </xf>
    <xf numFmtId="2" fontId="7" fillId="0" borderId="32" xfId="0" applyNumberFormat="1" applyFont="1" applyBorder="1" applyAlignment="1">
      <alignment horizontal="center" vertical="center"/>
    </xf>
    <xf numFmtId="167" fontId="7" fillId="0" borderId="33" xfId="0" applyNumberFormat="1" applyFont="1" applyBorder="1" applyAlignment="1">
      <alignment horizontal="center" vertical="center"/>
    </xf>
    <xf numFmtId="9" fontId="7" fillId="0" borderId="32" xfId="2" applyFont="1" applyBorder="1" applyAlignment="1">
      <alignment horizontal="center" vertical="center"/>
    </xf>
    <xf numFmtId="167" fontId="7" fillId="13" borderId="34" xfId="0" applyNumberFormat="1" applyFont="1" applyFill="1" applyBorder="1" applyAlignment="1">
      <alignment horizontal="center" vertical="center"/>
    </xf>
    <xf numFmtId="167" fontId="6" fillId="14" borderId="35" xfId="0" applyNumberFormat="1" applyFont="1" applyFill="1" applyBorder="1" applyAlignment="1">
      <alignment horizontal="center" vertical="center"/>
    </xf>
    <xf numFmtId="2" fontId="6" fillId="14" borderId="35" xfId="0" applyNumberFormat="1" applyFont="1" applyFill="1" applyBorder="1" applyAlignment="1">
      <alignment horizontal="center" vertical="center"/>
    </xf>
    <xf numFmtId="2" fontId="7" fillId="13" borderId="36" xfId="0" applyNumberFormat="1" applyFont="1" applyFill="1" applyBorder="1" applyAlignment="1">
      <alignment horizontal="center" vertical="center"/>
    </xf>
    <xf numFmtId="2" fontId="7" fillId="13" borderId="32" xfId="0" applyNumberFormat="1" applyFont="1" applyFill="1" applyBorder="1" applyAlignment="1">
      <alignment horizontal="center" vertical="center"/>
    </xf>
    <xf numFmtId="2" fontId="7" fillId="13" borderId="34" xfId="0" applyNumberFormat="1" applyFont="1" applyFill="1" applyBorder="1" applyAlignment="1">
      <alignment horizontal="center" vertical="center"/>
    </xf>
    <xf numFmtId="2" fontId="7" fillId="13" borderId="37" xfId="0" applyNumberFormat="1" applyFont="1" applyFill="1" applyBorder="1" applyAlignment="1">
      <alignment horizontal="center" vertical="center"/>
    </xf>
    <xf numFmtId="2" fontId="7" fillId="13" borderId="38" xfId="0" applyNumberFormat="1" applyFont="1" applyFill="1" applyBorder="1" applyAlignment="1">
      <alignment horizontal="center" vertical="center"/>
    </xf>
    <xf numFmtId="2" fontId="7" fillId="13" borderId="39" xfId="0" applyNumberFormat="1" applyFont="1" applyFill="1" applyBorder="1" applyAlignment="1">
      <alignment horizontal="center" vertical="center"/>
    </xf>
    <xf numFmtId="168" fontId="7" fillId="0" borderId="36" xfId="0" applyNumberFormat="1" applyFont="1" applyBorder="1"/>
    <xf numFmtId="168" fontId="7" fillId="0" borderId="32" xfId="0" applyNumberFormat="1" applyFont="1" applyBorder="1"/>
    <xf numFmtId="168" fontId="7" fillId="0" borderId="34" xfId="0" applyNumberFormat="1" applyFont="1" applyBorder="1"/>
    <xf numFmtId="0" fontId="7" fillId="0" borderId="4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12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42" xfId="0" applyFont="1" applyBorder="1" applyAlignment="1">
      <alignment horizontal="left" vertical="center"/>
    </xf>
    <xf numFmtId="0" fontId="6" fillId="0" borderId="44" xfId="0" applyFont="1" applyBorder="1" applyAlignment="1">
      <alignment horizontal="left" vertical="center"/>
    </xf>
    <xf numFmtId="14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4" fontId="7" fillId="0" borderId="49" xfId="0" applyNumberFormat="1" applyFont="1" applyBorder="1" applyAlignment="1">
      <alignment horizontal="center" vertical="center" wrapText="1"/>
    </xf>
    <xf numFmtId="4" fontId="7" fillId="0" borderId="47" xfId="0" applyNumberFormat="1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 vertical="center" wrapText="1"/>
    </xf>
    <xf numFmtId="4" fontId="7" fillId="0" borderId="49" xfId="0" applyNumberFormat="1" applyFont="1" applyBorder="1" applyAlignment="1">
      <alignment horizontal="center" vertical="center" wrapText="1"/>
    </xf>
    <xf numFmtId="4" fontId="6" fillId="14" borderId="46" xfId="0" applyNumberFormat="1" applyFont="1" applyFill="1" applyBorder="1" applyAlignment="1">
      <alignment horizontal="center" vertical="center" wrapText="1"/>
    </xf>
    <xf numFmtId="4" fontId="7" fillId="0" borderId="50" xfId="0" applyNumberFormat="1" applyFont="1" applyBorder="1" applyAlignment="1">
      <alignment horizontal="center" vertical="center" wrapText="1"/>
    </xf>
    <xf numFmtId="4" fontId="7" fillId="0" borderId="48" xfId="0" applyNumberFormat="1" applyFont="1" applyBorder="1" applyAlignment="1">
      <alignment horizontal="center" vertical="center" wrapText="1"/>
    </xf>
    <xf numFmtId="4" fontId="7" fillId="0" borderId="51" xfId="0" applyNumberFormat="1" applyFont="1" applyBorder="1" applyAlignment="1">
      <alignment horizontal="center" vertical="center" wrapText="1"/>
    </xf>
    <xf numFmtId="4" fontId="7" fillId="0" borderId="42" xfId="0" applyNumberFormat="1" applyFont="1" applyBorder="1" applyAlignment="1">
      <alignment horizontal="center" vertical="center" wrapText="1"/>
    </xf>
    <xf numFmtId="4" fontId="7" fillId="0" borderId="43" xfId="0" applyNumberFormat="1" applyFont="1" applyBorder="1" applyAlignment="1">
      <alignment horizontal="center" vertical="center" wrapText="1"/>
    </xf>
    <xf numFmtId="4" fontId="7" fillId="0" borderId="44" xfId="0" applyNumberFormat="1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4" fontId="6" fillId="0" borderId="47" xfId="0" applyNumberFormat="1" applyFont="1" applyBorder="1" applyAlignment="1">
      <alignment horizontal="center" vertical="center" wrapText="1"/>
    </xf>
    <xf numFmtId="4" fontId="6" fillId="0" borderId="48" xfId="0" applyNumberFormat="1" applyFont="1" applyBorder="1" applyAlignment="1">
      <alignment horizontal="center" vertical="center" wrapText="1"/>
    </xf>
    <xf numFmtId="4" fontId="6" fillId="0" borderId="49" xfId="0" applyNumberFormat="1" applyFont="1" applyBorder="1" applyAlignment="1">
      <alignment horizontal="center" vertical="center" wrapText="1"/>
    </xf>
    <xf numFmtId="4" fontId="6" fillId="0" borderId="50" xfId="0" applyNumberFormat="1" applyFont="1" applyBorder="1" applyAlignment="1">
      <alignment horizontal="center" vertical="center" wrapText="1"/>
    </xf>
    <xf numFmtId="4" fontId="6" fillId="0" borderId="51" xfId="0" applyNumberFormat="1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5" fillId="0" borderId="42" xfId="0" applyFont="1" applyBorder="1" applyAlignment="1">
      <alignment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7" fontId="9" fillId="0" borderId="0" xfId="0" applyNumberFormat="1" applyFont="1" applyAlignment="1">
      <alignment vertical="top"/>
    </xf>
    <xf numFmtId="14" fontId="6" fillId="15" borderId="7" xfId="0" applyNumberFormat="1" applyFont="1" applyFill="1" applyBorder="1" applyAlignment="1">
      <alignment vertical="center"/>
    </xf>
    <xf numFmtId="14" fontId="6" fillId="15" borderId="8" xfId="0" applyNumberFormat="1" applyFont="1" applyFill="1" applyBorder="1" applyAlignment="1">
      <alignment horizontal="center" vertical="center"/>
    </xf>
    <xf numFmtId="3" fontId="6" fillId="15" borderId="9" xfId="0" applyNumberFormat="1" applyFont="1" applyFill="1" applyBorder="1" applyAlignment="1">
      <alignment horizontal="center" vertical="center"/>
    </xf>
    <xf numFmtId="1" fontId="6" fillId="15" borderId="9" xfId="0" applyNumberFormat="1" applyFont="1" applyFill="1" applyBorder="1" applyAlignment="1">
      <alignment horizontal="center" vertical="center"/>
    </xf>
    <xf numFmtId="2" fontId="7" fillId="15" borderId="9" xfId="0" applyNumberFormat="1" applyFont="1" applyFill="1" applyBorder="1" applyAlignment="1">
      <alignment horizontal="center" vertical="center"/>
    </xf>
    <xf numFmtId="167" fontId="7" fillId="15" borderId="10" xfId="0" applyNumberFormat="1" applyFont="1" applyFill="1" applyBorder="1" applyAlignment="1">
      <alignment horizontal="center" vertical="center"/>
    </xf>
    <xf numFmtId="9" fontId="7" fillId="15" borderId="9" xfId="2" applyFont="1" applyFill="1" applyBorder="1" applyAlignment="1">
      <alignment horizontal="center" vertical="center"/>
    </xf>
    <xf numFmtId="167" fontId="7" fillId="15" borderId="11" xfId="0" applyNumberFormat="1" applyFont="1" applyFill="1" applyBorder="1" applyAlignment="1">
      <alignment horizontal="center" vertical="center"/>
    </xf>
    <xf numFmtId="167" fontId="6" fillId="15" borderId="12" xfId="0" applyNumberFormat="1" applyFont="1" applyFill="1" applyBorder="1" applyAlignment="1">
      <alignment horizontal="center" vertical="center"/>
    </xf>
    <xf numFmtId="2" fontId="6" fillId="15" borderId="12" xfId="0" applyNumberFormat="1" applyFont="1" applyFill="1" applyBorder="1" applyAlignment="1">
      <alignment horizontal="center" vertical="center"/>
    </xf>
    <xf numFmtId="2" fontId="7" fillId="15" borderId="13" xfId="0" applyNumberFormat="1" applyFont="1" applyFill="1" applyBorder="1" applyAlignment="1">
      <alignment horizontal="center" vertical="center"/>
    </xf>
    <xf numFmtId="2" fontId="7" fillId="15" borderId="11" xfId="0" applyNumberFormat="1" applyFont="1" applyFill="1" applyBorder="1" applyAlignment="1">
      <alignment horizontal="center" vertical="center"/>
    </xf>
    <xf numFmtId="2" fontId="7" fillId="15" borderId="14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5" borderId="16" xfId="0" applyNumberFormat="1" applyFont="1" applyFill="1" applyBorder="1" applyAlignment="1">
      <alignment horizontal="center" vertical="center"/>
    </xf>
    <xf numFmtId="4" fontId="7" fillId="15" borderId="17" xfId="0" applyNumberFormat="1" applyFont="1" applyFill="1" applyBorder="1" applyAlignment="1">
      <alignment horizontal="center" vertical="center" wrapText="1"/>
    </xf>
    <xf numFmtId="4" fontId="7" fillId="15" borderId="1" xfId="0" applyNumberFormat="1" applyFont="1" applyFill="1" applyBorder="1" applyAlignment="1">
      <alignment horizontal="center" vertical="center" wrapText="1"/>
    </xf>
    <xf numFmtId="4" fontId="7" fillId="15" borderId="3" xfId="0" applyNumberFormat="1" applyFont="1" applyFill="1" applyBorder="1" applyAlignment="1">
      <alignment horizontal="center" vertical="center" wrapText="1"/>
    </xf>
    <xf numFmtId="4" fontId="7" fillId="15" borderId="18" xfId="0" applyNumberFormat="1" applyFont="1" applyFill="1" applyBorder="1" applyAlignment="1">
      <alignment horizontal="center" vertical="center" wrapText="1"/>
    </xf>
    <xf numFmtId="0" fontId="7" fillId="15" borderId="0" xfId="0" applyFont="1" applyFill="1"/>
    <xf numFmtId="168" fontId="7" fillId="15" borderId="13" xfId="0" applyNumberFormat="1" applyFont="1" applyFill="1" applyBorder="1"/>
    <xf numFmtId="168" fontId="7" fillId="15" borderId="9" xfId="0" applyNumberFormat="1" applyFont="1" applyFill="1" applyBorder="1"/>
    <xf numFmtId="168" fontId="7" fillId="15" borderId="11" xfId="0" applyNumberFormat="1" applyFont="1" applyFill="1" applyBorder="1"/>
    <xf numFmtId="4" fontId="7" fillId="15" borderId="13" xfId="0" applyNumberFormat="1" applyFont="1" applyFill="1" applyBorder="1" applyAlignment="1">
      <alignment horizontal="center" vertical="center" wrapText="1"/>
    </xf>
    <xf numFmtId="4" fontId="7" fillId="15" borderId="9" xfId="0" applyNumberFormat="1" applyFont="1" applyFill="1" applyBorder="1" applyAlignment="1">
      <alignment horizontal="center" vertical="center" wrapText="1"/>
    </xf>
    <xf numFmtId="4" fontId="7" fillId="15" borderId="15" xfId="0" applyNumberFormat="1" applyFont="1" applyFill="1" applyBorder="1" applyAlignment="1">
      <alignment horizontal="center" vertical="center" wrapText="1"/>
    </xf>
    <xf numFmtId="4" fontId="7" fillId="15" borderId="11" xfId="0" applyNumberFormat="1" applyFont="1" applyFill="1" applyBorder="1" applyAlignment="1">
      <alignment horizontal="center" vertical="center" wrapText="1"/>
    </xf>
    <xf numFmtId="3" fontId="7" fillId="15" borderId="0" xfId="0" applyNumberFormat="1" applyFont="1" applyFill="1"/>
    <xf numFmtId="4" fontId="6" fillId="15" borderId="19" xfId="0" applyNumberFormat="1" applyFont="1" applyFill="1" applyBorder="1" applyAlignment="1">
      <alignment horizontal="center" vertical="center" wrapText="1"/>
    </xf>
    <xf numFmtId="4" fontId="7" fillId="15" borderId="7" xfId="0" applyNumberFormat="1" applyFont="1" applyFill="1" applyBorder="1" applyAlignment="1">
      <alignment horizontal="center" vertical="center"/>
    </xf>
    <xf numFmtId="4" fontId="7" fillId="15" borderId="20" xfId="0" applyNumberFormat="1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20" xfId="0" applyFont="1" applyFill="1" applyBorder="1" applyAlignment="1">
      <alignment horizontal="center" vertical="center"/>
    </xf>
    <xf numFmtId="0" fontId="0" fillId="15" borderId="0" xfId="0" applyFill="1"/>
    <xf numFmtId="14" fontId="6" fillId="15" borderId="21" xfId="0" applyNumberFormat="1" applyFont="1" applyFill="1" applyBorder="1" applyAlignment="1">
      <alignment vertical="center"/>
    </xf>
    <xf numFmtId="14" fontId="6" fillId="15" borderId="22" xfId="0" applyNumberFormat="1" applyFont="1" applyFill="1" applyBorder="1" applyAlignment="1">
      <alignment horizontal="center" vertical="center"/>
    </xf>
    <xf numFmtId="3" fontId="6" fillId="15" borderId="1" xfId="0" applyNumberFormat="1" applyFont="1" applyFill="1" applyBorder="1" applyAlignment="1">
      <alignment horizontal="center" vertical="center"/>
    </xf>
    <xf numFmtId="1" fontId="6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167" fontId="7" fillId="15" borderId="5" xfId="0" applyNumberFormat="1" applyFont="1" applyFill="1" applyBorder="1" applyAlignment="1">
      <alignment horizontal="center" vertical="center"/>
    </xf>
    <xf numFmtId="9" fontId="7" fillId="15" borderId="1" xfId="2" applyFont="1" applyFill="1" applyBorder="1" applyAlignment="1">
      <alignment horizontal="center" vertical="center"/>
    </xf>
    <xf numFmtId="167" fontId="7" fillId="15" borderId="18" xfId="0" applyNumberFormat="1" applyFont="1" applyFill="1" applyBorder="1" applyAlignment="1">
      <alignment horizontal="center" vertical="center"/>
    </xf>
    <xf numFmtId="167" fontId="6" fillId="15" borderId="23" xfId="0" applyNumberFormat="1" applyFont="1" applyFill="1" applyBorder="1" applyAlignment="1">
      <alignment horizontal="center" vertical="center"/>
    </xf>
    <xf numFmtId="2" fontId="6" fillId="15" borderId="23" xfId="0" applyNumberFormat="1" applyFont="1" applyFill="1" applyBorder="1" applyAlignment="1">
      <alignment horizontal="center" vertical="center"/>
    </xf>
    <xf numFmtId="2" fontId="7" fillId="15" borderId="17" xfId="0" applyNumberFormat="1" applyFont="1" applyFill="1" applyBorder="1" applyAlignment="1">
      <alignment horizontal="center" vertical="center"/>
    </xf>
    <xf numFmtId="2" fontId="7" fillId="15" borderId="18" xfId="0" applyNumberFormat="1" applyFont="1" applyFill="1" applyBorder="1" applyAlignment="1">
      <alignment horizontal="center" vertical="center"/>
    </xf>
    <xf numFmtId="2" fontId="7" fillId="15" borderId="24" xfId="0" applyNumberFormat="1" applyFont="1" applyFill="1" applyBorder="1" applyAlignment="1">
      <alignment horizontal="center" vertical="center"/>
    </xf>
    <xf numFmtId="2" fontId="7" fillId="15" borderId="3" xfId="0" applyNumberFormat="1" applyFont="1" applyFill="1" applyBorder="1" applyAlignment="1">
      <alignment horizontal="center" vertical="center"/>
    </xf>
    <xf numFmtId="2" fontId="7" fillId="15" borderId="25" xfId="0" applyNumberFormat="1" applyFont="1" applyFill="1" applyBorder="1" applyAlignment="1">
      <alignment horizontal="center" vertical="center"/>
    </xf>
    <xf numFmtId="168" fontId="7" fillId="15" borderId="17" xfId="0" applyNumberFormat="1" applyFont="1" applyFill="1" applyBorder="1"/>
    <xf numFmtId="168" fontId="7" fillId="15" borderId="1" xfId="0" applyNumberFormat="1" applyFont="1" applyFill="1" applyBorder="1"/>
    <xf numFmtId="168" fontId="7" fillId="15" borderId="18" xfId="0" applyNumberFormat="1" applyFont="1" applyFill="1" applyBorder="1"/>
    <xf numFmtId="4" fontId="6" fillId="15" borderId="26" xfId="0" applyNumberFormat="1" applyFont="1" applyFill="1" applyBorder="1" applyAlignment="1">
      <alignment horizontal="center" vertical="center" wrapText="1"/>
    </xf>
    <xf numFmtId="4" fontId="7" fillId="15" borderId="21" xfId="0" applyNumberFormat="1" applyFont="1" applyFill="1" applyBorder="1" applyAlignment="1">
      <alignment horizontal="center" vertical="center"/>
    </xf>
    <xf numFmtId="4" fontId="7" fillId="15" borderId="27" xfId="0" applyNumberFormat="1" applyFont="1" applyFill="1" applyBorder="1" applyAlignment="1">
      <alignment horizontal="center" vertical="center"/>
    </xf>
    <xf numFmtId="0" fontId="6" fillId="15" borderId="21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14" fontId="6" fillId="9" borderId="21" xfId="0" applyNumberFormat="1" applyFont="1" applyFill="1" applyBorder="1" applyAlignment="1">
      <alignment vertical="center"/>
    </xf>
    <xf numFmtId="14" fontId="6" fillId="9" borderId="28" xfId="0" applyNumberFormat="1" applyFont="1" applyFill="1" applyBorder="1" applyAlignment="1">
      <alignment horizontal="center" vertical="center"/>
    </xf>
    <xf numFmtId="3" fontId="6" fillId="9" borderId="2" xfId="0" applyNumberFormat="1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2" fontId="7" fillId="9" borderId="1" xfId="0" applyNumberFormat="1" applyFont="1" applyFill="1" applyBorder="1" applyAlignment="1">
      <alignment horizontal="center" vertical="center"/>
    </xf>
    <xf numFmtId="167" fontId="7" fillId="9" borderId="5" xfId="0" applyNumberFormat="1" applyFont="1" applyFill="1" applyBorder="1" applyAlignment="1">
      <alignment horizontal="center" vertical="center"/>
    </xf>
    <xf numFmtId="9" fontId="7" fillId="9" borderId="1" xfId="2" applyFont="1" applyFill="1" applyBorder="1" applyAlignment="1">
      <alignment horizontal="center" vertical="center"/>
    </xf>
    <xf numFmtId="167" fontId="7" fillId="9" borderId="18" xfId="0" applyNumberFormat="1" applyFont="1" applyFill="1" applyBorder="1" applyAlignment="1">
      <alignment horizontal="center" vertical="center"/>
    </xf>
    <xf numFmtId="167" fontId="6" fillId="9" borderId="23" xfId="0" applyNumberFormat="1" applyFont="1" applyFill="1" applyBorder="1" applyAlignment="1">
      <alignment horizontal="center" vertical="center"/>
    </xf>
    <xf numFmtId="2" fontId="6" fillId="9" borderId="23" xfId="0" applyNumberFormat="1" applyFont="1" applyFill="1" applyBorder="1" applyAlignment="1">
      <alignment horizontal="center" vertical="center"/>
    </xf>
    <xf numFmtId="2" fontId="7" fillId="9" borderId="17" xfId="0" applyNumberFormat="1" applyFont="1" applyFill="1" applyBorder="1" applyAlignment="1">
      <alignment horizontal="center" vertical="center"/>
    </xf>
    <xf numFmtId="2" fontId="7" fillId="9" borderId="18" xfId="0" applyNumberFormat="1" applyFont="1" applyFill="1" applyBorder="1" applyAlignment="1">
      <alignment horizontal="center" vertical="center"/>
    </xf>
    <xf numFmtId="2" fontId="7" fillId="9" borderId="24" xfId="0" applyNumberFormat="1" applyFont="1" applyFill="1" applyBorder="1" applyAlignment="1">
      <alignment horizontal="center" vertical="center"/>
    </xf>
    <xf numFmtId="2" fontId="7" fillId="9" borderId="3" xfId="0" applyNumberFormat="1" applyFont="1" applyFill="1" applyBorder="1" applyAlignment="1">
      <alignment horizontal="center" vertical="center"/>
    </xf>
    <xf numFmtId="2" fontId="7" fillId="9" borderId="25" xfId="0" applyNumberFormat="1" applyFont="1" applyFill="1" applyBorder="1" applyAlignment="1">
      <alignment horizontal="center" vertical="center"/>
    </xf>
    <xf numFmtId="4" fontId="7" fillId="9" borderId="17" xfId="0" applyNumberFormat="1" applyFont="1" applyFill="1" applyBorder="1" applyAlignment="1">
      <alignment horizontal="center" vertical="center" wrapText="1"/>
    </xf>
    <xf numFmtId="4" fontId="7" fillId="9" borderId="1" xfId="0" applyNumberFormat="1" applyFont="1" applyFill="1" applyBorder="1" applyAlignment="1">
      <alignment horizontal="center" vertical="center" wrapText="1"/>
    </xf>
    <xf numFmtId="4" fontId="7" fillId="9" borderId="3" xfId="0" applyNumberFormat="1" applyFont="1" applyFill="1" applyBorder="1" applyAlignment="1">
      <alignment horizontal="center" vertical="center" wrapText="1"/>
    </xf>
    <xf numFmtId="4" fontId="7" fillId="9" borderId="18" xfId="0" applyNumberFormat="1" applyFont="1" applyFill="1" applyBorder="1" applyAlignment="1">
      <alignment horizontal="center" vertical="center" wrapText="1"/>
    </xf>
    <xf numFmtId="0" fontId="7" fillId="9" borderId="0" xfId="0" applyFont="1" applyFill="1"/>
    <xf numFmtId="168" fontId="7" fillId="9" borderId="17" xfId="0" applyNumberFormat="1" applyFont="1" applyFill="1" applyBorder="1"/>
    <xf numFmtId="168" fontId="7" fillId="9" borderId="1" xfId="0" applyNumberFormat="1" applyFont="1" applyFill="1" applyBorder="1"/>
    <xf numFmtId="168" fontId="7" fillId="9" borderId="18" xfId="0" applyNumberFormat="1" applyFont="1" applyFill="1" applyBorder="1"/>
    <xf numFmtId="3" fontId="7" fillId="9" borderId="0" xfId="0" applyNumberFormat="1" applyFont="1" applyFill="1"/>
    <xf numFmtId="4" fontId="6" fillId="9" borderId="26" xfId="0" applyNumberFormat="1" applyFont="1" applyFill="1" applyBorder="1" applyAlignment="1">
      <alignment horizontal="center" vertical="center" wrapText="1"/>
    </xf>
    <xf numFmtId="4" fontId="7" fillId="9" borderId="21" xfId="0" applyNumberFormat="1" applyFont="1" applyFill="1" applyBorder="1" applyAlignment="1">
      <alignment horizontal="center" vertical="center"/>
    </xf>
    <xf numFmtId="4" fontId="7" fillId="9" borderId="27" xfId="0" applyNumberFormat="1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 vertical="center"/>
    </xf>
    <xf numFmtId="14" fontId="6" fillId="9" borderId="22" xfId="0" applyNumberFormat="1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165" fontId="0" fillId="0" borderId="0" xfId="1" applyNumberFormat="1" applyFont="1"/>
    <xf numFmtId="0" fontId="3" fillId="16" borderId="1" xfId="0" applyFont="1" applyFill="1" applyBorder="1"/>
    <xf numFmtId="165" fontId="5" fillId="0" borderId="1" xfId="1" applyNumberFormat="1" applyFont="1" applyFill="1" applyBorder="1"/>
    <xf numFmtId="0" fontId="3" fillId="17" borderId="1" xfId="0" applyFont="1" applyFill="1" applyBorder="1"/>
    <xf numFmtId="0" fontId="0" fillId="18" borderId="0" xfId="0" applyFill="1"/>
    <xf numFmtId="9" fontId="0" fillId="18" borderId="0" xfId="2" applyFont="1" applyFill="1"/>
  </cellXfs>
  <cellStyles count="4">
    <cellStyle name="Обычный" xfId="0" builtinId="0"/>
    <cellStyle name="Обычный 577" xfId="3" xr:uid="{76B57B0E-629E-4B1D-B62D-139F2D8026F6}"/>
    <cellStyle name="Процентный" xfId="2" builtinId="5"/>
    <cellStyle name="Финансовый" xfId="1" builtinId="3"/>
  </cellStyles>
  <dxfs count="16">
    <dxf>
      <font>
        <b/>
        <i val="0"/>
      </font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4EB11-587F-40C9-BD09-BB9648BB9137}" name="СКУ" displayName="СКУ" ref="A1:G187" totalsRowShown="0" headerRowDxfId="15">
  <autoFilter ref="A1:G187" xr:uid="{7D4AABF0-642C-4E80-88F8-2BE7566D3BE4}"/>
  <tableColumns count="7">
    <tableColumn id="2" xr3:uid="{688AFA0F-D18B-4884-8BA6-8A5D656725E8}" name="Артикул"/>
    <tableColumn id="1" xr3:uid="{3C2EA858-7D07-4B21-9D0B-0B6DC0210FFA}" name="АМД"/>
    <tableColumn id="3" xr3:uid="{C467DA04-5ADC-40F0-8C84-49F9558655C5}" name="Упаковка" dataDxfId="14"/>
    <tableColumn id="4" xr3:uid="{B4DEDD7D-7FE6-45B0-8649-4780C5F1683F}" name="Часть"/>
    <tableColumn id="5" xr3:uid="{46124F60-189B-4BF6-9788-B903FCFD5B59}" name="Состояние" dataDxfId="13"/>
    <tableColumn id="6" xr3:uid="{B7902B5B-8B97-45EE-9C06-77EC0CD3335B}" name="тип" dataDxfId="12"/>
    <tableColumn id="7" xr3:uid="{6864BC3D-7179-4934-8305-AA6FDB57F582}" name="градация" dataDxfId="1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0D581-A7C7-4EEE-BC32-E734ABEDF396}" name="Таблица3" displayName="Таблица3" ref="A1:L114" totalsRowShown="0">
  <autoFilter ref="A1:L114" xr:uid="{0DE09D0B-1841-42DB-A776-3C57231713A2}"/>
  <tableColumns count="12">
    <tableColumn id="1" xr3:uid="{FBDCD9E2-727C-4019-823C-DB4D6759AA85}" name="дата"/>
    <tableColumn id="2" xr3:uid="{49E0A149-405D-4196-A393-2F9CFBEADBCA}" name="Фабрика"/>
    <tableColumn id="3" xr3:uid="{A07B447C-3956-4008-B28A-FB61161EA83A}" name="Регион"/>
    <tableColumn id="4" xr3:uid="{41664371-53FD-4B54-AD30-7F2D3E1965AD}" name="Канал"/>
    <tableColumn id="5" xr3:uid="{7D681377-9A9C-404F-9A03-F6232C2BED9D}" name="Артикул"/>
    <tableColumn id="6" xr3:uid="{F652765D-EB64-4184-98DF-D44E339991E6}" name="Номенклатура"/>
    <tableColumn id="7" xr3:uid="{C66B8D5C-7B7D-4070-A337-E02B1502B42D}" name="состояние">
      <calculatedColumnFormula>VLOOKUP(E2,СКУ[],5,FALSE)</calculatedColumnFormula>
    </tableColumn>
    <tableColumn id="8" xr3:uid="{93EBBBFF-B835-4E45-91C9-DCFD9A85BAAE}" name="вид">
      <calculatedColumnFormula>VLOOKUP(E2,СКУ[],6,FALSE)</calculatedColumnFormula>
    </tableColumn>
    <tableColumn id="9" xr3:uid="{0859F16C-2EDE-4A0C-AD60-7C075980C3AC}" name="часть">
      <calculatedColumnFormula>VLOOKUP(E2,СКУ[],4,FALSE)</calculatedColumnFormula>
    </tableColumn>
    <tableColumn id="10" xr3:uid="{1A069457-DE61-4A91-8964-C7CC9E12F369}" name="градация">
      <calculatedColumnFormula>VLOOKUP(E2,СКУ[],7,FALSE)</calculatedColumnFormula>
    </tableColumn>
    <tableColumn id="11" xr3:uid="{B49B1493-4B5F-44EC-BAB3-9F3F8B0FABE2}" name="вес коробки"/>
    <tableColumn id="12" xr3:uid="{76BDA56F-75FD-482E-8A30-086910C2F528}" name="объем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ED79-01BA-434B-9C57-FFD1A958DC6B}">
  <dimension ref="A1:G187"/>
  <sheetViews>
    <sheetView topLeftCell="A100" zoomScaleNormal="100" workbookViewId="0">
      <selection activeCell="B152" sqref="A152:B152"/>
    </sheetView>
  </sheetViews>
  <sheetFormatPr defaultRowHeight="14.4" x14ac:dyDescent="0.3"/>
  <cols>
    <col min="1" max="1" width="13.109375" customWidth="1"/>
    <col min="2" max="2" width="37.88671875" customWidth="1"/>
    <col min="3" max="3" width="14.5546875" customWidth="1"/>
    <col min="4" max="4" width="7.44140625" customWidth="1"/>
    <col min="5" max="5" width="7.77734375" customWidth="1"/>
    <col min="6" max="6" width="14.109375" customWidth="1"/>
    <col min="7" max="7" width="8.77734375" customWidth="1"/>
  </cols>
  <sheetData>
    <row r="1" spans="1:7" x14ac:dyDescent="0.3">
      <c r="A1" s="1" t="s">
        <v>106</v>
      </c>
      <c r="B1" s="1" t="s">
        <v>108</v>
      </c>
      <c r="C1" s="1" t="s">
        <v>109</v>
      </c>
      <c r="D1" s="1" t="s">
        <v>110</v>
      </c>
      <c r="E1" s="1" t="s">
        <v>111</v>
      </c>
      <c r="F1" s="22" t="s">
        <v>10</v>
      </c>
      <c r="G1" s="22" t="s">
        <v>5</v>
      </c>
    </row>
    <row r="2" spans="1:7" ht="15" customHeight="1" x14ac:dyDescent="0.3">
      <c r="A2" s="1">
        <v>1087</v>
      </c>
      <c r="B2" s="1" t="s">
        <v>112</v>
      </c>
      <c r="C2" s="1" t="s">
        <v>113</v>
      </c>
      <c r="D2" s="1" t="s">
        <v>29</v>
      </c>
      <c r="E2" s="1" t="s">
        <v>114</v>
      </c>
      <c r="F2" s="22" t="s">
        <v>115</v>
      </c>
      <c r="G2" t="s">
        <v>250</v>
      </c>
    </row>
    <row r="3" spans="1:7" x14ac:dyDescent="0.3">
      <c r="A3" s="1">
        <v>1104</v>
      </c>
      <c r="B3" s="1" t="s">
        <v>116</v>
      </c>
      <c r="C3" s="1" t="s">
        <v>113</v>
      </c>
      <c r="D3" s="1" t="s">
        <v>30</v>
      </c>
      <c r="E3" s="1" t="s">
        <v>114</v>
      </c>
      <c r="F3" s="22" t="s">
        <v>115</v>
      </c>
      <c r="G3" t="s">
        <v>250</v>
      </c>
    </row>
    <row r="4" spans="1:7" x14ac:dyDescent="0.3">
      <c r="A4" s="1">
        <v>1091</v>
      </c>
      <c r="B4" s="1" t="s">
        <v>117</v>
      </c>
      <c r="C4" s="1" t="s">
        <v>113</v>
      </c>
      <c r="D4" s="1" t="s">
        <v>30</v>
      </c>
      <c r="E4" s="1" t="s">
        <v>114</v>
      </c>
      <c r="F4" s="22" t="s">
        <v>115</v>
      </c>
      <c r="G4" t="s">
        <v>250</v>
      </c>
    </row>
    <row r="5" spans="1:7" x14ac:dyDescent="0.3">
      <c r="A5" s="1">
        <v>1091</v>
      </c>
      <c r="B5" s="1" t="s">
        <v>118</v>
      </c>
      <c r="C5" s="1" t="s">
        <v>113</v>
      </c>
      <c r="D5" s="1" t="s">
        <v>30</v>
      </c>
      <c r="E5" s="1" t="s">
        <v>114</v>
      </c>
      <c r="F5" s="22" t="s">
        <v>115</v>
      </c>
      <c r="G5" t="s">
        <v>250</v>
      </c>
    </row>
    <row r="6" spans="1:7" x14ac:dyDescent="0.3">
      <c r="A6" s="1">
        <v>1066</v>
      </c>
      <c r="B6" s="1" t="s">
        <v>119</v>
      </c>
      <c r="C6" s="1" t="s">
        <v>113</v>
      </c>
      <c r="D6" s="1" t="s">
        <v>28</v>
      </c>
      <c r="E6" s="1" t="s">
        <v>107</v>
      </c>
      <c r="F6" s="22" t="s">
        <v>120</v>
      </c>
      <c r="G6" t="s">
        <v>250</v>
      </c>
    </row>
    <row r="7" spans="1:7" x14ac:dyDescent="0.3">
      <c r="A7" s="1">
        <v>1069</v>
      </c>
      <c r="B7" s="1" t="s">
        <v>121</v>
      </c>
      <c r="C7" s="1" t="s">
        <v>113</v>
      </c>
      <c r="D7" s="1" t="s">
        <v>28</v>
      </c>
      <c r="E7" s="1" t="s">
        <v>107</v>
      </c>
      <c r="F7" s="22" t="s">
        <v>120</v>
      </c>
      <c r="G7" t="s">
        <v>250</v>
      </c>
    </row>
    <row r="8" spans="1:7" x14ac:dyDescent="0.3">
      <c r="A8" s="1">
        <v>1064</v>
      </c>
      <c r="B8" s="1" t="s">
        <v>40</v>
      </c>
      <c r="C8" s="1" t="s">
        <v>113</v>
      </c>
      <c r="D8" s="1" t="s">
        <v>28</v>
      </c>
      <c r="E8" s="1" t="s">
        <v>107</v>
      </c>
      <c r="F8" s="22" t="s">
        <v>120</v>
      </c>
      <c r="G8" t="s">
        <v>250</v>
      </c>
    </row>
    <row r="9" spans="1:7" x14ac:dyDescent="0.3">
      <c r="A9" s="1">
        <v>1067</v>
      </c>
      <c r="B9" s="1" t="s">
        <v>122</v>
      </c>
      <c r="C9" s="1" t="s">
        <v>113</v>
      </c>
      <c r="D9" s="1" t="s">
        <v>28</v>
      </c>
      <c r="E9" s="1" t="s">
        <v>107</v>
      </c>
      <c r="F9" s="22" t="s">
        <v>120</v>
      </c>
      <c r="G9" t="s">
        <v>250</v>
      </c>
    </row>
    <row r="10" spans="1:7" x14ac:dyDescent="0.3">
      <c r="A10" s="1">
        <v>941</v>
      </c>
      <c r="B10" s="1" t="s">
        <v>41</v>
      </c>
      <c r="C10" s="1" t="s">
        <v>113</v>
      </c>
      <c r="D10" s="1" t="s">
        <v>28</v>
      </c>
      <c r="E10" s="1" t="s">
        <v>107</v>
      </c>
      <c r="F10" s="23" t="s">
        <v>123</v>
      </c>
      <c r="G10" t="s">
        <v>250</v>
      </c>
    </row>
    <row r="11" spans="1:7" x14ac:dyDescent="0.3">
      <c r="A11" s="1">
        <v>1023</v>
      </c>
      <c r="B11" s="1" t="s">
        <v>124</v>
      </c>
      <c r="C11" s="1" t="s">
        <v>113</v>
      </c>
      <c r="D11" s="1" t="s">
        <v>28</v>
      </c>
      <c r="E11" s="1" t="s">
        <v>107</v>
      </c>
      <c r="F11" s="22" t="s">
        <v>115</v>
      </c>
      <c r="G11" t="s">
        <v>250</v>
      </c>
    </row>
    <row r="12" spans="1:7" x14ac:dyDescent="0.3">
      <c r="A12" s="1">
        <v>991</v>
      </c>
      <c r="B12" s="1" t="s">
        <v>42</v>
      </c>
      <c r="C12" s="1" t="s">
        <v>113</v>
      </c>
      <c r="D12" s="1" t="s">
        <v>28</v>
      </c>
      <c r="E12" s="1" t="s">
        <v>107</v>
      </c>
      <c r="F12" s="22" t="s">
        <v>115</v>
      </c>
      <c r="G12" t="s">
        <v>250</v>
      </c>
    </row>
    <row r="13" spans="1:7" x14ac:dyDescent="0.3">
      <c r="A13" s="1">
        <v>711</v>
      </c>
      <c r="B13" s="1" t="s">
        <v>74</v>
      </c>
      <c r="C13" s="1" t="s">
        <v>113</v>
      </c>
      <c r="D13" s="1" t="s">
        <v>28</v>
      </c>
      <c r="E13" s="1" t="s">
        <v>107</v>
      </c>
      <c r="F13" s="22" t="s">
        <v>115</v>
      </c>
      <c r="G13" t="s">
        <v>250</v>
      </c>
    </row>
    <row r="14" spans="1:7" x14ac:dyDescent="0.3">
      <c r="A14" s="1">
        <v>1096</v>
      </c>
      <c r="B14" s="1" t="s">
        <v>125</v>
      </c>
      <c r="C14" s="1" t="s">
        <v>113</v>
      </c>
      <c r="D14" s="1" t="s">
        <v>28</v>
      </c>
      <c r="E14" s="1" t="s">
        <v>107</v>
      </c>
      <c r="F14" s="22" t="s">
        <v>115</v>
      </c>
      <c r="G14" t="s">
        <v>250</v>
      </c>
    </row>
    <row r="15" spans="1:7" x14ac:dyDescent="0.3">
      <c r="A15" s="1">
        <v>1614</v>
      </c>
      <c r="B15" t="s">
        <v>126</v>
      </c>
      <c r="C15" s="1" t="s">
        <v>113</v>
      </c>
      <c r="D15" s="1" t="s">
        <v>127</v>
      </c>
      <c r="E15" s="1" t="s">
        <v>107</v>
      </c>
      <c r="F15" s="22" t="s">
        <v>115</v>
      </c>
      <c r="G15" t="s">
        <v>250</v>
      </c>
    </row>
    <row r="16" spans="1:7" x14ac:dyDescent="0.3">
      <c r="A16" s="1">
        <v>140</v>
      </c>
      <c r="B16" s="1" t="s">
        <v>128</v>
      </c>
      <c r="C16" s="1" t="s">
        <v>129</v>
      </c>
      <c r="D16" s="1" t="s">
        <v>28</v>
      </c>
      <c r="E16" s="1" t="s">
        <v>114</v>
      </c>
      <c r="F16" s="22" t="s">
        <v>115</v>
      </c>
      <c r="G16" t="s">
        <v>250</v>
      </c>
    </row>
    <row r="17" spans="1:7" x14ac:dyDescent="0.3">
      <c r="A17" s="1">
        <v>710</v>
      </c>
      <c r="B17" s="1" t="s">
        <v>71</v>
      </c>
      <c r="C17" s="1" t="s">
        <v>129</v>
      </c>
      <c r="D17" s="1" t="s">
        <v>28</v>
      </c>
      <c r="E17" s="1" t="s">
        <v>107</v>
      </c>
      <c r="F17" s="22" t="s">
        <v>115</v>
      </c>
      <c r="G17" t="s">
        <v>250</v>
      </c>
    </row>
    <row r="18" spans="1:7" x14ac:dyDescent="0.3">
      <c r="A18" s="1">
        <v>1111</v>
      </c>
      <c r="B18" s="1" t="s">
        <v>130</v>
      </c>
      <c r="C18" s="1" t="s">
        <v>113</v>
      </c>
      <c r="D18" s="1" t="s">
        <v>24</v>
      </c>
      <c r="E18" s="1" t="s">
        <v>107</v>
      </c>
      <c r="F18" s="22" t="s">
        <v>115</v>
      </c>
      <c r="G18" t="s">
        <v>250</v>
      </c>
    </row>
    <row r="19" spans="1:7" x14ac:dyDescent="0.3">
      <c r="A19" s="1">
        <v>1095</v>
      </c>
      <c r="B19" s="1" t="s">
        <v>131</v>
      </c>
      <c r="C19" s="1" t="s">
        <v>113</v>
      </c>
      <c r="D19" s="1" t="s">
        <v>28</v>
      </c>
      <c r="E19" s="1" t="s">
        <v>114</v>
      </c>
      <c r="F19" s="22" t="s">
        <v>115</v>
      </c>
      <c r="G19" t="s">
        <v>250</v>
      </c>
    </row>
    <row r="20" spans="1:7" x14ac:dyDescent="0.3">
      <c r="A20" s="1">
        <v>1087</v>
      </c>
      <c r="B20" s="1" t="s">
        <v>132</v>
      </c>
      <c r="C20" s="1" t="s">
        <v>113</v>
      </c>
      <c r="D20" s="1" t="s">
        <v>29</v>
      </c>
      <c r="E20" s="1" t="s">
        <v>114</v>
      </c>
      <c r="F20" s="22" t="s">
        <v>115</v>
      </c>
      <c r="G20" t="s">
        <v>250</v>
      </c>
    </row>
    <row r="21" spans="1:7" x14ac:dyDescent="0.3">
      <c r="A21" s="1">
        <v>1107</v>
      </c>
      <c r="B21" s="1" t="s">
        <v>133</v>
      </c>
      <c r="C21" s="1" t="s">
        <v>113</v>
      </c>
      <c r="D21" s="1" t="s">
        <v>29</v>
      </c>
      <c r="E21" s="1" t="s">
        <v>114</v>
      </c>
      <c r="F21" s="22" t="s">
        <v>115</v>
      </c>
      <c r="G21" t="s">
        <v>250</v>
      </c>
    </row>
    <row r="22" spans="1:7" x14ac:dyDescent="0.3">
      <c r="A22">
        <v>1615</v>
      </c>
      <c r="B22" t="s">
        <v>134</v>
      </c>
      <c r="C22" s="1" t="s">
        <v>113</v>
      </c>
      <c r="D22" s="1" t="s">
        <v>29</v>
      </c>
      <c r="E22" s="1" t="s">
        <v>107</v>
      </c>
      <c r="F22" s="22" t="s">
        <v>115</v>
      </c>
      <c r="G22" t="s">
        <v>250</v>
      </c>
    </row>
    <row r="23" spans="1:7" x14ac:dyDescent="0.3">
      <c r="A23" s="1">
        <v>992</v>
      </c>
      <c r="B23" s="1" t="s">
        <v>43</v>
      </c>
      <c r="C23" s="1" t="s">
        <v>113</v>
      </c>
      <c r="D23" s="1" t="s">
        <v>29</v>
      </c>
      <c r="E23" s="1" t="s">
        <v>107</v>
      </c>
      <c r="F23" s="22" t="s">
        <v>115</v>
      </c>
      <c r="G23" t="s">
        <v>250</v>
      </c>
    </row>
    <row r="24" spans="1:7" x14ac:dyDescent="0.3">
      <c r="A24" s="1">
        <v>713</v>
      </c>
      <c r="B24" s="1" t="s">
        <v>75</v>
      </c>
      <c r="C24" s="1" t="s">
        <v>113</v>
      </c>
      <c r="D24" s="1" t="s">
        <v>29</v>
      </c>
      <c r="E24" s="1" t="s">
        <v>107</v>
      </c>
      <c r="F24" s="22" t="s">
        <v>115</v>
      </c>
      <c r="G24" t="s">
        <v>250</v>
      </c>
    </row>
    <row r="25" spans="1:7" x14ac:dyDescent="0.3">
      <c r="A25" s="1">
        <v>141</v>
      </c>
      <c r="B25" s="1" t="s">
        <v>135</v>
      </c>
      <c r="C25" s="1" t="s">
        <v>129</v>
      </c>
      <c r="D25" s="1" t="s">
        <v>29</v>
      </c>
      <c r="E25" s="1" t="s">
        <v>114</v>
      </c>
      <c r="F25" s="22" t="s">
        <v>115</v>
      </c>
      <c r="G25" t="s">
        <v>250</v>
      </c>
    </row>
    <row r="26" spans="1:7" x14ac:dyDescent="0.3">
      <c r="A26" s="1">
        <v>712</v>
      </c>
      <c r="B26" s="1" t="s">
        <v>44</v>
      </c>
      <c r="C26" s="1" t="s">
        <v>129</v>
      </c>
      <c r="D26" s="1" t="s">
        <v>29</v>
      </c>
      <c r="E26" s="1" t="s">
        <v>107</v>
      </c>
      <c r="F26" s="22" t="s">
        <v>115</v>
      </c>
      <c r="G26" t="s">
        <v>250</v>
      </c>
    </row>
    <row r="27" spans="1:7" x14ac:dyDescent="0.3">
      <c r="A27" s="1">
        <v>600</v>
      </c>
      <c r="B27" s="1" t="s">
        <v>136</v>
      </c>
      <c r="C27" s="1" t="s">
        <v>113</v>
      </c>
      <c r="D27" s="1" t="s">
        <v>137</v>
      </c>
      <c r="E27" s="1" t="s">
        <v>114</v>
      </c>
      <c r="F27" s="22" t="s">
        <v>115</v>
      </c>
      <c r="G27" t="s">
        <v>250</v>
      </c>
    </row>
    <row r="28" spans="1:7" x14ac:dyDescent="0.3">
      <c r="A28" s="1">
        <v>1008</v>
      </c>
      <c r="B28" s="1" t="s">
        <v>45</v>
      </c>
      <c r="C28" s="1" t="s">
        <v>113</v>
      </c>
      <c r="D28" s="1" t="s">
        <v>137</v>
      </c>
      <c r="E28" s="1" t="s">
        <v>107</v>
      </c>
      <c r="F28" s="22" t="s">
        <v>115</v>
      </c>
      <c r="G28" t="s">
        <v>250</v>
      </c>
    </row>
    <row r="29" spans="1:7" x14ac:dyDescent="0.3">
      <c r="A29" s="1">
        <v>739</v>
      </c>
      <c r="B29" s="1" t="s">
        <v>76</v>
      </c>
      <c r="C29" s="1" t="s">
        <v>113</v>
      </c>
      <c r="D29" s="1" t="s">
        <v>137</v>
      </c>
      <c r="E29" s="1" t="s">
        <v>107</v>
      </c>
      <c r="F29" s="22" t="s">
        <v>115</v>
      </c>
      <c r="G29" t="s">
        <v>250</v>
      </c>
    </row>
    <row r="30" spans="1:7" x14ac:dyDescent="0.3">
      <c r="A30" s="1">
        <v>23</v>
      </c>
      <c r="B30" s="1" t="s">
        <v>138</v>
      </c>
      <c r="C30" s="1" t="s">
        <v>113</v>
      </c>
      <c r="D30" s="1" t="s">
        <v>26</v>
      </c>
      <c r="E30" s="1" t="s">
        <v>114</v>
      </c>
      <c r="F30" s="22" t="s">
        <v>115</v>
      </c>
      <c r="G30" t="s">
        <v>250</v>
      </c>
    </row>
    <row r="31" spans="1:7" x14ac:dyDescent="0.3">
      <c r="A31" s="1">
        <v>994</v>
      </c>
      <c r="B31" s="1" t="s">
        <v>46</v>
      </c>
      <c r="C31" s="1" t="s">
        <v>113</v>
      </c>
      <c r="D31" s="1" t="s">
        <v>26</v>
      </c>
      <c r="E31" s="1" t="s">
        <v>107</v>
      </c>
      <c r="F31" s="22" t="s">
        <v>115</v>
      </c>
      <c r="G31" t="s">
        <v>250</v>
      </c>
    </row>
    <row r="32" spans="1:7" x14ac:dyDescent="0.3">
      <c r="A32" s="1">
        <v>725</v>
      </c>
      <c r="B32" s="1" t="s">
        <v>139</v>
      </c>
      <c r="C32" s="1" t="s">
        <v>113</v>
      </c>
      <c r="D32" s="1" t="s">
        <v>26</v>
      </c>
      <c r="E32" s="1" t="s">
        <v>107</v>
      </c>
      <c r="F32" s="22" t="s">
        <v>115</v>
      </c>
      <c r="G32" t="s">
        <v>250</v>
      </c>
    </row>
    <row r="33" spans="1:7" x14ac:dyDescent="0.3">
      <c r="A33" s="1">
        <v>983</v>
      </c>
      <c r="B33" s="1" t="s">
        <v>140</v>
      </c>
      <c r="C33" s="1" t="s">
        <v>113</v>
      </c>
      <c r="D33" s="1" t="s">
        <v>26</v>
      </c>
      <c r="E33" s="1" t="s">
        <v>107</v>
      </c>
      <c r="F33" s="22" t="s">
        <v>115</v>
      </c>
      <c r="G33" t="s">
        <v>250</v>
      </c>
    </row>
    <row r="34" spans="1:7" x14ac:dyDescent="0.3">
      <c r="A34" s="1">
        <v>352</v>
      </c>
      <c r="B34" s="1" t="s">
        <v>141</v>
      </c>
      <c r="C34" s="1" t="s">
        <v>129</v>
      </c>
      <c r="D34" s="1" t="s">
        <v>26</v>
      </c>
      <c r="E34" s="1" t="s">
        <v>114</v>
      </c>
      <c r="F34" s="22" t="s">
        <v>115</v>
      </c>
      <c r="G34" t="s">
        <v>250</v>
      </c>
    </row>
    <row r="35" spans="1:7" x14ac:dyDescent="0.3">
      <c r="A35" s="1">
        <v>727</v>
      </c>
      <c r="B35" s="1" t="s">
        <v>142</v>
      </c>
      <c r="C35" s="1" t="s">
        <v>129</v>
      </c>
      <c r="D35" s="1" t="s">
        <v>26</v>
      </c>
      <c r="E35" s="1" t="s">
        <v>107</v>
      </c>
      <c r="F35" s="22" t="s">
        <v>115</v>
      </c>
      <c r="G35" t="s">
        <v>250</v>
      </c>
    </row>
    <row r="36" spans="1:7" x14ac:dyDescent="0.3">
      <c r="A36" s="1">
        <v>1000</v>
      </c>
      <c r="B36" s="1" t="s">
        <v>47</v>
      </c>
      <c r="C36" s="1" t="s">
        <v>113</v>
      </c>
      <c r="D36" s="1" t="s">
        <v>143</v>
      </c>
      <c r="E36" s="1" t="s">
        <v>107</v>
      </c>
      <c r="F36" s="22" t="s">
        <v>144</v>
      </c>
      <c r="G36" t="s">
        <v>250</v>
      </c>
    </row>
    <row r="37" spans="1:7" x14ac:dyDescent="0.3">
      <c r="A37" s="1">
        <v>731</v>
      </c>
      <c r="B37" s="1" t="s">
        <v>77</v>
      </c>
      <c r="C37" s="1" t="s">
        <v>113</v>
      </c>
      <c r="D37" s="1" t="s">
        <v>143</v>
      </c>
      <c r="E37" s="1" t="s">
        <v>107</v>
      </c>
      <c r="F37" s="22" t="s">
        <v>144</v>
      </c>
      <c r="G37" t="s">
        <v>250</v>
      </c>
    </row>
    <row r="38" spans="1:7" x14ac:dyDescent="0.3">
      <c r="A38" s="1">
        <v>730</v>
      </c>
      <c r="B38" s="1" t="s">
        <v>78</v>
      </c>
      <c r="C38" s="1" t="s">
        <v>129</v>
      </c>
      <c r="D38" s="1" t="s">
        <v>143</v>
      </c>
      <c r="E38" s="1" t="s">
        <v>107</v>
      </c>
      <c r="F38" s="22" t="s">
        <v>144</v>
      </c>
      <c r="G38" t="s">
        <v>250</v>
      </c>
    </row>
    <row r="39" spans="1:7" x14ac:dyDescent="0.3">
      <c r="A39" s="1">
        <v>1047</v>
      </c>
      <c r="B39" s="1" t="s">
        <v>145</v>
      </c>
      <c r="C39" s="1" t="s">
        <v>113</v>
      </c>
      <c r="D39" s="1" t="s">
        <v>143</v>
      </c>
      <c r="E39" s="1" t="s">
        <v>107</v>
      </c>
      <c r="F39" s="22" t="s">
        <v>144</v>
      </c>
      <c r="G39" t="s">
        <v>250</v>
      </c>
    </row>
    <row r="40" spans="1:7" x14ac:dyDescent="0.3">
      <c r="A40" s="1">
        <v>33</v>
      </c>
      <c r="B40" s="1" t="s">
        <v>146</v>
      </c>
      <c r="C40" s="1" t="s">
        <v>113</v>
      </c>
      <c r="D40" s="1" t="s">
        <v>31</v>
      </c>
      <c r="E40" s="1" t="s">
        <v>107</v>
      </c>
      <c r="F40" s="22" t="s">
        <v>115</v>
      </c>
      <c r="G40" t="s">
        <v>250</v>
      </c>
    </row>
    <row r="41" spans="1:7" x14ac:dyDescent="0.3">
      <c r="A41" s="1">
        <v>942</v>
      </c>
      <c r="B41" s="1" t="s">
        <v>147</v>
      </c>
      <c r="C41" s="1" t="s">
        <v>113</v>
      </c>
      <c r="D41" s="1" t="s">
        <v>16</v>
      </c>
      <c r="E41" s="1" t="s">
        <v>107</v>
      </c>
      <c r="F41" s="23" t="s">
        <v>123</v>
      </c>
      <c r="G41" t="s">
        <v>250</v>
      </c>
    </row>
    <row r="42" spans="1:7" x14ac:dyDescent="0.3">
      <c r="A42" s="1">
        <v>22</v>
      </c>
      <c r="B42" s="1" t="s">
        <v>148</v>
      </c>
      <c r="C42" s="1" t="s">
        <v>129</v>
      </c>
      <c r="D42" s="1" t="s">
        <v>16</v>
      </c>
      <c r="E42" s="1" t="s">
        <v>114</v>
      </c>
      <c r="F42" s="22" t="s">
        <v>115</v>
      </c>
      <c r="G42" t="s">
        <v>250</v>
      </c>
    </row>
    <row r="43" spans="1:7" x14ac:dyDescent="0.3">
      <c r="A43" s="1">
        <v>1634</v>
      </c>
      <c r="B43" s="1" t="s">
        <v>149</v>
      </c>
      <c r="C43" s="1" t="s">
        <v>129</v>
      </c>
      <c r="D43" s="1" t="s">
        <v>16</v>
      </c>
      <c r="E43" s="1" t="s">
        <v>114</v>
      </c>
      <c r="F43" s="22" t="s">
        <v>115</v>
      </c>
      <c r="G43" t="s">
        <v>250</v>
      </c>
    </row>
    <row r="44" spans="1:7" x14ac:dyDescent="0.3">
      <c r="A44" s="1">
        <v>715</v>
      </c>
      <c r="B44" s="1" t="s">
        <v>79</v>
      </c>
      <c r="C44" s="1" t="s">
        <v>113</v>
      </c>
      <c r="D44" s="1" t="s">
        <v>16</v>
      </c>
      <c r="E44" s="1" t="s">
        <v>107</v>
      </c>
      <c r="F44" s="22" t="s">
        <v>115</v>
      </c>
      <c r="G44" t="s">
        <v>250</v>
      </c>
    </row>
    <row r="45" spans="1:7" x14ac:dyDescent="0.3">
      <c r="A45" s="1">
        <v>981</v>
      </c>
      <c r="B45" s="1" t="s">
        <v>150</v>
      </c>
      <c r="C45" s="1" t="s">
        <v>113</v>
      </c>
      <c r="D45" s="1" t="s">
        <v>16</v>
      </c>
      <c r="E45" s="1" t="s">
        <v>107</v>
      </c>
      <c r="F45" s="22" t="s">
        <v>115</v>
      </c>
      <c r="G45" t="s">
        <v>250</v>
      </c>
    </row>
    <row r="46" spans="1:7" x14ac:dyDescent="0.3">
      <c r="A46" s="1">
        <v>143</v>
      </c>
      <c r="B46" s="1" t="s">
        <v>151</v>
      </c>
      <c r="C46" s="1" t="s">
        <v>129</v>
      </c>
      <c r="D46" s="1" t="s">
        <v>16</v>
      </c>
      <c r="E46" s="1" t="s">
        <v>114</v>
      </c>
      <c r="F46" s="22" t="s">
        <v>115</v>
      </c>
      <c r="G46" t="s">
        <v>250</v>
      </c>
    </row>
    <row r="47" spans="1:7" x14ac:dyDescent="0.3">
      <c r="A47" s="1">
        <v>714</v>
      </c>
      <c r="B47" s="1" t="s">
        <v>48</v>
      </c>
      <c r="C47" s="1" t="s">
        <v>129</v>
      </c>
      <c r="D47" s="1" t="s">
        <v>16</v>
      </c>
      <c r="E47" s="1" t="s">
        <v>107</v>
      </c>
      <c r="F47" s="22" t="s">
        <v>115</v>
      </c>
      <c r="G47" t="s">
        <v>250</v>
      </c>
    </row>
    <row r="48" spans="1:7" x14ac:dyDescent="0.3">
      <c r="A48" s="1">
        <v>1080</v>
      </c>
      <c r="B48" s="1" t="s">
        <v>152</v>
      </c>
      <c r="C48" s="1" t="s">
        <v>113</v>
      </c>
      <c r="D48" s="1" t="s">
        <v>16</v>
      </c>
      <c r="E48" s="1" t="s">
        <v>107</v>
      </c>
      <c r="F48" s="22" t="s">
        <v>115</v>
      </c>
      <c r="G48" t="s">
        <v>250</v>
      </c>
    </row>
    <row r="49" spans="1:7" x14ac:dyDescent="0.3">
      <c r="A49" s="1">
        <v>960</v>
      </c>
      <c r="B49" s="1" t="s">
        <v>153</v>
      </c>
      <c r="C49" s="1" t="s">
        <v>113</v>
      </c>
      <c r="D49" s="1" t="s">
        <v>16</v>
      </c>
      <c r="E49" s="1" t="s">
        <v>107</v>
      </c>
      <c r="F49" s="22" t="s">
        <v>120</v>
      </c>
      <c r="G49" t="s">
        <v>250</v>
      </c>
    </row>
    <row r="50" spans="1:7" x14ac:dyDescent="0.3">
      <c r="A50" s="1">
        <v>1011</v>
      </c>
      <c r="B50" s="1" t="s">
        <v>154</v>
      </c>
      <c r="C50" s="1" t="s">
        <v>113</v>
      </c>
      <c r="D50" s="1" t="s">
        <v>16</v>
      </c>
      <c r="E50" s="1" t="s">
        <v>107</v>
      </c>
      <c r="F50" s="22" t="s">
        <v>120</v>
      </c>
      <c r="G50" t="s">
        <v>250</v>
      </c>
    </row>
    <row r="51" spans="1:7" x14ac:dyDescent="0.3">
      <c r="A51" s="1">
        <v>1084</v>
      </c>
      <c r="B51" s="1" t="s">
        <v>155</v>
      </c>
      <c r="C51" s="1" t="s">
        <v>113</v>
      </c>
      <c r="D51" s="1" t="s">
        <v>16</v>
      </c>
      <c r="E51" s="1" t="s">
        <v>114</v>
      </c>
      <c r="F51" s="22" t="s">
        <v>115</v>
      </c>
      <c r="G51" t="s">
        <v>256</v>
      </c>
    </row>
    <row r="52" spans="1:7" x14ac:dyDescent="0.3">
      <c r="A52" s="1">
        <v>1084</v>
      </c>
      <c r="B52" s="1" t="s">
        <v>156</v>
      </c>
      <c r="C52" s="1" t="s">
        <v>113</v>
      </c>
      <c r="D52" s="1" t="s">
        <v>16</v>
      </c>
      <c r="E52" s="1" t="s">
        <v>114</v>
      </c>
      <c r="F52" s="22" t="s">
        <v>115</v>
      </c>
      <c r="G52" t="s">
        <v>250</v>
      </c>
    </row>
    <row r="53" spans="1:7" x14ac:dyDescent="0.3">
      <c r="A53" s="1">
        <v>500</v>
      </c>
      <c r="B53" s="1" t="s">
        <v>157</v>
      </c>
      <c r="C53" s="1" t="s">
        <v>113</v>
      </c>
      <c r="D53" s="1" t="s">
        <v>158</v>
      </c>
      <c r="E53" s="1" t="s">
        <v>114</v>
      </c>
      <c r="F53" s="22" t="s">
        <v>144</v>
      </c>
      <c r="G53" t="s">
        <v>250</v>
      </c>
    </row>
    <row r="54" spans="1:7" x14ac:dyDescent="0.3">
      <c r="A54" s="1">
        <v>1009</v>
      </c>
      <c r="B54" s="1" t="s">
        <v>49</v>
      </c>
      <c r="C54" s="1" t="s">
        <v>113</v>
      </c>
      <c r="D54" s="1" t="s">
        <v>158</v>
      </c>
      <c r="E54" s="1" t="s">
        <v>107</v>
      </c>
      <c r="F54" s="22" t="s">
        <v>144</v>
      </c>
      <c r="G54" t="s">
        <v>250</v>
      </c>
    </row>
    <row r="55" spans="1:7" x14ac:dyDescent="0.3">
      <c r="A55" s="1">
        <v>737</v>
      </c>
      <c r="B55" s="1" t="s">
        <v>91</v>
      </c>
      <c r="C55" s="1" t="s">
        <v>113</v>
      </c>
      <c r="D55" s="1" t="s">
        <v>158</v>
      </c>
      <c r="E55" s="1" t="s">
        <v>107</v>
      </c>
      <c r="F55" s="22" t="s">
        <v>144</v>
      </c>
      <c r="G55" t="s">
        <v>250</v>
      </c>
    </row>
    <row r="56" spans="1:7" x14ac:dyDescent="0.3">
      <c r="A56" s="1">
        <v>952</v>
      </c>
      <c r="B56" s="1" t="s">
        <v>80</v>
      </c>
      <c r="C56" s="1" t="s">
        <v>113</v>
      </c>
      <c r="D56" s="1" t="s">
        <v>29</v>
      </c>
      <c r="E56" s="1" t="s">
        <v>107</v>
      </c>
      <c r="F56" s="22" t="s">
        <v>120</v>
      </c>
      <c r="G56" t="s">
        <v>250</v>
      </c>
    </row>
    <row r="57" spans="1:7" x14ac:dyDescent="0.3">
      <c r="A57" s="1">
        <v>1017</v>
      </c>
      <c r="B57" s="1" t="s">
        <v>96</v>
      </c>
      <c r="C57" s="1" t="s">
        <v>113</v>
      </c>
      <c r="D57" s="1" t="s">
        <v>29</v>
      </c>
      <c r="E57" s="1" t="s">
        <v>107</v>
      </c>
      <c r="F57" s="22" t="s">
        <v>120</v>
      </c>
      <c r="G57" t="s">
        <v>250</v>
      </c>
    </row>
    <row r="58" spans="1:7" x14ac:dyDescent="0.3">
      <c r="A58" s="1">
        <v>954</v>
      </c>
      <c r="B58" s="1" t="s">
        <v>159</v>
      </c>
      <c r="C58" s="1" t="s">
        <v>113</v>
      </c>
      <c r="D58" s="1" t="s">
        <v>30</v>
      </c>
      <c r="E58" s="1" t="s">
        <v>107</v>
      </c>
      <c r="F58" s="22" t="s">
        <v>120</v>
      </c>
      <c r="G58" t="s">
        <v>250</v>
      </c>
    </row>
    <row r="59" spans="1:7" x14ac:dyDescent="0.3">
      <c r="A59" s="1">
        <v>1019</v>
      </c>
      <c r="B59" s="1" t="s">
        <v>50</v>
      </c>
      <c r="C59" s="1" t="s">
        <v>113</v>
      </c>
      <c r="D59" s="1" t="s">
        <v>30</v>
      </c>
      <c r="E59" s="1" t="s">
        <v>107</v>
      </c>
      <c r="F59" s="22" t="s">
        <v>120</v>
      </c>
      <c r="G59" t="s">
        <v>250</v>
      </c>
    </row>
    <row r="60" spans="1:7" x14ac:dyDescent="0.3">
      <c r="A60" s="1">
        <v>953</v>
      </c>
      <c r="B60" s="1" t="s">
        <v>81</v>
      </c>
      <c r="C60" s="1" t="s">
        <v>113</v>
      </c>
      <c r="D60" s="1" t="s">
        <v>28</v>
      </c>
      <c r="E60" s="1" t="s">
        <v>107</v>
      </c>
      <c r="F60" s="22" t="s">
        <v>120</v>
      </c>
      <c r="G60" t="s">
        <v>250</v>
      </c>
    </row>
    <row r="61" spans="1:7" x14ac:dyDescent="0.3">
      <c r="A61" s="1">
        <v>1018</v>
      </c>
      <c r="B61" s="1" t="s">
        <v>51</v>
      </c>
      <c r="C61" s="1" t="s">
        <v>113</v>
      </c>
      <c r="D61" s="1" t="s">
        <v>28</v>
      </c>
      <c r="E61" s="1" t="s">
        <v>107</v>
      </c>
      <c r="F61" s="22" t="s">
        <v>120</v>
      </c>
      <c r="G61" t="s">
        <v>250</v>
      </c>
    </row>
    <row r="62" spans="1:7" x14ac:dyDescent="0.3">
      <c r="A62" s="1">
        <v>951</v>
      </c>
      <c r="B62" s="1" t="s">
        <v>92</v>
      </c>
      <c r="C62" s="1" t="s">
        <v>113</v>
      </c>
      <c r="D62" s="1" t="s">
        <v>16</v>
      </c>
      <c r="E62" s="1" t="s">
        <v>107</v>
      </c>
      <c r="F62" s="22" t="s">
        <v>120</v>
      </c>
      <c r="G62" t="s">
        <v>250</v>
      </c>
    </row>
    <row r="63" spans="1:7" x14ac:dyDescent="0.3">
      <c r="A63" s="1">
        <v>204</v>
      </c>
      <c r="B63" s="1" t="s">
        <v>82</v>
      </c>
      <c r="C63" s="1" t="s">
        <v>113</v>
      </c>
      <c r="D63" s="1" t="s">
        <v>16</v>
      </c>
      <c r="E63" s="1" t="s">
        <v>107</v>
      </c>
      <c r="F63" s="22" t="s">
        <v>120</v>
      </c>
      <c r="G63" t="s">
        <v>250</v>
      </c>
    </row>
    <row r="64" spans="1:7" x14ac:dyDescent="0.3">
      <c r="A64" s="1">
        <v>1013</v>
      </c>
      <c r="B64" s="1" t="s">
        <v>160</v>
      </c>
      <c r="C64" s="1" t="s">
        <v>113</v>
      </c>
      <c r="D64" s="1" t="s">
        <v>16</v>
      </c>
      <c r="E64" s="1" t="s">
        <v>107</v>
      </c>
      <c r="F64" s="22" t="s">
        <v>120</v>
      </c>
      <c r="G64" t="s">
        <v>250</v>
      </c>
    </row>
    <row r="65" spans="1:7" x14ac:dyDescent="0.3">
      <c r="A65" s="1">
        <v>1053</v>
      </c>
      <c r="B65" s="1" t="s">
        <v>161</v>
      </c>
      <c r="C65" s="1" t="s">
        <v>113</v>
      </c>
      <c r="D65" s="1" t="s">
        <v>16</v>
      </c>
      <c r="E65" s="1" t="s">
        <v>107</v>
      </c>
      <c r="F65" s="22" t="s">
        <v>120</v>
      </c>
      <c r="G65" t="s">
        <v>250</v>
      </c>
    </row>
    <row r="66" spans="1:7" x14ac:dyDescent="0.3">
      <c r="A66" s="1">
        <v>1058</v>
      </c>
      <c r="B66" s="1" t="s">
        <v>162</v>
      </c>
      <c r="C66" s="1" t="s">
        <v>113</v>
      </c>
      <c r="D66" s="1" t="s">
        <v>16</v>
      </c>
      <c r="E66" s="1" t="s">
        <v>107</v>
      </c>
      <c r="F66" s="22" t="s">
        <v>120</v>
      </c>
      <c r="G66" t="s">
        <v>250</v>
      </c>
    </row>
    <row r="67" spans="1:7" x14ac:dyDescent="0.3">
      <c r="A67" s="1">
        <v>201</v>
      </c>
      <c r="B67" s="1" t="s">
        <v>163</v>
      </c>
      <c r="C67" s="1" t="s">
        <v>113</v>
      </c>
      <c r="D67" s="1" t="s">
        <v>15</v>
      </c>
      <c r="E67" s="1" t="s">
        <v>114</v>
      </c>
      <c r="F67" s="22" t="s">
        <v>164</v>
      </c>
      <c r="G67" t="s">
        <v>257</v>
      </c>
    </row>
    <row r="68" spans="1:7" x14ac:dyDescent="0.3">
      <c r="A68" s="1">
        <v>986</v>
      </c>
      <c r="B68" s="1" t="s">
        <v>165</v>
      </c>
      <c r="C68" s="1" t="s">
        <v>113</v>
      </c>
      <c r="D68" s="1" t="s">
        <v>15</v>
      </c>
      <c r="E68" s="1" t="s">
        <v>114</v>
      </c>
      <c r="F68" s="22" t="s">
        <v>164</v>
      </c>
      <c r="G68" t="s">
        <v>257</v>
      </c>
    </row>
    <row r="69" spans="1:7" x14ac:dyDescent="0.3">
      <c r="A69" s="1">
        <v>205</v>
      </c>
      <c r="B69" s="1" t="s">
        <v>166</v>
      </c>
      <c r="C69" s="1" t="s">
        <v>113</v>
      </c>
      <c r="D69" s="1" t="s">
        <v>20</v>
      </c>
      <c r="E69" s="1" t="s">
        <v>107</v>
      </c>
      <c r="F69" s="22" t="s">
        <v>120</v>
      </c>
      <c r="G69" t="s">
        <v>258</v>
      </c>
    </row>
    <row r="70" spans="1:7" x14ac:dyDescent="0.3">
      <c r="A70" s="1">
        <v>1020</v>
      </c>
      <c r="B70" s="1" t="s">
        <v>52</v>
      </c>
      <c r="C70" s="1" t="s">
        <v>113</v>
      </c>
      <c r="D70" s="1" t="s">
        <v>20</v>
      </c>
      <c r="E70" s="1" t="s">
        <v>107</v>
      </c>
      <c r="F70" s="22" t="s">
        <v>120</v>
      </c>
      <c r="G70" t="s">
        <v>258</v>
      </c>
    </row>
    <row r="71" spans="1:7" x14ac:dyDescent="0.3">
      <c r="A71" s="1">
        <v>302</v>
      </c>
      <c r="B71" s="1" t="s">
        <v>167</v>
      </c>
      <c r="C71" s="1" t="s">
        <v>113</v>
      </c>
      <c r="D71" s="1" t="s">
        <v>27</v>
      </c>
      <c r="E71" s="1" t="s">
        <v>114</v>
      </c>
      <c r="F71" s="22" t="s">
        <v>115</v>
      </c>
      <c r="G71" t="s">
        <v>257</v>
      </c>
    </row>
    <row r="72" spans="1:7" x14ac:dyDescent="0.3">
      <c r="A72" s="1">
        <v>997</v>
      </c>
      <c r="B72" s="1" t="s">
        <v>53</v>
      </c>
      <c r="C72" s="1" t="s">
        <v>113</v>
      </c>
      <c r="D72" s="1" t="s">
        <v>21</v>
      </c>
      <c r="E72" s="1" t="s">
        <v>107</v>
      </c>
      <c r="F72" s="22" t="s">
        <v>115</v>
      </c>
      <c r="G72" t="s">
        <v>251</v>
      </c>
    </row>
    <row r="73" spans="1:7" x14ac:dyDescent="0.3">
      <c r="A73" s="1">
        <v>30</v>
      </c>
      <c r="B73" s="1" t="s">
        <v>168</v>
      </c>
      <c r="C73" s="1" t="s">
        <v>113</v>
      </c>
      <c r="D73" s="1" t="s">
        <v>21</v>
      </c>
      <c r="E73" s="1" t="s">
        <v>107</v>
      </c>
      <c r="F73" s="22" t="s">
        <v>115</v>
      </c>
      <c r="G73" t="s">
        <v>251</v>
      </c>
    </row>
    <row r="74" spans="1:7" x14ac:dyDescent="0.3">
      <c r="A74" s="1">
        <v>962</v>
      </c>
      <c r="B74" s="1" t="s">
        <v>169</v>
      </c>
      <c r="C74" s="1" t="s">
        <v>170</v>
      </c>
      <c r="D74" s="1" t="s">
        <v>21</v>
      </c>
      <c r="E74" s="1" t="s">
        <v>114</v>
      </c>
      <c r="F74" s="22" t="s">
        <v>115</v>
      </c>
      <c r="G74" t="s">
        <v>251</v>
      </c>
    </row>
    <row r="75" spans="1:7" x14ac:dyDescent="0.3">
      <c r="A75" s="1">
        <v>1002</v>
      </c>
      <c r="B75" s="1" t="s">
        <v>54</v>
      </c>
      <c r="C75" s="1" t="s">
        <v>113</v>
      </c>
      <c r="D75" s="1" t="s">
        <v>171</v>
      </c>
      <c r="E75" s="1" t="s">
        <v>107</v>
      </c>
      <c r="F75" s="22" t="s">
        <v>144</v>
      </c>
      <c r="G75" t="s">
        <v>250</v>
      </c>
    </row>
    <row r="76" spans="1:7" x14ac:dyDescent="0.3">
      <c r="A76" s="1">
        <v>733</v>
      </c>
      <c r="B76" s="1" t="s">
        <v>83</v>
      </c>
      <c r="C76" s="1" t="s">
        <v>113</v>
      </c>
      <c r="D76" s="1" t="s">
        <v>171</v>
      </c>
      <c r="E76" s="1" t="s">
        <v>107</v>
      </c>
      <c r="F76" s="22" t="s">
        <v>144</v>
      </c>
      <c r="G76" t="s">
        <v>250</v>
      </c>
    </row>
    <row r="77" spans="1:7" x14ac:dyDescent="0.3">
      <c r="A77" s="1">
        <v>732</v>
      </c>
      <c r="B77" s="1" t="s">
        <v>55</v>
      </c>
      <c r="C77" s="1" t="s">
        <v>129</v>
      </c>
      <c r="D77" s="1" t="s">
        <v>171</v>
      </c>
      <c r="E77" s="1" t="s">
        <v>107</v>
      </c>
      <c r="F77" s="22" t="s">
        <v>144</v>
      </c>
      <c r="G77" t="s">
        <v>250</v>
      </c>
    </row>
    <row r="78" spans="1:7" x14ac:dyDescent="0.3">
      <c r="A78" s="1">
        <v>1048</v>
      </c>
      <c r="B78" s="1" t="s">
        <v>172</v>
      </c>
      <c r="C78" s="1" t="s">
        <v>113</v>
      </c>
      <c r="D78" s="1" t="s">
        <v>171</v>
      </c>
      <c r="E78" s="1" t="s">
        <v>107</v>
      </c>
      <c r="F78" s="22" t="s">
        <v>144</v>
      </c>
      <c r="G78" t="s">
        <v>250</v>
      </c>
    </row>
    <row r="79" spans="1:7" x14ac:dyDescent="0.3">
      <c r="A79" s="1">
        <v>996</v>
      </c>
      <c r="B79" s="1" t="s">
        <v>56</v>
      </c>
      <c r="C79" s="1" t="s">
        <v>113</v>
      </c>
      <c r="D79" s="1" t="s">
        <v>19</v>
      </c>
      <c r="E79" s="1" t="s">
        <v>107</v>
      </c>
      <c r="F79" s="22" t="s">
        <v>115</v>
      </c>
      <c r="G79" t="s">
        <v>252</v>
      </c>
    </row>
    <row r="80" spans="1:7" x14ac:dyDescent="0.3">
      <c r="A80" s="1">
        <v>721</v>
      </c>
      <c r="B80" s="1" t="s">
        <v>173</v>
      </c>
      <c r="C80" s="1" t="s">
        <v>113</v>
      </c>
      <c r="D80" s="1" t="s">
        <v>19</v>
      </c>
      <c r="E80" s="1" t="s">
        <v>107</v>
      </c>
      <c r="F80" s="22" t="s">
        <v>115</v>
      </c>
      <c r="G80" t="s">
        <v>252</v>
      </c>
    </row>
    <row r="81" spans="1:7" x14ac:dyDescent="0.3">
      <c r="A81" s="1">
        <v>180</v>
      </c>
      <c r="B81" s="1" t="s">
        <v>174</v>
      </c>
      <c r="C81" s="1" t="s">
        <v>129</v>
      </c>
      <c r="D81" s="1" t="s">
        <v>19</v>
      </c>
      <c r="E81" s="1" t="s">
        <v>114</v>
      </c>
      <c r="F81" s="22" t="s">
        <v>115</v>
      </c>
      <c r="G81" t="s">
        <v>252</v>
      </c>
    </row>
    <row r="82" spans="1:7" x14ac:dyDescent="0.3">
      <c r="A82" s="1">
        <v>1030</v>
      </c>
      <c r="B82" s="1" t="s">
        <v>175</v>
      </c>
      <c r="C82" s="1" t="s">
        <v>129</v>
      </c>
      <c r="D82" s="1" t="s">
        <v>19</v>
      </c>
      <c r="E82" s="1" t="s">
        <v>107</v>
      </c>
      <c r="F82" s="22" t="s">
        <v>115</v>
      </c>
      <c r="G82" t="s">
        <v>252</v>
      </c>
    </row>
    <row r="83" spans="1:7" x14ac:dyDescent="0.3">
      <c r="A83" s="1">
        <v>720</v>
      </c>
      <c r="B83" s="1" t="s">
        <v>57</v>
      </c>
      <c r="C83" s="1" t="s">
        <v>129</v>
      </c>
      <c r="D83" s="1" t="s">
        <v>19</v>
      </c>
      <c r="E83" s="1" t="s">
        <v>107</v>
      </c>
      <c r="F83" s="22" t="s">
        <v>115</v>
      </c>
      <c r="G83" t="s">
        <v>252</v>
      </c>
    </row>
    <row r="84" spans="1:7" x14ac:dyDescent="0.3">
      <c r="A84" s="1">
        <v>1015</v>
      </c>
      <c r="B84" s="1" t="s">
        <v>98</v>
      </c>
      <c r="C84" s="1" t="s">
        <v>113</v>
      </c>
      <c r="D84" s="1" t="s">
        <v>19</v>
      </c>
      <c r="E84" s="1" t="s">
        <v>107</v>
      </c>
      <c r="F84" s="22" t="s">
        <v>120</v>
      </c>
      <c r="G84" t="s">
        <v>252</v>
      </c>
    </row>
    <row r="85" spans="1:7" x14ac:dyDescent="0.3">
      <c r="A85" s="1">
        <v>955</v>
      </c>
      <c r="B85" s="1" t="s">
        <v>176</v>
      </c>
      <c r="C85" s="1" t="s">
        <v>113</v>
      </c>
      <c r="D85" s="1" t="s">
        <v>19</v>
      </c>
      <c r="E85" s="1" t="s">
        <v>107</v>
      </c>
      <c r="F85" s="22" t="s">
        <v>120</v>
      </c>
      <c r="G85" t="s">
        <v>252</v>
      </c>
    </row>
    <row r="86" spans="1:7" x14ac:dyDescent="0.3">
      <c r="A86" s="1">
        <v>956</v>
      </c>
      <c r="B86" s="1" t="s">
        <v>84</v>
      </c>
      <c r="C86" s="1" t="s">
        <v>129</v>
      </c>
      <c r="D86" s="1" t="s">
        <v>19</v>
      </c>
      <c r="E86" s="1" t="s">
        <v>107</v>
      </c>
      <c r="F86" s="22" t="s">
        <v>120</v>
      </c>
      <c r="G86" t="s">
        <v>252</v>
      </c>
    </row>
    <row r="87" spans="1:7" x14ac:dyDescent="0.3">
      <c r="A87" s="1">
        <v>962</v>
      </c>
      <c r="B87" s="1" t="s">
        <v>177</v>
      </c>
      <c r="C87" s="1" t="s">
        <v>170</v>
      </c>
      <c r="D87" s="1" t="s">
        <v>21</v>
      </c>
      <c r="E87" s="1" t="s">
        <v>114</v>
      </c>
      <c r="F87" s="22" t="s">
        <v>115</v>
      </c>
      <c r="G87" t="s">
        <v>251</v>
      </c>
    </row>
    <row r="88" spans="1:7" x14ac:dyDescent="0.3">
      <c r="A88" s="1">
        <v>1003</v>
      </c>
      <c r="B88" s="1" t="s">
        <v>58</v>
      </c>
      <c r="C88" s="1" t="s">
        <v>113</v>
      </c>
      <c r="D88" s="1" t="s">
        <v>178</v>
      </c>
      <c r="E88" s="1" t="s">
        <v>107</v>
      </c>
      <c r="F88" s="22" t="s">
        <v>144</v>
      </c>
      <c r="G88" t="s">
        <v>250</v>
      </c>
    </row>
    <row r="89" spans="1:7" x14ac:dyDescent="0.3">
      <c r="A89" s="1">
        <v>735</v>
      </c>
      <c r="B89" s="1" t="s">
        <v>85</v>
      </c>
      <c r="C89" s="1" t="s">
        <v>113</v>
      </c>
      <c r="D89" s="1" t="s">
        <v>178</v>
      </c>
      <c r="E89" s="1" t="s">
        <v>107</v>
      </c>
      <c r="F89" s="22" t="s">
        <v>144</v>
      </c>
      <c r="G89" t="s">
        <v>250</v>
      </c>
    </row>
    <row r="90" spans="1:7" x14ac:dyDescent="0.3">
      <c r="A90" s="1">
        <v>734</v>
      </c>
      <c r="B90" s="1" t="s">
        <v>59</v>
      </c>
      <c r="C90" s="1" t="s">
        <v>129</v>
      </c>
      <c r="D90" s="1" t="s">
        <v>178</v>
      </c>
      <c r="E90" s="1" t="s">
        <v>107</v>
      </c>
      <c r="F90" s="22" t="s">
        <v>144</v>
      </c>
      <c r="G90" t="s">
        <v>250</v>
      </c>
    </row>
    <row r="91" spans="1:7" x14ac:dyDescent="0.3">
      <c r="A91" s="1">
        <v>1006</v>
      </c>
      <c r="B91" s="1" t="s">
        <v>179</v>
      </c>
      <c r="C91" s="1" t="s">
        <v>113</v>
      </c>
      <c r="D91" s="1" t="s">
        <v>27</v>
      </c>
      <c r="E91" s="1" t="s">
        <v>107</v>
      </c>
      <c r="F91" s="22" t="s">
        <v>115</v>
      </c>
      <c r="G91" t="s">
        <v>250</v>
      </c>
    </row>
    <row r="92" spans="1:7" x14ac:dyDescent="0.3">
      <c r="A92" s="1">
        <v>729</v>
      </c>
      <c r="B92" s="1" t="s">
        <v>180</v>
      </c>
      <c r="C92" s="1" t="s">
        <v>113</v>
      </c>
      <c r="D92" s="1" t="s">
        <v>27</v>
      </c>
      <c r="E92" s="1" t="s">
        <v>107</v>
      </c>
      <c r="F92" s="22" t="s">
        <v>115</v>
      </c>
      <c r="G92" t="s">
        <v>250</v>
      </c>
    </row>
    <row r="93" spans="1:7" x14ac:dyDescent="0.3">
      <c r="A93" s="1">
        <v>728</v>
      </c>
      <c r="B93" s="1" t="s">
        <v>181</v>
      </c>
      <c r="C93" s="1" t="s">
        <v>129</v>
      </c>
      <c r="D93" s="1" t="s">
        <v>27</v>
      </c>
      <c r="E93" s="1" t="s">
        <v>107</v>
      </c>
      <c r="F93" s="22" t="s">
        <v>115</v>
      </c>
      <c r="G93" t="s">
        <v>250</v>
      </c>
    </row>
    <row r="94" spans="1:7" x14ac:dyDescent="0.3">
      <c r="A94" s="1">
        <v>1086</v>
      </c>
      <c r="B94" s="1" t="s">
        <v>182</v>
      </c>
      <c r="C94" s="1" t="s">
        <v>113</v>
      </c>
      <c r="D94" s="1" t="s">
        <v>30</v>
      </c>
      <c r="E94" s="1" t="s">
        <v>114</v>
      </c>
      <c r="F94" s="22" t="s">
        <v>115</v>
      </c>
      <c r="G94" t="s">
        <v>250</v>
      </c>
    </row>
    <row r="95" spans="1:7" x14ac:dyDescent="0.3">
      <c r="A95" s="1">
        <v>1086</v>
      </c>
      <c r="B95" s="1" t="s">
        <v>183</v>
      </c>
      <c r="C95" s="1" t="s">
        <v>113</v>
      </c>
      <c r="D95" s="1" t="s">
        <v>30</v>
      </c>
      <c r="E95" s="1" t="s">
        <v>114</v>
      </c>
      <c r="F95" s="22" t="s">
        <v>115</v>
      </c>
      <c r="G95" t="s">
        <v>250</v>
      </c>
    </row>
    <row r="96" spans="1:7" x14ac:dyDescent="0.3">
      <c r="A96" s="1">
        <v>1007</v>
      </c>
      <c r="B96" s="1" t="s">
        <v>60</v>
      </c>
      <c r="C96" s="1" t="s">
        <v>113</v>
      </c>
      <c r="D96" s="1" t="s">
        <v>27</v>
      </c>
      <c r="E96" s="1" t="s">
        <v>107</v>
      </c>
      <c r="F96" s="22" t="s">
        <v>115</v>
      </c>
      <c r="G96" t="s">
        <v>250</v>
      </c>
    </row>
    <row r="97" spans="1:7" x14ac:dyDescent="0.3">
      <c r="A97" s="1">
        <v>781</v>
      </c>
      <c r="B97" s="1" t="s">
        <v>184</v>
      </c>
      <c r="C97" s="1" t="s">
        <v>113</v>
      </c>
      <c r="D97" s="1" t="s">
        <v>27</v>
      </c>
      <c r="E97" s="1" t="s">
        <v>107</v>
      </c>
      <c r="F97" s="22" t="s">
        <v>115</v>
      </c>
      <c r="G97" t="s">
        <v>250</v>
      </c>
    </row>
    <row r="98" spans="1:7" x14ac:dyDescent="0.3">
      <c r="A98" s="1">
        <v>112</v>
      </c>
      <c r="B98" s="1" t="s">
        <v>185</v>
      </c>
      <c r="C98" s="1" t="s">
        <v>170</v>
      </c>
      <c r="D98" s="1" t="s">
        <v>186</v>
      </c>
      <c r="E98" s="1" t="s">
        <v>114</v>
      </c>
      <c r="F98" s="22" t="s">
        <v>115</v>
      </c>
      <c r="G98" t="s">
        <v>259</v>
      </c>
    </row>
    <row r="99" spans="1:7" x14ac:dyDescent="0.3">
      <c r="A99" s="1">
        <v>353</v>
      </c>
      <c r="B99" s="1" t="s">
        <v>187</v>
      </c>
      <c r="C99" s="1" t="s">
        <v>129</v>
      </c>
      <c r="D99" s="1" t="s">
        <v>186</v>
      </c>
      <c r="E99" s="1" t="s">
        <v>114</v>
      </c>
      <c r="F99" s="22" t="s">
        <v>115</v>
      </c>
      <c r="G99" t="s">
        <v>259</v>
      </c>
    </row>
    <row r="100" spans="1:7" x14ac:dyDescent="0.3">
      <c r="A100" s="1">
        <v>1639</v>
      </c>
      <c r="B100" s="1" t="s">
        <v>188</v>
      </c>
      <c r="C100" s="1" t="s">
        <v>113</v>
      </c>
      <c r="D100" s="1" t="s">
        <v>16</v>
      </c>
      <c r="E100" s="1" t="s">
        <v>107</v>
      </c>
      <c r="F100" s="22" t="s">
        <v>115</v>
      </c>
      <c r="G100" t="s">
        <v>250</v>
      </c>
    </row>
    <row r="101" spans="1:7" x14ac:dyDescent="0.3">
      <c r="A101" s="1">
        <v>1638</v>
      </c>
      <c r="B101" s="1" t="s">
        <v>189</v>
      </c>
      <c r="C101" s="1" t="s">
        <v>113</v>
      </c>
      <c r="D101" s="1" t="s">
        <v>30</v>
      </c>
      <c r="E101" s="1" t="s">
        <v>107</v>
      </c>
      <c r="F101" s="22" t="s">
        <v>115</v>
      </c>
      <c r="G101" t="s">
        <v>250</v>
      </c>
    </row>
    <row r="102" spans="1:7" x14ac:dyDescent="0.3">
      <c r="A102" s="1">
        <v>1637</v>
      </c>
      <c r="B102" s="1" t="s">
        <v>190</v>
      </c>
      <c r="C102" s="1" t="s">
        <v>113</v>
      </c>
      <c r="D102" s="1" t="s">
        <v>29</v>
      </c>
      <c r="E102" s="1" t="s">
        <v>107</v>
      </c>
      <c r="F102" s="22" t="s">
        <v>115</v>
      </c>
      <c r="G102" t="s">
        <v>250</v>
      </c>
    </row>
    <row r="103" spans="1:7" x14ac:dyDescent="0.3">
      <c r="A103" s="1">
        <v>1083</v>
      </c>
      <c r="B103" s="1" t="s">
        <v>191</v>
      </c>
      <c r="C103" s="1" t="s">
        <v>113</v>
      </c>
      <c r="D103" s="1" t="s">
        <v>30</v>
      </c>
      <c r="E103" s="1" t="s">
        <v>114</v>
      </c>
      <c r="F103" s="22" t="s">
        <v>115</v>
      </c>
      <c r="G103" t="s">
        <v>250</v>
      </c>
    </row>
    <row r="104" spans="1:7" x14ac:dyDescent="0.3">
      <c r="A104" s="1">
        <v>1065</v>
      </c>
      <c r="B104" s="1" t="s">
        <v>192</v>
      </c>
      <c r="C104" s="1" t="s">
        <v>113</v>
      </c>
      <c r="D104" s="1" t="s">
        <v>30</v>
      </c>
      <c r="E104" s="1" t="s">
        <v>107</v>
      </c>
      <c r="F104" s="22" t="s">
        <v>120</v>
      </c>
      <c r="G104" t="s">
        <v>250</v>
      </c>
    </row>
    <row r="105" spans="1:7" x14ac:dyDescent="0.3">
      <c r="A105" s="1">
        <v>1068</v>
      </c>
      <c r="B105" s="1" t="s">
        <v>193</v>
      </c>
      <c r="C105" s="1" t="s">
        <v>113</v>
      </c>
      <c r="D105" s="1" t="s">
        <v>30</v>
      </c>
      <c r="E105" s="1" t="s">
        <v>107</v>
      </c>
      <c r="F105" s="22" t="s">
        <v>120</v>
      </c>
      <c r="G105" t="s">
        <v>250</v>
      </c>
    </row>
    <row r="106" spans="1:7" x14ac:dyDescent="0.3">
      <c r="A106" s="1">
        <v>357</v>
      </c>
      <c r="B106" s="1" t="s">
        <v>194</v>
      </c>
      <c r="C106" s="1" t="s">
        <v>113</v>
      </c>
      <c r="D106" s="1" t="s">
        <v>30</v>
      </c>
      <c r="E106" s="1" t="s">
        <v>114</v>
      </c>
      <c r="F106" s="22" t="s">
        <v>115</v>
      </c>
      <c r="G106" t="s">
        <v>250</v>
      </c>
    </row>
    <row r="107" spans="1:7" x14ac:dyDescent="0.3">
      <c r="A107" s="1">
        <v>998</v>
      </c>
      <c r="B107" s="1" t="s">
        <v>61</v>
      </c>
      <c r="C107" s="1" t="s">
        <v>113</v>
      </c>
      <c r="D107" s="1" t="s">
        <v>30</v>
      </c>
      <c r="E107" s="1" t="s">
        <v>107</v>
      </c>
      <c r="F107" s="22" t="s">
        <v>115</v>
      </c>
      <c r="G107" t="s">
        <v>250</v>
      </c>
    </row>
    <row r="108" spans="1:7" x14ac:dyDescent="0.3">
      <c r="A108" s="1">
        <v>719</v>
      </c>
      <c r="B108" s="1" t="s">
        <v>86</v>
      </c>
      <c r="C108" s="1" t="s">
        <v>113</v>
      </c>
      <c r="D108" s="1" t="s">
        <v>30</v>
      </c>
      <c r="E108" s="1" t="s">
        <v>107</v>
      </c>
      <c r="F108" s="22" t="s">
        <v>115</v>
      </c>
      <c r="G108" t="s">
        <v>250</v>
      </c>
    </row>
    <row r="109" spans="1:7" x14ac:dyDescent="0.3">
      <c r="A109" s="1">
        <v>982</v>
      </c>
      <c r="B109" s="1" t="s">
        <v>104</v>
      </c>
      <c r="C109" s="1" t="s">
        <v>113</v>
      </c>
      <c r="D109" s="1" t="s">
        <v>30</v>
      </c>
      <c r="E109" s="1" t="s">
        <v>107</v>
      </c>
      <c r="F109" s="22" t="s">
        <v>115</v>
      </c>
      <c r="G109" t="s">
        <v>250</v>
      </c>
    </row>
    <row r="110" spans="1:7" x14ac:dyDescent="0.3">
      <c r="A110" s="1">
        <v>142</v>
      </c>
      <c r="B110" s="1" t="s">
        <v>195</v>
      </c>
      <c r="C110" s="1" t="s">
        <v>129</v>
      </c>
      <c r="D110" s="1" t="s">
        <v>30</v>
      </c>
      <c r="E110" s="1" t="s">
        <v>114</v>
      </c>
      <c r="F110" s="22" t="s">
        <v>115</v>
      </c>
      <c r="G110" t="s">
        <v>250</v>
      </c>
    </row>
    <row r="111" spans="1:7" x14ac:dyDescent="0.3">
      <c r="A111" s="1">
        <v>718</v>
      </c>
      <c r="B111" s="1" t="s">
        <v>72</v>
      </c>
      <c r="C111" s="1" t="s">
        <v>129</v>
      </c>
      <c r="D111" s="1" t="s">
        <v>30</v>
      </c>
      <c r="E111" s="1" t="s">
        <v>107</v>
      </c>
      <c r="F111" s="22" t="s">
        <v>115</v>
      </c>
      <c r="G111" t="s">
        <v>250</v>
      </c>
    </row>
    <row r="112" spans="1:7" x14ac:dyDescent="0.3">
      <c r="A112" s="1">
        <v>14</v>
      </c>
      <c r="B112" s="1" t="s">
        <v>196</v>
      </c>
      <c r="C112" s="1" t="s">
        <v>170</v>
      </c>
      <c r="D112" s="1" t="s">
        <v>15</v>
      </c>
      <c r="E112" s="1" t="s">
        <v>114</v>
      </c>
      <c r="F112" s="22" t="s">
        <v>164</v>
      </c>
      <c r="G112" t="s">
        <v>260</v>
      </c>
    </row>
    <row r="113" spans="1:7" x14ac:dyDescent="0.3">
      <c r="A113" s="1">
        <v>15</v>
      </c>
      <c r="B113" s="1" t="s">
        <v>197</v>
      </c>
      <c r="C113" s="1" t="s">
        <v>170</v>
      </c>
      <c r="D113" s="1" t="s">
        <v>15</v>
      </c>
      <c r="E113" s="1" t="s">
        <v>114</v>
      </c>
      <c r="F113" s="22" t="s">
        <v>164</v>
      </c>
      <c r="G113" t="s">
        <v>261</v>
      </c>
    </row>
    <row r="114" spans="1:7" x14ac:dyDescent="0.3">
      <c r="A114" s="1">
        <v>1</v>
      </c>
      <c r="B114" s="1" t="s">
        <v>198</v>
      </c>
      <c r="C114" s="1" t="s">
        <v>170</v>
      </c>
      <c r="D114" s="1" t="s">
        <v>15</v>
      </c>
      <c r="E114" s="1" t="s">
        <v>114</v>
      </c>
      <c r="F114" s="22" t="s">
        <v>164</v>
      </c>
      <c r="G114" t="s">
        <v>262</v>
      </c>
    </row>
    <row r="115" spans="1:7" x14ac:dyDescent="0.3">
      <c r="A115" s="1">
        <v>2</v>
      </c>
      <c r="B115" s="1" t="s">
        <v>199</v>
      </c>
      <c r="C115" s="1" t="s">
        <v>170</v>
      </c>
      <c r="D115" s="1" t="s">
        <v>15</v>
      </c>
      <c r="E115" s="1" t="s">
        <v>114</v>
      </c>
      <c r="F115" s="22" t="s">
        <v>164</v>
      </c>
      <c r="G115" t="s">
        <v>263</v>
      </c>
    </row>
    <row r="116" spans="1:7" x14ac:dyDescent="0.3">
      <c r="A116" s="1">
        <v>3</v>
      </c>
      <c r="B116" s="1" t="s">
        <v>200</v>
      </c>
      <c r="C116" s="1" t="s">
        <v>170</v>
      </c>
      <c r="D116" s="1" t="s">
        <v>15</v>
      </c>
      <c r="E116" s="1" t="s">
        <v>114</v>
      </c>
      <c r="F116" s="22" t="s">
        <v>164</v>
      </c>
      <c r="G116" t="s">
        <v>264</v>
      </c>
    </row>
    <row r="117" spans="1:7" x14ac:dyDescent="0.3">
      <c r="A117" s="1">
        <v>4</v>
      </c>
      <c r="B117" s="1" t="s">
        <v>201</v>
      </c>
      <c r="C117" s="1" t="s">
        <v>170</v>
      </c>
      <c r="D117" s="1" t="s">
        <v>15</v>
      </c>
      <c r="E117" s="1" t="s">
        <v>114</v>
      </c>
      <c r="F117" s="22" t="s">
        <v>164</v>
      </c>
      <c r="G117" t="s">
        <v>265</v>
      </c>
    </row>
    <row r="118" spans="1:7" x14ac:dyDescent="0.3">
      <c r="A118" s="1">
        <v>9</v>
      </c>
      <c r="B118" s="1" t="s">
        <v>202</v>
      </c>
      <c r="C118" s="1" t="s">
        <v>170</v>
      </c>
      <c r="D118" s="1" t="s">
        <v>15</v>
      </c>
      <c r="E118" s="1" t="s">
        <v>114</v>
      </c>
      <c r="F118" s="22" t="s">
        <v>164</v>
      </c>
      <c r="G118" t="s">
        <v>266</v>
      </c>
    </row>
    <row r="119" spans="1:7" x14ac:dyDescent="0.3">
      <c r="A119" s="1">
        <v>987</v>
      </c>
      <c r="B119" s="1" t="s">
        <v>62</v>
      </c>
      <c r="C119" s="1" t="s">
        <v>113</v>
      </c>
      <c r="D119" s="1" t="s">
        <v>15</v>
      </c>
      <c r="E119" s="1" t="s">
        <v>107</v>
      </c>
      <c r="F119" s="22" t="s">
        <v>164</v>
      </c>
      <c r="G119" t="s">
        <v>267</v>
      </c>
    </row>
    <row r="120" spans="1:7" x14ac:dyDescent="0.3">
      <c r="A120" s="1">
        <v>1088</v>
      </c>
      <c r="B120" s="1" t="s">
        <v>102</v>
      </c>
      <c r="C120" s="1" t="s">
        <v>113</v>
      </c>
      <c r="D120" s="1" t="s">
        <v>15</v>
      </c>
      <c r="E120" s="1" t="s">
        <v>114</v>
      </c>
      <c r="F120" s="22" t="s">
        <v>164</v>
      </c>
      <c r="G120" t="s">
        <v>266</v>
      </c>
    </row>
    <row r="121" spans="1:7" x14ac:dyDescent="0.3">
      <c r="A121" s="1">
        <v>702</v>
      </c>
      <c r="B121" s="1" t="s">
        <v>87</v>
      </c>
      <c r="C121" s="1" t="s">
        <v>113</v>
      </c>
      <c r="D121" s="1" t="s">
        <v>15</v>
      </c>
      <c r="E121" s="1" t="s">
        <v>107</v>
      </c>
      <c r="F121" s="22" t="s">
        <v>164</v>
      </c>
      <c r="G121" t="s">
        <v>267</v>
      </c>
    </row>
    <row r="122" spans="1:7" x14ac:dyDescent="0.3">
      <c r="A122" s="1">
        <v>1040</v>
      </c>
      <c r="B122" s="1" t="s">
        <v>203</v>
      </c>
      <c r="C122" s="1" t="s">
        <v>113</v>
      </c>
      <c r="D122" s="1" t="s">
        <v>15</v>
      </c>
      <c r="E122" s="1" t="s">
        <v>107</v>
      </c>
      <c r="F122" s="22" t="s">
        <v>164</v>
      </c>
      <c r="G122" t="s">
        <v>250</v>
      </c>
    </row>
    <row r="123" spans="1:7" x14ac:dyDescent="0.3">
      <c r="A123" s="1">
        <v>978</v>
      </c>
      <c r="B123" s="1" t="s">
        <v>105</v>
      </c>
      <c r="C123" s="1" t="s">
        <v>113</v>
      </c>
      <c r="D123" s="1" t="s">
        <v>15</v>
      </c>
      <c r="E123" s="1" t="s">
        <v>107</v>
      </c>
      <c r="F123" s="22" t="s">
        <v>164</v>
      </c>
      <c r="G123" t="s">
        <v>266</v>
      </c>
    </row>
    <row r="124" spans="1:7" x14ac:dyDescent="0.3">
      <c r="A124" s="1">
        <v>20</v>
      </c>
      <c r="B124" s="1" t="s">
        <v>204</v>
      </c>
      <c r="C124" s="1" t="s">
        <v>113</v>
      </c>
      <c r="D124" s="1" t="s">
        <v>15</v>
      </c>
      <c r="E124" s="1" t="s">
        <v>114</v>
      </c>
      <c r="F124" s="22" t="s">
        <v>164</v>
      </c>
      <c r="G124" t="s">
        <v>266</v>
      </c>
    </row>
    <row r="125" spans="1:7" x14ac:dyDescent="0.3">
      <c r="A125" s="1">
        <v>701</v>
      </c>
      <c r="B125" s="1" t="s">
        <v>63</v>
      </c>
      <c r="C125" s="1" t="s">
        <v>129</v>
      </c>
      <c r="D125" s="1" t="s">
        <v>15</v>
      </c>
      <c r="E125" s="1" t="s">
        <v>107</v>
      </c>
      <c r="F125" s="22" t="s">
        <v>164</v>
      </c>
      <c r="G125" t="s">
        <v>268</v>
      </c>
    </row>
    <row r="126" spans="1:7" x14ac:dyDescent="0.3">
      <c r="A126" s="1">
        <v>358</v>
      </c>
      <c r="B126" s="1" t="s">
        <v>205</v>
      </c>
      <c r="C126" s="1" t="s">
        <v>170</v>
      </c>
      <c r="D126" s="1" t="s">
        <v>15</v>
      </c>
      <c r="E126" s="1" t="s">
        <v>107</v>
      </c>
      <c r="F126" s="22" t="s">
        <v>164</v>
      </c>
      <c r="G126" t="s">
        <v>269</v>
      </c>
    </row>
    <row r="127" spans="1:7" x14ac:dyDescent="0.3">
      <c r="A127" s="1">
        <v>1076</v>
      </c>
      <c r="B127" s="1" t="s">
        <v>206</v>
      </c>
      <c r="C127" s="1" t="s">
        <v>113</v>
      </c>
      <c r="D127" s="1" t="s">
        <v>15</v>
      </c>
      <c r="E127" s="1" t="s">
        <v>114</v>
      </c>
      <c r="F127" s="22" t="s">
        <v>164</v>
      </c>
      <c r="G127" t="s">
        <v>270</v>
      </c>
    </row>
    <row r="128" spans="1:7" x14ac:dyDescent="0.3">
      <c r="A128" s="1">
        <v>1055</v>
      </c>
      <c r="B128" s="1" t="s">
        <v>207</v>
      </c>
      <c r="C128" s="1" t="s">
        <v>113</v>
      </c>
      <c r="D128" s="1" t="s">
        <v>15</v>
      </c>
      <c r="E128" s="1" t="s">
        <v>114</v>
      </c>
      <c r="F128" s="22" t="s">
        <v>164</v>
      </c>
      <c r="G128" t="s">
        <v>271</v>
      </c>
    </row>
    <row r="129" spans="1:7" x14ac:dyDescent="0.3">
      <c r="A129" s="1">
        <v>1056</v>
      </c>
      <c r="B129" s="1" t="s">
        <v>208</v>
      </c>
      <c r="C129" s="1" t="s">
        <v>113</v>
      </c>
      <c r="D129" s="1" t="s">
        <v>15</v>
      </c>
      <c r="E129" s="1" t="s">
        <v>114</v>
      </c>
      <c r="F129" s="22" t="s">
        <v>164</v>
      </c>
      <c r="G129" t="s">
        <v>260</v>
      </c>
    </row>
    <row r="130" spans="1:7" x14ac:dyDescent="0.3">
      <c r="A130" s="1">
        <v>1057</v>
      </c>
      <c r="B130" s="1" t="s">
        <v>209</v>
      </c>
      <c r="C130" s="1" t="s">
        <v>113</v>
      </c>
      <c r="D130" s="1" t="s">
        <v>15</v>
      </c>
      <c r="E130" s="1" t="s">
        <v>114</v>
      </c>
      <c r="F130" s="22" t="s">
        <v>164</v>
      </c>
      <c r="G130" t="s">
        <v>261</v>
      </c>
    </row>
    <row r="131" spans="1:7" x14ac:dyDescent="0.3">
      <c r="A131" s="1">
        <v>1060</v>
      </c>
      <c r="B131" s="1" t="s">
        <v>210</v>
      </c>
      <c r="C131" s="1" t="s">
        <v>113</v>
      </c>
      <c r="D131" s="1" t="s">
        <v>15</v>
      </c>
      <c r="E131" s="1" t="s">
        <v>114</v>
      </c>
      <c r="F131" s="22" t="s">
        <v>164</v>
      </c>
      <c r="G131" t="s">
        <v>262</v>
      </c>
    </row>
    <row r="132" spans="1:7" x14ac:dyDescent="0.3">
      <c r="A132" s="1">
        <v>1632</v>
      </c>
      <c r="B132" s="1" t="s">
        <v>211</v>
      </c>
      <c r="C132" s="1" t="s">
        <v>113</v>
      </c>
      <c r="D132" s="1" t="s">
        <v>23</v>
      </c>
      <c r="E132" s="1" t="s">
        <v>107</v>
      </c>
      <c r="F132" s="22" t="s">
        <v>115</v>
      </c>
      <c r="G132" t="s">
        <v>253</v>
      </c>
    </row>
    <row r="133" spans="1:7" x14ac:dyDescent="0.3">
      <c r="A133" s="1">
        <v>1061</v>
      </c>
      <c r="B133" s="1" t="s">
        <v>212</v>
      </c>
      <c r="C133" s="1" t="s">
        <v>113</v>
      </c>
      <c r="D133" s="1" t="s">
        <v>15</v>
      </c>
      <c r="E133" s="1" t="s">
        <v>114</v>
      </c>
      <c r="F133" s="22" t="s">
        <v>164</v>
      </c>
      <c r="G133" t="s">
        <v>263</v>
      </c>
    </row>
    <row r="134" spans="1:7" x14ac:dyDescent="0.3">
      <c r="A134" s="1">
        <v>1062</v>
      </c>
      <c r="B134" s="1" t="s">
        <v>213</v>
      </c>
      <c r="C134" s="1" t="s">
        <v>113</v>
      </c>
      <c r="D134" s="1" t="s">
        <v>15</v>
      </c>
      <c r="E134" s="1" t="s">
        <v>114</v>
      </c>
      <c r="F134" s="22" t="s">
        <v>164</v>
      </c>
      <c r="G134" t="s">
        <v>264</v>
      </c>
    </row>
    <row r="135" spans="1:7" x14ac:dyDescent="0.3">
      <c r="A135" s="1">
        <v>1063</v>
      </c>
      <c r="B135" s="1" t="s">
        <v>214</v>
      </c>
      <c r="C135" s="1" t="s">
        <v>113</v>
      </c>
      <c r="D135" s="1" t="s">
        <v>15</v>
      </c>
      <c r="E135" s="1" t="s">
        <v>114</v>
      </c>
      <c r="F135" s="22" t="s">
        <v>164</v>
      </c>
      <c r="G135" t="s">
        <v>265</v>
      </c>
    </row>
    <row r="136" spans="1:7" x14ac:dyDescent="0.3">
      <c r="A136" s="1">
        <v>1051</v>
      </c>
      <c r="B136" s="1" t="s">
        <v>215</v>
      </c>
      <c r="C136" s="1" t="s">
        <v>113</v>
      </c>
      <c r="D136" s="1" t="s">
        <v>15</v>
      </c>
      <c r="E136" s="1" t="s">
        <v>114</v>
      </c>
      <c r="F136" s="22" t="s">
        <v>164</v>
      </c>
      <c r="G136" t="s">
        <v>266</v>
      </c>
    </row>
    <row r="137" spans="1:7" x14ac:dyDescent="0.3">
      <c r="A137" s="1">
        <v>1043</v>
      </c>
      <c r="B137" s="1" t="s">
        <v>216</v>
      </c>
      <c r="C137" s="1" t="s">
        <v>113</v>
      </c>
      <c r="D137" s="1" t="s">
        <v>15</v>
      </c>
      <c r="E137" s="1" t="s">
        <v>107</v>
      </c>
      <c r="F137" s="22" t="s">
        <v>164</v>
      </c>
      <c r="G137" t="s">
        <v>272</v>
      </c>
    </row>
    <row r="138" spans="1:7" x14ac:dyDescent="0.3">
      <c r="A138" s="1">
        <v>114</v>
      </c>
      <c r="B138" s="1" t="s">
        <v>217</v>
      </c>
      <c r="C138" s="1" t="s">
        <v>170</v>
      </c>
      <c r="D138" s="1" t="s">
        <v>15</v>
      </c>
      <c r="E138" s="1" t="s">
        <v>114</v>
      </c>
      <c r="F138" s="22" t="s">
        <v>164</v>
      </c>
      <c r="G138" t="s">
        <v>273</v>
      </c>
    </row>
    <row r="139" spans="1:7" x14ac:dyDescent="0.3">
      <c r="A139" s="1">
        <v>1070</v>
      </c>
      <c r="B139" s="1" t="s">
        <v>88</v>
      </c>
      <c r="C139" s="1" t="s">
        <v>170</v>
      </c>
      <c r="D139" s="1" t="s">
        <v>23</v>
      </c>
      <c r="E139" s="1" t="s">
        <v>107</v>
      </c>
      <c r="F139" s="22" t="s">
        <v>115</v>
      </c>
      <c r="G139" t="s">
        <v>273</v>
      </c>
    </row>
    <row r="140" spans="1:7" x14ac:dyDescent="0.3">
      <c r="A140" s="1">
        <v>1016</v>
      </c>
      <c r="B140" s="1" t="s">
        <v>218</v>
      </c>
      <c r="C140" s="1" t="s">
        <v>113</v>
      </c>
      <c r="D140" s="1" t="s">
        <v>15</v>
      </c>
      <c r="E140" s="1" t="s">
        <v>107</v>
      </c>
      <c r="F140" s="22" t="s">
        <v>120</v>
      </c>
      <c r="G140" t="s">
        <v>268</v>
      </c>
    </row>
    <row r="141" spans="1:7" x14ac:dyDescent="0.3">
      <c r="A141" s="1">
        <v>957</v>
      </c>
      <c r="B141" s="1" t="s">
        <v>219</v>
      </c>
      <c r="C141" s="1" t="s">
        <v>113</v>
      </c>
      <c r="D141" s="1" t="s">
        <v>15</v>
      </c>
      <c r="E141" s="1" t="s">
        <v>107</v>
      </c>
      <c r="F141" s="22" t="s">
        <v>120</v>
      </c>
      <c r="G141" t="s">
        <v>268</v>
      </c>
    </row>
    <row r="142" spans="1:7" x14ac:dyDescent="0.3">
      <c r="A142" s="1">
        <v>958</v>
      </c>
      <c r="B142" s="1" t="s">
        <v>64</v>
      </c>
      <c r="C142" s="1" t="s">
        <v>129</v>
      </c>
      <c r="D142" s="1" t="s">
        <v>15</v>
      </c>
      <c r="E142" s="1" t="s">
        <v>107</v>
      </c>
      <c r="F142" s="22" t="s">
        <v>120</v>
      </c>
      <c r="G142" t="s">
        <v>268</v>
      </c>
    </row>
    <row r="143" spans="1:7" x14ac:dyDescent="0.3">
      <c r="A143" s="1">
        <v>961</v>
      </c>
      <c r="B143" s="1" t="s">
        <v>220</v>
      </c>
      <c r="C143" s="1" t="s">
        <v>113</v>
      </c>
      <c r="D143" s="1" t="s">
        <v>15</v>
      </c>
      <c r="E143" s="1" t="s">
        <v>107</v>
      </c>
      <c r="F143" s="22" t="s">
        <v>120</v>
      </c>
      <c r="G143" t="s">
        <v>268</v>
      </c>
    </row>
    <row r="144" spans="1:7" x14ac:dyDescent="0.3">
      <c r="A144" s="1">
        <v>1038</v>
      </c>
      <c r="B144" s="1" t="s">
        <v>65</v>
      </c>
      <c r="C144" s="1" t="s">
        <v>113</v>
      </c>
      <c r="D144" s="1" t="s">
        <v>15</v>
      </c>
      <c r="E144" s="1" t="s">
        <v>107</v>
      </c>
      <c r="F144" s="22" t="s">
        <v>120</v>
      </c>
      <c r="G144" t="s">
        <v>268</v>
      </c>
    </row>
    <row r="145" spans="1:7" x14ac:dyDescent="0.3">
      <c r="A145" s="1">
        <v>1010</v>
      </c>
      <c r="B145" s="1" t="s">
        <v>66</v>
      </c>
      <c r="C145" s="1" t="s">
        <v>113</v>
      </c>
      <c r="D145" s="1" t="s">
        <v>23</v>
      </c>
      <c r="E145" s="1" t="s">
        <v>107</v>
      </c>
      <c r="F145" s="22" t="s">
        <v>120</v>
      </c>
      <c r="G145" t="s">
        <v>273</v>
      </c>
    </row>
    <row r="146" spans="1:7" x14ac:dyDescent="0.3">
      <c r="A146" s="1">
        <v>959</v>
      </c>
      <c r="B146" s="1" t="s">
        <v>221</v>
      </c>
      <c r="C146" s="1" t="s">
        <v>113</v>
      </c>
      <c r="D146" s="1" t="s">
        <v>23</v>
      </c>
      <c r="E146" s="1" t="s">
        <v>107</v>
      </c>
      <c r="F146" s="22" t="s">
        <v>120</v>
      </c>
      <c r="G146" t="s">
        <v>273</v>
      </c>
    </row>
    <row r="147" spans="1:7" x14ac:dyDescent="0.3">
      <c r="A147" s="1">
        <v>156</v>
      </c>
      <c r="B147" s="1" t="s">
        <v>67</v>
      </c>
      <c r="C147" s="1" t="s">
        <v>113</v>
      </c>
      <c r="D147" s="1" t="s">
        <v>23</v>
      </c>
      <c r="E147" s="1" t="s">
        <v>107</v>
      </c>
      <c r="F147" s="22" t="s">
        <v>115</v>
      </c>
      <c r="G147" t="s">
        <v>273</v>
      </c>
    </row>
    <row r="148" spans="1:7" x14ac:dyDescent="0.3">
      <c r="A148" s="1">
        <v>29</v>
      </c>
      <c r="B148" s="1" t="s">
        <v>222</v>
      </c>
      <c r="C148" s="1" t="s">
        <v>113</v>
      </c>
      <c r="D148" s="1" t="s">
        <v>23</v>
      </c>
      <c r="E148" s="1" t="s">
        <v>107</v>
      </c>
      <c r="F148" s="22" t="s">
        <v>115</v>
      </c>
      <c r="G148" t="s">
        <v>273</v>
      </c>
    </row>
    <row r="149" spans="1:7" x14ac:dyDescent="0.3">
      <c r="A149" s="1">
        <v>19</v>
      </c>
      <c r="B149" s="1" t="s">
        <v>223</v>
      </c>
      <c r="C149" s="1" t="s">
        <v>113</v>
      </c>
      <c r="D149" s="1" t="s">
        <v>18</v>
      </c>
      <c r="E149" s="1" t="s">
        <v>114</v>
      </c>
      <c r="F149" s="22" t="s">
        <v>115</v>
      </c>
      <c r="G149" t="s">
        <v>250</v>
      </c>
    </row>
    <row r="150" spans="1:7" x14ac:dyDescent="0.3">
      <c r="A150" s="1">
        <v>1633</v>
      </c>
      <c r="B150" s="1" t="s">
        <v>224</v>
      </c>
      <c r="C150" s="1" t="s">
        <v>113</v>
      </c>
      <c r="D150" s="1" t="s">
        <v>18</v>
      </c>
      <c r="E150" s="1" t="s">
        <v>114</v>
      </c>
      <c r="F150" s="22" t="s">
        <v>115</v>
      </c>
      <c r="G150" t="s">
        <v>254</v>
      </c>
    </row>
    <row r="151" spans="1:7" x14ac:dyDescent="0.3">
      <c r="A151" s="1">
        <v>717</v>
      </c>
      <c r="B151" s="1" t="s">
        <v>93</v>
      </c>
      <c r="C151" s="1" t="s">
        <v>113</v>
      </c>
      <c r="D151" s="1" t="s">
        <v>18</v>
      </c>
      <c r="E151" s="1" t="s">
        <v>107</v>
      </c>
      <c r="F151" s="22" t="s">
        <v>115</v>
      </c>
      <c r="G151" t="s">
        <v>250</v>
      </c>
    </row>
    <row r="152" spans="1:7" x14ac:dyDescent="0.3">
      <c r="A152" s="1">
        <v>984</v>
      </c>
      <c r="B152" s="1" t="s">
        <v>225</v>
      </c>
      <c r="C152" s="1" t="s">
        <v>113</v>
      </c>
      <c r="D152" s="1" t="s">
        <v>18</v>
      </c>
      <c r="E152" s="1" t="s">
        <v>107</v>
      </c>
      <c r="F152" s="22" t="s">
        <v>115</v>
      </c>
      <c r="G152" t="s">
        <v>250</v>
      </c>
    </row>
    <row r="153" spans="1:7" x14ac:dyDescent="0.3">
      <c r="A153" s="1">
        <v>220</v>
      </c>
      <c r="B153" s="1" t="s">
        <v>226</v>
      </c>
      <c r="C153" s="1" t="s">
        <v>129</v>
      </c>
      <c r="D153" s="1" t="s">
        <v>18</v>
      </c>
      <c r="E153" s="1" t="s">
        <v>114</v>
      </c>
      <c r="F153" s="22" t="s">
        <v>115</v>
      </c>
      <c r="G153" t="s">
        <v>250</v>
      </c>
    </row>
    <row r="154" spans="1:7" x14ac:dyDescent="0.3">
      <c r="A154" s="1">
        <v>716</v>
      </c>
      <c r="B154" s="1" t="s">
        <v>69</v>
      </c>
      <c r="C154" s="1" t="s">
        <v>129</v>
      </c>
      <c r="D154" s="1" t="s">
        <v>18</v>
      </c>
      <c r="E154" s="1" t="s">
        <v>107</v>
      </c>
      <c r="F154" s="22" t="s">
        <v>115</v>
      </c>
      <c r="G154" t="s">
        <v>250</v>
      </c>
    </row>
    <row r="155" spans="1:7" x14ac:dyDescent="0.3">
      <c r="A155" s="1">
        <v>1004</v>
      </c>
      <c r="B155" s="1" t="s">
        <v>70</v>
      </c>
      <c r="C155" s="1" t="s">
        <v>113</v>
      </c>
      <c r="D155" s="1" t="s">
        <v>227</v>
      </c>
      <c r="E155" s="1" t="s">
        <v>107</v>
      </c>
      <c r="F155" s="22" t="s">
        <v>115</v>
      </c>
      <c r="G155" t="s">
        <v>250</v>
      </c>
    </row>
    <row r="156" spans="1:7" x14ac:dyDescent="0.3">
      <c r="A156" s="1">
        <v>744</v>
      </c>
      <c r="B156" s="1" t="s">
        <v>89</v>
      </c>
      <c r="C156" s="1" t="s">
        <v>113</v>
      </c>
      <c r="D156" s="1" t="s">
        <v>227</v>
      </c>
      <c r="E156" s="1" t="s">
        <v>107</v>
      </c>
      <c r="F156" s="22" t="s">
        <v>115</v>
      </c>
      <c r="G156" t="s">
        <v>250</v>
      </c>
    </row>
    <row r="157" spans="1:7" x14ac:dyDescent="0.3">
      <c r="A157" s="1">
        <v>1042</v>
      </c>
      <c r="B157" s="1" t="s">
        <v>228</v>
      </c>
      <c r="C157" s="1" t="s">
        <v>113</v>
      </c>
      <c r="D157" s="1" t="s">
        <v>227</v>
      </c>
      <c r="E157" s="1" t="s">
        <v>107</v>
      </c>
      <c r="F157" s="22" t="s">
        <v>115</v>
      </c>
      <c r="G157" t="s">
        <v>250</v>
      </c>
    </row>
    <row r="158" spans="1:7" x14ac:dyDescent="0.3">
      <c r="A158" s="1">
        <v>126</v>
      </c>
      <c r="B158" s="1" t="s">
        <v>229</v>
      </c>
      <c r="C158" s="1" t="s">
        <v>113</v>
      </c>
      <c r="D158" s="1" t="s">
        <v>32</v>
      </c>
      <c r="E158" s="1" t="s">
        <v>114</v>
      </c>
      <c r="F158" s="22" t="s">
        <v>144</v>
      </c>
      <c r="G158" t="s">
        <v>250</v>
      </c>
    </row>
    <row r="159" spans="1:7" x14ac:dyDescent="0.3">
      <c r="A159" s="1">
        <v>1041</v>
      </c>
      <c r="B159" s="24" t="s">
        <v>230</v>
      </c>
      <c r="C159" s="1" t="s">
        <v>113</v>
      </c>
      <c r="D159" s="1" t="s">
        <v>27</v>
      </c>
      <c r="E159" s="1" t="s">
        <v>107</v>
      </c>
      <c r="F159" s="22" t="s">
        <v>115</v>
      </c>
      <c r="G159" t="s">
        <v>250</v>
      </c>
    </row>
    <row r="160" spans="1:7" x14ac:dyDescent="0.3">
      <c r="A160">
        <v>21</v>
      </c>
      <c r="B160" t="s">
        <v>231</v>
      </c>
      <c r="C160" s="1" t="s">
        <v>113</v>
      </c>
      <c r="D160" t="s">
        <v>15</v>
      </c>
      <c r="E160" s="1" t="s">
        <v>107</v>
      </c>
      <c r="F160" s="22" t="s">
        <v>164</v>
      </c>
      <c r="G160" t="s">
        <v>250</v>
      </c>
    </row>
    <row r="161" spans="1:7" x14ac:dyDescent="0.3">
      <c r="A161">
        <v>117</v>
      </c>
      <c r="B161" t="s">
        <v>232</v>
      </c>
      <c r="C161" s="1" t="s">
        <v>113</v>
      </c>
      <c r="D161" t="s">
        <v>233</v>
      </c>
      <c r="E161" s="1" t="s">
        <v>114</v>
      </c>
      <c r="F161" s="22" t="s">
        <v>115</v>
      </c>
    </row>
    <row r="162" spans="1:7" x14ac:dyDescent="0.3">
      <c r="A162">
        <v>1073</v>
      </c>
      <c r="B162" t="s">
        <v>234</v>
      </c>
      <c r="C162" s="1" t="s">
        <v>113</v>
      </c>
      <c r="D162" t="s">
        <v>15</v>
      </c>
      <c r="E162" s="1" t="s">
        <v>114</v>
      </c>
      <c r="F162" s="22" t="s">
        <v>164</v>
      </c>
      <c r="G162" t="s">
        <v>253</v>
      </c>
    </row>
    <row r="163" spans="1:7" x14ac:dyDescent="0.3">
      <c r="A163">
        <v>104</v>
      </c>
      <c r="B163" t="s">
        <v>235</v>
      </c>
      <c r="C163" s="1" t="s">
        <v>113</v>
      </c>
      <c r="D163" t="s">
        <v>15</v>
      </c>
      <c r="E163" s="1" t="s">
        <v>114</v>
      </c>
      <c r="F163" s="22" t="s">
        <v>164</v>
      </c>
      <c r="G163" t="s">
        <v>255</v>
      </c>
    </row>
    <row r="164" spans="1:7" x14ac:dyDescent="0.3">
      <c r="A164">
        <v>1049</v>
      </c>
      <c r="B164" t="s">
        <v>236</v>
      </c>
      <c r="C164" s="1" t="s">
        <v>113</v>
      </c>
      <c r="D164" t="s">
        <v>15</v>
      </c>
      <c r="E164" s="1" t="s">
        <v>114</v>
      </c>
      <c r="F164" s="22" t="s">
        <v>164</v>
      </c>
      <c r="G164" t="s">
        <v>253</v>
      </c>
    </row>
    <row r="165" spans="1:7" x14ac:dyDescent="0.3">
      <c r="A165">
        <v>171354</v>
      </c>
      <c r="B165" t="s">
        <v>237</v>
      </c>
      <c r="C165" s="1" t="s">
        <v>113</v>
      </c>
      <c r="D165" t="s">
        <v>15</v>
      </c>
      <c r="E165" s="1" t="s">
        <v>114</v>
      </c>
      <c r="F165" s="22" t="s">
        <v>164</v>
      </c>
      <c r="G165" t="s">
        <v>255</v>
      </c>
    </row>
    <row r="166" spans="1:7" x14ac:dyDescent="0.3">
      <c r="A166">
        <v>1044</v>
      </c>
      <c r="B166" t="s">
        <v>238</v>
      </c>
      <c r="C166" s="1" t="s">
        <v>113</v>
      </c>
      <c r="D166" s="1" t="s">
        <v>178</v>
      </c>
      <c r="E166" s="1" t="s">
        <v>114</v>
      </c>
      <c r="F166" s="22" t="s">
        <v>144</v>
      </c>
    </row>
    <row r="167" spans="1:7" x14ac:dyDescent="0.3">
      <c r="A167">
        <v>1045</v>
      </c>
      <c r="B167" t="s">
        <v>239</v>
      </c>
      <c r="C167" s="1" t="s">
        <v>113</v>
      </c>
      <c r="D167" s="1" t="s">
        <v>143</v>
      </c>
      <c r="E167" s="1" t="s">
        <v>114</v>
      </c>
      <c r="F167" s="22" t="s">
        <v>144</v>
      </c>
    </row>
    <row r="168" spans="1:7" x14ac:dyDescent="0.3">
      <c r="B168" s="25" t="s">
        <v>240</v>
      </c>
      <c r="C168" s="1" t="s">
        <v>113</v>
      </c>
      <c r="D168" t="s">
        <v>30</v>
      </c>
      <c r="E168" s="2" t="s">
        <v>114</v>
      </c>
      <c r="F168" s="22" t="s">
        <v>115</v>
      </c>
      <c r="G168" t="s">
        <v>256</v>
      </c>
    </row>
    <row r="169" spans="1:7" x14ac:dyDescent="0.3">
      <c r="B169" s="26" t="s">
        <v>241</v>
      </c>
      <c r="C169" s="1" t="s">
        <v>113</v>
      </c>
      <c r="D169" t="s">
        <v>30</v>
      </c>
      <c r="E169" s="2" t="s">
        <v>114</v>
      </c>
      <c r="F169" s="22" t="s">
        <v>115</v>
      </c>
      <c r="G169" t="s">
        <v>250</v>
      </c>
    </row>
    <row r="170" spans="1:7" x14ac:dyDescent="0.3">
      <c r="B170" s="25" t="s">
        <v>242</v>
      </c>
      <c r="C170" s="1" t="s">
        <v>113</v>
      </c>
      <c r="D170" t="s">
        <v>30</v>
      </c>
      <c r="E170" s="2" t="s">
        <v>114</v>
      </c>
      <c r="F170" s="22" t="s">
        <v>115</v>
      </c>
      <c r="G170" t="s">
        <v>250</v>
      </c>
    </row>
    <row r="171" spans="1:7" x14ac:dyDescent="0.3">
      <c r="B171" s="26" t="s">
        <v>243</v>
      </c>
      <c r="C171" s="1" t="s">
        <v>113</v>
      </c>
      <c r="D171" t="s">
        <v>244</v>
      </c>
      <c r="E171" s="2" t="s">
        <v>114</v>
      </c>
      <c r="F171" s="22" t="s">
        <v>144</v>
      </c>
      <c r="G171" t="s">
        <v>250</v>
      </c>
    </row>
    <row r="172" spans="1:7" x14ac:dyDescent="0.3">
      <c r="B172" s="27" t="s">
        <v>245</v>
      </c>
      <c r="C172" s="1" t="s">
        <v>113</v>
      </c>
      <c r="D172" t="s">
        <v>246</v>
      </c>
      <c r="E172" s="2" t="s">
        <v>114</v>
      </c>
      <c r="F172" s="22" t="s">
        <v>115</v>
      </c>
      <c r="G172" t="s">
        <v>250</v>
      </c>
    </row>
    <row r="173" spans="1:7" x14ac:dyDescent="0.3">
      <c r="B173" s="26" t="s">
        <v>247</v>
      </c>
      <c r="C173" s="1" t="s">
        <v>113</v>
      </c>
      <c r="E173" s="1"/>
      <c r="F173" s="22"/>
      <c r="G173" t="s">
        <v>250</v>
      </c>
    </row>
    <row r="174" spans="1:7" x14ac:dyDescent="0.3">
      <c r="B174" s="27" t="s">
        <v>248</v>
      </c>
      <c r="C174" s="1" t="s">
        <v>113</v>
      </c>
      <c r="E174" s="1"/>
      <c r="F174" s="22"/>
      <c r="G174" t="s">
        <v>274</v>
      </c>
    </row>
    <row r="175" spans="1:7" x14ac:dyDescent="0.3">
      <c r="B175" s="28" t="s">
        <v>249</v>
      </c>
      <c r="C175" s="1" t="s">
        <v>113</v>
      </c>
      <c r="E175" s="2"/>
      <c r="F175" s="22"/>
      <c r="G175" t="s">
        <v>274</v>
      </c>
    </row>
    <row r="176" spans="1:7" x14ac:dyDescent="0.3">
      <c r="B176" s="28" t="s">
        <v>95</v>
      </c>
      <c r="C176" s="1" t="s">
        <v>113</v>
      </c>
      <c r="E176" s="2"/>
      <c r="F176" s="22"/>
      <c r="G176" t="s">
        <v>250</v>
      </c>
    </row>
    <row r="177" spans="1:7" x14ac:dyDescent="0.3">
      <c r="B177" s="25" t="s">
        <v>97</v>
      </c>
      <c r="C177" s="1" t="s">
        <v>113</v>
      </c>
      <c r="E177" s="2"/>
      <c r="F177" s="22"/>
      <c r="G177" t="s">
        <v>250</v>
      </c>
    </row>
    <row r="178" spans="1:7" x14ac:dyDescent="0.3">
      <c r="B178" s="28" t="s">
        <v>68</v>
      </c>
      <c r="C178" s="1" t="s">
        <v>113</v>
      </c>
      <c r="E178" s="2"/>
      <c r="F178" s="22"/>
      <c r="G178" t="s">
        <v>250</v>
      </c>
    </row>
    <row r="179" spans="1:7" x14ac:dyDescent="0.3">
      <c r="B179" s="25" t="s">
        <v>95</v>
      </c>
      <c r="C179" s="1" t="s">
        <v>113</v>
      </c>
      <c r="E179" s="2"/>
      <c r="F179" s="22"/>
      <c r="G179" t="s">
        <v>250</v>
      </c>
    </row>
    <row r="180" spans="1:7" x14ac:dyDescent="0.3">
      <c r="B180" s="28" t="s">
        <v>97</v>
      </c>
      <c r="C180" s="1" t="s">
        <v>113</v>
      </c>
      <c r="E180" s="2"/>
      <c r="F180" s="22"/>
      <c r="G180" t="s">
        <v>250</v>
      </c>
    </row>
    <row r="181" spans="1:7" x14ac:dyDescent="0.3">
      <c r="B181" s="28" t="s">
        <v>68</v>
      </c>
      <c r="C181" s="1" t="s">
        <v>113</v>
      </c>
      <c r="E181" s="2"/>
      <c r="F181" s="22"/>
      <c r="G181" t="s">
        <v>250</v>
      </c>
    </row>
    <row r="182" spans="1:7" x14ac:dyDescent="0.3">
      <c r="A182">
        <v>1087</v>
      </c>
      <c r="B182" s="25" t="s">
        <v>240</v>
      </c>
      <c r="C182" s="2"/>
      <c r="E182" s="2"/>
      <c r="F182" s="22"/>
      <c r="G182" t="s">
        <v>256</v>
      </c>
    </row>
    <row r="183" spans="1:7" x14ac:dyDescent="0.3">
      <c r="A183">
        <v>1083</v>
      </c>
      <c r="B183" s="26" t="s">
        <v>241</v>
      </c>
      <c r="C183" s="1"/>
      <c r="E183" s="1"/>
      <c r="F183" s="22"/>
      <c r="G183" t="s">
        <v>250</v>
      </c>
    </row>
    <row r="184" spans="1:7" x14ac:dyDescent="0.3">
      <c r="A184">
        <v>1091</v>
      </c>
      <c r="B184" s="25" t="s">
        <v>242</v>
      </c>
      <c r="C184" s="2"/>
      <c r="E184" s="2"/>
      <c r="F184" s="22"/>
      <c r="G184" t="s">
        <v>250</v>
      </c>
    </row>
    <row r="185" spans="1:7" x14ac:dyDescent="0.3">
      <c r="B185" s="28" t="s">
        <v>95</v>
      </c>
      <c r="C185" s="2"/>
      <c r="E185" s="2"/>
      <c r="F185" s="22"/>
      <c r="G185" t="s">
        <v>250</v>
      </c>
    </row>
    <row r="186" spans="1:7" x14ac:dyDescent="0.3">
      <c r="A186">
        <v>1014</v>
      </c>
      <c r="B186" s="25" t="s">
        <v>97</v>
      </c>
      <c r="C186" s="2"/>
      <c r="E186" s="2"/>
      <c r="F186" s="22"/>
      <c r="G186" t="s">
        <v>250</v>
      </c>
    </row>
    <row r="187" spans="1:7" x14ac:dyDescent="0.3">
      <c r="B187" s="28" t="s">
        <v>68</v>
      </c>
      <c r="C187" s="2"/>
      <c r="E187" s="2"/>
      <c r="F187" s="22"/>
      <c r="G187" t="s">
        <v>250</v>
      </c>
    </row>
  </sheetData>
  <conditionalFormatting sqref="B18">
    <cfRule type="duplicateValues" dxfId="5" priority="2"/>
  </conditionalFormatting>
  <conditionalFormatting sqref="B150">
    <cfRule type="duplicateValues" dxfId="4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workbookViewId="0">
      <selection activeCell="K4" sqref="K4"/>
    </sheetView>
  </sheetViews>
  <sheetFormatPr defaultRowHeight="14.4" x14ac:dyDescent="0.3"/>
  <cols>
    <col min="2" max="2" width="10.6640625" customWidth="1"/>
    <col min="3" max="3" width="16.6640625" bestFit="1" customWidth="1"/>
    <col min="5" max="5" width="10.109375" customWidth="1"/>
    <col min="6" max="6" width="49.109375" bestFit="1" customWidth="1"/>
    <col min="7" max="7" width="11.88671875" customWidth="1"/>
    <col min="8" max="8" width="15.77734375" customWidth="1"/>
    <col min="10" max="10" width="11" customWidth="1"/>
    <col min="11" max="11" width="13.77734375" customWidth="1"/>
    <col min="12" max="12" width="8.6640625" customWidth="1"/>
  </cols>
  <sheetData>
    <row r="1" spans="1:12" x14ac:dyDescent="0.3">
      <c r="A1" t="s">
        <v>6</v>
      </c>
      <c r="B1" t="s">
        <v>0</v>
      </c>
      <c r="C1" t="s">
        <v>11</v>
      </c>
      <c r="D1" t="s">
        <v>1</v>
      </c>
      <c r="E1" t="s">
        <v>106</v>
      </c>
      <c r="F1" t="s">
        <v>2</v>
      </c>
      <c r="G1" t="s">
        <v>3</v>
      </c>
      <c r="H1" t="s">
        <v>4</v>
      </c>
      <c r="I1" t="s">
        <v>7</v>
      </c>
      <c r="J1" t="s">
        <v>5</v>
      </c>
      <c r="K1" t="s">
        <v>9</v>
      </c>
      <c r="L1" t="s">
        <v>8</v>
      </c>
    </row>
    <row r="2" spans="1:12" x14ac:dyDescent="0.3">
      <c r="A2">
        <v>44228</v>
      </c>
      <c r="C2" t="s">
        <v>38</v>
      </c>
      <c r="D2" t="s">
        <v>39</v>
      </c>
      <c r="E2">
        <v>1064</v>
      </c>
      <c r="F2" t="s">
        <v>40</v>
      </c>
      <c r="G2" t="str">
        <f>VLOOKUP(E2,СКУ[],5,FALSE)</f>
        <v>охл</v>
      </c>
      <c r="H2" t="str">
        <f>VLOOKUP(E2,СКУ[],6,FALSE)</f>
        <v>маринады</v>
      </c>
      <c r="I2" t="str">
        <f>VLOOKUP(E2,СКУ[],4,FALSE)</f>
        <v>Бедро</v>
      </c>
      <c r="J2" t="str">
        <f>VLOOKUP(E2,СКУ[],7,FALSE)</f>
        <v>1,3-5</v>
      </c>
      <c r="L2">
        <v>1150</v>
      </c>
    </row>
    <row r="3" spans="1:12" x14ac:dyDescent="0.3">
      <c r="A3">
        <v>44228</v>
      </c>
      <c r="C3" t="s">
        <v>38</v>
      </c>
      <c r="D3" t="s">
        <v>39</v>
      </c>
      <c r="E3">
        <v>941</v>
      </c>
      <c r="F3" t="s">
        <v>41</v>
      </c>
      <c r="G3" t="str">
        <f>VLOOKUP(E3,СКУ[],5,FALSE)</f>
        <v>охл</v>
      </c>
      <c r="H3" t="str">
        <f>VLOOKUP(E3,СКУ[],6,FALSE)</f>
        <v>шашлыки</v>
      </c>
      <c r="I3" t="str">
        <f>VLOOKUP(E3,СКУ[],4,FALSE)</f>
        <v>Бедро</v>
      </c>
      <c r="J3" t="str">
        <f>VLOOKUP(E3,СКУ[],7,FALSE)</f>
        <v>1,3-5</v>
      </c>
      <c r="L3">
        <v>132</v>
      </c>
    </row>
    <row r="4" spans="1:12" x14ac:dyDescent="0.3">
      <c r="A4">
        <v>44228</v>
      </c>
      <c r="C4" t="s">
        <v>38</v>
      </c>
      <c r="D4" t="s">
        <v>39</v>
      </c>
      <c r="E4">
        <v>991</v>
      </c>
      <c r="F4" t="s">
        <v>42</v>
      </c>
      <c r="G4" t="str">
        <f>VLOOKUP(E4,СКУ[],5,FALSE)</f>
        <v>охл</v>
      </c>
      <c r="H4" t="str">
        <f>VLOOKUP(E4,СКУ[],6,FALSE)</f>
        <v>разделка</v>
      </c>
      <c r="I4" t="str">
        <f>VLOOKUP(E4,СКУ[],4,FALSE)</f>
        <v>Бедро</v>
      </c>
      <c r="J4" t="str">
        <f>VLOOKUP(E4,СКУ[],7,FALSE)</f>
        <v>1,3-5</v>
      </c>
      <c r="L4">
        <v>342.7</v>
      </c>
    </row>
    <row r="5" spans="1:12" x14ac:dyDescent="0.3">
      <c r="A5">
        <v>44228</v>
      </c>
      <c r="C5" t="s">
        <v>38</v>
      </c>
      <c r="D5" t="s">
        <v>39</v>
      </c>
      <c r="E5">
        <v>992</v>
      </c>
      <c r="F5" t="s">
        <v>43</v>
      </c>
      <c r="G5" t="str">
        <f>VLOOKUP(E5,СКУ[],5,FALSE)</f>
        <v>охл</v>
      </c>
      <c r="H5" t="str">
        <f>VLOOKUP(E5,СКУ[],6,FALSE)</f>
        <v>разделка</v>
      </c>
      <c r="I5" t="str">
        <f>VLOOKUP(E5,СКУ[],4,FALSE)</f>
        <v>Голень</v>
      </c>
      <c r="J5" t="str">
        <f>VLOOKUP(E5,СКУ[],7,FALSE)</f>
        <v>1,3-5</v>
      </c>
      <c r="L5">
        <v>123.60000000000001</v>
      </c>
    </row>
    <row r="6" spans="1:12" x14ac:dyDescent="0.3">
      <c r="A6">
        <v>44228</v>
      </c>
      <c r="C6" t="s">
        <v>38</v>
      </c>
      <c r="D6" t="s">
        <v>39</v>
      </c>
      <c r="E6">
        <v>712</v>
      </c>
      <c r="F6" t="s">
        <v>44</v>
      </c>
      <c r="G6" t="str">
        <f>VLOOKUP(E6,СКУ[],5,FALSE)</f>
        <v>охл</v>
      </c>
      <c r="H6" t="str">
        <f>VLOOKUP(E6,СКУ[],6,FALSE)</f>
        <v>разделка</v>
      </c>
      <c r="I6" t="str">
        <f>VLOOKUP(E6,СКУ[],4,FALSE)</f>
        <v>Голень</v>
      </c>
      <c r="J6" t="str">
        <f>VLOOKUP(E6,СКУ[],7,FALSE)</f>
        <v>1,3-5</v>
      </c>
      <c r="L6">
        <v>164.89999999999998</v>
      </c>
    </row>
    <row r="7" spans="1:12" x14ac:dyDescent="0.3">
      <c r="A7">
        <v>44228</v>
      </c>
      <c r="C7" t="s">
        <v>38</v>
      </c>
      <c r="D7" t="s">
        <v>39</v>
      </c>
      <c r="E7">
        <v>1008</v>
      </c>
      <c r="F7" t="s">
        <v>45</v>
      </c>
      <c r="G7" t="str">
        <f>VLOOKUP(E7,СКУ[],5,FALSE)</f>
        <v>охл</v>
      </c>
      <c r="H7" t="str">
        <f>VLOOKUP(E7,СКУ[],6,FALSE)</f>
        <v>разделка</v>
      </c>
      <c r="I7" t="str">
        <f>VLOOKUP(E7,СКУ[],4,FALSE)</f>
        <v>Головы</v>
      </c>
      <c r="J7" t="str">
        <f>VLOOKUP(E7,СКУ[],7,FALSE)</f>
        <v>1,3-5</v>
      </c>
      <c r="L7">
        <v>15.2</v>
      </c>
    </row>
    <row r="8" spans="1:12" x14ac:dyDescent="0.3">
      <c r="A8">
        <v>44228</v>
      </c>
      <c r="C8" t="s">
        <v>38</v>
      </c>
      <c r="D8" t="s">
        <v>39</v>
      </c>
      <c r="E8">
        <v>994</v>
      </c>
      <c r="F8" t="s">
        <v>46</v>
      </c>
      <c r="G8" t="str">
        <f>VLOOKUP(E8,СКУ[],5,FALSE)</f>
        <v>охл</v>
      </c>
      <c r="H8" t="str">
        <f>VLOOKUP(E8,СКУ[],6,FALSE)</f>
        <v>разделка</v>
      </c>
      <c r="I8" t="str">
        <f>VLOOKUP(E8,СКУ[],4,FALSE)</f>
        <v>Грудка</v>
      </c>
      <c r="J8" t="str">
        <f>VLOOKUP(E8,СКУ[],7,FALSE)</f>
        <v>1,3-5</v>
      </c>
      <c r="L8">
        <v>200</v>
      </c>
    </row>
    <row r="9" spans="1:12" x14ac:dyDescent="0.3">
      <c r="A9">
        <v>44228</v>
      </c>
      <c r="C9" t="s">
        <v>38</v>
      </c>
      <c r="D9" t="s">
        <v>39</v>
      </c>
      <c r="E9">
        <v>1000</v>
      </c>
      <c r="F9" t="s">
        <v>47</v>
      </c>
      <c r="G9" t="str">
        <f>VLOOKUP(E9,СКУ[],5,FALSE)</f>
        <v>охл</v>
      </c>
      <c r="H9" t="str">
        <f>VLOOKUP(E9,СКУ[],6,FALSE)</f>
        <v>субпродукты</v>
      </c>
      <c r="I9" t="str">
        <f>VLOOKUP(E9,СКУ[],4,FALSE)</f>
        <v>Желудок</v>
      </c>
      <c r="J9" t="str">
        <f>VLOOKUP(E9,СКУ[],7,FALSE)</f>
        <v>1,3-5</v>
      </c>
      <c r="L9">
        <v>60.8</v>
      </c>
    </row>
    <row r="10" spans="1:12" x14ac:dyDescent="0.3">
      <c r="A10">
        <v>44228</v>
      </c>
      <c r="C10" t="s">
        <v>38</v>
      </c>
      <c r="D10" t="s">
        <v>39</v>
      </c>
      <c r="E10">
        <v>714</v>
      </c>
      <c r="F10" t="s">
        <v>48</v>
      </c>
      <c r="G10" t="str">
        <f>VLOOKUP(E10,СКУ[],5,FALSE)</f>
        <v>охл</v>
      </c>
      <c r="H10" t="str">
        <f>VLOOKUP(E10,СКУ[],6,FALSE)</f>
        <v>разделка</v>
      </c>
      <c r="I10" t="str">
        <f>VLOOKUP(E10,СКУ[],4,FALSE)</f>
        <v>Крыло</v>
      </c>
      <c r="J10" t="str">
        <f>VLOOKUP(E10,СКУ[],7,FALSE)</f>
        <v>1,3-5</v>
      </c>
      <c r="L10">
        <v>16.2</v>
      </c>
    </row>
    <row r="11" spans="1:12" x14ac:dyDescent="0.3">
      <c r="A11">
        <v>44228</v>
      </c>
      <c r="C11" t="s">
        <v>38</v>
      </c>
      <c r="D11" t="s">
        <v>39</v>
      </c>
      <c r="E11">
        <v>714</v>
      </c>
      <c r="F11" t="s">
        <v>48</v>
      </c>
      <c r="G11" t="str">
        <f>VLOOKUP(E11,СКУ[],5,FALSE)</f>
        <v>охл</v>
      </c>
      <c r="H11" t="str">
        <f>VLOOKUP(E11,СКУ[],6,FALSE)</f>
        <v>разделка</v>
      </c>
      <c r="I11" t="str">
        <f>VLOOKUP(E11,СКУ[],4,FALSE)</f>
        <v>Крыло</v>
      </c>
      <c r="J11" t="str">
        <f>VLOOKUP(E11,СКУ[],7,FALSE)</f>
        <v>1,3-5</v>
      </c>
      <c r="L11">
        <v>272.5</v>
      </c>
    </row>
    <row r="12" spans="1:12" x14ac:dyDescent="0.3">
      <c r="A12">
        <v>44228</v>
      </c>
      <c r="C12" t="s">
        <v>38</v>
      </c>
      <c r="D12" t="s">
        <v>39</v>
      </c>
      <c r="E12">
        <v>1009</v>
      </c>
      <c r="F12" t="s">
        <v>49</v>
      </c>
      <c r="G12" t="str">
        <f>VLOOKUP(E12,СКУ[],5,FALSE)</f>
        <v>охл</v>
      </c>
      <c r="H12" t="str">
        <f>VLOOKUP(E12,СКУ[],6,FALSE)</f>
        <v>субпродукты</v>
      </c>
      <c r="I12" t="str">
        <f>VLOOKUP(E12,СКУ[],4,FALSE)</f>
        <v>Лапы</v>
      </c>
      <c r="J12" t="str">
        <f>VLOOKUP(E12,СКУ[],7,FALSE)</f>
        <v>1,3-5</v>
      </c>
      <c r="L12">
        <v>45</v>
      </c>
    </row>
    <row r="13" spans="1:12" x14ac:dyDescent="0.3">
      <c r="A13">
        <v>44228</v>
      </c>
      <c r="C13" t="s">
        <v>38</v>
      </c>
      <c r="D13" t="s">
        <v>39</v>
      </c>
      <c r="E13">
        <v>1019</v>
      </c>
      <c r="F13" t="s">
        <v>50</v>
      </c>
      <c r="G13" t="str">
        <f>VLOOKUP(E13,СКУ[],5,FALSE)</f>
        <v>охл</v>
      </c>
      <c r="H13" t="str">
        <f>VLOOKUP(E13,СКУ[],6,FALSE)</f>
        <v>маринады</v>
      </c>
      <c r="I13" t="str">
        <f>VLOOKUP(E13,СКУ[],4,FALSE)</f>
        <v>Филе</v>
      </c>
      <c r="J13" t="str">
        <f>VLOOKUP(E13,СКУ[],7,FALSE)</f>
        <v>1,3-5</v>
      </c>
      <c r="L13">
        <v>51</v>
      </c>
    </row>
    <row r="14" spans="1:12" x14ac:dyDescent="0.3">
      <c r="A14">
        <v>44228</v>
      </c>
      <c r="C14" t="s">
        <v>38</v>
      </c>
      <c r="D14" t="s">
        <v>39</v>
      </c>
      <c r="E14">
        <v>1018</v>
      </c>
      <c r="F14" t="s">
        <v>51</v>
      </c>
      <c r="G14" t="str">
        <f>VLOOKUP(E14,СКУ[],5,FALSE)</f>
        <v>охл</v>
      </c>
      <c r="H14" t="str">
        <f>VLOOKUP(E14,СКУ[],6,FALSE)</f>
        <v>маринады</v>
      </c>
      <c r="I14" t="str">
        <f>VLOOKUP(E14,СКУ[],4,FALSE)</f>
        <v>Бедро</v>
      </c>
      <c r="J14" t="str">
        <f>VLOOKUP(E14,СКУ[],7,FALSE)</f>
        <v>1,3-5</v>
      </c>
      <c r="L14">
        <v>14.7</v>
      </c>
    </row>
    <row r="15" spans="1:12" x14ac:dyDescent="0.3">
      <c r="A15">
        <v>44228</v>
      </c>
      <c r="C15" t="s">
        <v>38</v>
      </c>
      <c r="D15" t="s">
        <v>39</v>
      </c>
      <c r="E15">
        <v>1018</v>
      </c>
      <c r="F15" t="s">
        <v>51</v>
      </c>
      <c r="G15" t="str">
        <f>VLOOKUP(E15,СКУ[],5,FALSE)</f>
        <v>охл</v>
      </c>
      <c r="H15" t="str">
        <f>VLOOKUP(E15,СКУ[],6,FALSE)</f>
        <v>маринады</v>
      </c>
      <c r="I15" t="str">
        <f>VLOOKUP(E15,СКУ[],4,FALSE)</f>
        <v>Бедро</v>
      </c>
      <c r="J15" t="str">
        <f>VLOOKUP(E15,СКУ[],7,FALSE)</f>
        <v>1,3-5</v>
      </c>
      <c r="L15">
        <v>120</v>
      </c>
    </row>
    <row r="16" spans="1:12" x14ac:dyDescent="0.3">
      <c r="A16">
        <v>44228</v>
      </c>
      <c r="C16" t="s">
        <v>38</v>
      </c>
      <c r="D16" t="s">
        <v>39</v>
      </c>
      <c r="E16">
        <v>1020</v>
      </c>
      <c r="F16" t="s">
        <v>52</v>
      </c>
      <c r="G16" t="str">
        <f>VLOOKUP(E16,СКУ[],5,FALSE)</f>
        <v>охл</v>
      </c>
      <c r="H16" t="str">
        <f>VLOOKUP(E16,СКУ[],6,FALSE)</f>
        <v>маринады</v>
      </c>
      <c r="I16" t="str">
        <f>VLOOKUP(E16,СКУ[],4,FALSE)</f>
        <v>Чахохбили</v>
      </c>
      <c r="J16" t="str">
        <f>VLOOKUP(E16,СКУ[],7,FALSE)</f>
        <v>1,1-5</v>
      </c>
      <c r="L16">
        <v>12</v>
      </c>
    </row>
    <row r="17" spans="1:12" x14ac:dyDescent="0.3">
      <c r="A17">
        <v>44228</v>
      </c>
      <c r="C17" t="s">
        <v>38</v>
      </c>
      <c r="D17" t="s">
        <v>39</v>
      </c>
      <c r="E17">
        <v>997</v>
      </c>
      <c r="F17" t="s">
        <v>53</v>
      </c>
      <c r="G17" t="str">
        <f>VLOOKUP(E17,СКУ[],5,FALSE)</f>
        <v>охл</v>
      </c>
      <c r="H17" t="str">
        <f>VLOOKUP(E17,СКУ[],6,FALSE)</f>
        <v>разделка</v>
      </c>
      <c r="I17" t="str">
        <f>VLOOKUP(E17,СКУ[],4,FALSE)</f>
        <v>Рагу</v>
      </c>
      <c r="J17" t="str">
        <f>VLOOKUP(E17,СКУ[],7,FALSE)</f>
        <v>0,1-5</v>
      </c>
      <c r="L17">
        <v>1270</v>
      </c>
    </row>
    <row r="18" spans="1:12" x14ac:dyDescent="0.3">
      <c r="A18">
        <v>44228</v>
      </c>
      <c r="C18" t="s">
        <v>38</v>
      </c>
      <c r="D18" t="s">
        <v>39</v>
      </c>
      <c r="E18">
        <v>1002</v>
      </c>
      <c r="F18" t="s">
        <v>54</v>
      </c>
      <c r="G18" t="str">
        <f>VLOOKUP(E18,СКУ[],5,FALSE)</f>
        <v>охл</v>
      </c>
      <c r="H18" t="str">
        <f>VLOOKUP(E18,СКУ[],6,FALSE)</f>
        <v>субпродукты</v>
      </c>
      <c r="I18" t="str">
        <f>VLOOKUP(E18,СКУ[],4,FALSE)</f>
        <v>Печень</v>
      </c>
      <c r="J18" t="str">
        <f>VLOOKUP(E18,СКУ[],7,FALSE)</f>
        <v>1,3-5</v>
      </c>
      <c r="L18">
        <v>589.5</v>
      </c>
    </row>
    <row r="19" spans="1:12" x14ac:dyDescent="0.3">
      <c r="A19">
        <v>44228</v>
      </c>
      <c r="C19" t="s">
        <v>38</v>
      </c>
      <c r="D19" t="s">
        <v>39</v>
      </c>
      <c r="E19">
        <v>732</v>
      </c>
      <c r="F19" t="s">
        <v>55</v>
      </c>
      <c r="G19" t="str">
        <f>VLOOKUP(E19,СКУ[],5,FALSE)</f>
        <v>охл</v>
      </c>
      <c r="H19" t="str">
        <f>VLOOKUP(E19,СКУ[],6,FALSE)</f>
        <v>субпродукты</v>
      </c>
      <c r="I19" t="str">
        <f>VLOOKUP(E19,СКУ[],4,FALSE)</f>
        <v>Печень</v>
      </c>
      <c r="J19" t="str">
        <f>VLOOKUP(E19,СКУ[],7,FALSE)</f>
        <v>1,3-5</v>
      </c>
      <c r="L19">
        <v>48.5</v>
      </c>
    </row>
    <row r="20" spans="1:12" x14ac:dyDescent="0.3">
      <c r="A20">
        <v>44228</v>
      </c>
      <c r="C20" t="s">
        <v>38</v>
      </c>
      <c r="D20" t="s">
        <v>39</v>
      </c>
      <c r="E20">
        <v>996</v>
      </c>
      <c r="F20" t="s">
        <v>56</v>
      </c>
      <c r="G20" t="str">
        <f>VLOOKUP(E20,СКУ[],5,FALSE)</f>
        <v>охл</v>
      </c>
      <c r="H20" t="str">
        <f>VLOOKUP(E20,СКУ[],6,FALSE)</f>
        <v>разделка</v>
      </c>
      <c r="I20" t="str">
        <f>VLOOKUP(E20,СКУ[],4,FALSE)</f>
        <v>Полутушка</v>
      </c>
      <c r="J20" t="str">
        <f>VLOOKUP(E20,СКУ[],7,FALSE)</f>
        <v>1,7-5</v>
      </c>
      <c r="L20">
        <v>1845</v>
      </c>
    </row>
    <row r="21" spans="1:12" x14ac:dyDescent="0.3">
      <c r="A21">
        <v>44228</v>
      </c>
      <c r="C21" t="s">
        <v>38</v>
      </c>
      <c r="D21" t="s">
        <v>39</v>
      </c>
      <c r="E21">
        <v>720</v>
      </c>
      <c r="F21" t="s">
        <v>57</v>
      </c>
      <c r="G21" t="str">
        <f>VLOOKUP(E21,СКУ[],5,FALSE)</f>
        <v>охл</v>
      </c>
      <c r="H21" t="str">
        <f>VLOOKUP(E21,СКУ[],6,FALSE)</f>
        <v>разделка</v>
      </c>
      <c r="I21" t="str">
        <f>VLOOKUP(E21,СКУ[],4,FALSE)</f>
        <v>Полутушка</v>
      </c>
      <c r="J21" t="str">
        <f>VLOOKUP(E21,СКУ[],7,FALSE)</f>
        <v>1,7-5</v>
      </c>
      <c r="L21">
        <v>310</v>
      </c>
    </row>
    <row r="22" spans="1:12" x14ac:dyDescent="0.3">
      <c r="A22">
        <v>44228</v>
      </c>
      <c r="C22" t="s">
        <v>38</v>
      </c>
      <c r="D22" t="s">
        <v>39</v>
      </c>
      <c r="E22">
        <v>1003</v>
      </c>
      <c r="F22" t="s">
        <v>58</v>
      </c>
      <c r="G22" t="str">
        <f>VLOOKUP(E22,СКУ[],5,FALSE)</f>
        <v>охл</v>
      </c>
      <c r="H22" t="str">
        <f>VLOOKUP(E22,СКУ[],6,FALSE)</f>
        <v>субпродукты</v>
      </c>
      <c r="I22" t="str">
        <f>VLOOKUP(E22,СКУ[],4,FALSE)</f>
        <v>Сердце</v>
      </c>
      <c r="J22" t="str">
        <f>VLOOKUP(E22,СКУ[],7,FALSE)</f>
        <v>1,3-5</v>
      </c>
      <c r="L22">
        <v>427</v>
      </c>
    </row>
    <row r="23" spans="1:12" x14ac:dyDescent="0.3">
      <c r="A23">
        <v>44228</v>
      </c>
      <c r="C23" t="s">
        <v>38</v>
      </c>
      <c r="D23" t="s">
        <v>39</v>
      </c>
      <c r="E23">
        <v>734</v>
      </c>
      <c r="F23" t="s">
        <v>59</v>
      </c>
      <c r="G23" t="str">
        <f>VLOOKUP(E23,СКУ[],5,FALSE)</f>
        <v>охл</v>
      </c>
      <c r="H23" t="str">
        <f>VLOOKUP(E23,СКУ[],6,FALSE)</f>
        <v>субпродукты</v>
      </c>
      <c r="I23" t="str">
        <f>VLOOKUP(E23,СКУ[],4,FALSE)</f>
        <v>Сердце</v>
      </c>
      <c r="J23" t="str">
        <f>VLOOKUP(E23,СКУ[],7,FALSE)</f>
        <v>1,3-5</v>
      </c>
      <c r="L23">
        <v>524</v>
      </c>
    </row>
    <row r="24" spans="1:12" x14ac:dyDescent="0.3">
      <c r="A24">
        <v>44228</v>
      </c>
      <c r="C24" t="s">
        <v>38</v>
      </c>
      <c r="D24" t="s">
        <v>39</v>
      </c>
      <c r="E24">
        <v>1007</v>
      </c>
      <c r="F24" t="s">
        <v>60</v>
      </c>
      <c r="G24" t="str">
        <f>VLOOKUP(E24,СКУ[],5,FALSE)</f>
        <v>охл</v>
      </c>
      <c r="H24" t="str">
        <f>VLOOKUP(E24,СКУ[],6,FALSE)</f>
        <v>разделка</v>
      </c>
      <c r="I24" t="str">
        <f>VLOOKUP(E24,СКУ[],4,FALSE)</f>
        <v>Спинка</v>
      </c>
      <c r="J24" t="str">
        <f>VLOOKUP(E24,СКУ[],7,FALSE)</f>
        <v>1,3-5</v>
      </c>
      <c r="L24">
        <v>30</v>
      </c>
    </row>
    <row r="25" spans="1:12" x14ac:dyDescent="0.3">
      <c r="A25">
        <v>44228</v>
      </c>
      <c r="C25" t="s">
        <v>38</v>
      </c>
      <c r="D25" t="s">
        <v>39</v>
      </c>
      <c r="E25">
        <v>998</v>
      </c>
      <c r="F25" t="s">
        <v>61</v>
      </c>
      <c r="G25" t="str">
        <f>VLOOKUP(E25,СКУ[],5,FALSE)</f>
        <v>охл</v>
      </c>
      <c r="H25" t="str">
        <f>VLOOKUP(E25,СКУ[],6,FALSE)</f>
        <v>разделка</v>
      </c>
      <c r="I25" t="str">
        <f>VLOOKUP(E25,СКУ[],4,FALSE)</f>
        <v>Филе</v>
      </c>
      <c r="J25" t="str">
        <f>VLOOKUP(E25,СКУ[],7,FALSE)</f>
        <v>1,3-5</v>
      </c>
      <c r="L25">
        <v>976</v>
      </c>
    </row>
    <row r="26" spans="1:12" x14ac:dyDescent="0.3">
      <c r="A26">
        <v>44228</v>
      </c>
      <c r="C26" t="s">
        <v>38</v>
      </c>
      <c r="D26" t="s">
        <v>39</v>
      </c>
      <c r="E26">
        <v>987</v>
      </c>
      <c r="F26" t="s">
        <v>62</v>
      </c>
      <c r="G26" t="str">
        <f>VLOOKUP(E26,СКУ[],5,FALSE)</f>
        <v>охл</v>
      </c>
      <c r="H26" t="str">
        <f>VLOOKUP(E26,СКУ[],6,FALSE)</f>
        <v>тушка</v>
      </c>
      <c r="I26" t="str">
        <f>VLOOKUP(E26,СКУ[],4,FALSE)</f>
        <v>ЦБ</v>
      </c>
      <c r="J26" t="str">
        <f>VLOOKUP(E26,СКУ[],7,FALSE)</f>
        <v>1,3-1,8</v>
      </c>
      <c r="L26">
        <v>21</v>
      </c>
    </row>
    <row r="27" spans="1:12" x14ac:dyDescent="0.3">
      <c r="A27">
        <v>44228</v>
      </c>
      <c r="C27" t="s">
        <v>38</v>
      </c>
      <c r="D27" t="s">
        <v>39</v>
      </c>
      <c r="E27">
        <v>701</v>
      </c>
      <c r="F27" t="s">
        <v>63</v>
      </c>
      <c r="G27" t="str">
        <f>VLOOKUP(E27,СКУ[],5,FALSE)</f>
        <v>охл</v>
      </c>
      <c r="H27" t="str">
        <f>VLOOKUP(E27,СКУ[],6,FALSE)</f>
        <v>тушка</v>
      </c>
      <c r="I27" t="str">
        <f>VLOOKUP(E27,СКУ[],4,FALSE)</f>
        <v>ЦБ</v>
      </c>
      <c r="J27" t="str">
        <f>VLOOKUP(E27,СКУ[],7,FALSE)</f>
        <v>1,3-1,6</v>
      </c>
      <c r="L27">
        <v>49.5</v>
      </c>
    </row>
    <row r="28" spans="1:12" x14ac:dyDescent="0.3">
      <c r="A28">
        <v>44228</v>
      </c>
      <c r="C28" t="s">
        <v>38</v>
      </c>
      <c r="D28" t="s">
        <v>39</v>
      </c>
      <c r="E28">
        <v>958</v>
      </c>
      <c r="F28" t="s">
        <v>64</v>
      </c>
      <c r="G28" t="str">
        <f>VLOOKUP(E28,СКУ[],5,FALSE)</f>
        <v>охл</v>
      </c>
      <c r="H28" t="str">
        <f>VLOOKUP(E28,СКУ[],6,FALSE)</f>
        <v>маринады</v>
      </c>
      <c r="I28" t="str">
        <f>VLOOKUP(E28,СКУ[],4,FALSE)</f>
        <v>ЦБ</v>
      </c>
      <c r="J28" t="str">
        <f>VLOOKUP(E28,СКУ[],7,FALSE)</f>
        <v>1,3-1,6</v>
      </c>
      <c r="L28">
        <v>280.8</v>
      </c>
    </row>
    <row r="29" spans="1:12" x14ac:dyDescent="0.3">
      <c r="A29">
        <v>44228</v>
      </c>
      <c r="C29" t="s">
        <v>38</v>
      </c>
      <c r="D29" t="s">
        <v>39</v>
      </c>
      <c r="E29">
        <v>1038</v>
      </c>
      <c r="F29" t="s">
        <v>65</v>
      </c>
      <c r="G29" t="str">
        <f>VLOOKUP(E29,СКУ[],5,FALSE)</f>
        <v>охл</v>
      </c>
      <c r="H29" t="str">
        <f>VLOOKUP(E29,СКУ[],6,FALSE)</f>
        <v>маринады</v>
      </c>
      <c r="I29" t="str">
        <f>VLOOKUP(E29,СКУ[],4,FALSE)</f>
        <v>ЦБ</v>
      </c>
      <c r="J29" t="str">
        <f>VLOOKUP(E29,СКУ[],7,FALSE)</f>
        <v>1,3-1,6</v>
      </c>
      <c r="L29">
        <v>202</v>
      </c>
    </row>
    <row r="30" spans="1:12" x14ac:dyDescent="0.3">
      <c r="A30">
        <v>44228</v>
      </c>
      <c r="C30" t="s">
        <v>38</v>
      </c>
      <c r="D30" t="s">
        <v>39</v>
      </c>
      <c r="E30">
        <v>1010</v>
      </c>
      <c r="F30" t="s">
        <v>66</v>
      </c>
      <c r="G30" t="str">
        <f>VLOOKUP(E30,СКУ[],5,FALSE)</f>
        <v>охл</v>
      </c>
      <c r="H30" t="str">
        <f>VLOOKUP(E30,СКУ[],6,FALSE)</f>
        <v>маринады</v>
      </c>
      <c r="I30" t="str">
        <f>VLOOKUP(E30,СКУ[],4,FALSE)</f>
        <v>Табак</v>
      </c>
      <c r="J30" t="str">
        <f>VLOOKUP(E30,СКУ[],7,FALSE)</f>
        <v>1-1,3</v>
      </c>
      <c r="L30">
        <v>605</v>
      </c>
    </row>
    <row r="31" spans="1:12" x14ac:dyDescent="0.3">
      <c r="A31">
        <v>44228</v>
      </c>
      <c r="C31" t="s">
        <v>38</v>
      </c>
      <c r="D31" t="s">
        <v>39</v>
      </c>
      <c r="E31">
        <v>156</v>
      </c>
      <c r="F31" t="s">
        <v>67</v>
      </c>
      <c r="G31" t="str">
        <f>VLOOKUP(E31,СКУ[],5,FALSE)</f>
        <v>охл</v>
      </c>
      <c r="H31" t="str">
        <f>VLOOKUP(E31,СКУ[],6,FALSE)</f>
        <v>разделка</v>
      </c>
      <c r="I31" t="str">
        <f>VLOOKUP(E31,СКУ[],4,FALSE)</f>
        <v>Табак</v>
      </c>
      <c r="J31" t="str">
        <f>VLOOKUP(E31,СКУ[],7,FALSE)</f>
        <v>1-1,3</v>
      </c>
      <c r="L31">
        <v>549</v>
      </c>
    </row>
    <row r="32" spans="1:12" x14ac:dyDescent="0.3">
      <c r="A32">
        <v>44228</v>
      </c>
      <c r="C32" t="s">
        <v>38</v>
      </c>
      <c r="D32" t="s">
        <v>39</v>
      </c>
      <c r="E32">
        <v>717</v>
      </c>
      <c r="F32" t="s">
        <v>93</v>
      </c>
      <c r="G32" t="str">
        <f>VLOOKUP(E32,СКУ[],5,FALSE)</f>
        <v>охл</v>
      </c>
      <c r="H32" t="str">
        <f>VLOOKUP(E32,СКУ[],6,FALSE)</f>
        <v>разделка</v>
      </c>
      <c r="I32" t="str">
        <f>VLOOKUP(E32,СКУ[],4,FALSE)</f>
        <v>Четвертина</v>
      </c>
      <c r="J32" t="str">
        <f>VLOOKUP(E32,СКУ[],7,FALSE)</f>
        <v>1,3-5</v>
      </c>
      <c r="L32">
        <v>30.4</v>
      </c>
    </row>
    <row r="33" spans="1:12" x14ac:dyDescent="0.3">
      <c r="A33">
        <v>44228</v>
      </c>
      <c r="C33" t="s">
        <v>38</v>
      </c>
      <c r="D33" t="s">
        <v>39</v>
      </c>
      <c r="E33">
        <v>716</v>
      </c>
      <c r="F33" t="s">
        <v>69</v>
      </c>
      <c r="G33" t="str">
        <f>VLOOKUP(E33,СКУ[],5,FALSE)</f>
        <v>охл</v>
      </c>
      <c r="H33" t="str">
        <f>VLOOKUP(E33,СКУ[],6,FALSE)</f>
        <v>разделка</v>
      </c>
      <c r="I33" t="str">
        <f>VLOOKUP(E33,СКУ[],4,FALSE)</f>
        <v>Четвертина</v>
      </c>
      <c r="J33" t="str">
        <f>VLOOKUP(E33,СКУ[],7,FALSE)</f>
        <v>1,3-5</v>
      </c>
      <c r="L33">
        <v>24.6</v>
      </c>
    </row>
    <row r="34" spans="1:12" x14ac:dyDescent="0.3">
      <c r="A34">
        <v>44228</v>
      </c>
      <c r="C34" t="s">
        <v>38</v>
      </c>
      <c r="D34" t="s">
        <v>39</v>
      </c>
      <c r="E34">
        <v>1004</v>
      </c>
      <c r="F34" t="s">
        <v>70</v>
      </c>
      <c r="G34" t="str">
        <f>VLOOKUP(E34,СКУ[],5,FALSE)</f>
        <v>охл</v>
      </c>
      <c r="H34" t="str">
        <f>VLOOKUP(E34,СКУ[],6,FALSE)</f>
        <v>разделка</v>
      </c>
      <c r="I34" t="str">
        <f>VLOOKUP(E34,СКУ[],4,FALSE)</f>
        <v>Шея</v>
      </c>
      <c r="J34" t="str">
        <f>VLOOKUP(E34,СКУ[],7,FALSE)</f>
        <v>1,3-5</v>
      </c>
      <c r="L34">
        <v>8.6</v>
      </c>
    </row>
    <row r="35" spans="1:12" x14ac:dyDescent="0.3">
      <c r="A35">
        <v>44228</v>
      </c>
      <c r="C35" t="s">
        <v>38</v>
      </c>
      <c r="D35" t="s">
        <v>39</v>
      </c>
      <c r="E35">
        <v>710</v>
      </c>
      <c r="F35" t="s">
        <v>71</v>
      </c>
      <c r="G35" t="str">
        <f>VLOOKUP(E35,СКУ[],5,FALSE)</f>
        <v>охл</v>
      </c>
      <c r="H35" t="str">
        <f>VLOOKUP(E35,СКУ[],6,FALSE)</f>
        <v>разделка</v>
      </c>
      <c r="I35" t="str">
        <f>VLOOKUP(E35,СКУ[],4,FALSE)</f>
        <v>Бедро</v>
      </c>
      <c r="J35" t="str">
        <f>VLOOKUP(E35,СКУ[],7,FALSE)</f>
        <v>1,3-5</v>
      </c>
      <c r="L35">
        <v>266.2</v>
      </c>
    </row>
    <row r="36" spans="1:12" x14ac:dyDescent="0.3">
      <c r="A36">
        <v>44228</v>
      </c>
      <c r="C36" t="s">
        <v>38</v>
      </c>
      <c r="D36" t="s">
        <v>39</v>
      </c>
      <c r="E36">
        <v>718</v>
      </c>
      <c r="F36" t="s">
        <v>72</v>
      </c>
      <c r="G36" t="str">
        <f>VLOOKUP(E36,СКУ[],5,FALSE)</f>
        <v>охл</v>
      </c>
      <c r="H36" t="str">
        <f>VLOOKUP(E36,СКУ[],6,FALSE)</f>
        <v>разделка</v>
      </c>
      <c r="I36" t="str">
        <f>VLOOKUP(E36,СКУ[],4,FALSE)</f>
        <v>Филе</v>
      </c>
      <c r="J36" t="str">
        <f>VLOOKUP(E36,СКУ[],7,FALSE)</f>
        <v>1,3-5</v>
      </c>
      <c r="L36">
        <v>8.1</v>
      </c>
    </row>
    <row r="37" spans="1:12" x14ac:dyDescent="0.3">
      <c r="A37">
        <v>44228</v>
      </c>
      <c r="C37" t="s">
        <v>73</v>
      </c>
      <c r="D37" t="s">
        <v>39</v>
      </c>
      <c r="E37">
        <v>711</v>
      </c>
      <c r="F37" t="s">
        <v>74</v>
      </c>
      <c r="G37" t="str">
        <f>VLOOKUP(E37,СКУ[],5,FALSE)</f>
        <v>охл</v>
      </c>
      <c r="H37" t="str">
        <f>VLOOKUP(E37,СКУ[],6,FALSE)</f>
        <v>разделка</v>
      </c>
      <c r="I37" t="str">
        <f>VLOOKUP(E37,СКУ[],4,FALSE)</f>
        <v>Бедро</v>
      </c>
      <c r="J37" t="str">
        <f>VLOOKUP(E37,СКУ[],7,FALSE)</f>
        <v>1,3-5</v>
      </c>
      <c r="L37">
        <v>181.5</v>
      </c>
    </row>
    <row r="38" spans="1:12" x14ac:dyDescent="0.3">
      <c r="A38">
        <v>44228</v>
      </c>
      <c r="C38" t="s">
        <v>73</v>
      </c>
      <c r="D38" t="s">
        <v>39</v>
      </c>
      <c r="E38">
        <v>710</v>
      </c>
      <c r="F38" t="s">
        <v>71</v>
      </c>
      <c r="G38" t="str">
        <f>VLOOKUP(E38,СКУ[],5,FALSE)</f>
        <v>охл</v>
      </c>
      <c r="H38" t="str">
        <f>VLOOKUP(E38,СКУ[],6,FALSE)</f>
        <v>разделка</v>
      </c>
      <c r="I38" t="str">
        <f>VLOOKUP(E38,СКУ[],4,FALSE)</f>
        <v>Бедро</v>
      </c>
      <c r="J38" t="str">
        <f>VLOOKUP(E38,СКУ[],7,FALSE)</f>
        <v>1,3-5</v>
      </c>
      <c r="L38">
        <v>1644</v>
      </c>
    </row>
    <row r="39" spans="1:12" x14ac:dyDescent="0.3">
      <c r="A39">
        <v>44228</v>
      </c>
      <c r="C39" t="s">
        <v>73</v>
      </c>
      <c r="D39" t="s">
        <v>39</v>
      </c>
      <c r="E39">
        <v>713</v>
      </c>
      <c r="F39" t="s">
        <v>75</v>
      </c>
      <c r="G39" t="str">
        <f>VLOOKUP(E39,СКУ[],5,FALSE)</f>
        <v>охл</v>
      </c>
      <c r="H39" t="str">
        <f>VLOOKUP(E39,СКУ[],6,FALSE)</f>
        <v>разделка</v>
      </c>
      <c r="I39" t="str">
        <f>VLOOKUP(E39,СКУ[],4,FALSE)</f>
        <v>Голень</v>
      </c>
      <c r="J39" t="str">
        <f>VLOOKUP(E39,СКУ[],7,FALSE)</f>
        <v>1,3-5</v>
      </c>
      <c r="L39">
        <v>372</v>
      </c>
    </row>
    <row r="40" spans="1:12" x14ac:dyDescent="0.3">
      <c r="A40">
        <v>44228</v>
      </c>
      <c r="C40" t="s">
        <v>73</v>
      </c>
      <c r="D40" t="s">
        <v>39</v>
      </c>
      <c r="E40">
        <v>712</v>
      </c>
      <c r="F40" t="s">
        <v>44</v>
      </c>
      <c r="G40" t="str">
        <f>VLOOKUP(E40,СКУ[],5,FALSE)</f>
        <v>охл</v>
      </c>
      <c r="H40" t="str">
        <f>VLOOKUP(E40,СКУ[],6,FALSE)</f>
        <v>разделка</v>
      </c>
      <c r="I40" t="str">
        <f>VLOOKUP(E40,СКУ[],4,FALSE)</f>
        <v>Голень</v>
      </c>
      <c r="J40" t="str">
        <f>VLOOKUP(E40,СКУ[],7,FALSE)</f>
        <v>1,3-5</v>
      </c>
      <c r="L40">
        <v>27</v>
      </c>
    </row>
    <row r="41" spans="1:12" x14ac:dyDescent="0.3">
      <c r="A41">
        <v>44228</v>
      </c>
      <c r="C41" t="s">
        <v>73</v>
      </c>
      <c r="D41" t="s">
        <v>39</v>
      </c>
      <c r="E41">
        <v>739</v>
      </c>
      <c r="F41" t="s">
        <v>76</v>
      </c>
      <c r="G41" t="str">
        <f>VLOOKUP(E41,СКУ[],5,FALSE)</f>
        <v>охл</v>
      </c>
      <c r="H41" t="str">
        <f>VLOOKUP(E41,СКУ[],6,FALSE)</f>
        <v>разделка</v>
      </c>
      <c r="I41" t="str">
        <f>VLOOKUP(E41,СКУ[],4,FALSE)</f>
        <v>Головы</v>
      </c>
      <c r="J41" t="str">
        <f>VLOOKUP(E41,СКУ[],7,FALSE)</f>
        <v>1,3-5</v>
      </c>
      <c r="L41">
        <v>51</v>
      </c>
    </row>
    <row r="42" spans="1:12" x14ac:dyDescent="0.3">
      <c r="A42">
        <v>44228</v>
      </c>
      <c r="C42" t="s">
        <v>73</v>
      </c>
      <c r="D42" t="s">
        <v>39</v>
      </c>
      <c r="E42">
        <v>731</v>
      </c>
      <c r="F42" t="s">
        <v>77</v>
      </c>
      <c r="G42" t="str">
        <f>VLOOKUP(E42,СКУ[],5,FALSE)</f>
        <v>охл</v>
      </c>
      <c r="H42" t="str">
        <f>VLOOKUP(E42,СКУ[],6,FALSE)</f>
        <v>субпродукты</v>
      </c>
      <c r="I42" t="str">
        <f>VLOOKUP(E42,СКУ[],4,FALSE)</f>
        <v>Желудок</v>
      </c>
      <c r="J42" t="str">
        <f>VLOOKUP(E42,СКУ[],7,FALSE)</f>
        <v>1,3-5</v>
      </c>
      <c r="L42">
        <v>14.7</v>
      </c>
    </row>
    <row r="43" spans="1:12" x14ac:dyDescent="0.3">
      <c r="A43">
        <v>44228</v>
      </c>
      <c r="C43" t="s">
        <v>73</v>
      </c>
      <c r="D43" t="s">
        <v>39</v>
      </c>
      <c r="E43">
        <v>730</v>
      </c>
      <c r="F43" t="s">
        <v>78</v>
      </c>
      <c r="G43" t="str">
        <f>VLOOKUP(E43,СКУ[],5,FALSE)</f>
        <v>охл</v>
      </c>
      <c r="H43" t="str">
        <f>VLOOKUP(E43,СКУ[],6,FALSE)</f>
        <v>субпродукты</v>
      </c>
      <c r="I43" t="str">
        <f>VLOOKUP(E43,СКУ[],4,FALSE)</f>
        <v>Желудок</v>
      </c>
      <c r="J43" t="str">
        <f>VLOOKUP(E43,СКУ[],7,FALSE)</f>
        <v>1,3-5</v>
      </c>
      <c r="L43">
        <v>51</v>
      </c>
    </row>
    <row r="44" spans="1:12" x14ac:dyDescent="0.3">
      <c r="A44">
        <v>44228</v>
      </c>
      <c r="C44" t="s">
        <v>73</v>
      </c>
      <c r="D44" t="s">
        <v>39</v>
      </c>
      <c r="E44">
        <v>715</v>
      </c>
      <c r="F44" t="s">
        <v>79</v>
      </c>
      <c r="G44" t="str">
        <f>VLOOKUP(E44,СКУ[],5,FALSE)</f>
        <v>охл</v>
      </c>
      <c r="H44" t="str">
        <f>VLOOKUP(E44,СКУ[],6,FALSE)</f>
        <v>разделка</v>
      </c>
      <c r="I44" t="str">
        <f>VLOOKUP(E44,СКУ[],4,FALSE)</f>
        <v>Крыло</v>
      </c>
      <c r="J44" t="str">
        <f>VLOOKUP(E44,СКУ[],7,FALSE)</f>
        <v>1,3-5</v>
      </c>
      <c r="L44">
        <v>10.4</v>
      </c>
    </row>
    <row r="45" spans="1:12" x14ac:dyDescent="0.3">
      <c r="A45">
        <v>44228</v>
      </c>
      <c r="C45" t="s">
        <v>73</v>
      </c>
      <c r="D45" t="s">
        <v>39</v>
      </c>
      <c r="E45">
        <v>714</v>
      </c>
      <c r="F45" t="s">
        <v>48</v>
      </c>
      <c r="G45" t="str">
        <f>VLOOKUP(E45,СКУ[],5,FALSE)</f>
        <v>охл</v>
      </c>
      <c r="H45" t="str">
        <f>VLOOKUP(E45,СКУ[],6,FALSE)</f>
        <v>разделка</v>
      </c>
      <c r="I45" t="str">
        <f>VLOOKUP(E45,СКУ[],4,FALSE)</f>
        <v>Крыло</v>
      </c>
      <c r="J45" t="str">
        <f>VLOOKUP(E45,СКУ[],7,FALSE)</f>
        <v>1,3-5</v>
      </c>
      <c r="L45">
        <v>420</v>
      </c>
    </row>
    <row r="46" spans="1:12" x14ac:dyDescent="0.3">
      <c r="A46">
        <v>44228</v>
      </c>
      <c r="C46" t="s">
        <v>73</v>
      </c>
      <c r="D46" t="s">
        <v>39</v>
      </c>
      <c r="E46">
        <v>952</v>
      </c>
      <c r="F46" t="s">
        <v>80</v>
      </c>
      <c r="G46" t="str">
        <f>VLOOKUP(E46,СКУ[],5,FALSE)</f>
        <v>охл</v>
      </c>
      <c r="H46" t="str">
        <f>VLOOKUP(E46,СКУ[],6,FALSE)</f>
        <v>маринады</v>
      </c>
      <c r="I46" t="str">
        <f>VLOOKUP(E46,СКУ[],4,FALSE)</f>
        <v>Голень</v>
      </c>
      <c r="J46" t="str">
        <f>VLOOKUP(E46,СКУ[],7,FALSE)</f>
        <v>1,3-5</v>
      </c>
      <c r="L46">
        <v>8.6999999999999993</v>
      </c>
    </row>
    <row r="47" spans="1:12" x14ac:dyDescent="0.3">
      <c r="A47">
        <v>44228</v>
      </c>
      <c r="C47" t="s">
        <v>73</v>
      </c>
      <c r="D47" t="s">
        <v>39</v>
      </c>
      <c r="E47">
        <v>953</v>
      </c>
      <c r="F47" t="s">
        <v>81</v>
      </c>
      <c r="G47" t="str">
        <f>VLOOKUP(E47,СКУ[],5,FALSE)</f>
        <v>охл</v>
      </c>
      <c r="H47" t="str">
        <f>VLOOKUP(E47,СКУ[],6,FALSE)</f>
        <v>маринады</v>
      </c>
      <c r="I47" t="str">
        <f>VLOOKUP(E47,СКУ[],4,FALSE)</f>
        <v>Бедро</v>
      </c>
      <c r="J47" t="str">
        <f>VLOOKUP(E47,СКУ[],7,FALSE)</f>
        <v>1,3-5</v>
      </c>
      <c r="L47">
        <v>976</v>
      </c>
    </row>
    <row r="48" spans="1:12" x14ac:dyDescent="0.3">
      <c r="A48">
        <v>44228</v>
      </c>
      <c r="C48" t="s">
        <v>73</v>
      </c>
      <c r="D48" t="s">
        <v>39</v>
      </c>
      <c r="E48">
        <v>204</v>
      </c>
      <c r="F48" t="s">
        <v>82</v>
      </c>
      <c r="G48" t="str">
        <f>VLOOKUP(E48,СКУ[],5,FALSE)</f>
        <v>охл</v>
      </c>
      <c r="H48" t="str">
        <f>VLOOKUP(E48,СКУ[],6,FALSE)</f>
        <v>маринады</v>
      </c>
      <c r="I48" t="str">
        <f>VLOOKUP(E48,СКУ[],4,FALSE)</f>
        <v>Крыло</v>
      </c>
      <c r="J48" t="str">
        <f>VLOOKUP(E48,СКУ[],7,FALSE)</f>
        <v>1,3-5</v>
      </c>
      <c r="L48">
        <v>103</v>
      </c>
    </row>
    <row r="49" spans="1:12" x14ac:dyDescent="0.3">
      <c r="A49">
        <v>44228</v>
      </c>
      <c r="C49" t="s">
        <v>73</v>
      </c>
      <c r="D49" t="s">
        <v>39</v>
      </c>
      <c r="E49">
        <v>733</v>
      </c>
      <c r="F49" t="s">
        <v>83</v>
      </c>
      <c r="G49" t="str">
        <f>VLOOKUP(E49,СКУ[],5,FALSE)</f>
        <v>охл</v>
      </c>
      <c r="H49" t="str">
        <f>VLOOKUP(E49,СКУ[],6,FALSE)</f>
        <v>субпродукты</v>
      </c>
      <c r="I49" t="str">
        <f>VLOOKUP(E49,СКУ[],4,FALSE)</f>
        <v>Печень</v>
      </c>
      <c r="J49" t="str">
        <f>VLOOKUP(E49,СКУ[],7,FALSE)</f>
        <v>1,3-5</v>
      </c>
      <c r="L49">
        <v>130.80000000000001</v>
      </c>
    </row>
    <row r="50" spans="1:12" x14ac:dyDescent="0.3">
      <c r="A50">
        <v>44228</v>
      </c>
      <c r="C50" t="s">
        <v>73</v>
      </c>
      <c r="D50" t="s">
        <v>39</v>
      </c>
      <c r="E50">
        <v>732</v>
      </c>
      <c r="F50" t="s">
        <v>55</v>
      </c>
      <c r="G50" t="str">
        <f>VLOOKUP(E50,СКУ[],5,FALSE)</f>
        <v>охл</v>
      </c>
      <c r="H50" t="str">
        <f>VLOOKUP(E50,СКУ[],6,FALSE)</f>
        <v>субпродукты</v>
      </c>
      <c r="I50" t="str">
        <f>VLOOKUP(E50,СКУ[],4,FALSE)</f>
        <v>Печень</v>
      </c>
      <c r="J50" t="str">
        <f>VLOOKUP(E50,СКУ[],7,FALSE)</f>
        <v>1,3-5</v>
      </c>
      <c r="L50">
        <v>183.4</v>
      </c>
    </row>
    <row r="51" spans="1:12" x14ac:dyDescent="0.3">
      <c r="A51">
        <v>44228</v>
      </c>
      <c r="C51" t="s">
        <v>73</v>
      </c>
      <c r="D51" t="s">
        <v>39</v>
      </c>
      <c r="E51">
        <v>956</v>
      </c>
      <c r="F51" t="s">
        <v>84</v>
      </c>
      <c r="G51" t="str">
        <f>VLOOKUP(E51,СКУ[],5,FALSE)</f>
        <v>охл</v>
      </c>
      <c r="H51" t="str">
        <f>VLOOKUP(E51,СКУ[],6,FALSE)</f>
        <v>маринады</v>
      </c>
      <c r="I51" t="str">
        <f>VLOOKUP(E51,СКУ[],4,FALSE)</f>
        <v>Полутушка</v>
      </c>
      <c r="J51" t="str">
        <f>VLOOKUP(E51,СКУ[],7,FALSE)</f>
        <v>1,7-5</v>
      </c>
      <c r="L51">
        <v>103</v>
      </c>
    </row>
    <row r="52" spans="1:12" x14ac:dyDescent="0.3">
      <c r="A52">
        <v>44228</v>
      </c>
      <c r="C52" t="s">
        <v>73</v>
      </c>
      <c r="D52" t="s">
        <v>39</v>
      </c>
      <c r="E52">
        <v>735</v>
      </c>
      <c r="F52" t="s">
        <v>85</v>
      </c>
      <c r="G52" t="str">
        <f>VLOOKUP(E52,СКУ[],5,FALSE)</f>
        <v>охл</v>
      </c>
      <c r="H52" t="str">
        <f>VLOOKUP(E52,СКУ[],6,FALSE)</f>
        <v>субпродукты</v>
      </c>
      <c r="I52" t="str">
        <f>VLOOKUP(E52,СКУ[],4,FALSE)</f>
        <v>Сердце</v>
      </c>
      <c r="J52" t="str">
        <f>VLOOKUP(E52,СКУ[],7,FALSE)</f>
        <v>1,3-5</v>
      </c>
      <c r="L52">
        <v>117</v>
      </c>
    </row>
    <row r="53" spans="1:12" x14ac:dyDescent="0.3">
      <c r="A53">
        <v>44228</v>
      </c>
      <c r="C53" t="s">
        <v>73</v>
      </c>
      <c r="D53" t="s">
        <v>39</v>
      </c>
      <c r="E53">
        <v>734</v>
      </c>
      <c r="F53" t="s">
        <v>59</v>
      </c>
      <c r="G53" t="str">
        <f>VLOOKUP(E53,СКУ[],5,FALSE)</f>
        <v>охл</v>
      </c>
      <c r="H53" t="str">
        <f>VLOOKUP(E53,СКУ[],6,FALSE)</f>
        <v>субпродукты</v>
      </c>
      <c r="I53" t="str">
        <f>VLOOKUP(E53,СКУ[],4,FALSE)</f>
        <v>Сердце</v>
      </c>
      <c r="J53" t="str">
        <f>VLOOKUP(E53,СКУ[],7,FALSE)</f>
        <v>1,3-5</v>
      </c>
      <c r="L53">
        <v>58.199999999999996</v>
      </c>
    </row>
    <row r="54" spans="1:12" x14ac:dyDescent="0.3">
      <c r="A54">
        <v>44228</v>
      </c>
      <c r="C54" t="s">
        <v>73</v>
      </c>
      <c r="D54" t="s">
        <v>39</v>
      </c>
      <c r="E54">
        <v>719</v>
      </c>
      <c r="F54" t="s">
        <v>86</v>
      </c>
      <c r="G54" t="str">
        <f>VLOOKUP(E54,СКУ[],5,FALSE)</f>
        <v>охл</v>
      </c>
      <c r="H54" t="str">
        <f>VLOOKUP(E54,СКУ[],6,FALSE)</f>
        <v>разделка</v>
      </c>
      <c r="I54" t="str">
        <f>VLOOKUP(E54,СКУ[],4,FALSE)</f>
        <v>Филе</v>
      </c>
      <c r="J54" t="str">
        <f>VLOOKUP(E54,СКУ[],7,FALSE)</f>
        <v>1,3-5</v>
      </c>
      <c r="L54">
        <v>36.900000000000006</v>
      </c>
    </row>
    <row r="55" spans="1:12" x14ac:dyDescent="0.3">
      <c r="A55">
        <v>44228</v>
      </c>
      <c r="C55" t="s">
        <v>73</v>
      </c>
      <c r="D55" t="s">
        <v>39</v>
      </c>
      <c r="E55">
        <v>718</v>
      </c>
      <c r="F55" t="s">
        <v>72</v>
      </c>
      <c r="G55" t="str">
        <f>VLOOKUP(E55,СКУ[],5,FALSE)</f>
        <v>охл</v>
      </c>
      <c r="H55" t="str">
        <f>VLOOKUP(E55,СКУ[],6,FALSE)</f>
        <v>разделка</v>
      </c>
      <c r="I55" t="str">
        <f>VLOOKUP(E55,СКУ[],4,FALSE)</f>
        <v>Филе</v>
      </c>
      <c r="J55" t="str">
        <f>VLOOKUP(E55,СКУ[],7,FALSE)</f>
        <v>1,3-5</v>
      </c>
      <c r="L55">
        <v>35.700000000000003</v>
      </c>
    </row>
    <row r="56" spans="1:12" x14ac:dyDescent="0.3">
      <c r="A56">
        <v>44228</v>
      </c>
      <c r="C56" t="s">
        <v>73</v>
      </c>
      <c r="D56" t="s">
        <v>39</v>
      </c>
      <c r="E56">
        <v>702</v>
      </c>
      <c r="F56" t="s">
        <v>87</v>
      </c>
      <c r="G56" t="str">
        <f>VLOOKUP(E56,СКУ[],5,FALSE)</f>
        <v>охл</v>
      </c>
      <c r="H56" t="str">
        <f>VLOOKUP(E56,СКУ[],6,FALSE)</f>
        <v>тушка</v>
      </c>
      <c r="I56" t="str">
        <f>VLOOKUP(E56,СКУ[],4,FALSE)</f>
        <v>ЦБ</v>
      </c>
      <c r="J56" t="str">
        <f>VLOOKUP(E56,СКУ[],7,FALSE)</f>
        <v>1,3-1,8</v>
      </c>
      <c r="L56">
        <v>7.6</v>
      </c>
    </row>
    <row r="57" spans="1:12" x14ac:dyDescent="0.3">
      <c r="A57">
        <v>44228</v>
      </c>
      <c r="C57" t="s">
        <v>73</v>
      </c>
      <c r="D57" t="s">
        <v>39</v>
      </c>
      <c r="E57">
        <v>701</v>
      </c>
      <c r="F57" t="s">
        <v>63</v>
      </c>
      <c r="G57" t="str">
        <f>VLOOKUP(E57,СКУ[],5,FALSE)</f>
        <v>охл</v>
      </c>
      <c r="H57" t="str">
        <f>VLOOKUP(E57,СКУ[],6,FALSE)</f>
        <v>тушка</v>
      </c>
      <c r="I57" t="str">
        <f>VLOOKUP(E57,СКУ[],4,FALSE)</f>
        <v>ЦБ</v>
      </c>
      <c r="J57" t="str">
        <f>VLOOKUP(E57,СКУ[],7,FALSE)</f>
        <v>1,3-1,6</v>
      </c>
      <c r="L57">
        <v>520</v>
      </c>
    </row>
    <row r="58" spans="1:12" x14ac:dyDescent="0.3">
      <c r="A58">
        <v>44228</v>
      </c>
      <c r="C58" t="s">
        <v>73</v>
      </c>
      <c r="D58" t="s">
        <v>39</v>
      </c>
      <c r="E58">
        <v>1070</v>
      </c>
      <c r="F58" t="s">
        <v>88</v>
      </c>
      <c r="G58" t="str">
        <f>VLOOKUP(E58,СКУ[],5,FALSE)</f>
        <v>охл</v>
      </c>
      <c r="H58" t="str">
        <f>VLOOKUP(E58,СКУ[],6,FALSE)</f>
        <v>разделка</v>
      </c>
      <c r="I58" t="str">
        <f>VLOOKUP(E58,СКУ[],4,FALSE)</f>
        <v>Табак</v>
      </c>
      <c r="J58" t="str">
        <f>VLOOKUP(E58,СКУ[],7,FALSE)</f>
        <v>1-1,3</v>
      </c>
      <c r="L58">
        <v>50</v>
      </c>
    </row>
    <row r="59" spans="1:12" x14ac:dyDescent="0.3">
      <c r="A59">
        <v>44228</v>
      </c>
      <c r="C59" t="s">
        <v>73</v>
      </c>
      <c r="D59" t="s">
        <v>39</v>
      </c>
      <c r="E59">
        <v>958</v>
      </c>
      <c r="F59" t="s">
        <v>64</v>
      </c>
      <c r="G59" t="str">
        <f>VLOOKUP(E59,СКУ[],5,FALSE)</f>
        <v>охл</v>
      </c>
      <c r="H59" t="str">
        <f>VLOOKUP(E59,СКУ[],6,FALSE)</f>
        <v>маринады</v>
      </c>
      <c r="I59" t="str">
        <f>VLOOKUP(E59,СКУ[],4,FALSE)</f>
        <v>ЦБ</v>
      </c>
      <c r="J59" t="str">
        <f>VLOOKUP(E59,СКУ[],7,FALSE)</f>
        <v>1,3-1,6</v>
      </c>
      <c r="L59">
        <v>30.599999999999998</v>
      </c>
    </row>
    <row r="60" spans="1:12" x14ac:dyDescent="0.3">
      <c r="A60">
        <v>44228</v>
      </c>
      <c r="C60" t="s">
        <v>73</v>
      </c>
      <c r="D60" t="s">
        <v>39</v>
      </c>
      <c r="E60">
        <v>744</v>
      </c>
      <c r="F60" t="s">
        <v>89</v>
      </c>
      <c r="G60" t="str">
        <f>VLOOKUP(E60,СКУ[],5,FALSE)</f>
        <v>охл</v>
      </c>
      <c r="H60" t="str">
        <f>VLOOKUP(E60,СКУ[],6,FALSE)</f>
        <v>разделка</v>
      </c>
      <c r="I60" t="str">
        <f>VLOOKUP(E60,СКУ[],4,FALSE)</f>
        <v>Шея</v>
      </c>
      <c r="J60" t="str">
        <f>VLOOKUP(E60,СКУ[],7,FALSE)</f>
        <v>1,3-5</v>
      </c>
      <c r="L60">
        <v>30.599999999999998</v>
      </c>
    </row>
    <row r="61" spans="1:12" x14ac:dyDescent="0.3">
      <c r="A61">
        <v>44228</v>
      </c>
      <c r="C61" t="s">
        <v>90</v>
      </c>
      <c r="D61" t="s">
        <v>39</v>
      </c>
      <c r="E61">
        <v>1064</v>
      </c>
      <c r="F61" t="s">
        <v>40</v>
      </c>
      <c r="G61" t="str">
        <f>VLOOKUP(E61,СКУ[],5,FALSE)</f>
        <v>охл</v>
      </c>
      <c r="H61" t="str">
        <f>VLOOKUP(E61,СКУ[],6,FALSE)</f>
        <v>маринады</v>
      </c>
      <c r="I61" t="str">
        <f>VLOOKUP(E61,СКУ[],4,FALSE)</f>
        <v>Бедро</v>
      </c>
      <c r="J61" t="str">
        <f>VLOOKUP(E61,СКУ[],7,FALSE)</f>
        <v>1,3-5</v>
      </c>
      <c r="L61">
        <v>36.799999999999997</v>
      </c>
    </row>
    <row r="62" spans="1:12" x14ac:dyDescent="0.3">
      <c r="A62">
        <v>44228</v>
      </c>
      <c r="C62" t="s">
        <v>90</v>
      </c>
      <c r="D62" t="s">
        <v>39</v>
      </c>
      <c r="E62">
        <v>711</v>
      </c>
      <c r="F62" t="s">
        <v>74</v>
      </c>
      <c r="G62" t="str">
        <f>VLOOKUP(E62,СКУ[],5,FALSE)</f>
        <v>охл</v>
      </c>
      <c r="H62" t="str">
        <f>VLOOKUP(E62,СКУ[],6,FALSE)</f>
        <v>разделка</v>
      </c>
      <c r="I62" t="str">
        <f>VLOOKUP(E62,СКУ[],4,FALSE)</f>
        <v>Бедро</v>
      </c>
      <c r="J62" t="str">
        <f>VLOOKUP(E62,СКУ[],7,FALSE)</f>
        <v>1,3-5</v>
      </c>
      <c r="L62">
        <v>37.200000000000003</v>
      </c>
    </row>
    <row r="63" spans="1:12" x14ac:dyDescent="0.3">
      <c r="A63">
        <v>44228</v>
      </c>
      <c r="C63" t="s">
        <v>90</v>
      </c>
      <c r="D63" t="s">
        <v>39</v>
      </c>
      <c r="E63">
        <v>713</v>
      </c>
      <c r="F63" t="s">
        <v>75</v>
      </c>
      <c r="G63" t="str">
        <f>VLOOKUP(E63,СКУ[],5,FALSE)</f>
        <v>охл</v>
      </c>
      <c r="H63" t="str">
        <f>VLOOKUP(E63,СКУ[],6,FALSE)</f>
        <v>разделка</v>
      </c>
      <c r="I63" t="str">
        <f>VLOOKUP(E63,СКУ[],4,FALSE)</f>
        <v>Голень</v>
      </c>
      <c r="J63" t="str">
        <f>VLOOKUP(E63,СКУ[],7,FALSE)</f>
        <v>1,3-5</v>
      </c>
      <c r="L63">
        <v>16.2</v>
      </c>
    </row>
    <row r="64" spans="1:12" x14ac:dyDescent="0.3">
      <c r="A64">
        <v>44228</v>
      </c>
      <c r="C64" t="s">
        <v>90</v>
      </c>
      <c r="D64" t="s">
        <v>39</v>
      </c>
      <c r="E64">
        <v>739</v>
      </c>
      <c r="F64" t="s">
        <v>76</v>
      </c>
      <c r="G64" t="str">
        <f>VLOOKUP(E64,СКУ[],5,FALSE)</f>
        <v>охл</v>
      </c>
      <c r="H64" t="str">
        <f>VLOOKUP(E64,СКУ[],6,FALSE)</f>
        <v>разделка</v>
      </c>
      <c r="I64" t="str">
        <f>VLOOKUP(E64,СКУ[],4,FALSE)</f>
        <v>Головы</v>
      </c>
      <c r="J64" t="str">
        <f>VLOOKUP(E64,СКУ[],7,FALSE)</f>
        <v>1,3-5</v>
      </c>
      <c r="L64">
        <v>201</v>
      </c>
    </row>
    <row r="65" spans="1:12" x14ac:dyDescent="0.3">
      <c r="A65">
        <v>44228</v>
      </c>
      <c r="C65" t="s">
        <v>90</v>
      </c>
      <c r="D65" t="s">
        <v>39</v>
      </c>
      <c r="E65">
        <v>731</v>
      </c>
      <c r="F65" t="s">
        <v>77</v>
      </c>
      <c r="G65" t="str">
        <f>VLOOKUP(E65,СКУ[],5,FALSE)</f>
        <v>охл</v>
      </c>
      <c r="H65" t="str">
        <f>VLOOKUP(E65,СКУ[],6,FALSE)</f>
        <v>субпродукты</v>
      </c>
      <c r="I65" t="str">
        <f>VLOOKUP(E65,СКУ[],4,FALSE)</f>
        <v>Желудок</v>
      </c>
      <c r="J65" t="str">
        <f>VLOOKUP(E65,СКУ[],7,FALSE)</f>
        <v>1,3-5</v>
      </c>
      <c r="L65">
        <v>130.80000000000001</v>
      </c>
    </row>
    <row r="66" spans="1:12" x14ac:dyDescent="0.3">
      <c r="A66">
        <v>44228</v>
      </c>
      <c r="C66" t="s">
        <v>90</v>
      </c>
      <c r="D66" t="s">
        <v>39</v>
      </c>
      <c r="E66">
        <v>715</v>
      </c>
      <c r="F66" t="s">
        <v>79</v>
      </c>
      <c r="G66" t="str">
        <f>VLOOKUP(E66,СКУ[],5,FALSE)</f>
        <v>охл</v>
      </c>
      <c r="H66" t="str">
        <f>VLOOKUP(E66,СКУ[],6,FALSE)</f>
        <v>разделка</v>
      </c>
      <c r="I66" t="str">
        <f>VLOOKUP(E66,СКУ[],4,FALSE)</f>
        <v>Крыло</v>
      </c>
      <c r="J66" t="str">
        <f>VLOOKUP(E66,СКУ[],7,FALSE)</f>
        <v>1,3-5</v>
      </c>
      <c r="L66">
        <v>33.900000000000006</v>
      </c>
    </row>
    <row r="67" spans="1:12" x14ac:dyDescent="0.3">
      <c r="A67">
        <v>44228</v>
      </c>
      <c r="C67" t="s">
        <v>90</v>
      </c>
      <c r="D67" t="s">
        <v>39</v>
      </c>
      <c r="E67">
        <v>737</v>
      </c>
      <c r="F67" t="s">
        <v>91</v>
      </c>
      <c r="G67" t="str">
        <f>VLOOKUP(E67,СКУ[],5,FALSE)</f>
        <v>охл</v>
      </c>
      <c r="H67" t="str">
        <f>VLOOKUP(E67,СКУ[],6,FALSE)</f>
        <v>субпродукты</v>
      </c>
      <c r="I67" t="str">
        <f>VLOOKUP(E67,СКУ[],4,FALSE)</f>
        <v>Лапы</v>
      </c>
      <c r="J67" t="str">
        <f>VLOOKUP(E67,СКУ[],7,FALSE)</f>
        <v>1,3-5</v>
      </c>
      <c r="L67">
        <v>36</v>
      </c>
    </row>
    <row r="68" spans="1:12" x14ac:dyDescent="0.3">
      <c r="A68">
        <v>44228</v>
      </c>
      <c r="C68" t="s">
        <v>90</v>
      </c>
      <c r="D68" t="s">
        <v>39</v>
      </c>
      <c r="E68">
        <v>952</v>
      </c>
      <c r="F68" t="s">
        <v>80</v>
      </c>
      <c r="G68" t="str">
        <f>VLOOKUP(E68,СКУ[],5,FALSE)</f>
        <v>охл</v>
      </c>
      <c r="H68" t="str">
        <f>VLOOKUP(E68,СКУ[],6,FALSE)</f>
        <v>маринады</v>
      </c>
      <c r="I68" t="str">
        <f>VLOOKUP(E68,СКУ[],4,FALSE)</f>
        <v>Голень</v>
      </c>
      <c r="J68" t="str">
        <f>VLOOKUP(E68,СКУ[],7,FALSE)</f>
        <v>1,3-5</v>
      </c>
      <c r="L68">
        <v>14.7</v>
      </c>
    </row>
    <row r="69" spans="1:12" x14ac:dyDescent="0.3">
      <c r="A69">
        <v>44228</v>
      </c>
      <c r="C69" t="s">
        <v>90</v>
      </c>
      <c r="D69" t="s">
        <v>39</v>
      </c>
      <c r="E69">
        <v>953</v>
      </c>
      <c r="F69" t="s">
        <v>81</v>
      </c>
      <c r="G69" t="str">
        <f>VLOOKUP(E69,СКУ[],5,FALSE)</f>
        <v>охл</v>
      </c>
      <c r="H69" t="str">
        <f>VLOOKUP(E69,СКУ[],6,FALSE)</f>
        <v>маринады</v>
      </c>
      <c r="I69" t="str">
        <f>VLOOKUP(E69,СКУ[],4,FALSE)</f>
        <v>Бедро</v>
      </c>
      <c r="J69" t="str">
        <f>VLOOKUP(E69,СКУ[],7,FALSE)</f>
        <v>1,3-5</v>
      </c>
      <c r="L69">
        <v>102</v>
      </c>
    </row>
    <row r="70" spans="1:12" x14ac:dyDescent="0.3">
      <c r="A70">
        <v>44228</v>
      </c>
      <c r="C70" t="s">
        <v>90</v>
      </c>
      <c r="D70" t="s">
        <v>39</v>
      </c>
      <c r="E70">
        <v>951</v>
      </c>
      <c r="F70" t="s">
        <v>92</v>
      </c>
      <c r="G70" t="str">
        <f>VLOOKUP(E70,СКУ[],5,FALSE)</f>
        <v>охл</v>
      </c>
      <c r="H70" t="str">
        <f>VLOOKUP(E70,СКУ[],6,FALSE)</f>
        <v>маринады</v>
      </c>
      <c r="I70" t="str">
        <f>VLOOKUP(E70,СКУ[],4,FALSE)</f>
        <v>Крыло</v>
      </c>
      <c r="J70" t="str">
        <f>VLOOKUP(E70,СКУ[],7,FALSE)</f>
        <v>1,3-5</v>
      </c>
      <c r="L70">
        <v>37.799999999999997</v>
      </c>
    </row>
    <row r="71" spans="1:12" x14ac:dyDescent="0.3">
      <c r="A71">
        <v>44228</v>
      </c>
      <c r="C71" t="s">
        <v>90</v>
      </c>
      <c r="D71" t="s">
        <v>39</v>
      </c>
      <c r="E71">
        <v>733</v>
      </c>
      <c r="F71" t="s">
        <v>83</v>
      </c>
      <c r="G71" t="str">
        <f>VLOOKUP(E71,СКУ[],5,FALSE)</f>
        <v>охл</v>
      </c>
      <c r="H71" t="str">
        <f>VLOOKUP(E71,СКУ[],6,FALSE)</f>
        <v>субпродукты</v>
      </c>
      <c r="I71" t="str">
        <f>VLOOKUP(E71,СКУ[],4,FALSE)</f>
        <v>Печень</v>
      </c>
      <c r="J71" t="str">
        <f>VLOOKUP(E71,СКУ[],7,FALSE)</f>
        <v>1,3-5</v>
      </c>
      <c r="L71">
        <v>2500.0039999999999</v>
      </c>
    </row>
    <row r="72" spans="1:12" x14ac:dyDescent="0.3">
      <c r="A72">
        <v>44228</v>
      </c>
      <c r="C72" t="s">
        <v>90</v>
      </c>
      <c r="D72" t="s">
        <v>39</v>
      </c>
      <c r="E72">
        <v>735</v>
      </c>
      <c r="F72" t="s">
        <v>85</v>
      </c>
      <c r="G72" t="str">
        <f>VLOOKUP(E72,СКУ[],5,FALSE)</f>
        <v>охл</v>
      </c>
      <c r="H72" t="str">
        <f>VLOOKUP(E72,СКУ[],6,FALSE)</f>
        <v>субпродукты</v>
      </c>
      <c r="I72" t="str">
        <f>VLOOKUP(E72,СКУ[],4,FALSE)</f>
        <v>Сердце</v>
      </c>
      <c r="J72" t="str">
        <f>VLOOKUP(E72,СКУ[],7,FALSE)</f>
        <v>1,3-5</v>
      </c>
      <c r="L72">
        <v>500</v>
      </c>
    </row>
    <row r="73" spans="1:12" x14ac:dyDescent="0.3">
      <c r="A73">
        <v>44228</v>
      </c>
      <c r="C73" t="s">
        <v>90</v>
      </c>
      <c r="D73" t="s">
        <v>39</v>
      </c>
      <c r="E73">
        <v>719</v>
      </c>
      <c r="F73" t="s">
        <v>86</v>
      </c>
      <c r="G73" t="str">
        <f>VLOOKUP(E73,СКУ[],5,FALSE)</f>
        <v>охл</v>
      </c>
      <c r="H73" t="str">
        <f>VLOOKUP(E73,СКУ[],6,FALSE)</f>
        <v>разделка</v>
      </c>
      <c r="I73" t="str">
        <f>VLOOKUP(E73,СКУ[],4,FALSE)</f>
        <v>Филе</v>
      </c>
      <c r="J73" t="str">
        <f>VLOOKUP(E73,СКУ[],7,FALSE)</f>
        <v>1,3-5</v>
      </c>
      <c r="L73">
        <v>18499.993999999999</v>
      </c>
    </row>
    <row r="74" spans="1:12" x14ac:dyDescent="0.3">
      <c r="A74">
        <v>44228</v>
      </c>
      <c r="C74" t="s">
        <v>90</v>
      </c>
      <c r="D74" t="s">
        <v>39</v>
      </c>
      <c r="E74">
        <v>702</v>
      </c>
      <c r="F74" t="s">
        <v>87</v>
      </c>
      <c r="G74" t="str">
        <f>VLOOKUP(E74,СКУ[],5,FALSE)</f>
        <v>охл</v>
      </c>
      <c r="H74" t="str">
        <f>VLOOKUP(E74,СКУ[],6,FALSE)</f>
        <v>тушка</v>
      </c>
      <c r="I74" t="str">
        <f>VLOOKUP(E74,СКУ[],4,FALSE)</f>
        <v>ЦБ</v>
      </c>
      <c r="J74" t="str">
        <f>VLOOKUP(E74,СКУ[],7,FALSE)</f>
        <v>1,3-1,8</v>
      </c>
      <c r="L74">
        <v>12</v>
      </c>
    </row>
    <row r="75" spans="1:12" x14ac:dyDescent="0.3">
      <c r="A75">
        <v>44228</v>
      </c>
      <c r="C75" t="s">
        <v>90</v>
      </c>
      <c r="D75" t="s">
        <v>39</v>
      </c>
      <c r="E75">
        <v>717</v>
      </c>
      <c r="F75" t="s">
        <v>93</v>
      </c>
      <c r="G75" t="str">
        <f>VLOOKUP(E75,СКУ[],5,FALSE)</f>
        <v>охл</v>
      </c>
      <c r="H75" t="str">
        <f>VLOOKUP(E75,СКУ[],6,FALSE)</f>
        <v>разделка</v>
      </c>
      <c r="I75" t="str">
        <f>VLOOKUP(E75,СКУ[],4,FALSE)</f>
        <v>Четвертина</v>
      </c>
      <c r="J75" t="str">
        <f>VLOOKUP(E75,СКУ[],7,FALSE)</f>
        <v>1,3-5</v>
      </c>
      <c r="L75">
        <v>248.9</v>
      </c>
    </row>
    <row r="76" spans="1:12" x14ac:dyDescent="0.3">
      <c r="A76">
        <v>44228</v>
      </c>
      <c r="C76" t="s">
        <v>90</v>
      </c>
      <c r="D76" t="s">
        <v>39</v>
      </c>
      <c r="E76">
        <v>744</v>
      </c>
      <c r="F76" t="s">
        <v>89</v>
      </c>
      <c r="G76" t="str">
        <f>VLOOKUP(E76,СКУ[],5,FALSE)</f>
        <v>охл</v>
      </c>
      <c r="H76" t="str">
        <f>VLOOKUP(E76,СКУ[],6,FALSE)</f>
        <v>разделка</v>
      </c>
      <c r="I76" t="str">
        <f>VLOOKUP(E76,СКУ[],4,FALSE)</f>
        <v>Шея</v>
      </c>
      <c r="J76" t="str">
        <f>VLOOKUP(E76,СКУ[],7,FALSE)</f>
        <v>1,3-5</v>
      </c>
      <c r="L76">
        <v>130</v>
      </c>
    </row>
    <row r="77" spans="1:12" x14ac:dyDescent="0.3">
      <c r="A77">
        <v>44228</v>
      </c>
      <c r="C77" t="s">
        <v>94</v>
      </c>
      <c r="D77" t="s">
        <v>39</v>
      </c>
      <c r="E77">
        <v>991</v>
      </c>
      <c r="F77" t="s">
        <v>42</v>
      </c>
      <c r="G77" t="str">
        <f>VLOOKUP(E77,СКУ[],5,FALSE)</f>
        <v>охл</v>
      </c>
      <c r="H77" t="str">
        <f>VLOOKUP(E77,СКУ[],6,FALSE)</f>
        <v>разделка</v>
      </c>
      <c r="I77" t="str">
        <f>VLOOKUP(E77,СКУ[],4,FALSE)</f>
        <v>Бедро</v>
      </c>
      <c r="J77" t="str">
        <f>VLOOKUP(E77,СКУ[],7,FALSE)</f>
        <v>1,3-5</v>
      </c>
      <c r="L77">
        <v>135.30000000000001</v>
      </c>
    </row>
    <row r="78" spans="1:12" x14ac:dyDescent="0.3">
      <c r="A78">
        <v>44228</v>
      </c>
      <c r="C78" t="s">
        <v>94</v>
      </c>
      <c r="D78" t="s">
        <v>39</v>
      </c>
      <c r="E78">
        <v>992</v>
      </c>
      <c r="F78" t="s">
        <v>43</v>
      </c>
      <c r="G78" t="str">
        <f>VLOOKUP(E78,СКУ[],5,FALSE)</f>
        <v>охл</v>
      </c>
      <c r="H78" t="str">
        <f>VLOOKUP(E78,СКУ[],6,FALSE)</f>
        <v>разделка</v>
      </c>
      <c r="I78" t="str">
        <f>VLOOKUP(E78,СКУ[],4,FALSE)</f>
        <v>Голень</v>
      </c>
      <c r="J78" t="str">
        <f>VLOOKUP(E78,СКУ[],7,FALSE)</f>
        <v>1,3-5</v>
      </c>
      <c r="L78">
        <v>59.5</v>
      </c>
    </row>
    <row r="79" spans="1:12" x14ac:dyDescent="0.3">
      <c r="A79">
        <v>44228</v>
      </c>
      <c r="C79" t="s">
        <v>94</v>
      </c>
      <c r="D79" t="s">
        <v>39</v>
      </c>
      <c r="E79">
        <v>1008</v>
      </c>
      <c r="F79" t="s">
        <v>45</v>
      </c>
      <c r="G79" t="str">
        <f>VLOOKUP(E79,СКУ[],5,FALSE)</f>
        <v>охл</v>
      </c>
      <c r="H79" t="str">
        <f>VLOOKUP(E79,СКУ[],6,FALSE)</f>
        <v>разделка</v>
      </c>
      <c r="I79" t="str">
        <f>VLOOKUP(E79,СКУ[],4,FALSE)</f>
        <v>Головы</v>
      </c>
      <c r="J79" t="str">
        <f>VLOOKUP(E79,СКУ[],7,FALSE)</f>
        <v>1,3-5</v>
      </c>
      <c r="L79">
        <v>65</v>
      </c>
    </row>
    <row r="80" spans="1:12" x14ac:dyDescent="0.3">
      <c r="A80">
        <v>44228</v>
      </c>
      <c r="C80" t="s">
        <v>94</v>
      </c>
      <c r="D80" t="s">
        <v>39</v>
      </c>
      <c r="E80">
        <v>994</v>
      </c>
      <c r="F80" t="s">
        <v>46</v>
      </c>
      <c r="G80" t="str">
        <f>VLOOKUP(E80,СКУ[],5,FALSE)</f>
        <v>охл</v>
      </c>
      <c r="H80" t="str">
        <f>VLOOKUP(E80,СКУ[],6,FALSE)</f>
        <v>разделка</v>
      </c>
      <c r="I80" t="str">
        <f>VLOOKUP(E80,СКУ[],4,FALSE)</f>
        <v>Грудка</v>
      </c>
      <c r="J80" t="str">
        <f>VLOOKUP(E80,СКУ[],7,FALSE)</f>
        <v>1,3-5</v>
      </c>
      <c r="L80">
        <v>136.4</v>
      </c>
    </row>
    <row r="81" spans="1:12" x14ac:dyDescent="0.3">
      <c r="A81">
        <v>44228</v>
      </c>
      <c r="C81" t="s">
        <v>94</v>
      </c>
      <c r="D81" t="s">
        <v>39</v>
      </c>
      <c r="E81">
        <v>1000</v>
      </c>
      <c r="F81" t="s">
        <v>47</v>
      </c>
      <c r="G81" t="str">
        <f>VLOOKUP(E81,СКУ[],5,FALSE)</f>
        <v>охл</v>
      </c>
      <c r="H81" t="str">
        <f>VLOOKUP(E81,СКУ[],6,FALSE)</f>
        <v>субпродукты</v>
      </c>
      <c r="I81" t="str">
        <f>VLOOKUP(E81,СКУ[],4,FALSE)</f>
        <v>Желудок</v>
      </c>
      <c r="J81" t="str">
        <f>VLOOKUP(E81,СКУ[],7,FALSE)</f>
        <v>1,3-5</v>
      </c>
      <c r="L81">
        <v>10.199999999999999</v>
      </c>
    </row>
    <row r="82" spans="1:12" x14ac:dyDescent="0.3">
      <c r="A82">
        <v>44228</v>
      </c>
      <c r="C82" t="s">
        <v>94</v>
      </c>
      <c r="D82" t="s">
        <v>39</v>
      </c>
      <c r="E82">
        <v>143</v>
      </c>
      <c r="F82" t="s">
        <v>151</v>
      </c>
      <c r="G82" t="str">
        <f>VLOOKUP(E82,СКУ[],5,FALSE)</f>
        <v>зам</v>
      </c>
      <c r="H82" t="str">
        <f>VLOOKUP(E82,СКУ[],6,FALSE)</f>
        <v>разделка</v>
      </c>
      <c r="I82" t="str">
        <f>VLOOKUP(E82,СКУ[],4,FALSE)</f>
        <v>Крыло</v>
      </c>
      <c r="J82" t="str">
        <f>VLOOKUP(E82,СКУ[],7,FALSE)</f>
        <v>1,3-5</v>
      </c>
      <c r="L82">
        <v>20.399999999999999</v>
      </c>
    </row>
    <row r="83" spans="1:12" x14ac:dyDescent="0.3">
      <c r="A83">
        <v>44228</v>
      </c>
      <c r="C83" t="s">
        <v>94</v>
      </c>
      <c r="D83" t="s">
        <v>39</v>
      </c>
      <c r="E83">
        <v>1009</v>
      </c>
      <c r="F83" t="s">
        <v>49</v>
      </c>
      <c r="G83" t="str">
        <f>VLOOKUP(E83,СКУ[],5,FALSE)</f>
        <v>охл</v>
      </c>
      <c r="H83" t="str">
        <f>VLOOKUP(E83,СКУ[],6,FALSE)</f>
        <v>субпродукты</v>
      </c>
      <c r="I83" t="str">
        <f>VLOOKUP(E83,СКУ[],4,FALSE)</f>
        <v>Лапы</v>
      </c>
      <c r="J83" t="str">
        <f>VLOOKUP(E83,СКУ[],7,FALSE)</f>
        <v>1,3-5</v>
      </c>
      <c r="L83">
        <v>10.3</v>
      </c>
    </row>
    <row r="84" spans="1:12" x14ac:dyDescent="0.3">
      <c r="A84">
        <v>44228</v>
      </c>
      <c r="C84" t="s">
        <v>94</v>
      </c>
      <c r="D84" t="s">
        <v>39</v>
      </c>
      <c r="E84">
        <v>1017</v>
      </c>
      <c r="F84" t="s">
        <v>96</v>
      </c>
      <c r="G84" t="str">
        <f>VLOOKUP(E84,СКУ[],5,FALSE)</f>
        <v>охл</v>
      </c>
      <c r="H84" t="str">
        <f>VLOOKUP(E84,СКУ[],6,FALSE)</f>
        <v>маринады</v>
      </c>
      <c r="I84" t="str">
        <f>VLOOKUP(E84,СКУ[],4,FALSE)</f>
        <v>Голень</v>
      </c>
      <c r="J84" t="str">
        <f>VLOOKUP(E84,СКУ[],7,FALSE)</f>
        <v>1,3-5</v>
      </c>
      <c r="L84">
        <v>74.400000000000006</v>
      </c>
    </row>
    <row r="85" spans="1:12" x14ac:dyDescent="0.3">
      <c r="A85">
        <v>44228</v>
      </c>
      <c r="C85" t="s">
        <v>94</v>
      </c>
      <c r="D85" t="s">
        <v>39</v>
      </c>
      <c r="E85">
        <v>1019</v>
      </c>
      <c r="F85" t="s">
        <v>50</v>
      </c>
      <c r="G85" t="str">
        <f>VLOOKUP(E85,СКУ[],5,FALSE)</f>
        <v>охл</v>
      </c>
      <c r="H85" t="str">
        <f>VLOOKUP(E85,СКУ[],6,FALSE)</f>
        <v>маринады</v>
      </c>
      <c r="I85" t="str">
        <f>VLOOKUP(E85,СКУ[],4,FALSE)</f>
        <v>Филе</v>
      </c>
      <c r="J85" t="str">
        <f>VLOOKUP(E85,СКУ[],7,FALSE)</f>
        <v>1,3-5</v>
      </c>
      <c r="L85">
        <v>37.200000000000003</v>
      </c>
    </row>
    <row r="86" spans="1:12" x14ac:dyDescent="0.3">
      <c r="A86">
        <v>44228</v>
      </c>
      <c r="C86" t="s">
        <v>94</v>
      </c>
      <c r="D86" t="s">
        <v>39</v>
      </c>
      <c r="E86">
        <v>1018</v>
      </c>
      <c r="F86" t="s">
        <v>51</v>
      </c>
      <c r="G86" t="str">
        <f>VLOOKUP(E86,СКУ[],5,FALSE)</f>
        <v>охл</v>
      </c>
      <c r="H86" t="str">
        <f>VLOOKUP(E86,СКУ[],6,FALSE)</f>
        <v>маринады</v>
      </c>
      <c r="I86" t="str">
        <f>VLOOKUP(E86,СКУ[],4,FALSE)</f>
        <v>Бедро</v>
      </c>
      <c r="J86" t="str">
        <f>VLOOKUP(E86,СКУ[],7,FALSE)</f>
        <v>1,3-5</v>
      </c>
      <c r="L86">
        <v>308.2</v>
      </c>
    </row>
    <row r="87" spans="1:12" x14ac:dyDescent="0.3">
      <c r="A87">
        <v>44228</v>
      </c>
      <c r="C87" t="s">
        <v>94</v>
      </c>
      <c r="D87" t="s">
        <v>39</v>
      </c>
      <c r="E87">
        <v>204</v>
      </c>
      <c r="F87" t="s">
        <v>82</v>
      </c>
      <c r="G87" t="str">
        <f>VLOOKUP(E87,СКУ[],5,FALSE)</f>
        <v>охл</v>
      </c>
      <c r="H87" t="str">
        <f>VLOOKUP(E87,СКУ[],6,FALSE)</f>
        <v>маринады</v>
      </c>
      <c r="I87" t="str">
        <f>VLOOKUP(E87,СКУ[],4,FALSE)</f>
        <v>Крыло</v>
      </c>
      <c r="J87" t="str">
        <f>VLOOKUP(E87,СКУ[],7,FALSE)</f>
        <v>1,3-5</v>
      </c>
      <c r="L87">
        <v>67.800000000000011</v>
      </c>
    </row>
    <row r="88" spans="1:12" x14ac:dyDescent="0.3">
      <c r="A88">
        <v>44228</v>
      </c>
      <c r="C88" t="s">
        <v>94</v>
      </c>
      <c r="D88" t="s">
        <v>39</v>
      </c>
      <c r="E88">
        <v>1020</v>
      </c>
      <c r="F88" t="s">
        <v>52</v>
      </c>
      <c r="G88" t="str">
        <f>VLOOKUP(E88,СКУ[],5,FALSE)</f>
        <v>охл</v>
      </c>
      <c r="H88" t="str">
        <f>VLOOKUP(E88,СКУ[],6,FALSE)</f>
        <v>маринады</v>
      </c>
      <c r="I88" t="str">
        <f>VLOOKUP(E88,СКУ[],4,FALSE)</f>
        <v>Чахохбили</v>
      </c>
      <c r="J88" t="str">
        <f>VLOOKUP(E88,СКУ[],7,FALSE)</f>
        <v>1,1-5</v>
      </c>
      <c r="L88">
        <v>63</v>
      </c>
    </row>
    <row r="89" spans="1:12" x14ac:dyDescent="0.3">
      <c r="A89">
        <v>44228</v>
      </c>
      <c r="C89" t="s">
        <v>94</v>
      </c>
      <c r="D89" t="s">
        <v>39</v>
      </c>
      <c r="E89">
        <v>997</v>
      </c>
      <c r="F89" t="s">
        <v>53</v>
      </c>
      <c r="G89" t="str">
        <f>VLOOKUP(E89,СКУ[],5,FALSE)</f>
        <v>охл</v>
      </c>
      <c r="H89" t="str">
        <f>VLOOKUP(E89,СКУ[],6,FALSE)</f>
        <v>разделка</v>
      </c>
      <c r="I89" t="str">
        <f>VLOOKUP(E89,СКУ[],4,FALSE)</f>
        <v>Рагу</v>
      </c>
      <c r="J89" t="str">
        <f>VLOOKUP(E89,СКУ[],7,FALSE)</f>
        <v>0,1-5</v>
      </c>
      <c r="L89">
        <v>239.4</v>
      </c>
    </row>
    <row r="90" spans="1:12" x14ac:dyDescent="0.3">
      <c r="A90">
        <v>44228</v>
      </c>
      <c r="C90" t="s">
        <v>94</v>
      </c>
      <c r="D90" t="s">
        <v>39</v>
      </c>
      <c r="E90">
        <v>1002</v>
      </c>
      <c r="F90" t="s">
        <v>54</v>
      </c>
      <c r="G90" t="str">
        <f>VLOOKUP(E90,СКУ[],5,FALSE)</f>
        <v>охл</v>
      </c>
      <c r="H90" t="str">
        <f>VLOOKUP(E90,СКУ[],6,FALSE)</f>
        <v>субпродукты</v>
      </c>
      <c r="I90" t="str">
        <f>VLOOKUP(E90,СКУ[],4,FALSE)</f>
        <v>Печень</v>
      </c>
      <c r="J90" t="str">
        <f>VLOOKUP(E90,СКУ[],7,FALSE)</f>
        <v>1,3-5</v>
      </c>
      <c r="L90">
        <v>889</v>
      </c>
    </row>
    <row r="91" spans="1:12" x14ac:dyDescent="0.3">
      <c r="A91">
        <v>44228</v>
      </c>
      <c r="C91" t="s">
        <v>94</v>
      </c>
      <c r="D91" t="s">
        <v>39</v>
      </c>
      <c r="E91">
        <v>996</v>
      </c>
      <c r="F91" t="s">
        <v>56</v>
      </c>
      <c r="G91" t="str">
        <f>VLOOKUP(E91,СКУ[],5,FALSE)</f>
        <v>охл</v>
      </c>
      <c r="H91" t="str">
        <f>VLOOKUP(E91,СКУ[],6,FALSE)</f>
        <v>разделка</v>
      </c>
      <c r="I91" t="str">
        <f>VLOOKUP(E91,СКУ[],4,FALSE)</f>
        <v>Полутушка</v>
      </c>
      <c r="J91" t="str">
        <f>VLOOKUP(E91,СКУ[],7,FALSE)</f>
        <v>1,7-5</v>
      </c>
      <c r="L91">
        <v>262</v>
      </c>
    </row>
    <row r="92" spans="1:12" x14ac:dyDescent="0.3">
      <c r="A92">
        <v>44228</v>
      </c>
      <c r="C92" t="s">
        <v>94</v>
      </c>
      <c r="D92" t="s">
        <v>39</v>
      </c>
      <c r="E92">
        <v>1015</v>
      </c>
      <c r="F92" t="s">
        <v>98</v>
      </c>
      <c r="G92" t="str">
        <f>VLOOKUP(E92,СКУ[],5,FALSE)</f>
        <v>охл</v>
      </c>
      <c r="H92" t="str">
        <f>VLOOKUP(E92,СКУ[],6,FALSE)</f>
        <v>маринады</v>
      </c>
      <c r="I92" t="str">
        <f>VLOOKUP(E92,СКУ[],4,FALSE)</f>
        <v>Полутушка</v>
      </c>
      <c r="J92" t="str">
        <f>VLOOKUP(E92,СКУ[],7,FALSE)</f>
        <v>1,7-5</v>
      </c>
      <c r="L92">
        <v>369</v>
      </c>
    </row>
    <row r="93" spans="1:12" x14ac:dyDescent="0.3">
      <c r="A93">
        <v>44228</v>
      </c>
      <c r="C93" t="s">
        <v>94</v>
      </c>
      <c r="D93" t="s">
        <v>39</v>
      </c>
      <c r="E93">
        <v>1003</v>
      </c>
      <c r="F93" t="s">
        <v>58</v>
      </c>
      <c r="G93" t="str">
        <f>VLOOKUP(E93,СКУ[],5,FALSE)</f>
        <v>охл</v>
      </c>
      <c r="H93" t="str">
        <f>VLOOKUP(E93,СКУ[],6,FALSE)</f>
        <v>субпродукты</v>
      </c>
      <c r="I93" t="str">
        <f>VLOOKUP(E93,СКУ[],4,FALSE)</f>
        <v>Сердце</v>
      </c>
      <c r="J93" t="str">
        <f>VLOOKUP(E93,СКУ[],7,FALSE)</f>
        <v>1,3-5</v>
      </c>
      <c r="L93">
        <v>248</v>
      </c>
    </row>
    <row r="94" spans="1:12" x14ac:dyDescent="0.3">
      <c r="A94">
        <v>44228</v>
      </c>
      <c r="C94" t="s">
        <v>94</v>
      </c>
      <c r="D94" t="s">
        <v>39</v>
      </c>
      <c r="E94">
        <v>1007</v>
      </c>
      <c r="F94" t="s">
        <v>60</v>
      </c>
      <c r="G94" t="str">
        <f>VLOOKUP(E94,СКУ[],5,FALSE)</f>
        <v>охл</v>
      </c>
      <c r="H94" t="str">
        <f>VLOOKUP(E94,СКУ[],6,FALSE)</f>
        <v>разделка</v>
      </c>
      <c r="I94" t="str">
        <f>VLOOKUP(E94,СКУ[],4,FALSE)</f>
        <v>Спинка</v>
      </c>
      <c r="J94" t="str">
        <f>VLOOKUP(E94,СКУ[],7,FALSE)</f>
        <v>1,3-5</v>
      </c>
      <c r="L94">
        <v>244</v>
      </c>
    </row>
    <row r="95" spans="1:12" x14ac:dyDescent="0.3">
      <c r="A95">
        <v>44228</v>
      </c>
      <c r="C95" t="s">
        <v>94</v>
      </c>
      <c r="D95" t="s">
        <v>39</v>
      </c>
      <c r="E95">
        <v>998</v>
      </c>
      <c r="F95" t="s">
        <v>61</v>
      </c>
      <c r="G95" t="str">
        <f>VLOOKUP(E95,СКУ[],5,FALSE)</f>
        <v>охл</v>
      </c>
      <c r="H95" t="str">
        <f>VLOOKUP(E95,СКУ[],6,FALSE)</f>
        <v>разделка</v>
      </c>
      <c r="I95" t="str">
        <f>VLOOKUP(E95,СКУ[],4,FALSE)</f>
        <v>Филе</v>
      </c>
      <c r="J95" t="str">
        <f>VLOOKUP(E95,СКУ[],7,FALSE)</f>
        <v>1,3-5</v>
      </c>
      <c r="L95">
        <v>262</v>
      </c>
    </row>
    <row r="96" spans="1:12" x14ac:dyDescent="0.3">
      <c r="A96">
        <v>44228</v>
      </c>
      <c r="C96" t="s">
        <v>94</v>
      </c>
      <c r="D96" t="s">
        <v>39</v>
      </c>
      <c r="E96">
        <v>987</v>
      </c>
      <c r="F96" t="s">
        <v>62</v>
      </c>
      <c r="G96" t="str">
        <f>VLOOKUP(E96,СКУ[],5,FALSE)</f>
        <v>охл</v>
      </c>
      <c r="H96" t="str">
        <f>VLOOKUP(E96,СКУ[],6,FALSE)</f>
        <v>тушка</v>
      </c>
      <c r="I96" t="str">
        <f>VLOOKUP(E96,СКУ[],4,FALSE)</f>
        <v>ЦБ</v>
      </c>
      <c r="J96" t="str">
        <f>VLOOKUP(E96,СКУ[],7,FALSE)</f>
        <v>1,3-1,8</v>
      </c>
      <c r="L96">
        <v>183</v>
      </c>
    </row>
    <row r="97" spans="1:12" x14ac:dyDescent="0.3">
      <c r="A97">
        <v>44228</v>
      </c>
      <c r="C97" t="s">
        <v>94</v>
      </c>
      <c r="D97" t="s">
        <v>39</v>
      </c>
      <c r="E97">
        <v>1038</v>
      </c>
      <c r="F97" t="s">
        <v>65</v>
      </c>
      <c r="G97" t="str">
        <f>VLOOKUP(E97,СКУ[],5,FALSE)</f>
        <v>охл</v>
      </c>
      <c r="H97" t="str">
        <f>VLOOKUP(E97,СКУ[],6,FALSE)</f>
        <v>маринады</v>
      </c>
      <c r="I97" t="str">
        <f>VLOOKUP(E97,СКУ[],4,FALSE)</f>
        <v>ЦБ</v>
      </c>
      <c r="J97" t="str">
        <f>VLOOKUP(E97,СКУ[],7,FALSE)</f>
        <v>1,3-1,6</v>
      </c>
      <c r="L97">
        <v>40</v>
      </c>
    </row>
    <row r="98" spans="1:12" x14ac:dyDescent="0.3">
      <c r="A98">
        <v>44228</v>
      </c>
      <c r="C98" t="s">
        <v>94</v>
      </c>
      <c r="D98" t="s">
        <v>39</v>
      </c>
      <c r="E98">
        <v>1010</v>
      </c>
      <c r="F98" t="s">
        <v>66</v>
      </c>
      <c r="G98" t="str">
        <f>VLOOKUP(E98,СКУ[],5,FALSE)</f>
        <v>охл</v>
      </c>
      <c r="H98" t="str">
        <f>VLOOKUP(E98,СКУ[],6,FALSE)</f>
        <v>маринады</v>
      </c>
      <c r="I98" t="str">
        <f>VLOOKUP(E98,СКУ[],4,FALSE)</f>
        <v>Табак</v>
      </c>
      <c r="J98" t="str">
        <f>VLOOKUP(E98,СКУ[],7,FALSE)</f>
        <v>1-1,3</v>
      </c>
      <c r="L98">
        <v>21</v>
      </c>
    </row>
    <row r="99" spans="1:12" x14ac:dyDescent="0.3">
      <c r="A99">
        <v>44228</v>
      </c>
      <c r="C99" t="s">
        <v>94</v>
      </c>
      <c r="D99" t="s">
        <v>39</v>
      </c>
      <c r="E99">
        <v>984</v>
      </c>
      <c r="F99" t="s">
        <v>225</v>
      </c>
      <c r="G99" t="str">
        <f>VLOOKUP(E99,СКУ[],5,FALSE)</f>
        <v>охл</v>
      </c>
      <c r="H99" t="str">
        <f>VLOOKUP(E99,СКУ[],6,FALSE)</f>
        <v>разделка</v>
      </c>
      <c r="I99" t="str">
        <f>VLOOKUP(E99,СКУ[],4,FALSE)</f>
        <v>Четвертина</v>
      </c>
      <c r="J99" t="str">
        <f>VLOOKUP(E99,СКУ[],7,FALSE)</f>
        <v>1,3-5</v>
      </c>
      <c r="L99">
        <v>59.400000000000006</v>
      </c>
    </row>
    <row r="100" spans="1:12" x14ac:dyDescent="0.3">
      <c r="A100">
        <v>44228</v>
      </c>
      <c r="C100" t="s">
        <v>94</v>
      </c>
      <c r="D100" t="s">
        <v>39</v>
      </c>
      <c r="E100">
        <v>1004</v>
      </c>
      <c r="F100" t="s">
        <v>70</v>
      </c>
      <c r="G100" t="str">
        <f>VLOOKUP(E100,СКУ[],5,FALSE)</f>
        <v>охл</v>
      </c>
      <c r="H100" t="str">
        <f>VLOOKUP(E100,СКУ[],6,FALSE)</f>
        <v>разделка</v>
      </c>
      <c r="I100" t="str">
        <f>VLOOKUP(E100,СКУ[],4,FALSE)</f>
        <v>Шея</v>
      </c>
      <c r="J100" t="str">
        <f>VLOOKUP(E100,СКУ[],7,FALSE)</f>
        <v>1,3-5</v>
      </c>
      <c r="L100">
        <v>312</v>
      </c>
    </row>
    <row r="101" spans="1:12" x14ac:dyDescent="0.3">
      <c r="A101">
        <v>44228</v>
      </c>
      <c r="C101" t="s">
        <v>38</v>
      </c>
      <c r="D101" t="s">
        <v>99</v>
      </c>
      <c r="E101">
        <v>710</v>
      </c>
      <c r="F101" t="s">
        <v>71</v>
      </c>
      <c r="G101" t="str">
        <f>VLOOKUP(E101,СКУ[],5,FALSE)</f>
        <v>охл</v>
      </c>
      <c r="H101" t="str">
        <f>VLOOKUP(E101,СКУ[],6,FALSE)</f>
        <v>разделка</v>
      </c>
      <c r="I101" t="str">
        <f>VLOOKUP(E101,СКУ[],4,FALSE)</f>
        <v>Бедро</v>
      </c>
      <c r="J101" t="str">
        <f>VLOOKUP(E101,СКУ[],7,FALSE)</f>
        <v>1,3-5</v>
      </c>
      <c r="L101">
        <v>2048.7999999999997</v>
      </c>
    </row>
    <row r="102" spans="1:12" x14ac:dyDescent="0.3">
      <c r="A102">
        <v>44228</v>
      </c>
      <c r="C102" t="s">
        <v>38</v>
      </c>
      <c r="D102" t="s">
        <v>99</v>
      </c>
      <c r="E102">
        <v>712</v>
      </c>
      <c r="F102" t="s">
        <v>44</v>
      </c>
      <c r="G102" t="str">
        <f>VLOOKUP(E102,СКУ[],5,FALSE)</f>
        <v>охл</v>
      </c>
      <c r="H102" t="str">
        <f>VLOOKUP(E102,СКУ[],6,FALSE)</f>
        <v>разделка</v>
      </c>
      <c r="I102" t="str">
        <f>VLOOKUP(E102,СКУ[],4,FALSE)</f>
        <v>Голень</v>
      </c>
      <c r="J102" t="str">
        <f>VLOOKUP(E102,СКУ[],7,FALSE)</f>
        <v>1,3-5</v>
      </c>
      <c r="L102">
        <v>126</v>
      </c>
    </row>
    <row r="103" spans="1:12" x14ac:dyDescent="0.3">
      <c r="A103">
        <v>44228</v>
      </c>
      <c r="C103" t="s">
        <v>38</v>
      </c>
      <c r="D103" t="s">
        <v>99</v>
      </c>
      <c r="E103">
        <v>730</v>
      </c>
      <c r="F103" t="s">
        <v>78</v>
      </c>
      <c r="G103" t="str">
        <f>VLOOKUP(E103,СКУ[],5,FALSE)</f>
        <v>охл</v>
      </c>
      <c r="H103" t="str">
        <f>VLOOKUP(E103,СКУ[],6,FALSE)</f>
        <v>субпродукты</v>
      </c>
      <c r="I103" t="str">
        <f>VLOOKUP(E103,СКУ[],4,FALSE)</f>
        <v>Желудок</v>
      </c>
      <c r="J103" t="str">
        <f>VLOOKUP(E103,СКУ[],7,FALSE)</f>
        <v>1,3-5</v>
      </c>
      <c r="L103">
        <v>3900</v>
      </c>
    </row>
    <row r="104" spans="1:12" x14ac:dyDescent="0.3">
      <c r="A104">
        <v>44228</v>
      </c>
      <c r="C104" t="s">
        <v>38</v>
      </c>
      <c r="D104" t="s">
        <v>99</v>
      </c>
      <c r="E104">
        <v>714</v>
      </c>
      <c r="F104" t="s">
        <v>48</v>
      </c>
      <c r="G104" t="str">
        <f>VLOOKUP(E104,СКУ[],5,FALSE)</f>
        <v>охл</v>
      </c>
      <c r="H104" t="str">
        <f>VLOOKUP(E104,СКУ[],6,FALSE)</f>
        <v>разделка</v>
      </c>
      <c r="I104" t="str">
        <f>VLOOKUP(E104,СКУ[],4,FALSE)</f>
        <v>Крыло</v>
      </c>
      <c r="J104" t="str">
        <f>VLOOKUP(E104,СКУ[],7,FALSE)</f>
        <v>1,3-5</v>
      </c>
      <c r="L104">
        <v>2842</v>
      </c>
    </row>
    <row r="105" spans="1:12" x14ac:dyDescent="0.3">
      <c r="A105">
        <v>44228</v>
      </c>
      <c r="C105" t="s">
        <v>38</v>
      </c>
      <c r="D105" t="s">
        <v>99</v>
      </c>
      <c r="E105">
        <v>732</v>
      </c>
      <c r="F105" t="s">
        <v>55</v>
      </c>
      <c r="G105" t="str">
        <f>VLOOKUP(E105,СКУ[],5,FALSE)</f>
        <v>охл</v>
      </c>
      <c r="H105" t="str">
        <f>VLOOKUP(E105,СКУ[],6,FALSE)</f>
        <v>субпродукты</v>
      </c>
      <c r="I105" t="str">
        <f>VLOOKUP(E105,СКУ[],4,FALSE)</f>
        <v>Печень</v>
      </c>
      <c r="J105" t="str">
        <f>VLOOKUP(E105,СКУ[],7,FALSE)</f>
        <v>1,3-5</v>
      </c>
      <c r="L105">
        <v>2350</v>
      </c>
    </row>
    <row r="106" spans="1:12" x14ac:dyDescent="0.3">
      <c r="A106">
        <v>44228</v>
      </c>
      <c r="C106" t="s">
        <v>38</v>
      </c>
      <c r="D106" t="s">
        <v>99</v>
      </c>
      <c r="E106">
        <v>734</v>
      </c>
      <c r="F106" t="s">
        <v>59</v>
      </c>
      <c r="G106" t="str">
        <f>VLOOKUP(E106,СКУ[],5,FALSE)</f>
        <v>охл</v>
      </c>
      <c r="H106" t="str">
        <f>VLOOKUP(E106,СКУ[],6,FALSE)</f>
        <v>субпродукты</v>
      </c>
      <c r="I106" t="str">
        <f>VLOOKUP(E106,СКУ[],4,FALSE)</f>
        <v>Сердце</v>
      </c>
      <c r="J106" t="str">
        <f>VLOOKUP(E106,СКУ[],7,FALSE)</f>
        <v>1,3-5</v>
      </c>
      <c r="L106">
        <v>0</v>
      </c>
    </row>
    <row r="107" spans="1:12" x14ac:dyDescent="0.3">
      <c r="A107">
        <v>44228</v>
      </c>
      <c r="C107" t="s">
        <v>38</v>
      </c>
      <c r="D107" t="s">
        <v>99</v>
      </c>
      <c r="E107">
        <v>718</v>
      </c>
      <c r="F107" t="s">
        <v>72</v>
      </c>
      <c r="G107" t="str">
        <f>VLOOKUP(E107,СКУ[],5,FALSE)</f>
        <v>охл</v>
      </c>
      <c r="H107" t="str">
        <f>VLOOKUP(E107,СКУ[],6,FALSE)</f>
        <v>разделка</v>
      </c>
      <c r="I107" t="str">
        <f>VLOOKUP(E107,СКУ[],4,FALSE)</f>
        <v>Филе</v>
      </c>
      <c r="J107" t="str">
        <f>VLOOKUP(E107,СКУ[],7,FALSE)</f>
        <v>1,3-5</v>
      </c>
      <c r="L107">
        <v>263.90000000000003</v>
      </c>
    </row>
    <row r="108" spans="1:12" x14ac:dyDescent="0.3">
      <c r="A108">
        <v>44228</v>
      </c>
      <c r="C108" t="s">
        <v>38</v>
      </c>
      <c r="D108" t="s">
        <v>99</v>
      </c>
      <c r="E108">
        <v>701</v>
      </c>
      <c r="F108" t="s">
        <v>63</v>
      </c>
      <c r="G108" t="str">
        <f>VLOOKUP(E108,СКУ[],5,FALSE)</f>
        <v>охл</v>
      </c>
      <c r="H108" t="str">
        <f>VLOOKUP(E108,СКУ[],6,FALSE)</f>
        <v>тушка</v>
      </c>
      <c r="I108" t="str">
        <f>VLOOKUP(E108,СКУ[],4,FALSE)</f>
        <v>ЦБ</v>
      </c>
      <c r="J108" t="str">
        <f>VLOOKUP(E108,СКУ[],7,FALSE)</f>
        <v>1,3-1,6</v>
      </c>
      <c r="L108">
        <v>326.39999999999998</v>
      </c>
    </row>
    <row r="109" spans="1:12" x14ac:dyDescent="0.3">
      <c r="A109">
        <v>44228</v>
      </c>
      <c r="C109" t="s">
        <v>38</v>
      </c>
      <c r="D109" t="s">
        <v>99</v>
      </c>
      <c r="E109">
        <v>958</v>
      </c>
      <c r="F109" t="s">
        <v>64</v>
      </c>
      <c r="G109" t="str">
        <f>VLOOKUP(E109,СКУ[],5,FALSE)</f>
        <v>охл</v>
      </c>
      <c r="H109" t="str">
        <f>VLOOKUP(E109,СКУ[],6,FALSE)</f>
        <v>маринады</v>
      </c>
      <c r="I109" t="str">
        <f>VLOOKUP(E109,СКУ[],4,FALSE)</f>
        <v>ЦБ</v>
      </c>
      <c r="J109" t="str">
        <f>VLOOKUP(E109,СКУ[],7,FALSE)</f>
        <v>1,3-1,6</v>
      </c>
      <c r="L109">
        <v>7222.5799453878299</v>
      </c>
    </row>
    <row r="110" spans="1:12" x14ac:dyDescent="0.3">
      <c r="A110">
        <v>44228</v>
      </c>
      <c r="C110" t="s">
        <v>38</v>
      </c>
      <c r="D110" t="s">
        <v>99</v>
      </c>
      <c r="E110">
        <v>1038</v>
      </c>
      <c r="F110" t="s">
        <v>65</v>
      </c>
      <c r="G110" t="str">
        <f>VLOOKUP(E110,СКУ[],5,FALSE)</f>
        <v>охл</v>
      </c>
      <c r="H110" t="str">
        <f>VLOOKUP(E110,СКУ[],6,FALSE)</f>
        <v>маринады</v>
      </c>
      <c r="I110" t="str">
        <f>VLOOKUP(E110,СКУ[],4,FALSE)</f>
        <v>ЦБ</v>
      </c>
      <c r="J110" t="str">
        <f>VLOOKUP(E110,СКУ[],7,FALSE)</f>
        <v>1,3-1,6</v>
      </c>
      <c r="L110">
        <v>540.5</v>
      </c>
    </row>
    <row r="111" spans="1:12" x14ac:dyDescent="0.3">
      <c r="A111">
        <v>44228</v>
      </c>
      <c r="C111" t="s">
        <v>100</v>
      </c>
      <c r="D111" t="s">
        <v>101</v>
      </c>
      <c r="E111">
        <v>1088</v>
      </c>
      <c r="F111" t="s">
        <v>102</v>
      </c>
      <c r="G111" t="str">
        <f>VLOOKUP(E111,СКУ[],5,FALSE)</f>
        <v>зам</v>
      </c>
      <c r="H111" t="str">
        <f>VLOOKUP(E111,СКУ[],6,FALSE)</f>
        <v>тушка</v>
      </c>
      <c r="I111" t="str">
        <f>VLOOKUP(E111,СКУ[],4,FALSE)</f>
        <v>ЦБ</v>
      </c>
      <c r="J111" t="str">
        <f>VLOOKUP(E111,СКУ[],7,FALSE)</f>
        <v>1,8-5</v>
      </c>
      <c r="L111">
        <v>37.200000000000003</v>
      </c>
    </row>
    <row r="112" spans="1:12" x14ac:dyDescent="0.3">
      <c r="A112">
        <v>44228</v>
      </c>
      <c r="C112" t="s">
        <v>100</v>
      </c>
      <c r="D112" t="s">
        <v>101</v>
      </c>
      <c r="E112">
        <v>1088</v>
      </c>
      <c r="F112" t="s">
        <v>102</v>
      </c>
      <c r="G112" t="str">
        <f>VLOOKUP(E112,СКУ[],5,FALSE)</f>
        <v>зам</v>
      </c>
      <c r="H112" t="str">
        <f>VLOOKUP(E112,СКУ[],6,FALSE)</f>
        <v>тушка</v>
      </c>
      <c r="I112" t="str">
        <f>VLOOKUP(E112,СКУ[],4,FALSE)</f>
        <v>ЦБ</v>
      </c>
      <c r="J112" t="str">
        <f>VLOOKUP(E112,СКУ[],7,FALSE)</f>
        <v>1,8-5</v>
      </c>
      <c r="L112">
        <v>15.2</v>
      </c>
    </row>
    <row r="113" spans="1:12" x14ac:dyDescent="0.3">
      <c r="A113">
        <v>44228</v>
      </c>
      <c r="C113" t="s">
        <v>38</v>
      </c>
      <c r="D113" t="s">
        <v>103</v>
      </c>
      <c r="E113">
        <v>982</v>
      </c>
      <c r="F113" t="s">
        <v>104</v>
      </c>
      <c r="G113" t="str">
        <f>VLOOKUP(E113,СКУ[],5,FALSE)</f>
        <v>охл</v>
      </c>
      <c r="H113" t="str">
        <f>VLOOKUP(E113,СКУ[],6,FALSE)</f>
        <v>разделка</v>
      </c>
      <c r="I113" t="str">
        <f>VLOOKUP(E113,СКУ[],4,FALSE)</f>
        <v>Филе</v>
      </c>
      <c r="J113" t="str">
        <f>VLOOKUP(E113,СКУ[],7,FALSE)</f>
        <v>1,3-5</v>
      </c>
      <c r="L113">
        <v>1296</v>
      </c>
    </row>
    <row r="114" spans="1:12" x14ac:dyDescent="0.3">
      <c r="A114">
        <v>44228</v>
      </c>
      <c r="C114" t="s">
        <v>38</v>
      </c>
      <c r="D114" t="s">
        <v>103</v>
      </c>
      <c r="E114">
        <v>978</v>
      </c>
      <c r="F114" t="s">
        <v>105</v>
      </c>
      <c r="G114" t="str">
        <f>VLOOKUP(E114,СКУ[],5,FALSE)</f>
        <v>охл</v>
      </c>
      <c r="H114" t="str">
        <f>VLOOKUP(E114,СКУ[],6,FALSE)</f>
        <v>тушка</v>
      </c>
      <c r="I114" t="str">
        <f>VLOOKUP(E114,СКУ[],4,FALSE)</f>
        <v>ЦБ</v>
      </c>
      <c r="J114" t="str">
        <f>VLOOKUP(E114,СКУ[],7,FALSE)</f>
        <v>1,8-5</v>
      </c>
      <c r="L114">
        <v>371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F9CF-ED93-4E3E-805A-7F78A506F03B}">
  <dimension ref="A1:N64"/>
  <sheetViews>
    <sheetView tabSelected="1" workbookViewId="0">
      <selection activeCell="J13" sqref="J13"/>
    </sheetView>
  </sheetViews>
  <sheetFormatPr defaultRowHeight="14.4" x14ac:dyDescent="0.3"/>
  <cols>
    <col min="1" max="1" width="14.6640625" bestFit="1" customWidth="1"/>
    <col min="2" max="2" width="23.6640625" bestFit="1" customWidth="1"/>
    <col min="3" max="3" width="13.109375" customWidth="1"/>
    <col min="4" max="4" width="8" customWidth="1"/>
    <col min="5" max="5" width="15.77734375" customWidth="1"/>
    <col min="6" max="6" width="7.77734375" customWidth="1"/>
    <col min="7" max="7" width="9.44140625" style="31" customWidth="1"/>
    <col min="8" max="8" width="17.5546875" customWidth="1"/>
    <col min="9" max="9" width="15.44140625" customWidth="1"/>
    <col min="10" max="10" width="14.6640625" customWidth="1"/>
    <col min="11" max="11" width="23.88671875" bestFit="1" customWidth="1"/>
    <col min="12" max="12" width="10.21875" bestFit="1" customWidth="1"/>
    <col min="13" max="13" width="13.44140625" bestFit="1" customWidth="1"/>
    <col min="14" max="14" width="14.6640625" bestFit="1" customWidth="1"/>
  </cols>
  <sheetData>
    <row r="1" spans="1:14" x14ac:dyDescent="0.3">
      <c r="K1" t="s">
        <v>276</v>
      </c>
    </row>
    <row r="2" spans="1:14" x14ac:dyDescent="0.3">
      <c r="A2" s="237" t="s">
        <v>12</v>
      </c>
      <c r="B2" s="237" t="s">
        <v>7</v>
      </c>
      <c r="C2" s="237" t="s">
        <v>13</v>
      </c>
      <c r="D2" s="237" t="s">
        <v>14</v>
      </c>
      <c r="E2" s="237" t="s">
        <v>275</v>
      </c>
      <c r="H2" t="s">
        <v>277</v>
      </c>
      <c r="K2" s="239" t="s">
        <v>110</v>
      </c>
      <c r="L2" s="239" t="s">
        <v>37</v>
      </c>
      <c r="M2" s="239" t="s">
        <v>275</v>
      </c>
      <c r="N2" s="239" t="s">
        <v>376</v>
      </c>
    </row>
    <row r="3" spans="1:14" x14ac:dyDescent="0.3">
      <c r="A3" s="4">
        <v>1</v>
      </c>
      <c r="B3" s="4" t="s">
        <v>16</v>
      </c>
      <c r="C3" s="5">
        <v>8.2000000000000003E-2</v>
      </c>
      <c r="D3" s="4"/>
      <c r="E3" s="32">
        <f>IF(OR($L$20&gt;0,$L$21&gt;0),MAX($L$20:$L$21)*C3/IF(MAX($L$20:$L$21)=$L$21,$C$7,$C$8),0)</f>
        <v>4858.6782608695648</v>
      </c>
      <c r="H3" t="s">
        <v>278</v>
      </c>
      <c r="I3" s="3">
        <f>I4/SUM(Лист4!D2:D10)</f>
        <v>0.7</v>
      </c>
      <c r="K3" s="29" t="s">
        <v>16</v>
      </c>
      <c r="L3" s="238">
        <f>SUMIFS(Таблица3[объем],Таблица3[часть],K3)</f>
        <v>3824</v>
      </c>
      <c r="M3" s="238">
        <f>SUMIFS($E$3:$E$64,$B$3:$B$64,K3)</f>
        <v>5442.8733401741456</v>
      </c>
      <c r="N3" s="238">
        <f>M3-L3</f>
        <v>1618.8733401741456</v>
      </c>
    </row>
    <row r="4" spans="1:14" x14ac:dyDescent="0.3">
      <c r="A4" s="4">
        <v>1</v>
      </c>
      <c r="B4" s="4" t="s">
        <v>18</v>
      </c>
      <c r="C4" s="5">
        <v>0</v>
      </c>
      <c r="D4" s="4"/>
      <c r="E4" s="32">
        <f>IF(OR($L$20&gt;0,$L$21&gt;0),MAX($L$20:$L$21)*C4/IF(MAX($L$20:$L$21)=$L$21,$C$7,$C$8),0)</f>
        <v>0</v>
      </c>
      <c r="H4" t="s">
        <v>279</v>
      </c>
      <c r="I4" s="236">
        <f>MIN(SUM(Лист4!D6:D10),SUM(Лист4!D2:D10)*0.7)</f>
        <v>65195.388052196358</v>
      </c>
      <c r="K4" s="29" t="s">
        <v>33</v>
      </c>
      <c r="L4" s="238">
        <f>SUMIFS(Таблица3[объем],Таблица3[часть],K4)</f>
        <v>0</v>
      </c>
      <c r="M4" s="238">
        <f>SUMIFS($E$3:$E$64,$B$3:$B$64,K4)</f>
        <v>0</v>
      </c>
      <c r="N4" s="238">
        <f t="shared" ref="N4:N24" si="0">M4-L4</f>
        <v>0</v>
      </c>
    </row>
    <row r="5" spans="1:14" x14ac:dyDescent="0.3">
      <c r="A5" s="4">
        <v>1</v>
      </c>
      <c r="B5" s="4" t="s">
        <v>22</v>
      </c>
      <c r="C5" s="5">
        <v>3.0499999999999999E-2</v>
      </c>
      <c r="D5" s="4"/>
      <c r="E5" s="32">
        <f>IF(OR($L$20&gt;0,$L$21&gt;0),MAX($L$20:$L$21)*C5/IF(MAX($L$20:$L$21)=$L$21,$C$7,$C$8),0)</f>
        <v>1807.191304347826</v>
      </c>
      <c r="H5" t="s">
        <v>275</v>
      </c>
      <c r="I5" s="43">
        <f>SUM(E3:E64)-E33-E38-E36</f>
        <v>66014.525124941967</v>
      </c>
      <c r="K5" s="29" t="s">
        <v>17</v>
      </c>
      <c r="L5" s="238">
        <f>SUMIFS(Таблица3[объем],Таблица3[часть],K5)</f>
        <v>0</v>
      </c>
      <c r="M5" s="238">
        <f>SUMIFS($E$3:$E$64,$B$3:$B$64,K5)</f>
        <v>250.17830888305969</v>
      </c>
      <c r="N5" s="238">
        <f t="shared" si="0"/>
        <v>250.17830888305969</v>
      </c>
    </row>
    <row r="6" spans="1:14" x14ac:dyDescent="0.3">
      <c r="A6" s="4">
        <v>1</v>
      </c>
      <c r="B6" s="4" t="s">
        <v>27</v>
      </c>
      <c r="C6" s="5">
        <v>0.06</v>
      </c>
      <c r="D6" s="4"/>
      <c r="E6" s="32">
        <f>IF(OR($L$20&gt;0,$L$21&gt;0),MAX($L$20:$L$21)*C6/IF(MAX($L$20:$L$21)=$L$21,$C$7,$C$8),0)</f>
        <v>3555.1304347826085</v>
      </c>
      <c r="H6" t="s">
        <v>375</v>
      </c>
      <c r="I6" s="43">
        <f>I4-I5</f>
        <v>-819.13707274560875</v>
      </c>
      <c r="K6" s="29" t="s">
        <v>18</v>
      </c>
      <c r="L6" s="238">
        <f>SUMIFS(Таблица3[объем],Таблица3[часть],K6)</f>
        <v>363.29999999999995</v>
      </c>
      <c r="M6" s="238">
        <f>SUMIFS($E$3:$E$64,$B$3:$B$64,K6)</f>
        <v>682.20401891252959</v>
      </c>
      <c r="N6" s="238">
        <f t="shared" si="0"/>
        <v>318.90401891252964</v>
      </c>
    </row>
    <row r="7" spans="1:14" x14ac:dyDescent="0.3">
      <c r="A7" s="4">
        <v>1</v>
      </c>
      <c r="B7" s="4" t="s">
        <v>28</v>
      </c>
      <c r="C7" s="5">
        <v>0.193</v>
      </c>
      <c r="D7" s="4"/>
      <c r="E7" s="32">
        <f>IF(OR($L$20&gt;0,$L$21&gt;0),MAX($L$20:$L$21)*C7/IF(MAX($L$20:$L$21)=$L$21,$C$7,$C$8),0)</f>
        <v>11435.669565217391</v>
      </c>
      <c r="K7" s="29" t="s">
        <v>34</v>
      </c>
      <c r="L7" s="238">
        <f>SUMIFS(Таблица3[объем],Таблица3[часть],K7)</f>
        <v>0</v>
      </c>
      <c r="M7" s="238">
        <f>SUMIFS($E$3:$E$64,$B$3:$B$64,K7)</f>
        <v>0</v>
      </c>
      <c r="N7" s="238">
        <f t="shared" si="0"/>
        <v>0</v>
      </c>
    </row>
    <row r="8" spans="1:14" x14ac:dyDescent="0.3">
      <c r="A8" s="4">
        <v>1</v>
      </c>
      <c r="B8" s="4" t="s">
        <v>29</v>
      </c>
      <c r="C8" s="5">
        <v>0.1265</v>
      </c>
      <c r="D8" s="4"/>
      <c r="E8" s="32">
        <f>IF(OR($L$20&gt;0,$L$21&gt;0),MAX($L$20:$L$21)*C8/IF(MAX($L$20:$L$21)=$L$21,$C$7,$C$8),0)</f>
        <v>7495.4</v>
      </c>
      <c r="K8" s="29" t="s">
        <v>19</v>
      </c>
      <c r="L8" s="238">
        <f>SUMIFS(Таблица3[объем],Таблица3[часть],K8)</f>
        <v>2889</v>
      </c>
      <c r="M8" s="238">
        <f>SUMIFS($E$3:$E$64,$B$3:$B$64,K8)</f>
        <v>0</v>
      </c>
      <c r="N8" s="238">
        <f t="shared" si="0"/>
        <v>-2889</v>
      </c>
    </row>
    <row r="9" spans="1:14" x14ac:dyDescent="0.3">
      <c r="A9" s="4">
        <v>1</v>
      </c>
      <c r="B9" s="4" t="s">
        <v>30</v>
      </c>
      <c r="C9" s="5">
        <v>0.313</v>
      </c>
      <c r="D9" s="4"/>
      <c r="E9" s="32">
        <f>IF(OR($L$20&gt;0,$L$21&gt;0),MAX($L$20:$L$21)*C9/IF(MAX($L$20:$L$21)=$L$21,$C$7,$C$8),0)</f>
        <v>18545.930434782607</v>
      </c>
      <c r="K9" s="29" t="s">
        <v>15</v>
      </c>
      <c r="L9" s="238">
        <f>SUMIFS(Таблица3[объем],Таблица3[часть],K9)</f>
        <v>9859.379945387831</v>
      </c>
      <c r="M9" s="238">
        <f>SUMIFS($E$3:$E$64,$B$3:$B$64,K9)</f>
        <v>9859.379945387831</v>
      </c>
      <c r="N9" s="238">
        <f t="shared" si="0"/>
        <v>0</v>
      </c>
    </row>
    <row r="10" spans="1:14" x14ac:dyDescent="0.3">
      <c r="A10" s="4">
        <v>1</v>
      </c>
      <c r="B10" s="4" t="s">
        <v>31</v>
      </c>
      <c r="C10" s="5">
        <v>0.13500000000000001</v>
      </c>
      <c r="D10" s="4"/>
      <c r="E10" s="32">
        <f>IF(OR($L$20&gt;0,$L$21&gt;0),MAX($L$20:$L$21)*C10/IF(MAX($L$20:$L$21)=$L$21,$C$7,$C$8),0)</f>
        <v>7999.04347826087</v>
      </c>
      <c r="K10" s="30" t="s">
        <v>20</v>
      </c>
      <c r="L10" s="238">
        <f>SUMIFS(Таблица3[объем],Таблица3[часть],K10)</f>
        <v>75</v>
      </c>
      <c r="M10" s="238">
        <f>SUMIFS($E$3:$E$64,$B$3:$B$64,K10)</f>
        <v>75</v>
      </c>
      <c r="N10" s="238">
        <f t="shared" si="0"/>
        <v>0</v>
      </c>
    </row>
    <row r="11" spans="1:14" x14ac:dyDescent="0.3">
      <c r="A11" s="4">
        <v>1</v>
      </c>
      <c r="B11" s="4" t="s">
        <v>32</v>
      </c>
      <c r="C11" s="5">
        <v>0.06</v>
      </c>
      <c r="D11" s="4"/>
      <c r="E11" s="32">
        <f>IF(OR($L$20&gt;0,$L$21&gt;0),MAX($L$20:$L$21)*C11/IF(MAX($L$20:$L$21)=$L$21,$C$7,$C$8),0)</f>
        <v>3555.1304347826085</v>
      </c>
      <c r="K11" s="29" t="s">
        <v>21</v>
      </c>
      <c r="L11" s="238">
        <f>SUMIFS(Таблица3[объем],Таблица3[часть],K11)</f>
        <v>1509.4</v>
      </c>
      <c r="M11" s="238">
        <f>SUMIFS($E$3:$E$64,$B$3:$B$64,K11)</f>
        <v>1509.4</v>
      </c>
      <c r="N11" s="238">
        <f t="shared" si="0"/>
        <v>0</v>
      </c>
    </row>
    <row r="12" spans="1:14" x14ac:dyDescent="0.3">
      <c r="A12" s="6">
        <v>2</v>
      </c>
      <c r="B12" s="6" t="s">
        <v>16</v>
      </c>
      <c r="C12" s="7">
        <v>0.09</v>
      </c>
      <c r="D12" s="6"/>
      <c r="E12" s="33">
        <f>IF(SUM($E$3:$E$11)+IF($L$6&gt;0,$L$6/$C$13,0)&lt;=$I$4,IF($L$6&gt;0,$L$6*C12/$C$13,0),0)</f>
        <v>83.83846153846153</v>
      </c>
      <c r="K12" s="29" t="s">
        <v>22</v>
      </c>
      <c r="L12" s="238">
        <f>SUMIFS(Таблица3[объем],Таблица3[часть],K12)</f>
        <v>0</v>
      </c>
      <c r="M12" s="238">
        <f>SUMIFS($E$3:$E$64,$B$3:$B$64,K12)</f>
        <v>1929.2750775339234</v>
      </c>
      <c r="N12" s="238">
        <f t="shared" si="0"/>
        <v>1929.2750775339234</v>
      </c>
    </row>
    <row r="13" spans="1:14" x14ac:dyDescent="0.3">
      <c r="A13" s="6">
        <v>2</v>
      </c>
      <c r="B13" s="6" t="s">
        <v>18</v>
      </c>
      <c r="C13" s="7">
        <v>0.39</v>
      </c>
      <c r="D13" s="6"/>
      <c r="E13" s="33">
        <f>IF(SUM($E$3:$E$11)+IF($L$6&gt;0,$L$6/$C$13,0)&lt;=$I$4,IF($L$6&gt;0,$L$6*C13/$C$13,0),0)</f>
        <v>363.29999999999995</v>
      </c>
      <c r="K13" s="29" t="s">
        <v>23</v>
      </c>
      <c r="L13" s="238">
        <f>SUMIFS(Таблица3[объем],Таблица3[часть],K13)</f>
        <v>1225</v>
      </c>
      <c r="M13" s="238">
        <f>SUMIFS($E$3:$E$64,$B$3:$B$64,K13)</f>
        <v>1225</v>
      </c>
      <c r="N13" s="238">
        <f t="shared" si="0"/>
        <v>0</v>
      </c>
    </row>
    <row r="14" spans="1:14" x14ac:dyDescent="0.3">
      <c r="A14" s="6">
        <v>2</v>
      </c>
      <c r="B14" s="6" t="s">
        <v>22</v>
      </c>
      <c r="C14" s="7">
        <v>1.2E-2</v>
      </c>
      <c r="D14" s="6"/>
      <c r="E14" s="33">
        <f>IF(SUM($E$3:$E$11)+IF($L$6&gt;0,$L$6/$C$13,0)&lt;=$I$4,IF($L$6&gt;0,$L$6*C14/$C$13,0),0)</f>
        <v>11.178461538461537</v>
      </c>
      <c r="K14" s="29" t="s">
        <v>24</v>
      </c>
      <c r="L14" s="238">
        <f>SUMIFS(Таблица3[объем],Таблица3[часть],K14)</f>
        <v>0</v>
      </c>
      <c r="M14" s="238">
        <f>SUMIFS($E$3:$E$64,$B$3:$B$64,K14)</f>
        <v>0</v>
      </c>
      <c r="N14" s="238">
        <f t="shared" si="0"/>
        <v>0</v>
      </c>
    </row>
    <row r="15" spans="1:14" x14ac:dyDescent="0.3">
      <c r="A15" s="6">
        <v>2</v>
      </c>
      <c r="B15" s="6" t="s">
        <v>30</v>
      </c>
      <c r="C15" s="7">
        <v>0.313</v>
      </c>
      <c r="D15" s="6"/>
      <c r="E15" s="33">
        <f>IF(SUM($E$3:$E$11)+IF($L$6&gt;0,$L$6/$C$13,0)&lt;=$I$4,IF($L$6&gt;0,$L$6*C15/$C$13,0),0)</f>
        <v>291.57153846153841</v>
      </c>
      <c r="K15" s="29" t="s">
        <v>35</v>
      </c>
      <c r="L15" s="238">
        <f>SUMIFS(Таблица3[объем],Таблица3[часть],K15)</f>
        <v>0</v>
      </c>
      <c r="M15" s="238">
        <f>SUMIFS($E$3:$E$64,$B$3:$B$64,K15)</f>
        <v>0</v>
      </c>
      <c r="N15" s="238">
        <f t="shared" si="0"/>
        <v>0</v>
      </c>
    </row>
    <row r="16" spans="1:14" x14ac:dyDescent="0.3">
      <c r="A16" s="6">
        <v>2</v>
      </c>
      <c r="B16" s="6" t="s">
        <v>31</v>
      </c>
      <c r="C16" s="7">
        <v>0.13500000000000001</v>
      </c>
      <c r="D16" s="6"/>
      <c r="E16" s="33">
        <f>IF(SUM($E$3:$E$11)+IF($L$6&gt;0,$L$6/$C$13,0)&lt;=$I$4,IF($L$6&gt;0,$L$6*C16/$C$13,0),0)</f>
        <v>125.7576923076923</v>
      </c>
      <c r="K16" s="29" t="s">
        <v>25</v>
      </c>
      <c r="L16" s="238">
        <f>SUMIFS(Таблица3[объем],Таблица3[часть],K16)</f>
        <v>0</v>
      </c>
      <c r="M16" s="238">
        <f>SUMIFS($E$3:$E$64,$B$3:$B$64,K16)</f>
        <v>0</v>
      </c>
      <c r="N16" s="238">
        <f t="shared" si="0"/>
        <v>0</v>
      </c>
    </row>
    <row r="17" spans="1:14" x14ac:dyDescent="0.3">
      <c r="A17" s="6">
        <v>2</v>
      </c>
      <c r="B17" s="6" t="s">
        <v>32</v>
      </c>
      <c r="C17" s="7">
        <v>0.06</v>
      </c>
      <c r="D17" s="6"/>
      <c r="E17" s="33">
        <f>IF(SUM($E$3:$E$11)+IF($L$6&gt;0,$L$6/$C$13,0)&lt;=$I$4,IF($L$6&gt;0,$L$6*C17/$C$13,0),0)</f>
        <v>55.892307692307675</v>
      </c>
      <c r="K17" s="29" t="s">
        <v>36</v>
      </c>
      <c r="L17" s="238">
        <f>SUMIFS(Таблица3[объем],Таблица3[часть],K17)</f>
        <v>0</v>
      </c>
      <c r="M17" s="238">
        <f>SUMIFS($E$3:$E$64,$B$3:$B$64,K17)</f>
        <v>0</v>
      </c>
      <c r="N17" s="238">
        <f t="shared" si="0"/>
        <v>0</v>
      </c>
    </row>
    <row r="18" spans="1:14" x14ac:dyDescent="0.3">
      <c r="A18" s="8">
        <v>4</v>
      </c>
      <c r="B18" s="8" t="s">
        <v>16</v>
      </c>
      <c r="C18" s="9">
        <v>0.11</v>
      </c>
      <c r="D18" s="8"/>
      <c r="E18" s="34">
        <f>IF(SUM($E$3:$E$17)+IF($L$18&gt;0,$L$18/$C$22,0)&lt;=$I$4,IF($L$18&gt;0,$L$18*C18/$C$22,0),0)</f>
        <v>87.479905437352244</v>
      </c>
      <c r="K18" s="29" t="s">
        <v>26</v>
      </c>
      <c r="L18" s="238">
        <f>SUMIFS(Таблица3[объем],Таблица3[часть],K18)</f>
        <v>336.4</v>
      </c>
      <c r="M18" s="238">
        <f>SUMIFS($E$3:$E$64,$B$3:$B$64,K18)</f>
        <v>1924.0986301369862</v>
      </c>
      <c r="N18" s="238">
        <f t="shared" si="0"/>
        <v>1587.6986301369861</v>
      </c>
    </row>
    <row r="19" spans="1:14" x14ac:dyDescent="0.3">
      <c r="A19" s="8">
        <v>4</v>
      </c>
      <c r="B19" s="8" t="s">
        <v>17</v>
      </c>
      <c r="C19" s="9">
        <v>5.5E-2</v>
      </c>
      <c r="D19" s="8"/>
      <c r="E19" s="34">
        <f>IF(SUM($E$3:$E$17)+IF($L$18&gt;0,$L$18/$C$22,0)&lt;=$I$4,IF($L$18&gt;0,$L$18*C19/$C$22,0),0)</f>
        <v>43.739952718676122</v>
      </c>
      <c r="K19" s="29" t="s">
        <v>27</v>
      </c>
      <c r="L19" s="238">
        <f>SUMIFS(Таблица3[объем],Таблица3[часть],K19)</f>
        <v>274</v>
      </c>
      <c r="M19" s="238">
        <f>SUMIFS($E$3:$E$64,$B$3:$B$64,K19)</f>
        <v>3829.1304347826085</v>
      </c>
      <c r="N19" s="238">
        <f t="shared" si="0"/>
        <v>3555.1304347826085</v>
      </c>
    </row>
    <row r="20" spans="1:14" x14ac:dyDescent="0.3">
      <c r="A20" s="8">
        <v>4</v>
      </c>
      <c r="B20" s="8" t="s">
        <v>18</v>
      </c>
      <c r="C20" s="9">
        <v>0.40100000000000002</v>
      </c>
      <c r="D20" s="8"/>
      <c r="E20" s="34">
        <f>IF(SUM($E$3:$E$17)+IF($L$18&gt;0,$L$18/$C$22,0)&lt;=$I$4,IF($L$18&gt;0,$L$18*C20/$C$22,0),0)</f>
        <v>318.90401891252958</v>
      </c>
      <c r="K20" s="29" t="s">
        <v>28</v>
      </c>
      <c r="L20" s="238">
        <f>SUMIFS(Таблица3[объем],Таблица3[часть],K20)</f>
        <v>7495.4</v>
      </c>
      <c r="M20" s="238">
        <f>SUMIFS($E$3:$E$64,$B$3:$B$64,K20)</f>
        <v>12148.820250148898</v>
      </c>
      <c r="N20" s="238">
        <f t="shared" si="0"/>
        <v>4653.420250148898</v>
      </c>
    </row>
    <row r="21" spans="1:14" x14ac:dyDescent="0.3">
      <c r="A21" s="8">
        <v>4</v>
      </c>
      <c r="B21" s="8" t="s">
        <v>22</v>
      </c>
      <c r="C21" s="9">
        <v>1.0999999999999999E-2</v>
      </c>
      <c r="D21" s="8"/>
      <c r="E21" s="34">
        <f>IF(SUM($E$3:$E$17)+IF($L$18&gt;0,$L$18/$C$22,0)&lt;=$I$4,IF($L$18&gt;0,$L$18*C21/$C$22,0),0)</f>
        <v>8.7479905437352237</v>
      </c>
      <c r="K21" s="29" t="s">
        <v>29</v>
      </c>
      <c r="L21" s="238">
        <f>SUMIFS(Таблица3[объем],Таблица3[часть],K21)</f>
        <v>987.00000000000011</v>
      </c>
      <c r="M21" s="238">
        <f>SUMIFS($E$3:$E$64,$B$3:$B$64,K21)</f>
        <v>8009.6191780821919</v>
      </c>
      <c r="N21" s="238">
        <f t="shared" si="0"/>
        <v>7022.6191780821919</v>
      </c>
    </row>
    <row r="22" spans="1:14" x14ac:dyDescent="0.3">
      <c r="A22" s="8">
        <v>4</v>
      </c>
      <c r="B22" s="8" t="s">
        <v>26</v>
      </c>
      <c r="C22" s="9">
        <v>0.42299999999999999</v>
      </c>
      <c r="D22" s="8"/>
      <c r="E22" s="34">
        <f>IF(SUM($E$3:$E$17)+IF($L$18&gt;0,$L$18/$C$22,0)&lt;=$I$4,IF($L$18&gt;0,$L$18*C22/$C$22,0),0)</f>
        <v>336.4</v>
      </c>
      <c r="K22" s="29" t="s">
        <v>30</v>
      </c>
      <c r="L22" s="238">
        <f>SUMIFS(Таблица3[объем],Таблица3[часть],K22)</f>
        <v>21466.794000000002</v>
      </c>
      <c r="M22" s="238">
        <f>SUMIFS($E$3:$E$64,$B$3:$B$64,K22)</f>
        <v>18837.501973244147</v>
      </c>
      <c r="N22" s="238">
        <f t="shared" si="0"/>
        <v>-2629.2920267558547</v>
      </c>
    </row>
    <row r="23" spans="1:14" x14ac:dyDescent="0.3">
      <c r="A23" s="8">
        <v>4</v>
      </c>
      <c r="B23" s="8" t="s">
        <v>27</v>
      </c>
      <c r="C23" s="9">
        <v>0</v>
      </c>
      <c r="D23" s="8"/>
      <c r="E23" s="34">
        <f>IF(SUM($E$3:$E$17)+IF($L$18&gt;0,$L$18/$C$22,0)&lt;=$I$4,IF($L$18&gt;0,$L$18*C23/$C$22,0),0)</f>
        <v>0</v>
      </c>
      <c r="K23" s="29" t="s">
        <v>31</v>
      </c>
      <c r="L23" s="238">
        <f>SUMIFS(Таблица3[объем],Таблица3[часть],K23)</f>
        <v>0</v>
      </c>
      <c r="M23" s="238">
        <f>SUMIFS($E$3:$E$64,$B$3:$B$64,K23)</f>
        <v>8124.8011705685622</v>
      </c>
      <c r="N23" s="238">
        <f>M23-L23</f>
        <v>8124.8011705685622</v>
      </c>
    </row>
    <row r="24" spans="1:14" x14ac:dyDescent="0.3">
      <c r="A24" s="10">
        <v>6</v>
      </c>
      <c r="B24" s="10" t="s">
        <v>16</v>
      </c>
      <c r="C24" s="11">
        <v>0.11</v>
      </c>
      <c r="D24" s="10"/>
      <c r="E24" s="35">
        <f>IF(SUM($E$3:$E$23)+IF($L$19&gt;0,$L$19/$C$28,0)&lt;=$I$4,IF($L$19&gt;0,$L$19*C24/$C$28,0))</f>
        <v>412.87671232876716</v>
      </c>
      <c r="K24" s="29" t="s">
        <v>32</v>
      </c>
      <c r="L24" s="238">
        <f>SUMIFS(Таблица3[объем],Таблица3[часть],K24)</f>
        <v>0</v>
      </c>
      <c r="M24" s="238">
        <f>SUMIFS($E$3:$E$64,$B$3:$B$64,K24)</f>
        <v>3611.0227424749164</v>
      </c>
      <c r="N24" s="238">
        <f t="shared" si="0"/>
        <v>3611.0227424749164</v>
      </c>
    </row>
    <row r="25" spans="1:14" x14ac:dyDescent="0.3">
      <c r="A25" s="10">
        <v>6</v>
      </c>
      <c r="B25" s="10" t="s">
        <v>17</v>
      </c>
      <c r="C25" s="11">
        <v>5.5E-2</v>
      </c>
      <c r="D25" s="10"/>
      <c r="E25" s="35">
        <f>IF(SUM($E$3:$E$23)+IF($L$19&gt;0,$L$19/$C$28,0)&lt;=$I$4,IF($L$19&gt;0,$L$19*C25/$C$28,0))</f>
        <v>206.43835616438358</v>
      </c>
    </row>
    <row r="26" spans="1:14" x14ac:dyDescent="0.3">
      <c r="A26" s="10">
        <v>6</v>
      </c>
      <c r="B26" s="10" t="s">
        <v>22</v>
      </c>
      <c r="C26" s="11">
        <v>1.2E-2</v>
      </c>
      <c r="D26" s="10"/>
      <c r="E26" s="35">
        <f>IF(SUM($E$3:$E$23)+IF($L$19&gt;0,$L$19/$C$28,0)&lt;=$I$4,IF($L$19&gt;0,$L$19*C26/$C$28,0))</f>
        <v>45.041095890410965</v>
      </c>
    </row>
    <row r="27" spans="1:14" x14ac:dyDescent="0.3">
      <c r="A27" s="10">
        <v>6</v>
      </c>
      <c r="B27" s="10" t="s">
        <v>26</v>
      </c>
      <c r="C27" s="11">
        <v>0.42299999999999999</v>
      </c>
      <c r="D27" s="10"/>
      <c r="E27" s="35">
        <f>IF(SUM($E$3:$E$23)+IF($L$19&gt;0,$L$19/$C$28,0)&lt;=$I$4,IF($L$19&gt;0,$L$19*C27/$C$28,0))</f>
        <v>1587.6986301369864</v>
      </c>
    </row>
    <row r="28" spans="1:14" x14ac:dyDescent="0.3">
      <c r="A28" s="10">
        <v>6</v>
      </c>
      <c r="B28" s="10" t="s">
        <v>27</v>
      </c>
      <c r="C28" s="11">
        <v>7.2999999999999995E-2</v>
      </c>
      <c r="D28" s="10"/>
      <c r="E28" s="35">
        <f>IF(SUM($E$3:$E$23)+IF($L$19&gt;0,$L$19/$C$28,0)&lt;=$I$4,IF($L$19&gt;0,$L$19*C28/$C$28,0))</f>
        <v>274</v>
      </c>
    </row>
    <row r="29" spans="1:14" x14ac:dyDescent="0.3">
      <c r="A29" s="10">
        <v>6</v>
      </c>
      <c r="B29" s="10" t="s">
        <v>28</v>
      </c>
      <c r="C29" s="11">
        <v>0.19</v>
      </c>
      <c r="D29" s="10"/>
      <c r="E29" s="35">
        <f>IF(SUM($E$3:$E$23)+IF($L$19&gt;0,$L$19/$C$28,0)&lt;=$I$4,IF($L$19&gt;0,$L$19*C29/$C$28,0))</f>
        <v>713.15068493150693</v>
      </c>
    </row>
    <row r="30" spans="1:14" x14ac:dyDescent="0.3">
      <c r="A30" s="10">
        <v>6</v>
      </c>
      <c r="B30" s="10" t="s">
        <v>29</v>
      </c>
      <c r="C30" s="11">
        <v>0.13700000000000001</v>
      </c>
      <c r="D30" s="10"/>
      <c r="E30" s="35">
        <f>IF(SUM($E$3:$E$23)+IF($L$19&gt;0,$L$19/$C$28,0)&lt;=$I$4,IF($L$19&gt;0,$L$19*C30/$C$28,0))</f>
        <v>514.21917808219189</v>
      </c>
    </row>
    <row r="31" spans="1:14" x14ac:dyDescent="0.3">
      <c r="A31" s="12">
        <v>7</v>
      </c>
      <c r="B31" s="12" t="s">
        <v>19</v>
      </c>
      <c r="C31" s="13">
        <v>0.98899999999999999</v>
      </c>
      <c r="D31" s="12"/>
      <c r="E31" s="36">
        <f>IF(SUM($E$3:$E$30)+IF($L$8&gt;0,$L$8/$C$31,0)&lt;=$I$4,IF($L$8&gt;0,$L$8*C31/$C$31,0),0)</f>
        <v>0</v>
      </c>
    </row>
    <row r="32" spans="1:14" x14ac:dyDescent="0.3">
      <c r="A32" s="12">
        <v>7</v>
      </c>
      <c r="B32" s="12" t="s">
        <v>22</v>
      </c>
      <c r="C32" s="13">
        <v>0.02</v>
      </c>
      <c r="D32" s="12"/>
      <c r="E32" s="36">
        <f>IF(SUM($E$3:$E$30)+IF($L$8&gt;0,$L$8/$C$31,0)&lt;=$I$4,IF($L$8&gt;0,$L$8*C32/$C$31,0),0)</f>
        <v>0</v>
      </c>
    </row>
    <row r="33" spans="1:5" x14ac:dyDescent="0.3">
      <c r="A33" s="20">
        <v>8</v>
      </c>
      <c r="B33" s="20" t="s">
        <v>15</v>
      </c>
      <c r="C33" s="21">
        <v>1</v>
      </c>
      <c r="D33" s="20"/>
      <c r="E33" s="37">
        <f>L9</f>
        <v>9859.379945387831</v>
      </c>
    </row>
    <row r="34" spans="1:5" x14ac:dyDescent="0.3">
      <c r="A34" s="240">
        <v>5</v>
      </c>
      <c r="B34" s="240" t="s">
        <v>23</v>
      </c>
      <c r="C34" s="241">
        <v>0.98</v>
      </c>
      <c r="D34" s="240"/>
      <c r="E34" s="240">
        <f>IF($L$13&gt;0,$L$13*C34/$C$34,0)</f>
        <v>1225</v>
      </c>
    </row>
    <row r="35" spans="1:5" x14ac:dyDescent="0.3">
      <c r="A35" s="240">
        <v>5</v>
      </c>
      <c r="B35" s="240" t="s">
        <v>22</v>
      </c>
      <c r="C35" s="241">
        <v>0.02</v>
      </c>
      <c r="D35" s="240"/>
      <c r="E35" s="240">
        <f>IF($L$13&gt;0,$L$13*C35/$C$34,0)</f>
        <v>25</v>
      </c>
    </row>
    <row r="36" spans="1:5" x14ac:dyDescent="0.3">
      <c r="A36" s="14">
        <v>9</v>
      </c>
      <c r="B36" s="14" t="s">
        <v>20</v>
      </c>
      <c r="C36" s="15">
        <v>0.98</v>
      </c>
      <c r="D36" s="14"/>
      <c r="E36" s="38">
        <f>IF($L$10&gt;0,$L$10*C36/$C$36,0)</f>
        <v>75</v>
      </c>
    </row>
    <row r="37" spans="1:5" x14ac:dyDescent="0.3">
      <c r="A37" s="14">
        <v>9</v>
      </c>
      <c r="B37" s="14" t="s">
        <v>22</v>
      </c>
      <c r="C37" s="15">
        <v>0.02</v>
      </c>
      <c r="D37" s="14"/>
      <c r="E37" s="38">
        <f>IF($L$10&gt;0,$L$10*C37/$C$36,0)</f>
        <v>1.5306122448979591</v>
      </c>
    </row>
    <row r="38" spans="1:5" x14ac:dyDescent="0.3">
      <c r="A38" s="16">
        <v>10</v>
      </c>
      <c r="B38" s="16" t="s">
        <v>21</v>
      </c>
      <c r="C38" s="17">
        <v>0.98699999999999999</v>
      </c>
      <c r="D38" s="16"/>
      <c r="E38" s="39">
        <f>IF($L$11&gt;0,$L$11*C38/$C$38,0)</f>
        <v>1509.4</v>
      </c>
    </row>
    <row r="39" spans="1:5" x14ac:dyDescent="0.3">
      <c r="A39" s="16">
        <v>10</v>
      </c>
      <c r="B39" s="16" t="s">
        <v>22</v>
      </c>
      <c r="C39" s="17">
        <v>0.02</v>
      </c>
      <c r="D39" s="16"/>
      <c r="E39" s="39">
        <f>IF($L$11&gt;0,$L$11*C39/$C$38,0)</f>
        <v>30.585612968591693</v>
      </c>
    </row>
    <row r="40" spans="1:5" x14ac:dyDescent="0.3">
      <c r="A40" s="18">
        <v>11</v>
      </c>
      <c r="B40" s="18" t="s">
        <v>16</v>
      </c>
      <c r="C40" s="19">
        <v>0.11</v>
      </c>
      <c r="D40" s="18"/>
      <c r="E40" s="40">
        <f>IF(SUM($E$3:$E$32)+IF($L$14&gt;0,$L$11/$C$42,0)&lt;=$I$4,IF($L$14&gt;0,$L$11*C40/$C$42,0),0)</f>
        <v>0</v>
      </c>
    </row>
    <row r="41" spans="1:5" x14ac:dyDescent="0.3">
      <c r="A41" s="18">
        <v>11</v>
      </c>
      <c r="B41" s="18" t="s">
        <v>22</v>
      </c>
      <c r="C41" s="19">
        <v>1.2E-2</v>
      </c>
      <c r="D41" s="18"/>
      <c r="E41" s="40">
        <f>IF(SUM($E$3:$E$32)+IF($L$14&gt;0,$L$11/$C$42,0)&lt;=$I$4,IF($L$14&gt;0,$L$11*C41/$C$42,0),0)</f>
        <v>0</v>
      </c>
    </row>
    <row r="42" spans="1:5" x14ac:dyDescent="0.3">
      <c r="A42" s="18">
        <v>11</v>
      </c>
      <c r="B42" s="18" t="s">
        <v>24</v>
      </c>
      <c r="C42" s="19">
        <v>0.26300000000000001</v>
      </c>
      <c r="D42" s="18"/>
      <c r="E42" s="40">
        <f>IF(SUM($E$3:$E$32)+IF($L$14&gt;0,$L$11/$C$42,0)&lt;=$I$4,IF($L$14&gt;0,$L$11*C42/$C$42,0),0)</f>
        <v>0</v>
      </c>
    </row>
    <row r="43" spans="1:5" x14ac:dyDescent="0.3">
      <c r="A43" s="18">
        <v>11</v>
      </c>
      <c r="B43" s="18" t="s">
        <v>29</v>
      </c>
      <c r="C43" s="19">
        <v>0.13700000000000001</v>
      </c>
      <c r="D43" s="18"/>
      <c r="E43" s="40">
        <f>IF(SUM($E$3:$E$32)+IF($L$14&gt;0,$L$11/$C$42,0)&lt;=$I$4,IF($L$14&gt;0,$L$11*C43/$C$42,0),0)</f>
        <v>0</v>
      </c>
    </row>
    <row r="44" spans="1:5" x14ac:dyDescent="0.3">
      <c r="A44" s="18">
        <v>11</v>
      </c>
      <c r="B44" s="18" t="s">
        <v>30</v>
      </c>
      <c r="C44" s="19">
        <v>0.317</v>
      </c>
      <c r="D44" s="18"/>
      <c r="E44" s="40">
        <f>IF(SUM($E$3:$E$32)+IF($L$14&gt;0,$L$11/$C$42,0)&lt;=$I$4,IF($L$14&gt;0,$L$11*C44/$C$42,0),0)</f>
        <v>0</v>
      </c>
    </row>
    <row r="45" spans="1:5" x14ac:dyDescent="0.3">
      <c r="A45" s="18">
        <v>11</v>
      </c>
      <c r="B45" s="18" t="s">
        <v>31</v>
      </c>
      <c r="C45" s="19">
        <v>0.10299999999999999</v>
      </c>
      <c r="D45" s="18"/>
      <c r="E45" s="40">
        <f>IF(SUM($E$3:$E$32)+IF($L$14&gt;0,$L$11/$C$42,0)&lt;=$I$4,IF($L$14&gt;0,$L$11*C45/$C$42,0),0)</f>
        <v>0</v>
      </c>
    </row>
    <row r="46" spans="1:5" x14ac:dyDescent="0.3">
      <c r="A46" s="18">
        <v>11</v>
      </c>
      <c r="B46" s="18" t="s">
        <v>32</v>
      </c>
      <c r="C46" s="19">
        <v>5.8000000000000003E-2</v>
      </c>
      <c r="D46" s="18"/>
      <c r="E46" s="40">
        <f>IF(SUM($E$3:$E$32)+IF($L$14&gt;0,$L$11/$C$42,0)&lt;=$I$4,IF($L$14&gt;0,$L$11*C46/$C$42,0),0)</f>
        <v>0</v>
      </c>
    </row>
    <row r="47" spans="1:5" x14ac:dyDescent="0.3">
      <c r="A47" s="4">
        <v>1</v>
      </c>
      <c r="B47" s="4" t="s">
        <v>16</v>
      </c>
      <c r="C47" s="5">
        <v>8.2000000000000003E-2</v>
      </c>
      <c r="D47" s="4"/>
      <c r="E47" s="32">
        <f>IF(SUM($E$3:$E$32,$E$40:$E$46)+($L$22-SUMIFS($E$3:$E$46,$B$3:$B$46,$B$53))/$C$53&lt;=$I$4,IF(SUMIFS($E$3:$E$46,$B$3:$B$46,$B$53)&lt;$L$22,($L$22-SUMIFS($E$3:$E$46,$B$3:$B$46,$B$53))*C47/$C$53,0),0)</f>
        <v>0</v>
      </c>
    </row>
    <row r="48" spans="1:5" x14ac:dyDescent="0.3">
      <c r="A48" s="4">
        <v>1</v>
      </c>
      <c r="B48" s="4" t="s">
        <v>18</v>
      </c>
      <c r="C48" s="5">
        <v>0</v>
      </c>
      <c r="D48" s="4"/>
      <c r="E48" s="32">
        <f>IF(SUM($E$3:$E$32,$E$40:$E$46)+($L$22-SUMIFS($E$3:$E$46,$B$3:$B$46,$B$53))/$C$53&lt;=$I$4,IF(SUMIFS($E$3:$E$46,$B$3:$B$46,$B$53)&lt;$L$22,($L$22-SUMIFS($E$3:$E$46,$B$3:$B$46,$B$53))*C48/$C$53,0),0)</f>
        <v>0</v>
      </c>
    </row>
    <row r="49" spans="1:5" x14ac:dyDescent="0.3">
      <c r="A49" s="4">
        <v>1</v>
      </c>
      <c r="B49" s="4" t="s">
        <v>22</v>
      </c>
      <c r="C49" s="5">
        <v>3.0499999999999999E-2</v>
      </c>
      <c r="D49" s="4"/>
      <c r="E49" s="32">
        <f>IF(SUM($E$3:$E$32,$E$40:$E$46)+($L$22-SUMIFS($E$3:$E$46,$B$3:$B$46,$B$53))/$C$53&lt;=$I$4,IF(SUMIFS($E$3:$E$46,$B$3:$B$46,$B$53)&lt;$L$22,($L$22-SUMIFS($E$3:$E$46,$B$3:$B$46,$B$53))*C49/$C$53,0),0)</f>
        <v>0</v>
      </c>
    </row>
    <row r="50" spans="1:5" x14ac:dyDescent="0.3">
      <c r="A50" s="4">
        <v>1</v>
      </c>
      <c r="B50" s="4" t="s">
        <v>27</v>
      </c>
      <c r="C50" s="5">
        <v>0.06</v>
      </c>
      <c r="D50" s="4"/>
      <c r="E50" s="32">
        <f>IF(SUM($E$3:$E$32,$E$40:$E$46)+($L$22-SUMIFS($E$3:$E$46,$B$3:$B$46,$B$53))/$C$53&lt;=$I$4,IF(SUMIFS($E$3:$E$46,$B$3:$B$46,$B$53)&lt;$L$22,($L$22-SUMIFS($E$3:$E$46,$B$3:$B$46,$B$53))*C50/$C$53,0),0)</f>
        <v>0</v>
      </c>
    </row>
    <row r="51" spans="1:5" x14ac:dyDescent="0.3">
      <c r="A51" s="4">
        <v>1</v>
      </c>
      <c r="B51" s="4" t="s">
        <v>28</v>
      </c>
      <c r="C51" s="5">
        <v>0.193</v>
      </c>
      <c r="D51" s="4"/>
      <c r="E51" s="32">
        <f>IF(SUM($E$3:$E$32,$E$40:$E$46)+($L$22-SUMIFS($E$3:$E$46,$B$3:$B$46,$B$53))/$C$53&lt;=$I$4,IF(SUMIFS($E$3:$E$46,$B$3:$B$46,$B$53)&lt;$L$22,($L$22-SUMIFS($E$3:$E$46,$B$3:$B$46,$B$53))*C51/$C$53,0),0)</f>
        <v>0</v>
      </c>
    </row>
    <row r="52" spans="1:5" x14ac:dyDescent="0.3">
      <c r="A52" s="4">
        <v>1</v>
      </c>
      <c r="B52" s="4" t="s">
        <v>29</v>
      </c>
      <c r="C52" s="5">
        <v>0.1265</v>
      </c>
      <c r="D52" s="4"/>
      <c r="E52" s="32">
        <f>IF(SUM($E$3:$E$32,$E$40:$E$46)+($L$22-SUMIFS($E$3:$E$46,$B$3:$B$46,$B$53))/$C$53&lt;=$I$4,IF(SUMIFS($E$3:$E$46,$B$3:$B$46,$B$53)&lt;$L$22,($L$22-SUMIFS($E$3:$E$46,$B$3:$B$46,$B$53))*C52/$C$53,0),0)</f>
        <v>0</v>
      </c>
    </row>
    <row r="53" spans="1:5" x14ac:dyDescent="0.3">
      <c r="A53" s="4">
        <v>1</v>
      </c>
      <c r="B53" s="4" t="s">
        <v>30</v>
      </c>
      <c r="C53" s="5">
        <v>0.313</v>
      </c>
      <c r="D53" s="4"/>
      <c r="E53" s="32">
        <f>IF(SUM($E$3:$E$32,$E$40:$E$46)+($L$22-SUMIFS($E$3:$E$46,$B$3:$B$46,$B$53))/$C$53&lt;=$I$4,IF(SUMIFS($E$3:$E$46,$B$3:$B$46,$B$53)&lt;$L$22,($L$22-SUMIFS($E$3:$E$46,$B$3:$B$46,$B$53))*C53/$C$53,0),0)</f>
        <v>0</v>
      </c>
    </row>
    <row r="54" spans="1:5" x14ac:dyDescent="0.3">
      <c r="A54" s="4">
        <v>1</v>
      </c>
      <c r="B54" s="4" t="s">
        <v>31</v>
      </c>
      <c r="C54" s="5">
        <v>0.13500000000000001</v>
      </c>
      <c r="D54" s="4"/>
      <c r="E54" s="32">
        <f>IF(SUM($E$3:$E$32,$E$40:$E$46)+($L$22-SUMIFS($E$3:$E$46,$B$3:$B$46,$B$53))/$C$53&lt;=$I$4,IF(SUMIFS($E$3:$E$46,$B$3:$B$46,$B$53)&lt;$L$22,($L$22-SUMIFS($E$3:$E$46,$B$3:$B$46,$B$53))*C54/$C$53,0),0)</f>
        <v>0</v>
      </c>
    </row>
    <row r="55" spans="1:5" x14ac:dyDescent="0.3">
      <c r="A55" s="4">
        <v>1</v>
      </c>
      <c r="B55" s="4" t="s">
        <v>32</v>
      </c>
      <c r="C55" s="5">
        <v>0.06</v>
      </c>
      <c r="D55" s="4"/>
      <c r="E55" s="32">
        <f>IF(SUM($E$3:$E$32,$E$40:$E$46)+($L$22-SUMIFS($E$3:$E$46,$B$3:$B$46,$B$53))/$C$53&lt;=$I$4,IF(SUMIFS($E$3:$E$46,$B$3:$B$46,$B$53)&lt;$L$22,($L$22-SUMIFS($E$3:$E$46,$B$3:$B$46,$B$53))*C55/$C$53,0),0)</f>
        <v>0</v>
      </c>
    </row>
    <row r="56" spans="1:5" x14ac:dyDescent="0.3">
      <c r="A56" s="41">
        <v>1</v>
      </c>
      <c r="B56" s="41" t="s">
        <v>16</v>
      </c>
      <c r="C56" s="42">
        <v>8.2000000000000003E-2</v>
      </c>
      <c r="D56" s="41"/>
      <c r="E56" s="32">
        <f>IF(SUM($E$3:$E$32,$E$40:$E$46)+($L$22-SUMIFS($E$3:$E$46,$B$3:$B$46,$B$53))/$C$53&lt;=$I$4,IF(SUMIFS($E$3:$E$46,$B$3:$B$46,$B$53)&lt;$L$22,($L$22-SUMIFS($E$3:$E$46,$B$3:$B$46,$B$53))*C56/$C$53,0),0)</f>
        <v>0</v>
      </c>
    </row>
    <row r="57" spans="1:5" x14ac:dyDescent="0.3">
      <c r="A57" s="41">
        <v>1</v>
      </c>
      <c r="B57" s="41" t="s">
        <v>18</v>
      </c>
      <c r="C57" s="42">
        <v>0</v>
      </c>
      <c r="D57" s="41"/>
      <c r="E57" s="32">
        <f>IF(SUM($E$3:$E$32,$E$40:$E$46)+($L$22-SUMIFS($E$3:$E$46,$B$3:$B$46,$B$53))/$C$53&lt;=$I$4,IF(SUMIFS($E$3:$E$46,$B$3:$B$46,$B$53)&lt;$L$22,($L$22-SUMIFS($E$3:$E$46,$B$3:$B$46,$B$53))*C57/$C$53,0),0)</f>
        <v>0</v>
      </c>
    </row>
    <row r="58" spans="1:5" x14ac:dyDescent="0.3">
      <c r="A58" s="41">
        <v>1</v>
      </c>
      <c r="B58" s="41" t="s">
        <v>22</v>
      </c>
      <c r="C58" s="42">
        <v>3.0499999999999999E-2</v>
      </c>
      <c r="D58" s="41"/>
      <c r="E58" s="32">
        <f>IF(SUM($E$3:$E$32,$E$40:$E$46)+($L$22-SUMIFS($E$3:$E$46,$B$3:$B$46,$B$53))/$C$53&lt;=$I$4,IF(SUMIFS($E$3:$E$46,$B$3:$B$46,$B$53)&lt;$L$22,($L$22-SUMIFS($E$3:$E$46,$B$3:$B$46,$B$53))*C58/$C$53,0),0)</f>
        <v>0</v>
      </c>
    </row>
    <row r="59" spans="1:5" x14ac:dyDescent="0.3">
      <c r="A59" s="41">
        <v>1</v>
      </c>
      <c r="B59" s="41" t="s">
        <v>27</v>
      </c>
      <c r="C59" s="42">
        <v>0.06</v>
      </c>
      <c r="D59" s="41"/>
      <c r="E59" s="32">
        <f>IF(SUM($E$3:$E$32,$E$40:$E$46)+($L$22-SUMIFS($E$3:$E$46,$B$3:$B$46,$B$53))/$C$53&lt;=$I$4,IF(SUMIFS($E$3:$E$46,$B$3:$B$46,$B$53)&lt;$L$22,($L$22-SUMIFS($E$3:$E$46,$B$3:$B$46,$B$53))*C59/$C$53,0),0)</f>
        <v>0</v>
      </c>
    </row>
    <row r="60" spans="1:5" x14ac:dyDescent="0.3">
      <c r="A60" s="41">
        <v>1</v>
      </c>
      <c r="B60" s="41" t="s">
        <v>28</v>
      </c>
      <c r="C60" s="42">
        <v>0.193</v>
      </c>
      <c r="D60" s="41"/>
      <c r="E60" s="32">
        <f>IF(SUM($E$3:$E$32,$E$40:$E$46)+($L$22-SUMIFS($E$3:$E$46,$B$3:$B$46,$B$53))/$C$53&lt;=$I$4,IF(SUMIFS($E$3:$E$46,$B$3:$B$46,$B$53)&lt;$L$22,($L$22-SUMIFS($E$3:$E$46,$B$3:$B$46,$B$53))*C60/$C$53,0),0)</f>
        <v>0</v>
      </c>
    </row>
    <row r="61" spans="1:5" x14ac:dyDescent="0.3">
      <c r="A61" s="41">
        <v>1</v>
      </c>
      <c r="B61" s="41" t="s">
        <v>29</v>
      </c>
      <c r="C61" s="42">
        <v>0.1265</v>
      </c>
      <c r="D61" s="41"/>
      <c r="E61" s="32">
        <f>IF(SUM($E$3:$E$32,$E$40:$E$46)+($L$22-SUMIFS($E$3:$E$46,$B$3:$B$46,$B$53))/$C$53&lt;=$I$4,IF(SUMIFS($E$3:$E$46,$B$3:$B$46,$B$53)&lt;$L$22,($L$22-SUMIFS($E$3:$E$46,$B$3:$B$46,$B$53))*C61/$C$53,0),0)</f>
        <v>0</v>
      </c>
    </row>
    <row r="62" spans="1:5" x14ac:dyDescent="0.3">
      <c r="A62" s="41">
        <v>1</v>
      </c>
      <c r="B62" s="41" t="s">
        <v>30</v>
      </c>
      <c r="C62" s="42">
        <v>0.313</v>
      </c>
      <c r="D62" s="41"/>
      <c r="E62" s="32">
        <f>IF(SUM($E$3:$E$32,$E$40:$E$46)+($L$22-SUMIFS($E$3:$E$46,$B$3:$B$46,$B$53))/$C$53&lt;=$I$4,IF(SUMIFS($E$3:$E$46,$B$3:$B$46,$B$53)&lt;$L$22,($L$22-SUMIFS($E$3:$E$46,$B$3:$B$46,$B$53))*C62/$C$53,0),0)</f>
        <v>0</v>
      </c>
    </row>
    <row r="63" spans="1:5" x14ac:dyDescent="0.3">
      <c r="A63" s="41">
        <v>1</v>
      </c>
      <c r="B63" s="41" t="s">
        <v>31</v>
      </c>
      <c r="C63" s="42">
        <v>0.13500000000000001</v>
      </c>
      <c r="D63" s="41"/>
      <c r="E63" s="32">
        <f>IF(SUM($E$3:$E$32,$E$40:$E$46)+($L$22-SUMIFS($E$3:$E$46,$B$3:$B$46,$B$53))/$C$53&lt;=$I$4,IF(SUMIFS($E$3:$E$46,$B$3:$B$46,$B$53)&lt;$L$22,($L$22-SUMIFS($E$3:$E$46,$B$3:$B$46,$B$53))*C63/$C$53,0),0)</f>
        <v>0</v>
      </c>
    </row>
    <row r="64" spans="1:5" x14ac:dyDescent="0.3">
      <c r="A64" s="41">
        <v>1</v>
      </c>
      <c r="B64" s="41" t="s">
        <v>32</v>
      </c>
      <c r="C64" s="42">
        <v>0.06</v>
      </c>
      <c r="D64" s="41"/>
      <c r="E64" s="32">
        <f>IF(SUM($E$3:$E$32,$E$40:$E$46)+($L$22-SUMIFS($E$3:$E$46,$B$3:$B$46,$B$53))/$C$53&lt;=$I$4,IF(SUMIFS($E$3:$E$46,$B$3:$B$46,$B$53)&lt;$L$22,($L$22-SUMIFS($E$3:$E$46,$B$3:$B$46,$B$53))*C64/$C$53,0),0)</f>
        <v>0</v>
      </c>
    </row>
  </sheetData>
  <conditionalFormatting sqref="K3:K24">
    <cfRule type="duplicateValues" dxfId="3" priority="3"/>
  </conditionalFormatting>
  <conditionalFormatting sqref="N3">
    <cfRule type="expression" dxfId="2" priority="2">
      <formula>N3&lt;0</formula>
    </cfRule>
  </conditionalFormatting>
  <conditionalFormatting sqref="N4:N24">
    <cfRule type="expression" dxfId="1" priority="1">
      <formula>N4&lt;0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DFA9-34B7-4AC4-9BE7-049B82D091D5}">
  <dimension ref="A1:IC19"/>
  <sheetViews>
    <sheetView topLeftCell="DF1" workbookViewId="0">
      <selection activeCell="DL20" sqref="DL20"/>
    </sheetView>
  </sheetViews>
  <sheetFormatPr defaultRowHeight="14.4" x14ac:dyDescent="0.3"/>
  <cols>
    <col min="1" max="1" width="11" bestFit="1" customWidth="1"/>
  </cols>
  <sheetData>
    <row r="1" spans="1:237" s="48" customFormat="1" ht="21.9" customHeight="1" thickBot="1" x14ac:dyDescent="0.3">
      <c r="A1" s="98"/>
      <c r="B1" s="99"/>
      <c r="C1" s="145" t="str">
        <f>B3</f>
        <v>Убой</v>
      </c>
      <c r="D1" s="145"/>
      <c r="E1" s="145"/>
      <c r="F1" s="145"/>
      <c r="G1" s="145"/>
      <c r="H1" s="145"/>
      <c r="I1" s="145"/>
      <c r="J1" s="145"/>
      <c r="K1" s="100" t="s">
        <v>293</v>
      </c>
      <c r="L1" s="101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4" t="s">
        <v>294</v>
      </c>
      <c r="AE1" s="105"/>
      <c r="AF1" s="105"/>
      <c r="AG1" s="105"/>
      <c r="AH1" s="105"/>
      <c r="AI1" s="105"/>
      <c r="AJ1" s="105"/>
      <c r="AK1" s="105"/>
      <c r="AL1" s="105"/>
      <c r="AM1" s="106"/>
      <c r="CD1" s="104"/>
      <c r="CE1" s="105"/>
      <c r="CF1" s="105"/>
      <c r="CG1" s="105"/>
      <c r="CH1" s="106"/>
      <c r="CI1" s="49"/>
      <c r="DY1" s="104"/>
      <c r="DZ1" s="105"/>
      <c r="EA1" s="105"/>
      <c r="EB1" s="105"/>
      <c r="EC1" s="106"/>
      <c r="ED1" s="49"/>
      <c r="FT1" s="104"/>
      <c r="FU1" s="105"/>
      <c r="FV1" s="105"/>
      <c r="FW1" s="105"/>
      <c r="FX1" s="106"/>
      <c r="FY1" s="49"/>
      <c r="HO1" s="104"/>
      <c r="HP1" s="105"/>
      <c r="HQ1" s="105"/>
      <c r="HR1" s="105"/>
      <c r="HS1" s="106"/>
    </row>
    <row r="2" spans="1:237" s="48" customFormat="1" ht="25.2" thickBot="1" x14ac:dyDescent="0.3">
      <c r="A2" s="107"/>
      <c r="B2" s="107"/>
      <c r="C2" s="108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9"/>
      <c r="V2" s="109"/>
      <c r="W2" s="109"/>
      <c r="X2" s="109"/>
      <c r="Y2" s="109"/>
      <c r="Z2" s="109"/>
      <c r="AA2" s="109"/>
      <c r="AB2" s="109"/>
      <c r="AC2" s="110">
        <v>0</v>
      </c>
      <c r="AD2" s="104" t="s">
        <v>295</v>
      </c>
      <c r="AE2" s="105"/>
      <c r="AF2" s="105"/>
      <c r="AG2" s="105"/>
      <c r="AH2" s="106"/>
      <c r="AI2" s="104" t="s">
        <v>296</v>
      </c>
      <c r="AJ2" s="105"/>
      <c r="AK2" s="105"/>
      <c r="AL2" s="105"/>
      <c r="AM2" s="106"/>
      <c r="AO2" s="142" t="s">
        <v>297</v>
      </c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4"/>
      <c r="CD2" s="104" t="s">
        <v>298</v>
      </c>
      <c r="CE2" s="105"/>
      <c r="CF2" s="105"/>
      <c r="CG2" s="105"/>
      <c r="CH2" s="106"/>
      <c r="CI2" s="111"/>
      <c r="CJ2" s="142" t="s">
        <v>299</v>
      </c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4"/>
      <c r="DY2" s="104" t="s">
        <v>300</v>
      </c>
      <c r="DZ2" s="105"/>
      <c r="EA2" s="105"/>
      <c r="EB2" s="105"/>
      <c r="EC2" s="106"/>
      <c r="ED2" s="111"/>
      <c r="EE2" s="142" t="s">
        <v>301</v>
      </c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4"/>
      <c r="FT2" s="104" t="s">
        <v>302</v>
      </c>
      <c r="FU2" s="105"/>
      <c r="FV2" s="105"/>
      <c r="FW2" s="105"/>
      <c r="FX2" s="106"/>
      <c r="FY2" s="111"/>
      <c r="FZ2" s="142" t="s">
        <v>303</v>
      </c>
      <c r="GA2" s="143"/>
      <c r="GB2" s="143"/>
      <c r="GC2" s="143"/>
      <c r="GD2" s="143"/>
      <c r="GE2" s="143"/>
      <c r="GF2" s="143"/>
      <c r="GG2" s="143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  <c r="HA2" s="143"/>
      <c r="HB2" s="143"/>
      <c r="HC2" s="143"/>
      <c r="HD2" s="143"/>
      <c r="HE2" s="143"/>
      <c r="HF2" s="143"/>
      <c r="HG2" s="143"/>
      <c r="HH2" s="143"/>
      <c r="HI2" s="143"/>
      <c r="HJ2" s="143"/>
      <c r="HK2" s="143"/>
      <c r="HL2" s="143"/>
      <c r="HM2" s="143"/>
      <c r="HN2" s="144"/>
      <c r="HO2" s="104" t="s">
        <v>304</v>
      </c>
      <c r="HP2" s="105"/>
      <c r="HQ2" s="105"/>
      <c r="HR2" s="105"/>
      <c r="HS2" s="106"/>
      <c r="HV2" s="112" t="s">
        <v>305</v>
      </c>
      <c r="HW2" s="113"/>
      <c r="HX2" s="112" t="s">
        <v>306</v>
      </c>
      <c r="HY2" s="113"/>
      <c r="HZ2" s="112" t="s">
        <v>305</v>
      </c>
      <c r="IA2" s="113"/>
      <c r="IB2" s="112" t="s">
        <v>306</v>
      </c>
      <c r="IC2" s="113"/>
    </row>
    <row r="3" spans="1:237" ht="83.4" thickBot="1" x14ac:dyDescent="0.35">
      <c r="A3" s="114" t="s">
        <v>307</v>
      </c>
      <c r="B3" s="115" t="s">
        <v>308</v>
      </c>
      <c r="C3" s="116" t="s">
        <v>309</v>
      </c>
      <c r="D3" s="116" t="s">
        <v>310</v>
      </c>
      <c r="E3" s="117" t="s">
        <v>311</v>
      </c>
      <c r="F3" s="118"/>
      <c r="G3" s="119" t="s">
        <v>312</v>
      </c>
      <c r="H3" s="120"/>
      <c r="I3" s="116" t="s">
        <v>313</v>
      </c>
      <c r="J3" s="121" t="s">
        <v>314</v>
      </c>
      <c r="K3" s="122" t="s">
        <v>315</v>
      </c>
      <c r="L3" s="123" t="s">
        <v>316</v>
      </c>
      <c r="M3" s="123" t="s">
        <v>317</v>
      </c>
      <c r="N3" s="124" t="s">
        <v>318</v>
      </c>
      <c r="O3" s="125" t="s">
        <v>319</v>
      </c>
      <c r="P3" s="125" t="s">
        <v>320</v>
      </c>
      <c r="Q3" s="126" t="s">
        <v>321</v>
      </c>
      <c r="R3" s="123" t="s">
        <v>322</v>
      </c>
      <c r="S3" s="127" t="s">
        <v>323</v>
      </c>
      <c r="T3" s="126" t="s">
        <v>324</v>
      </c>
      <c r="U3" s="123" t="s">
        <v>325</v>
      </c>
      <c r="V3" s="127" t="s">
        <v>318</v>
      </c>
      <c r="W3" s="128" t="s">
        <v>319</v>
      </c>
      <c r="X3" s="128" t="s">
        <v>320</v>
      </c>
      <c r="Y3" s="128" t="s">
        <v>321</v>
      </c>
      <c r="Z3" s="128" t="s">
        <v>323</v>
      </c>
      <c r="AA3" s="129" t="s">
        <v>324</v>
      </c>
      <c r="AB3" s="130" t="s">
        <v>326</v>
      </c>
      <c r="AC3" s="131"/>
      <c r="AD3" s="132" t="s">
        <v>282</v>
      </c>
      <c r="AE3" s="133" t="s">
        <v>253</v>
      </c>
      <c r="AF3" s="133" t="s">
        <v>285</v>
      </c>
      <c r="AG3" s="134" t="s">
        <v>269</v>
      </c>
      <c r="AH3" s="134" t="s">
        <v>287</v>
      </c>
      <c r="AI3" s="135" t="s">
        <v>282</v>
      </c>
      <c r="AJ3" s="133" t="s">
        <v>253</v>
      </c>
      <c r="AK3" s="133" t="s">
        <v>285</v>
      </c>
      <c r="AL3" s="134" t="s">
        <v>269</v>
      </c>
      <c r="AM3" s="136" t="s">
        <v>287</v>
      </c>
      <c r="AN3" s="48"/>
      <c r="AO3" s="137" t="s">
        <v>327</v>
      </c>
      <c r="AP3" s="138" t="s">
        <v>328</v>
      </c>
      <c r="AQ3" s="138" t="s">
        <v>329</v>
      </c>
      <c r="AR3" s="138" t="s">
        <v>330</v>
      </c>
      <c r="AS3" s="138" t="s">
        <v>331</v>
      </c>
      <c r="AT3" s="138" t="s">
        <v>332</v>
      </c>
      <c r="AU3" s="138" t="s">
        <v>333</v>
      </c>
      <c r="AV3" s="138" t="s">
        <v>334</v>
      </c>
      <c r="AW3" s="138" t="s">
        <v>335</v>
      </c>
      <c r="AX3" s="138" t="s">
        <v>336</v>
      </c>
      <c r="AY3" s="138" t="s">
        <v>337</v>
      </c>
      <c r="AZ3" s="138" t="s">
        <v>338</v>
      </c>
      <c r="BA3" s="138" t="s">
        <v>339</v>
      </c>
      <c r="BB3" s="138" t="s">
        <v>340</v>
      </c>
      <c r="BC3" s="138" t="s">
        <v>341</v>
      </c>
      <c r="BD3" s="138" t="s">
        <v>342</v>
      </c>
      <c r="BE3" s="138" t="s">
        <v>343</v>
      </c>
      <c r="BF3" s="138" t="s">
        <v>344</v>
      </c>
      <c r="BG3" s="138" t="s">
        <v>345</v>
      </c>
      <c r="BH3" s="138" t="s">
        <v>346</v>
      </c>
      <c r="BI3" s="138" t="s">
        <v>347</v>
      </c>
      <c r="BJ3" s="138" t="s">
        <v>348</v>
      </c>
      <c r="BK3" s="138" t="s">
        <v>349</v>
      </c>
      <c r="BL3" s="138" t="s">
        <v>350</v>
      </c>
      <c r="BM3" s="138" t="s">
        <v>351</v>
      </c>
      <c r="BN3" s="138" t="s">
        <v>352</v>
      </c>
      <c r="BO3" s="138" t="s">
        <v>353</v>
      </c>
      <c r="BP3" s="138" t="s">
        <v>354</v>
      </c>
      <c r="BQ3" s="138" t="s">
        <v>355</v>
      </c>
      <c r="BR3" s="138" t="s">
        <v>356</v>
      </c>
      <c r="BS3" s="138" t="s">
        <v>357</v>
      </c>
      <c r="BT3" s="138" t="s">
        <v>358</v>
      </c>
      <c r="BU3" s="138" t="s">
        <v>359</v>
      </c>
      <c r="BV3" s="138" t="s">
        <v>360</v>
      </c>
      <c r="BW3" s="138" t="s">
        <v>361</v>
      </c>
      <c r="BX3" s="138" t="s">
        <v>362</v>
      </c>
      <c r="BY3" s="138" t="s">
        <v>363</v>
      </c>
      <c r="BZ3" s="138" t="s">
        <v>364</v>
      </c>
      <c r="CA3" s="138" t="s">
        <v>365</v>
      </c>
      <c r="CB3" s="138" t="s">
        <v>366</v>
      </c>
      <c r="CC3" s="139" t="s">
        <v>367</v>
      </c>
      <c r="CD3" s="135" t="s">
        <v>282</v>
      </c>
      <c r="CE3" s="133" t="s">
        <v>253</v>
      </c>
      <c r="CF3" s="133" t="s">
        <v>285</v>
      </c>
      <c r="CG3" s="134" t="s">
        <v>269</v>
      </c>
      <c r="CH3" s="136" t="s">
        <v>287</v>
      </c>
      <c r="CI3" s="111"/>
      <c r="CJ3" s="137" t="s">
        <v>327</v>
      </c>
      <c r="CK3" s="138" t="s">
        <v>328</v>
      </c>
      <c r="CL3" s="138" t="s">
        <v>329</v>
      </c>
      <c r="CM3" s="138" t="s">
        <v>330</v>
      </c>
      <c r="CN3" s="138" t="s">
        <v>331</v>
      </c>
      <c r="CO3" s="138" t="s">
        <v>332</v>
      </c>
      <c r="CP3" s="138" t="s">
        <v>333</v>
      </c>
      <c r="CQ3" s="138" t="s">
        <v>334</v>
      </c>
      <c r="CR3" s="138" t="s">
        <v>335</v>
      </c>
      <c r="CS3" s="138" t="s">
        <v>336</v>
      </c>
      <c r="CT3" s="138" t="s">
        <v>337</v>
      </c>
      <c r="CU3" s="138" t="s">
        <v>338</v>
      </c>
      <c r="CV3" s="138" t="s">
        <v>339</v>
      </c>
      <c r="CW3" s="138" t="s">
        <v>340</v>
      </c>
      <c r="CX3" s="138" t="s">
        <v>341</v>
      </c>
      <c r="CY3" s="138" t="s">
        <v>342</v>
      </c>
      <c r="CZ3" s="138" t="s">
        <v>343</v>
      </c>
      <c r="DA3" s="138" t="s">
        <v>344</v>
      </c>
      <c r="DB3" s="138" t="s">
        <v>345</v>
      </c>
      <c r="DC3" s="138" t="s">
        <v>346</v>
      </c>
      <c r="DD3" s="138" t="s">
        <v>347</v>
      </c>
      <c r="DE3" s="138" t="s">
        <v>348</v>
      </c>
      <c r="DF3" s="138" t="s">
        <v>349</v>
      </c>
      <c r="DG3" s="138" t="s">
        <v>350</v>
      </c>
      <c r="DH3" s="138" t="s">
        <v>351</v>
      </c>
      <c r="DI3" s="138" t="s">
        <v>352</v>
      </c>
      <c r="DJ3" s="138" t="s">
        <v>353</v>
      </c>
      <c r="DK3" s="138" t="s">
        <v>354</v>
      </c>
      <c r="DL3" s="138" t="s">
        <v>355</v>
      </c>
      <c r="DM3" s="138" t="s">
        <v>356</v>
      </c>
      <c r="DN3" s="138" t="s">
        <v>357</v>
      </c>
      <c r="DO3" s="138" t="s">
        <v>358</v>
      </c>
      <c r="DP3" s="138" t="s">
        <v>359</v>
      </c>
      <c r="DQ3" s="138" t="s">
        <v>360</v>
      </c>
      <c r="DR3" s="138" t="s">
        <v>361</v>
      </c>
      <c r="DS3" s="138" t="s">
        <v>362</v>
      </c>
      <c r="DT3" s="138" t="s">
        <v>363</v>
      </c>
      <c r="DU3" s="138" t="s">
        <v>364</v>
      </c>
      <c r="DV3" s="138" t="s">
        <v>365</v>
      </c>
      <c r="DW3" s="138" t="s">
        <v>366</v>
      </c>
      <c r="DX3" s="139" t="s">
        <v>367</v>
      </c>
      <c r="DY3" s="135" t="s">
        <v>282</v>
      </c>
      <c r="DZ3" s="133" t="s">
        <v>253</v>
      </c>
      <c r="EA3" s="133" t="s">
        <v>285</v>
      </c>
      <c r="EB3" s="134" t="s">
        <v>269</v>
      </c>
      <c r="EC3" s="136" t="s">
        <v>287</v>
      </c>
      <c r="ED3" s="111"/>
      <c r="EE3" s="137" t="s">
        <v>327</v>
      </c>
      <c r="EF3" s="138" t="s">
        <v>328</v>
      </c>
      <c r="EG3" s="138" t="s">
        <v>329</v>
      </c>
      <c r="EH3" s="138" t="s">
        <v>330</v>
      </c>
      <c r="EI3" s="138" t="s">
        <v>331</v>
      </c>
      <c r="EJ3" s="138" t="s">
        <v>332</v>
      </c>
      <c r="EK3" s="138" t="s">
        <v>333</v>
      </c>
      <c r="EL3" s="138" t="s">
        <v>334</v>
      </c>
      <c r="EM3" s="138" t="s">
        <v>335</v>
      </c>
      <c r="EN3" s="138" t="s">
        <v>336</v>
      </c>
      <c r="EO3" s="138" t="s">
        <v>337</v>
      </c>
      <c r="EP3" s="138" t="s">
        <v>338</v>
      </c>
      <c r="EQ3" s="138" t="s">
        <v>339</v>
      </c>
      <c r="ER3" s="138" t="s">
        <v>340</v>
      </c>
      <c r="ES3" s="138" t="s">
        <v>341</v>
      </c>
      <c r="ET3" s="138" t="s">
        <v>342</v>
      </c>
      <c r="EU3" s="138" t="s">
        <v>343</v>
      </c>
      <c r="EV3" s="138" t="s">
        <v>344</v>
      </c>
      <c r="EW3" s="138" t="s">
        <v>345</v>
      </c>
      <c r="EX3" s="138" t="s">
        <v>346</v>
      </c>
      <c r="EY3" s="138" t="s">
        <v>347</v>
      </c>
      <c r="EZ3" s="138" t="s">
        <v>348</v>
      </c>
      <c r="FA3" s="138" t="s">
        <v>349</v>
      </c>
      <c r="FB3" s="138" t="s">
        <v>350</v>
      </c>
      <c r="FC3" s="138" t="s">
        <v>351</v>
      </c>
      <c r="FD3" s="138" t="s">
        <v>352</v>
      </c>
      <c r="FE3" s="138" t="s">
        <v>353</v>
      </c>
      <c r="FF3" s="138" t="s">
        <v>354</v>
      </c>
      <c r="FG3" s="138" t="s">
        <v>355</v>
      </c>
      <c r="FH3" s="138" t="s">
        <v>356</v>
      </c>
      <c r="FI3" s="138" t="s">
        <v>357</v>
      </c>
      <c r="FJ3" s="138" t="s">
        <v>358</v>
      </c>
      <c r="FK3" s="138" t="s">
        <v>359</v>
      </c>
      <c r="FL3" s="138" t="s">
        <v>360</v>
      </c>
      <c r="FM3" s="138" t="s">
        <v>361</v>
      </c>
      <c r="FN3" s="138" t="s">
        <v>362</v>
      </c>
      <c r="FO3" s="138" t="s">
        <v>363</v>
      </c>
      <c r="FP3" s="138" t="s">
        <v>364</v>
      </c>
      <c r="FQ3" s="138" t="s">
        <v>365</v>
      </c>
      <c r="FR3" s="138" t="s">
        <v>366</v>
      </c>
      <c r="FS3" s="139" t="s">
        <v>367</v>
      </c>
      <c r="FT3" s="135" t="s">
        <v>282</v>
      </c>
      <c r="FU3" s="133" t="s">
        <v>253</v>
      </c>
      <c r="FV3" s="133" t="s">
        <v>285</v>
      </c>
      <c r="FW3" s="134" t="s">
        <v>269</v>
      </c>
      <c r="FX3" s="136" t="s">
        <v>287</v>
      </c>
      <c r="FY3" s="111"/>
      <c r="FZ3" s="137" t="s">
        <v>327</v>
      </c>
      <c r="GA3" s="138" t="s">
        <v>328</v>
      </c>
      <c r="GB3" s="138" t="s">
        <v>329</v>
      </c>
      <c r="GC3" s="138" t="s">
        <v>330</v>
      </c>
      <c r="GD3" s="138" t="s">
        <v>331</v>
      </c>
      <c r="GE3" s="138" t="s">
        <v>332</v>
      </c>
      <c r="GF3" s="138" t="s">
        <v>333</v>
      </c>
      <c r="GG3" s="138" t="s">
        <v>334</v>
      </c>
      <c r="GH3" s="138" t="s">
        <v>335</v>
      </c>
      <c r="GI3" s="138" t="s">
        <v>336</v>
      </c>
      <c r="GJ3" s="138" t="s">
        <v>337</v>
      </c>
      <c r="GK3" s="138" t="s">
        <v>338</v>
      </c>
      <c r="GL3" s="138" t="s">
        <v>339</v>
      </c>
      <c r="GM3" s="138" t="s">
        <v>340</v>
      </c>
      <c r="GN3" s="138" t="s">
        <v>341</v>
      </c>
      <c r="GO3" s="138" t="s">
        <v>342</v>
      </c>
      <c r="GP3" s="138" t="s">
        <v>343</v>
      </c>
      <c r="GQ3" s="138" t="s">
        <v>344</v>
      </c>
      <c r="GR3" s="138" t="s">
        <v>345</v>
      </c>
      <c r="GS3" s="138" t="s">
        <v>346</v>
      </c>
      <c r="GT3" s="138" t="s">
        <v>347</v>
      </c>
      <c r="GU3" s="138" t="s">
        <v>348</v>
      </c>
      <c r="GV3" s="138" t="s">
        <v>349</v>
      </c>
      <c r="GW3" s="138" t="s">
        <v>350</v>
      </c>
      <c r="GX3" s="138" t="s">
        <v>351</v>
      </c>
      <c r="GY3" s="138" t="s">
        <v>352</v>
      </c>
      <c r="GZ3" s="138" t="s">
        <v>353</v>
      </c>
      <c r="HA3" s="138" t="s">
        <v>354</v>
      </c>
      <c r="HB3" s="138" t="s">
        <v>355</v>
      </c>
      <c r="HC3" s="138" t="s">
        <v>356</v>
      </c>
      <c r="HD3" s="138" t="s">
        <v>357</v>
      </c>
      <c r="HE3" s="138" t="s">
        <v>358</v>
      </c>
      <c r="HF3" s="138" t="s">
        <v>359</v>
      </c>
      <c r="HG3" s="138" t="s">
        <v>360</v>
      </c>
      <c r="HH3" s="138" t="s">
        <v>361</v>
      </c>
      <c r="HI3" s="138" t="s">
        <v>362</v>
      </c>
      <c r="HJ3" s="138" t="s">
        <v>363</v>
      </c>
      <c r="HK3" s="138" t="s">
        <v>364</v>
      </c>
      <c r="HL3" s="138" t="s">
        <v>365</v>
      </c>
      <c r="HM3" s="138" t="s">
        <v>366</v>
      </c>
      <c r="HN3" s="139" t="s">
        <v>367</v>
      </c>
      <c r="HO3" s="135" t="s">
        <v>282</v>
      </c>
      <c r="HP3" s="133" t="s">
        <v>253</v>
      </c>
      <c r="HQ3" s="133" t="s">
        <v>285</v>
      </c>
      <c r="HR3" s="134" t="s">
        <v>269</v>
      </c>
      <c r="HS3" s="136" t="s">
        <v>287</v>
      </c>
      <c r="HT3" s="48"/>
      <c r="HU3" s="48"/>
      <c r="HV3" s="140" t="s">
        <v>368</v>
      </c>
      <c r="HW3" s="141" t="s">
        <v>369</v>
      </c>
      <c r="HX3" s="140" t="s">
        <v>368</v>
      </c>
      <c r="HY3" s="141" t="s">
        <v>369</v>
      </c>
      <c r="HZ3" s="140" t="s">
        <v>368</v>
      </c>
      <c r="IA3" s="141" t="s">
        <v>369</v>
      </c>
      <c r="IB3" s="140" t="s">
        <v>368</v>
      </c>
      <c r="IC3" s="141" t="s">
        <v>369</v>
      </c>
    </row>
    <row r="4" spans="1:237" s="179" customFormat="1" x14ac:dyDescent="0.3">
      <c r="A4" s="146">
        <v>44263</v>
      </c>
      <c r="B4" s="147" t="s">
        <v>280</v>
      </c>
      <c r="C4" s="148" t="s">
        <v>281</v>
      </c>
      <c r="D4" s="149">
        <v>41</v>
      </c>
      <c r="E4" s="150">
        <v>15.051040799999996</v>
      </c>
      <c r="F4" s="151">
        <v>53.084978400000004</v>
      </c>
      <c r="G4" s="150">
        <v>14.975785595999996</v>
      </c>
      <c r="H4" s="151">
        <v>52.819553508000006</v>
      </c>
      <c r="I4" s="150">
        <v>2.5524522613065321</v>
      </c>
      <c r="J4" s="152">
        <v>0.32</v>
      </c>
      <c r="K4" s="153">
        <v>38.224977809351984</v>
      </c>
      <c r="L4" s="154">
        <v>29.471457891010381</v>
      </c>
      <c r="M4" s="155">
        <v>1.7512920602500031</v>
      </c>
      <c r="N4" s="156">
        <v>0.62012675538402562</v>
      </c>
      <c r="O4" s="150">
        <v>0.17407066817797207</v>
      </c>
      <c r="P4" s="150">
        <v>0.33049903890547405</v>
      </c>
      <c r="Q4" s="157">
        <v>0.62659559778253138</v>
      </c>
      <c r="R4" s="155">
        <v>1.8056891440556195</v>
      </c>
      <c r="S4" s="156">
        <v>0.73274342077619359</v>
      </c>
      <c r="T4" s="157">
        <v>1.0729457232794259</v>
      </c>
      <c r="U4" s="155">
        <v>0.20641488017050072</v>
      </c>
      <c r="V4" s="158">
        <v>7.6449955618703963E-2</v>
      </c>
      <c r="W4" s="159">
        <v>7.6449955618703973E-3</v>
      </c>
      <c r="X4" s="159">
        <v>7.6449955618703973E-3</v>
      </c>
      <c r="Y4" s="159">
        <v>0</v>
      </c>
      <c r="Z4" s="159">
        <v>3.8224977809351982E-2</v>
      </c>
      <c r="AA4" s="157">
        <v>7.6449955618703963E-2</v>
      </c>
      <c r="AB4" s="158">
        <v>33.028439095316003</v>
      </c>
      <c r="AC4" s="160">
        <v>104.76956043324553</v>
      </c>
      <c r="AD4" s="161">
        <v>6.708741796056783E-2</v>
      </c>
      <c r="AE4" s="162">
        <v>0.1909559220235944</v>
      </c>
      <c r="AF4" s="162">
        <v>0.52276076784655201</v>
      </c>
      <c r="AG4" s="163">
        <v>5.6387187596582287</v>
      </c>
      <c r="AH4" s="163">
        <v>23.051935023521434</v>
      </c>
      <c r="AI4" s="161">
        <v>7.5879890682920059E-2</v>
      </c>
      <c r="AJ4" s="162">
        <v>0.16194500159173542</v>
      </c>
      <c r="AK4" s="162">
        <v>0.36463088408705202</v>
      </c>
      <c r="AL4" s="163">
        <v>3.3097891646069391</v>
      </c>
      <c r="AM4" s="164">
        <v>11.063540655031346</v>
      </c>
      <c r="AN4" s="165"/>
      <c r="AO4" s="166">
        <v>0</v>
      </c>
      <c r="AP4" s="167">
        <v>2.1254402935278429E-4</v>
      </c>
      <c r="AQ4" s="167">
        <v>3.6579135486439337E-4</v>
      </c>
      <c r="AR4" s="167">
        <v>2.7723134263406648E-4</v>
      </c>
      <c r="AS4" s="167">
        <v>1.5632767376309858E-3</v>
      </c>
      <c r="AT4" s="167">
        <v>1.5755981306369445E-3</v>
      </c>
      <c r="AU4" s="167">
        <v>4.0914725650410952E-3</v>
      </c>
      <c r="AV4" s="167">
        <v>6.9628705268046757E-3</v>
      </c>
      <c r="AW4" s="167">
        <v>8.054083894894877E-3</v>
      </c>
      <c r="AX4" s="167">
        <v>1.0932155944536686E-2</v>
      </c>
      <c r="AY4" s="167">
        <v>1.1366485047996722E-2</v>
      </c>
      <c r="AZ4" s="167">
        <v>1.7108767580148638E-2</v>
      </c>
      <c r="BA4" s="167">
        <v>1.6264238767865223E-2</v>
      </c>
      <c r="BB4" s="167">
        <v>1.8531375080961591E-2</v>
      </c>
      <c r="BC4" s="167">
        <v>2.5734769467070082E-2</v>
      </c>
      <c r="BD4" s="167">
        <v>3.3697469697170766E-2</v>
      </c>
      <c r="BE4" s="167">
        <v>4.329750337078199E-2</v>
      </c>
      <c r="BF4" s="167">
        <v>6.2402721661427345E-2</v>
      </c>
      <c r="BG4" s="167">
        <v>0.10701591877912679</v>
      </c>
      <c r="BH4" s="167">
        <v>0.14789136998933131</v>
      </c>
      <c r="BI4" s="167">
        <v>0.20551698490407347</v>
      </c>
      <c r="BJ4" s="167">
        <v>0.32828811490250692</v>
      </c>
      <c r="BK4" s="167">
        <v>0.54602381453748916</v>
      </c>
      <c r="BL4" s="167">
        <v>0.75836725161213625</v>
      </c>
      <c r="BM4" s="167">
        <v>0.95244521953471817</v>
      </c>
      <c r="BN4" s="167">
        <v>1.1564617462698359</v>
      </c>
      <c r="BO4" s="167">
        <v>1.3301104544110933</v>
      </c>
      <c r="BP4" s="167">
        <v>1.4490773697206778</v>
      </c>
      <c r="BQ4" s="167">
        <v>1.5694088649307147</v>
      </c>
      <c r="BR4" s="167">
        <v>1.6282435555519106</v>
      </c>
      <c r="BS4" s="167">
        <v>1.602379639404049</v>
      </c>
      <c r="BT4" s="167">
        <v>1.4691082983749926</v>
      </c>
      <c r="BU4" s="167">
        <v>1.2832572485805656</v>
      </c>
      <c r="BV4" s="167">
        <v>1.1322858075710871</v>
      </c>
      <c r="BW4" s="167">
        <v>1.0193175224019257</v>
      </c>
      <c r="BX4" s="167">
        <v>0.86313622576095539</v>
      </c>
      <c r="BY4" s="167">
        <v>0.7042178815739929</v>
      </c>
      <c r="BZ4" s="167">
        <v>0.54289377513478942</v>
      </c>
      <c r="CA4" s="167">
        <v>0.36151507680600381</v>
      </c>
      <c r="CB4" s="167">
        <v>0.24207489679106012</v>
      </c>
      <c r="CC4" s="168">
        <v>0.12269387486428608</v>
      </c>
      <c r="CD4" s="169">
        <v>3.4035024526396507E-2</v>
      </c>
      <c r="CE4" s="170">
        <v>0.12270310564121303</v>
      </c>
      <c r="CF4" s="170">
        <v>0.36060751380066747</v>
      </c>
      <c r="CG4" s="171">
        <v>3.9471031317607599</v>
      </c>
      <c r="CH4" s="172">
        <v>15.319720491878101</v>
      </c>
      <c r="CI4" s="173" t="b">
        <v>1</v>
      </c>
      <c r="CJ4" s="166">
        <v>0</v>
      </c>
      <c r="CK4" s="167">
        <v>3.7785605218272747E-4</v>
      </c>
      <c r="CL4" s="167">
        <v>5.9681747372611511E-4</v>
      </c>
      <c r="CM4" s="167">
        <v>4.158470139510995E-4</v>
      </c>
      <c r="CN4" s="167">
        <v>2.1588107329189791E-3</v>
      </c>
      <c r="CO4" s="167">
        <v>2.0053067117197462E-3</v>
      </c>
      <c r="CP4" s="167">
        <v>4.8030330111351995E-3</v>
      </c>
      <c r="CQ4" s="167">
        <v>6.9628705268046757E-3</v>
      </c>
      <c r="CR4" s="167">
        <v>7.1423008124539477E-3</v>
      </c>
      <c r="CS4" s="167">
        <v>8.5895510992788238E-3</v>
      </c>
      <c r="CT4" s="167">
        <v>7.577656698664479E-3</v>
      </c>
      <c r="CU4" s="167">
        <v>1.0486018839445936E-2</v>
      </c>
      <c r="CV4" s="167">
        <v>9.1486343069241867E-3</v>
      </c>
      <c r="CW4" s="167">
        <v>1.0423898483040895E-2</v>
      </c>
      <c r="CX4" s="167">
        <v>1.3257305483036105E-2</v>
      </c>
      <c r="CY4" s="167">
        <v>1.7359302571269792E-2</v>
      </c>
      <c r="CZ4" s="167">
        <v>2.1325635988594119E-2</v>
      </c>
      <c r="DA4" s="167">
        <v>2.9365986664201104E-2</v>
      </c>
      <c r="DB4" s="167">
        <v>4.8079615683375813E-2</v>
      </c>
      <c r="DC4" s="167">
        <v>6.3382015709713427E-2</v>
      </c>
      <c r="DD4" s="167">
        <v>8.8078707816031485E-2</v>
      </c>
      <c r="DE4" s="167">
        <v>0.14069490638678867</v>
      </c>
      <c r="DF4" s="167">
        <v>0.23401020623035251</v>
      </c>
      <c r="DG4" s="167">
        <v>0.32501453640520128</v>
      </c>
      <c r="DH4" s="167">
        <v>0.4081908083720221</v>
      </c>
      <c r="DI4" s="167">
        <v>0.4956264626870725</v>
      </c>
      <c r="DJ4" s="167">
        <v>0.57004733760475435</v>
      </c>
      <c r="DK4" s="167">
        <v>0.65103476030929008</v>
      </c>
      <c r="DL4" s="167">
        <v>0.73854534820268936</v>
      </c>
      <c r="DM4" s="167">
        <v>0.80197070646586655</v>
      </c>
      <c r="DN4" s="167">
        <v>0.82546829908693453</v>
      </c>
      <c r="DO4" s="167">
        <v>0.75681336582954173</v>
      </c>
      <c r="DP4" s="167">
        <v>0.6610719159354429</v>
      </c>
      <c r="DQ4" s="167">
        <v>0.58329874935480264</v>
      </c>
      <c r="DR4" s="167">
        <v>0.52510296608584073</v>
      </c>
      <c r="DS4" s="167">
        <v>0.46476566002512976</v>
      </c>
      <c r="DT4" s="167">
        <v>0.39612255838537097</v>
      </c>
      <c r="DU4" s="167">
        <v>0.31884237587281283</v>
      </c>
      <c r="DV4" s="167">
        <v>0.2123183784416213</v>
      </c>
      <c r="DW4" s="167">
        <v>0.14836848513000453</v>
      </c>
      <c r="DX4" s="168">
        <v>7.8443624913232063E-2</v>
      </c>
      <c r="DY4" s="169">
        <v>3.3052393434171316E-2</v>
      </c>
      <c r="DZ4" s="170">
        <v>6.8252816382381384E-2</v>
      </c>
      <c r="EA4" s="170">
        <v>0.16215325404588449</v>
      </c>
      <c r="EB4" s="171">
        <v>1.6916156278974686</v>
      </c>
      <c r="EC4" s="172">
        <v>7.7322145316433337</v>
      </c>
      <c r="ED4" s="173"/>
      <c r="EE4" s="166">
        <v>0</v>
      </c>
      <c r="EF4" s="167">
        <v>3.6666792813223127E-4</v>
      </c>
      <c r="EG4" s="167">
        <v>5.8055755287603292E-4</v>
      </c>
      <c r="EH4" s="167">
        <v>4.0740880903581257E-4</v>
      </c>
      <c r="EI4" s="167">
        <v>2.1388962474380153E-3</v>
      </c>
      <c r="EJ4" s="167">
        <v>2.0166736047272722E-3</v>
      </c>
      <c r="EK4" s="167">
        <v>4.9194613691074338E-3</v>
      </c>
      <c r="EL4" s="167">
        <v>7.8935456750688655E-3</v>
      </c>
      <c r="EM4" s="167">
        <v>8.6370667515592234E-3</v>
      </c>
      <c r="EN4" s="167">
        <v>1.1122260486677679E-2</v>
      </c>
      <c r="EO4" s="167">
        <v>1.1000037843966937E-2</v>
      </c>
      <c r="EP4" s="167">
        <v>1.5787091350137734E-2</v>
      </c>
      <c r="EQ4" s="167">
        <v>1.4340790078060595E-2</v>
      </c>
      <c r="ER4" s="167">
        <v>1.5644498266975195E-2</v>
      </c>
      <c r="ES4" s="167">
        <v>2.0838960582181803E-2</v>
      </c>
      <c r="ET4" s="167">
        <v>2.6216756861454527E-2</v>
      </c>
      <c r="EU4" s="167">
        <v>3.2414463368911815E-2</v>
      </c>
      <c r="EV4" s="167">
        <v>4.5018673398457269E-2</v>
      </c>
      <c r="EW4" s="167">
        <v>7.4494700732198271E-2</v>
      </c>
      <c r="EX4" s="167">
        <v>9.9458675505867705E-2</v>
      </c>
      <c r="EY4" s="167">
        <v>0.1336810154648759</v>
      </c>
      <c r="EZ4" s="167">
        <v>0.2067599705856748</v>
      </c>
      <c r="FA4" s="167">
        <v>0.33331133189242396</v>
      </c>
      <c r="FB4" s="167">
        <v>0.4491140265903813</v>
      </c>
      <c r="FC4" s="167">
        <v>0.54770003242729437</v>
      </c>
      <c r="FD4" s="167">
        <v>0.64628603826420727</v>
      </c>
      <c r="FE4" s="167">
        <v>0.72296404280402848</v>
      </c>
      <c r="FF4" s="167">
        <v>0.76662355967466123</v>
      </c>
      <c r="FG4" s="167">
        <v>0.80871821930978782</v>
      </c>
      <c r="FH4" s="167">
        <v>0.81779439127572562</v>
      </c>
      <c r="FI4" s="167">
        <v>0.78493238933008813</v>
      </c>
      <c r="FJ4" s="167">
        <v>0.70230792729534197</v>
      </c>
      <c r="FK4" s="167">
        <v>0.5990273497519093</v>
      </c>
      <c r="FL4" s="167">
        <v>0.51640288771716325</v>
      </c>
      <c r="FM4" s="167">
        <v>0.45443454119110355</v>
      </c>
      <c r="FN4" s="167">
        <v>0.37634816513932656</v>
      </c>
      <c r="FO4" s="167">
        <v>0.30045258921725859</v>
      </c>
      <c r="FP4" s="167">
        <v>0.22674781342489989</v>
      </c>
      <c r="FQ4" s="167">
        <v>0.14787900875536947</v>
      </c>
      <c r="FR4" s="167">
        <v>9.7021148601406454E-2</v>
      </c>
      <c r="FS4" s="168">
        <v>4.7728145682949946E-2</v>
      </c>
      <c r="FT4" s="169">
        <v>3.8082538424622565E-2</v>
      </c>
      <c r="FU4" s="170">
        <v>0.10382813498277679</v>
      </c>
      <c r="FV4" s="170">
        <v>0.25138651300543502</v>
      </c>
      <c r="FW4" s="171">
        <v>2.3168524152248575</v>
      </c>
      <c r="FX4" s="172">
        <v>7.369382179171021</v>
      </c>
      <c r="FY4" s="173" t="b">
        <v>1</v>
      </c>
      <c r="FZ4" s="166">
        <v>0</v>
      </c>
      <c r="GA4" s="167">
        <v>6.5185409445729983E-4</v>
      </c>
      <c r="GB4" s="167">
        <v>9.4722548100826371E-4</v>
      </c>
      <c r="GC4" s="167">
        <v>6.1111321355371859E-4</v>
      </c>
      <c r="GD4" s="167">
        <v>2.9537138655096385E-3</v>
      </c>
      <c r="GE4" s="167">
        <v>2.566675496925617E-3</v>
      </c>
      <c r="GF4" s="167">
        <v>5.7750198680826407E-3</v>
      </c>
      <c r="GG4" s="167">
        <v>7.8935456750688655E-3</v>
      </c>
      <c r="GH4" s="167">
        <v>7.6592856098732743E-3</v>
      </c>
      <c r="GI4" s="167">
        <v>8.7389189538181773E-3</v>
      </c>
      <c r="GJ4" s="167">
        <v>7.3333585626446218E-3</v>
      </c>
      <c r="GK4" s="167">
        <v>9.6759592146005418E-3</v>
      </c>
      <c r="GL4" s="167">
        <v>8.0666944189090838E-3</v>
      </c>
      <c r="GM4" s="167">
        <v>8.8000302751735475E-3</v>
      </c>
      <c r="GN4" s="167">
        <v>1.0735222118093656E-2</v>
      </c>
      <c r="GO4" s="167">
        <v>1.3505602019537183E-2</v>
      </c>
      <c r="GP4" s="167">
        <v>1.5965332704090895E-2</v>
      </c>
      <c r="GQ4" s="167">
        <v>2.1185258069862246E-2</v>
      </c>
      <c r="GR4" s="167">
        <v>3.3468633662291983E-2</v>
      </c>
      <c r="GS4" s="167">
        <v>4.262514664537187E-2</v>
      </c>
      <c r="GT4" s="167">
        <v>5.729186377066111E-2</v>
      </c>
      <c r="GU4" s="167">
        <v>8.8611415965289195E-2</v>
      </c>
      <c r="GV4" s="167">
        <v>0.14284771366818166</v>
      </c>
      <c r="GW4" s="167">
        <v>0.19247743996730629</v>
      </c>
      <c r="GX4" s="167">
        <v>0.23472858532598326</v>
      </c>
      <c r="GY4" s="167">
        <v>0.27697973068466025</v>
      </c>
      <c r="GZ4" s="167">
        <v>0.30984173263029796</v>
      </c>
      <c r="HA4" s="167">
        <v>0.3444250775349928</v>
      </c>
      <c r="HB4" s="167">
        <v>0.38057327967519433</v>
      </c>
      <c r="HC4" s="167">
        <v>0.40279425241938732</v>
      </c>
      <c r="HD4" s="167">
        <v>0.40435910965489397</v>
      </c>
      <c r="HE4" s="167">
        <v>0.36179499284911565</v>
      </c>
      <c r="HF4" s="167">
        <v>0.30858984684189272</v>
      </c>
      <c r="HG4" s="167">
        <v>0.26602573003611441</v>
      </c>
      <c r="HH4" s="167">
        <v>0.23410264243178069</v>
      </c>
      <c r="HI4" s="167">
        <v>0.2026490119980989</v>
      </c>
      <c r="HJ4" s="167">
        <v>0.16900458143470795</v>
      </c>
      <c r="HK4" s="167">
        <v>0.13316935074160785</v>
      </c>
      <c r="HL4" s="167">
        <v>8.6849576570613818E-2</v>
      </c>
      <c r="HM4" s="167">
        <v>5.9464574949249095E-2</v>
      </c>
      <c r="HN4" s="168">
        <v>3.0514716092377828E-2</v>
      </c>
      <c r="HO4" s="169">
        <v>3.7797352258297494E-2</v>
      </c>
      <c r="HP4" s="170">
        <v>5.811686660895863E-2</v>
      </c>
      <c r="HQ4" s="170">
        <v>0.113244371081617</v>
      </c>
      <c r="HR4" s="171">
        <v>0.99293674938208176</v>
      </c>
      <c r="HS4" s="172">
        <v>3.6941584758603261</v>
      </c>
      <c r="HT4" s="165"/>
      <c r="HU4" s="174" t="s">
        <v>282</v>
      </c>
      <c r="HV4" s="175">
        <v>0.32759714617424773</v>
      </c>
      <c r="HW4" s="176">
        <v>0.30537102692016765</v>
      </c>
      <c r="HX4" s="175">
        <v>0.29581726465913927</v>
      </c>
      <c r="HY4" s="176">
        <v>0.2708664941449746</v>
      </c>
      <c r="HZ4" s="177">
        <v>327.59714617424771</v>
      </c>
      <c r="IA4" s="178">
        <v>305.37102692016765</v>
      </c>
      <c r="IB4" s="177">
        <v>295.81726465913925</v>
      </c>
      <c r="IC4" s="178">
        <v>270.86649414497458</v>
      </c>
    </row>
    <row r="5" spans="1:237" s="179" customFormat="1" x14ac:dyDescent="0.3">
      <c r="A5" s="180">
        <v>44263</v>
      </c>
      <c r="B5" s="181" t="s">
        <v>280</v>
      </c>
      <c r="C5" s="182" t="s">
        <v>283</v>
      </c>
      <c r="D5" s="183">
        <v>38</v>
      </c>
      <c r="E5" s="184">
        <v>29.849937600000004</v>
      </c>
      <c r="F5" s="185"/>
      <c r="G5" s="184">
        <v>29.700687912000006</v>
      </c>
      <c r="H5" s="185"/>
      <c r="I5" s="184">
        <v>2.35</v>
      </c>
      <c r="J5" s="186">
        <v>0.32</v>
      </c>
      <c r="K5" s="187">
        <v>69.796616593200014</v>
      </c>
      <c r="L5" s="188">
        <v>53.534004926984409</v>
      </c>
      <c r="M5" s="189">
        <v>3.28742064153972</v>
      </c>
      <c r="N5" s="190">
        <v>1.1586238354471201</v>
      </c>
      <c r="O5" s="184">
        <v>0.32804409798804002</v>
      </c>
      <c r="P5" s="184">
        <v>0.62816954933880009</v>
      </c>
      <c r="Q5" s="191">
        <v>1.1725831587657602</v>
      </c>
      <c r="R5" s="189">
        <v>3.3711765814515604</v>
      </c>
      <c r="S5" s="190">
        <v>1.3749933468860402</v>
      </c>
      <c r="T5" s="191">
        <v>1.9961832345655202</v>
      </c>
      <c r="U5" s="189">
        <v>0.37690172960328006</v>
      </c>
      <c r="V5" s="192">
        <v>0.13959323318640002</v>
      </c>
      <c r="W5" s="193">
        <v>1.3959323318640004E-2</v>
      </c>
      <c r="X5" s="193">
        <v>1.3959323318640004E-2</v>
      </c>
      <c r="Y5" s="193">
        <v>0</v>
      </c>
      <c r="Z5" s="193">
        <v>6.9796616593200009E-2</v>
      </c>
      <c r="AA5" s="191">
        <v>0.13959323318640002</v>
      </c>
      <c r="AB5" s="192">
        <v>60.192602149975684</v>
      </c>
      <c r="AC5" s="194"/>
      <c r="AD5" s="161">
        <v>0.12192578686393653</v>
      </c>
      <c r="AE5" s="162">
        <v>0.49349852538676009</v>
      </c>
      <c r="AF5" s="162">
        <v>1.9650940568672688</v>
      </c>
      <c r="AG5" s="163">
        <v>19.371171984031669</v>
      </c>
      <c r="AH5" s="163">
        <v>31.582314573834779</v>
      </c>
      <c r="AI5" s="161">
        <v>0.13902524353181225</v>
      </c>
      <c r="AJ5" s="162">
        <v>0.42426269426884333</v>
      </c>
      <c r="AK5" s="162">
        <v>1.3984440283222201</v>
      </c>
      <c r="AL5" s="163">
        <v>11.717643450372318</v>
      </c>
      <c r="AM5" s="164">
        <v>16.021312495504798</v>
      </c>
      <c r="AN5" s="165"/>
      <c r="AO5" s="195">
        <v>8.6397351977694569E-5</v>
      </c>
      <c r="AP5" s="196">
        <v>5.2569817340925265E-5</v>
      </c>
      <c r="AQ5" s="196">
        <v>1.8094683505028621E-4</v>
      </c>
      <c r="AR5" s="196">
        <v>5.3484075033810921E-4</v>
      </c>
      <c r="AS5" s="196">
        <v>1.4460890116513507E-3</v>
      </c>
      <c r="AT5" s="196">
        <v>3.6632020109696054E-3</v>
      </c>
      <c r="AU5" s="196">
        <v>7.459657080677291E-3</v>
      </c>
      <c r="AV5" s="196">
        <v>1.1288542902435398E-2</v>
      </c>
      <c r="AW5" s="196">
        <v>1.6446994323084229E-2</v>
      </c>
      <c r="AX5" s="196">
        <v>2.1354012180165988E-2</v>
      </c>
      <c r="AY5" s="196">
        <v>2.7129454214265748E-2</v>
      </c>
      <c r="AZ5" s="196">
        <v>3.1991019496185241E-2</v>
      </c>
      <c r="BA5" s="196">
        <v>3.9532502640375777E-2</v>
      </c>
      <c r="BB5" s="196">
        <v>5.0513753373813509E-2</v>
      </c>
      <c r="BC5" s="196">
        <v>6.8209642752414798E-2</v>
      </c>
      <c r="BD5" s="196">
        <v>0.10074182661464724</v>
      </c>
      <c r="BE5" s="196">
        <v>0.14778470859062026</v>
      </c>
      <c r="BF5" s="196">
        <v>0.2293084004189998</v>
      </c>
      <c r="BG5" s="196">
        <v>0.37351118069814077</v>
      </c>
      <c r="BH5" s="196">
        <v>0.60618675410596812</v>
      </c>
      <c r="BI5" s="196">
        <v>1.0201598438794206</v>
      </c>
      <c r="BJ5" s="196">
        <v>1.4649151013106874</v>
      </c>
      <c r="BK5" s="196">
        <v>2.1014289259117889</v>
      </c>
      <c r="BL5" s="196">
        <v>2.6431751164121984</v>
      </c>
      <c r="BM5" s="196">
        <v>3.0623353494253278</v>
      </c>
      <c r="BN5" s="196">
        <v>3.2678060518827428</v>
      </c>
      <c r="BO5" s="196">
        <v>3.3998552233287103</v>
      </c>
      <c r="BP5" s="196">
        <v>3.2000594259867832</v>
      </c>
      <c r="BQ5" s="196">
        <v>2.7869498159450679</v>
      </c>
      <c r="BR5" s="196">
        <v>2.4858432642448056</v>
      </c>
      <c r="BS5" s="196">
        <v>2.092278810166373</v>
      </c>
      <c r="BT5" s="196">
        <v>1.7151520122845332</v>
      </c>
      <c r="BU5" s="196">
        <v>1.4930088299705719</v>
      </c>
      <c r="BV5" s="196">
        <v>1.2584669584111809</v>
      </c>
      <c r="BW5" s="196">
        <v>1.0115263976063598</v>
      </c>
      <c r="BX5" s="196">
        <v>0.74079037259313696</v>
      </c>
      <c r="BY5" s="196">
        <v>0.51247915547778811</v>
      </c>
      <c r="BZ5" s="196">
        <v>0.28263533741184599</v>
      </c>
      <c r="CA5" s="196">
        <v>0.1440599846557335</v>
      </c>
      <c r="CB5" s="196">
        <v>6.9795689379218734E-2</v>
      </c>
      <c r="CC5" s="197">
        <v>4.7759793336442195E-2</v>
      </c>
      <c r="CD5" s="161">
        <v>6.251325226369088E-2</v>
      </c>
      <c r="CE5" s="162">
        <v>0.3181181990917023</v>
      </c>
      <c r="CF5" s="162">
        <v>1.3567910438137289</v>
      </c>
      <c r="CG5" s="163">
        <v>13.559820388822168</v>
      </c>
      <c r="CH5" s="164">
        <v>21.240661070798552</v>
      </c>
      <c r="CI5" s="173" t="b">
        <v>1</v>
      </c>
      <c r="CJ5" s="195">
        <v>1.5359529240479026E-4</v>
      </c>
      <c r="CK5" s="196">
        <v>9.3457453050533758E-5</v>
      </c>
      <c r="CL5" s="196">
        <v>2.9522904666099315E-4</v>
      </c>
      <c r="CM5" s="196">
        <v>8.0226112550716333E-4</v>
      </c>
      <c r="CN5" s="196">
        <v>1.996980063709007E-3</v>
      </c>
      <c r="CO5" s="196">
        <v>4.6622571048704027E-3</v>
      </c>
      <c r="CP5" s="196">
        <v>8.7569887468820391E-3</v>
      </c>
      <c r="CQ5" s="196">
        <v>1.1288542902435398E-2</v>
      </c>
      <c r="CR5" s="196">
        <v>1.4585070437452052E-2</v>
      </c>
      <c r="CS5" s="196">
        <v>1.6778152427273273E-2</v>
      </c>
      <c r="CT5" s="196">
        <v>1.8086302809510495E-2</v>
      </c>
      <c r="CU5" s="196">
        <v>1.9607399046049009E-2</v>
      </c>
      <c r="CV5" s="196">
        <v>2.2237032735211375E-2</v>
      </c>
      <c r="CW5" s="196">
        <v>2.8413986272770097E-2</v>
      </c>
      <c r="CX5" s="196">
        <v>3.5138300811850057E-2</v>
      </c>
      <c r="CY5" s="196">
        <v>5.1897304619666768E-2</v>
      </c>
      <c r="CZ5" s="196">
        <v>7.278948333567864E-2</v>
      </c>
      <c r="DA5" s="196">
        <v>0.10790983549129403</v>
      </c>
      <c r="DB5" s="196">
        <v>0.16780937103829516</v>
      </c>
      <c r="DC5" s="196">
        <v>0.25979432318827206</v>
      </c>
      <c r="DD5" s="196">
        <v>0.43721136166260877</v>
      </c>
      <c r="DE5" s="196">
        <v>0.62782075770458035</v>
      </c>
      <c r="DF5" s="196">
        <v>0.90061239681933813</v>
      </c>
      <c r="DG5" s="196">
        <v>1.1327893356052279</v>
      </c>
      <c r="DH5" s="196">
        <v>1.3124294354679977</v>
      </c>
      <c r="DI5" s="196">
        <v>1.400488307949747</v>
      </c>
      <c r="DJ5" s="196">
        <v>1.4570808099980188</v>
      </c>
      <c r="DK5" s="196">
        <v>1.437707858052033</v>
      </c>
      <c r="DL5" s="196">
        <v>1.3115057957388556</v>
      </c>
      <c r="DM5" s="196">
        <v>1.2243705629862478</v>
      </c>
      <c r="DN5" s="196">
        <v>1.0778405991766167</v>
      </c>
      <c r="DO5" s="196">
        <v>0.88356315784354744</v>
      </c>
      <c r="DP5" s="196">
        <v>0.76912576089393125</v>
      </c>
      <c r="DQ5" s="196">
        <v>0.64830116039363883</v>
      </c>
      <c r="DR5" s="196">
        <v>0.52108935634267028</v>
      </c>
      <c r="DS5" s="196">
        <v>0.39888712370399676</v>
      </c>
      <c r="DT5" s="196">
        <v>0.2882695249562558</v>
      </c>
      <c r="DU5" s="196">
        <v>0.16599218228949686</v>
      </c>
      <c r="DV5" s="196">
        <v>8.4606657654954606E-2</v>
      </c>
      <c r="DW5" s="196">
        <v>4.2778003167908245E-2</v>
      </c>
      <c r="DX5" s="197">
        <v>3.0534949838053202E-2</v>
      </c>
      <c r="DY5" s="161">
        <v>5.9412534600245648E-2</v>
      </c>
      <c r="DZ5" s="162">
        <v>0.17538032629505779</v>
      </c>
      <c r="EA5" s="162">
        <v>0.60830301305353984</v>
      </c>
      <c r="EB5" s="163">
        <v>5.8113515952094996</v>
      </c>
      <c r="EC5" s="164">
        <v>10.341653503036229</v>
      </c>
      <c r="ED5" s="173"/>
      <c r="EE5" s="195">
        <v>1.6692302725331546E-4</v>
      </c>
      <c r="EF5" s="196">
        <v>9.2735015140730818E-5</v>
      </c>
      <c r="EG5" s="196">
        <v>2.9366088127898095E-4</v>
      </c>
      <c r="EH5" s="196">
        <v>8.0370346455300036E-4</v>
      </c>
      <c r="EI5" s="196">
        <v>2.0231689136536112E-3</v>
      </c>
      <c r="EJ5" s="196">
        <v>4.7944002827757827E-3</v>
      </c>
      <c r="EK5" s="196">
        <v>9.1714929974182745E-3</v>
      </c>
      <c r="EL5" s="196">
        <v>1.3085941025414235E-2</v>
      </c>
      <c r="EM5" s="196">
        <v>1.8035157264022182E-2</v>
      </c>
      <c r="EN5" s="196">
        <v>2.2215188071490626E-2</v>
      </c>
      <c r="EO5" s="196">
        <v>2.6846786883241568E-2</v>
      </c>
      <c r="EP5" s="196">
        <v>3.0185247428307881E-2</v>
      </c>
      <c r="EQ5" s="196">
        <v>3.5643218263868438E-2</v>
      </c>
      <c r="ER5" s="196">
        <v>4.3606064897285864E-2</v>
      </c>
      <c r="ES5" s="196">
        <v>5.647871538787641E-2</v>
      </c>
      <c r="ET5" s="196">
        <v>8.0144691251790898E-2</v>
      </c>
      <c r="EU5" s="196">
        <v>0.11313285451272735</v>
      </c>
      <c r="EV5" s="196">
        <v>0.16915794111820703</v>
      </c>
      <c r="EW5" s="196">
        <v>0.26586665165771806</v>
      </c>
      <c r="EX5" s="196">
        <v>0.41685934889344167</v>
      </c>
      <c r="EY5" s="196">
        <v>0.67853695383944157</v>
      </c>
      <c r="EZ5" s="196">
        <v>0.94342422069836784</v>
      </c>
      <c r="FA5" s="196">
        <v>1.3117058774939232</v>
      </c>
      <c r="FB5" s="196">
        <v>1.6006126673100429</v>
      </c>
      <c r="FC5" s="196">
        <v>1.8006892507237984</v>
      </c>
      <c r="FD5" s="196">
        <v>1.8673814451950499</v>
      </c>
      <c r="FE5" s="196">
        <v>1.8896121766854674</v>
      </c>
      <c r="FF5" s="196">
        <v>1.7311388193466357</v>
      </c>
      <c r="FG5" s="196">
        <v>1.4684986058812775</v>
      </c>
      <c r="FH5" s="196">
        <v>1.2766791513068199</v>
      </c>
      <c r="FI5" s="196">
        <v>1.0480201988339566</v>
      </c>
      <c r="FJ5" s="196">
        <v>0.83841615906716527</v>
      </c>
      <c r="FK5" s="196">
        <v>0.71265373520709052</v>
      </c>
      <c r="FL5" s="196">
        <v>0.58689131134701578</v>
      </c>
      <c r="FM5" s="196">
        <v>0.46112888748694081</v>
      </c>
      <c r="FN5" s="196">
        <v>0.33028515357191368</v>
      </c>
      <c r="FO5" s="196">
        <v>0.22357764241791073</v>
      </c>
      <c r="FP5" s="196">
        <v>0.12070853245793223</v>
      </c>
      <c r="FQ5" s="196">
        <v>6.0256894463068346E-2</v>
      </c>
      <c r="FR5" s="196">
        <v>2.8604115420158414E-2</v>
      </c>
      <c r="FS5" s="197">
        <v>1.899754064337154E-2</v>
      </c>
      <c r="FT5" s="161">
        <v>7.0682370943000741E-2</v>
      </c>
      <c r="FU5" s="162">
        <v>0.27290472411237104</v>
      </c>
      <c r="FV5" s="162">
        <v>0.96501679618209413</v>
      </c>
      <c r="FW5" s="163">
        <v>8.2023504152606233</v>
      </c>
      <c r="FX5" s="164">
        <v>10.795468924136724</v>
      </c>
      <c r="FY5" s="173" t="b">
        <v>1</v>
      </c>
      <c r="FZ5" s="195">
        <v>2.9675204845033848E-4</v>
      </c>
      <c r="GA5" s="196">
        <v>1.6486224913907693E-4</v>
      </c>
      <c r="GB5" s="196">
        <v>4.7913091156044234E-4</v>
      </c>
      <c r="GC5" s="196">
        <v>1.2055551968294998E-3</v>
      </c>
      <c r="GD5" s="196">
        <v>2.7938999283787943E-3</v>
      </c>
      <c r="GE5" s="196">
        <v>6.1019639962600833E-3</v>
      </c>
      <c r="GF5" s="196">
        <v>1.0766535257838845E-2</v>
      </c>
      <c r="GG5" s="196">
        <v>1.3085941025414235E-2</v>
      </c>
      <c r="GH5" s="196">
        <v>1.5993441347340424E-2</v>
      </c>
      <c r="GI5" s="196">
        <v>1.7454790627599772E-2</v>
      </c>
      <c r="GJ5" s="196">
        <v>1.7897857922161042E-2</v>
      </c>
      <c r="GK5" s="196">
        <v>1.8500635520575792E-2</v>
      </c>
      <c r="GL5" s="196">
        <v>2.0049310273425994E-2</v>
      </c>
      <c r="GM5" s="196">
        <v>2.4528411504723294E-2</v>
      </c>
      <c r="GN5" s="196">
        <v>2.9095095805875732E-2</v>
      </c>
      <c r="GO5" s="196">
        <v>4.1286659129710468E-2</v>
      </c>
      <c r="GP5" s="196">
        <v>5.5722152222686616E-2</v>
      </c>
      <c r="GQ5" s="196">
        <v>7.9603736996803315E-2</v>
      </c>
      <c r="GR5" s="196">
        <v>0.11944733625201828</v>
      </c>
      <c r="GS5" s="196">
        <v>0.17865400666861786</v>
      </c>
      <c r="GT5" s="196">
        <v>0.29080155164547494</v>
      </c>
      <c r="GU5" s="196">
        <v>0.4043246660135863</v>
      </c>
      <c r="GV5" s="196">
        <v>0.56215966178310994</v>
      </c>
      <c r="GW5" s="196">
        <v>0.68597685741858971</v>
      </c>
      <c r="GX5" s="196">
        <v>0.77172396459591364</v>
      </c>
      <c r="GY5" s="196">
        <v>0.80030633365502146</v>
      </c>
      <c r="GZ5" s="196">
        <v>0.80983379000805755</v>
      </c>
      <c r="HA5" s="196">
        <v>0.77775802028616958</v>
      </c>
      <c r="HB5" s="196">
        <v>0.69105816747354243</v>
      </c>
      <c r="HC5" s="196">
        <v>0.62881211930037406</v>
      </c>
      <c r="HD5" s="196">
        <v>0.53988919333870511</v>
      </c>
      <c r="HE5" s="196">
        <v>0.43191135467096403</v>
      </c>
      <c r="HF5" s="196">
        <v>0.36712465147031942</v>
      </c>
      <c r="HG5" s="196">
        <v>0.30233794826967481</v>
      </c>
      <c r="HH5" s="196">
        <v>0.23755124506903019</v>
      </c>
      <c r="HI5" s="196">
        <v>0.1778458519233381</v>
      </c>
      <c r="HJ5" s="196">
        <v>0.1257624238600748</v>
      </c>
      <c r="HK5" s="196">
        <v>7.0892312713388778E-2</v>
      </c>
      <c r="HL5" s="196">
        <v>3.5388969764024267E-2</v>
      </c>
      <c r="HM5" s="196">
        <v>1.7531554612355154E-2</v>
      </c>
      <c r="HN5" s="197">
        <v>1.2145968608057212E-2</v>
      </c>
      <c r="HO5" s="161">
        <v>6.8342872588811512E-2</v>
      </c>
      <c r="HP5" s="162">
        <v>0.15135797015647232</v>
      </c>
      <c r="HQ5" s="162">
        <v>0.43342723214012607</v>
      </c>
      <c r="HR5" s="163">
        <v>3.5152930351116956</v>
      </c>
      <c r="HS5" s="164">
        <v>5.2258435713680749</v>
      </c>
      <c r="HT5" s="165"/>
      <c r="HU5" s="198" t="s">
        <v>253</v>
      </c>
      <c r="HV5" s="199">
        <v>3.3095413742797133</v>
      </c>
      <c r="HW5" s="200">
        <v>1.834758664933656</v>
      </c>
      <c r="HX5" s="199">
        <v>3.8591621367912454</v>
      </c>
      <c r="HY5" s="200">
        <v>2.1287622146950334</v>
      </c>
      <c r="HZ5" s="201">
        <v>3309.5413742797132</v>
      </c>
      <c r="IA5" s="202">
        <v>1834.7586649336561</v>
      </c>
      <c r="IB5" s="201">
        <v>3859.1621367912453</v>
      </c>
      <c r="IC5" s="202">
        <v>2128.7622146950334</v>
      </c>
    </row>
    <row r="6" spans="1:237" s="179" customFormat="1" x14ac:dyDescent="0.3">
      <c r="A6" s="180">
        <v>44263</v>
      </c>
      <c r="B6" s="181" t="s">
        <v>280</v>
      </c>
      <c r="C6" s="182">
        <v>0</v>
      </c>
      <c r="D6" s="183" t="s">
        <v>284</v>
      </c>
      <c r="E6" s="184">
        <v>0</v>
      </c>
      <c r="F6" s="185"/>
      <c r="G6" s="184">
        <v>0</v>
      </c>
      <c r="H6" s="185"/>
      <c r="I6" s="184">
        <v>0</v>
      </c>
      <c r="J6" s="186" t="s">
        <v>284</v>
      </c>
      <c r="K6" s="187">
        <v>0</v>
      </c>
      <c r="L6" s="188">
        <v>0</v>
      </c>
      <c r="M6" s="189">
        <v>0</v>
      </c>
      <c r="N6" s="190">
        <v>0</v>
      </c>
      <c r="O6" s="184">
        <v>0</v>
      </c>
      <c r="P6" s="184">
        <v>0</v>
      </c>
      <c r="Q6" s="191">
        <v>0</v>
      </c>
      <c r="R6" s="189">
        <v>0</v>
      </c>
      <c r="S6" s="190">
        <v>0</v>
      </c>
      <c r="T6" s="191">
        <v>0</v>
      </c>
      <c r="U6" s="189">
        <v>0</v>
      </c>
      <c r="V6" s="192">
        <v>0</v>
      </c>
      <c r="W6" s="193">
        <v>0</v>
      </c>
      <c r="X6" s="193">
        <v>0</v>
      </c>
      <c r="Y6" s="193">
        <v>0</v>
      </c>
      <c r="Z6" s="193">
        <v>0</v>
      </c>
      <c r="AA6" s="191">
        <v>0</v>
      </c>
      <c r="AB6" s="192">
        <v>0</v>
      </c>
      <c r="AC6" s="194"/>
      <c r="AD6" s="161">
        <v>0</v>
      </c>
      <c r="AE6" s="162">
        <v>0</v>
      </c>
      <c r="AF6" s="162">
        <v>0</v>
      </c>
      <c r="AG6" s="163">
        <v>0</v>
      </c>
      <c r="AH6" s="163">
        <v>0</v>
      </c>
      <c r="AI6" s="161">
        <v>0</v>
      </c>
      <c r="AJ6" s="162">
        <v>0</v>
      </c>
      <c r="AK6" s="162">
        <v>0</v>
      </c>
      <c r="AL6" s="163">
        <v>0</v>
      </c>
      <c r="AM6" s="164">
        <v>0</v>
      </c>
      <c r="AN6" s="165"/>
      <c r="AO6" s="195">
        <v>0</v>
      </c>
      <c r="AP6" s="196">
        <v>0</v>
      </c>
      <c r="AQ6" s="196">
        <v>0</v>
      </c>
      <c r="AR6" s="196">
        <v>0</v>
      </c>
      <c r="AS6" s="196">
        <v>0</v>
      </c>
      <c r="AT6" s="196">
        <v>0</v>
      </c>
      <c r="AU6" s="196">
        <v>0</v>
      </c>
      <c r="AV6" s="196">
        <v>0</v>
      </c>
      <c r="AW6" s="196">
        <v>0</v>
      </c>
      <c r="AX6" s="196">
        <v>0</v>
      </c>
      <c r="AY6" s="196">
        <v>0</v>
      </c>
      <c r="AZ6" s="196">
        <v>0</v>
      </c>
      <c r="BA6" s="196">
        <v>0</v>
      </c>
      <c r="BB6" s="196">
        <v>0</v>
      </c>
      <c r="BC6" s="196">
        <v>0</v>
      </c>
      <c r="BD6" s="196">
        <v>0</v>
      </c>
      <c r="BE6" s="196">
        <v>0</v>
      </c>
      <c r="BF6" s="196">
        <v>0</v>
      </c>
      <c r="BG6" s="196">
        <v>0</v>
      </c>
      <c r="BH6" s="196">
        <v>0</v>
      </c>
      <c r="BI6" s="196">
        <v>0</v>
      </c>
      <c r="BJ6" s="196">
        <v>0</v>
      </c>
      <c r="BK6" s="196">
        <v>0</v>
      </c>
      <c r="BL6" s="196">
        <v>0</v>
      </c>
      <c r="BM6" s="196">
        <v>0</v>
      </c>
      <c r="BN6" s="196">
        <v>0</v>
      </c>
      <c r="BO6" s="196">
        <v>0</v>
      </c>
      <c r="BP6" s="196">
        <v>0</v>
      </c>
      <c r="BQ6" s="196">
        <v>0</v>
      </c>
      <c r="BR6" s="196">
        <v>0</v>
      </c>
      <c r="BS6" s="196">
        <v>0</v>
      </c>
      <c r="BT6" s="196">
        <v>0</v>
      </c>
      <c r="BU6" s="196">
        <v>0</v>
      </c>
      <c r="BV6" s="196">
        <v>0</v>
      </c>
      <c r="BW6" s="196">
        <v>0</v>
      </c>
      <c r="BX6" s="196">
        <v>0</v>
      </c>
      <c r="BY6" s="196">
        <v>0</v>
      </c>
      <c r="BZ6" s="196">
        <v>0</v>
      </c>
      <c r="CA6" s="196">
        <v>0</v>
      </c>
      <c r="CB6" s="196">
        <v>0</v>
      </c>
      <c r="CC6" s="197">
        <v>0</v>
      </c>
      <c r="CD6" s="161">
        <v>0</v>
      </c>
      <c r="CE6" s="162">
        <v>0</v>
      </c>
      <c r="CF6" s="162">
        <v>0</v>
      </c>
      <c r="CG6" s="163">
        <v>0</v>
      </c>
      <c r="CH6" s="164">
        <v>0</v>
      </c>
      <c r="CI6" s="173" t="b">
        <v>1</v>
      </c>
      <c r="CJ6" s="195">
        <v>0</v>
      </c>
      <c r="CK6" s="196">
        <v>0</v>
      </c>
      <c r="CL6" s="196">
        <v>0</v>
      </c>
      <c r="CM6" s="196">
        <v>0</v>
      </c>
      <c r="CN6" s="196">
        <v>0</v>
      </c>
      <c r="CO6" s="196">
        <v>0</v>
      </c>
      <c r="CP6" s="196">
        <v>0</v>
      </c>
      <c r="CQ6" s="196">
        <v>0</v>
      </c>
      <c r="CR6" s="196">
        <v>0</v>
      </c>
      <c r="CS6" s="196">
        <v>0</v>
      </c>
      <c r="CT6" s="196">
        <v>0</v>
      </c>
      <c r="CU6" s="196">
        <v>0</v>
      </c>
      <c r="CV6" s="196">
        <v>0</v>
      </c>
      <c r="CW6" s="196">
        <v>0</v>
      </c>
      <c r="CX6" s="196">
        <v>0</v>
      </c>
      <c r="CY6" s="196">
        <v>0</v>
      </c>
      <c r="CZ6" s="196">
        <v>0</v>
      </c>
      <c r="DA6" s="196">
        <v>0</v>
      </c>
      <c r="DB6" s="196">
        <v>0</v>
      </c>
      <c r="DC6" s="196">
        <v>0</v>
      </c>
      <c r="DD6" s="196">
        <v>0</v>
      </c>
      <c r="DE6" s="196">
        <v>0</v>
      </c>
      <c r="DF6" s="196">
        <v>0</v>
      </c>
      <c r="DG6" s="196">
        <v>0</v>
      </c>
      <c r="DH6" s="196">
        <v>0</v>
      </c>
      <c r="DI6" s="196">
        <v>0</v>
      </c>
      <c r="DJ6" s="196">
        <v>0</v>
      </c>
      <c r="DK6" s="196">
        <v>0</v>
      </c>
      <c r="DL6" s="196">
        <v>0</v>
      </c>
      <c r="DM6" s="196">
        <v>0</v>
      </c>
      <c r="DN6" s="196">
        <v>0</v>
      </c>
      <c r="DO6" s="196">
        <v>0</v>
      </c>
      <c r="DP6" s="196">
        <v>0</v>
      </c>
      <c r="DQ6" s="196">
        <v>0</v>
      </c>
      <c r="DR6" s="196">
        <v>0</v>
      </c>
      <c r="DS6" s="196">
        <v>0</v>
      </c>
      <c r="DT6" s="196">
        <v>0</v>
      </c>
      <c r="DU6" s="196">
        <v>0</v>
      </c>
      <c r="DV6" s="196">
        <v>0</v>
      </c>
      <c r="DW6" s="196">
        <v>0</v>
      </c>
      <c r="DX6" s="197">
        <v>0</v>
      </c>
      <c r="DY6" s="161">
        <v>0</v>
      </c>
      <c r="DZ6" s="162">
        <v>0</v>
      </c>
      <c r="EA6" s="162">
        <v>0</v>
      </c>
      <c r="EB6" s="163">
        <v>0</v>
      </c>
      <c r="EC6" s="164">
        <v>0</v>
      </c>
      <c r="ED6" s="173"/>
      <c r="EE6" s="195">
        <v>0</v>
      </c>
      <c r="EF6" s="196">
        <v>0</v>
      </c>
      <c r="EG6" s="196">
        <v>0</v>
      </c>
      <c r="EH6" s="196">
        <v>0</v>
      </c>
      <c r="EI6" s="196">
        <v>0</v>
      </c>
      <c r="EJ6" s="196">
        <v>0</v>
      </c>
      <c r="EK6" s="196">
        <v>0</v>
      </c>
      <c r="EL6" s="196">
        <v>0</v>
      </c>
      <c r="EM6" s="196">
        <v>0</v>
      </c>
      <c r="EN6" s="196">
        <v>0</v>
      </c>
      <c r="EO6" s="196">
        <v>0</v>
      </c>
      <c r="EP6" s="196">
        <v>0</v>
      </c>
      <c r="EQ6" s="196">
        <v>0</v>
      </c>
      <c r="ER6" s="196">
        <v>0</v>
      </c>
      <c r="ES6" s="196">
        <v>0</v>
      </c>
      <c r="ET6" s="196">
        <v>0</v>
      </c>
      <c r="EU6" s="196">
        <v>0</v>
      </c>
      <c r="EV6" s="196">
        <v>0</v>
      </c>
      <c r="EW6" s="196">
        <v>0</v>
      </c>
      <c r="EX6" s="196">
        <v>0</v>
      </c>
      <c r="EY6" s="196">
        <v>0</v>
      </c>
      <c r="EZ6" s="196">
        <v>0</v>
      </c>
      <c r="FA6" s="196">
        <v>0</v>
      </c>
      <c r="FB6" s="196">
        <v>0</v>
      </c>
      <c r="FC6" s="196">
        <v>0</v>
      </c>
      <c r="FD6" s="196">
        <v>0</v>
      </c>
      <c r="FE6" s="196">
        <v>0</v>
      </c>
      <c r="FF6" s="196">
        <v>0</v>
      </c>
      <c r="FG6" s="196">
        <v>0</v>
      </c>
      <c r="FH6" s="196">
        <v>0</v>
      </c>
      <c r="FI6" s="196">
        <v>0</v>
      </c>
      <c r="FJ6" s="196">
        <v>0</v>
      </c>
      <c r="FK6" s="196">
        <v>0</v>
      </c>
      <c r="FL6" s="196">
        <v>0</v>
      </c>
      <c r="FM6" s="196">
        <v>0</v>
      </c>
      <c r="FN6" s="196">
        <v>0</v>
      </c>
      <c r="FO6" s="196">
        <v>0</v>
      </c>
      <c r="FP6" s="196">
        <v>0</v>
      </c>
      <c r="FQ6" s="196">
        <v>0</v>
      </c>
      <c r="FR6" s="196">
        <v>0</v>
      </c>
      <c r="FS6" s="197">
        <v>0</v>
      </c>
      <c r="FT6" s="161">
        <v>0</v>
      </c>
      <c r="FU6" s="162">
        <v>0</v>
      </c>
      <c r="FV6" s="162">
        <v>0</v>
      </c>
      <c r="FW6" s="163">
        <v>0</v>
      </c>
      <c r="FX6" s="164">
        <v>0</v>
      </c>
      <c r="FY6" s="173" t="b">
        <v>1</v>
      </c>
      <c r="FZ6" s="195">
        <v>0</v>
      </c>
      <c r="GA6" s="196">
        <v>0</v>
      </c>
      <c r="GB6" s="196">
        <v>0</v>
      </c>
      <c r="GC6" s="196">
        <v>0</v>
      </c>
      <c r="GD6" s="196">
        <v>0</v>
      </c>
      <c r="GE6" s="196">
        <v>0</v>
      </c>
      <c r="GF6" s="196">
        <v>0</v>
      </c>
      <c r="GG6" s="196">
        <v>0</v>
      </c>
      <c r="GH6" s="196">
        <v>0</v>
      </c>
      <c r="GI6" s="196">
        <v>0</v>
      </c>
      <c r="GJ6" s="196">
        <v>0</v>
      </c>
      <c r="GK6" s="196">
        <v>0</v>
      </c>
      <c r="GL6" s="196">
        <v>0</v>
      </c>
      <c r="GM6" s="196">
        <v>0</v>
      </c>
      <c r="GN6" s="196">
        <v>0</v>
      </c>
      <c r="GO6" s="196">
        <v>0</v>
      </c>
      <c r="GP6" s="196">
        <v>0</v>
      </c>
      <c r="GQ6" s="196">
        <v>0</v>
      </c>
      <c r="GR6" s="196">
        <v>0</v>
      </c>
      <c r="GS6" s="196">
        <v>0</v>
      </c>
      <c r="GT6" s="196">
        <v>0</v>
      </c>
      <c r="GU6" s="196">
        <v>0</v>
      </c>
      <c r="GV6" s="196">
        <v>0</v>
      </c>
      <c r="GW6" s="196">
        <v>0</v>
      </c>
      <c r="GX6" s="196">
        <v>0</v>
      </c>
      <c r="GY6" s="196">
        <v>0</v>
      </c>
      <c r="GZ6" s="196">
        <v>0</v>
      </c>
      <c r="HA6" s="196">
        <v>0</v>
      </c>
      <c r="HB6" s="196">
        <v>0</v>
      </c>
      <c r="HC6" s="196">
        <v>0</v>
      </c>
      <c r="HD6" s="196">
        <v>0</v>
      </c>
      <c r="HE6" s="196">
        <v>0</v>
      </c>
      <c r="HF6" s="196">
        <v>0</v>
      </c>
      <c r="HG6" s="196">
        <v>0</v>
      </c>
      <c r="HH6" s="196">
        <v>0</v>
      </c>
      <c r="HI6" s="196">
        <v>0</v>
      </c>
      <c r="HJ6" s="196">
        <v>0</v>
      </c>
      <c r="HK6" s="196">
        <v>0</v>
      </c>
      <c r="HL6" s="196">
        <v>0</v>
      </c>
      <c r="HM6" s="196">
        <v>0</v>
      </c>
      <c r="HN6" s="197">
        <v>0</v>
      </c>
      <c r="HO6" s="161">
        <v>0</v>
      </c>
      <c r="HP6" s="162">
        <v>0</v>
      </c>
      <c r="HQ6" s="162">
        <v>0</v>
      </c>
      <c r="HR6" s="163">
        <v>0</v>
      </c>
      <c r="HS6" s="164">
        <v>0</v>
      </c>
      <c r="HT6" s="165"/>
      <c r="HU6" s="198" t="s">
        <v>285</v>
      </c>
      <c r="HV6" s="199">
        <v>2.9796551474791246</v>
      </c>
      <c r="HW6" s="200">
        <v>1.3679550617030412</v>
      </c>
      <c r="HX6" s="199">
        <v>4.1366809529347748</v>
      </c>
      <c r="HY6" s="200">
        <v>1.8951185105328086</v>
      </c>
      <c r="HZ6" s="201">
        <v>2979.6551474791245</v>
      </c>
      <c r="IA6" s="202">
        <v>1367.9550617030411</v>
      </c>
      <c r="IB6" s="201">
        <v>4136.6809529347747</v>
      </c>
      <c r="IC6" s="202">
        <v>1895.1185105328086</v>
      </c>
    </row>
    <row r="7" spans="1:237" s="179" customFormat="1" x14ac:dyDescent="0.3">
      <c r="A7" s="180">
        <v>44263</v>
      </c>
      <c r="B7" s="181" t="s">
        <v>280</v>
      </c>
      <c r="C7" s="182">
        <v>0</v>
      </c>
      <c r="D7" s="183" t="s">
        <v>284</v>
      </c>
      <c r="E7" s="184">
        <v>0</v>
      </c>
      <c r="F7" s="185"/>
      <c r="G7" s="184">
        <v>0</v>
      </c>
      <c r="H7" s="185"/>
      <c r="I7" s="184">
        <v>0</v>
      </c>
      <c r="J7" s="186" t="s">
        <v>284</v>
      </c>
      <c r="K7" s="187">
        <v>0</v>
      </c>
      <c r="L7" s="188">
        <v>0</v>
      </c>
      <c r="M7" s="189">
        <v>0</v>
      </c>
      <c r="N7" s="190">
        <v>0</v>
      </c>
      <c r="O7" s="184">
        <v>0</v>
      </c>
      <c r="P7" s="184">
        <v>0</v>
      </c>
      <c r="Q7" s="191">
        <v>0</v>
      </c>
      <c r="R7" s="189">
        <v>0</v>
      </c>
      <c r="S7" s="190">
        <v>0</v>
      </c>
      <c r="T7" s="191">
        <v>0</v>
      </c>
      <c r="U7" s="189">
        <v>0</v>
      </c>
      <c r="V7" s="192">
        <v>0</v>
      </c>
      <c r="W7" s="193">
        <v>0</v>
      </c>
      <c r="X7" s="193">
        <v>0</v>
      </c>
      <c r="Y7" s="193">
        <v>0</v>
      </c>
      <c r="Z7" s="193">
        <v>0</v>
      </c>
      <c r="AA7" s="191">
        <v>0</v>
      </c>
      <c r="AB7" s="192">
        <v>0</v>
      </c>
      <c r="AC7" s="194"/>
      <c r="AD7" s="161">
        <v>0</v>
      </c>
      <c r="AE7" s="162">
        <v>0</v>
      </c>
      <c r="AF7" s="162">
        <v>0</v>
      </c>
      <c r="AG7" s="163">
        <v>0</v>
      </c>
      <c r="AH7" s="163">
        <v>0</v>
      </c>
      <c r="AI7" s="161">
        <v>0</v>
      </c>
      <c r="AJ7" s="162">
        <v>0</v>
      </c>
      <c r="AK7" s="162">
        <v>0</v>
      </c>
      <c r="AL7" s="163">
        <v>0</v>
      </c>
      <c r="AM7" s="164">
        <v>0</v>
      </c>
      <c r="AN7" s="165"/>
      <c r="AO7" s="195">
        <v>0</v>
      </c>
      <c r="AP7" s="196">
        <v>0</v>
      </c>
      <c r="AQ7" s="196">
        <v>0</v>
      </c>
      <c r="AR7" s="196">
        <v>0</v>
      </c>
      <c r="AS7" s="196">
        <v>0</v>
      </c>
      <c r="AT7" s="196">
        <v>0</v>
      </c>
      <c r="AU7" s="196">
        <v>0</v>
      </c>
      <c r="AV7" s="196">
        <v>0</v>
      </c>
      <c r="AW7" s="196">
        <v>0</v>
      </c>
      <c r="AX7" s="196">
        <v>0</v>
      </c>
      <c r="AY7" s="196">
        <v>0</v>
      </c>
      <c r="AZ7" s="196">
        <v>0</v>
      </c>
      <c r="BA7" s="196">
        <v>0</v>
      </c>
      <c r="BB7" s="196">
        <v>0</v>
      </c>
      <c r="BC7" s="196">
        <v>0</v>
      </c>
      <c r="BD7" s="196">
        <v>0</v>
      </c>
      <c r="BE7" s="196">
        <v>0</v>
      </c>
      <c r="BF7" s="196">
        <v>0</v>
      </c>
      <c r="BG7" s="196">
        <v>0</v>
      </c>
      <c r="BH7" s="196">
        <v>0</v>
      </c>
      <c r="BI7" s="196">
        <v>0</v>
      </c>
      <c r="BJ7" s="196">
        <v>0</v>
      </c>
      <c r="BK7" s="196">
        <v>0</v>
      </c>
      <c r="BL7" s="196">
        <v>0</v>
      </c>
      <c r="BM7" s="196">
        <v>0</v>
      </c>
      <c r="BN7" s="196">
        <v>0</v>
      </c>
      <c r="BO7" s="196">
        <v>0</v>
      </c>
      <c r="BP7" s="196">
        <v>0</v>
      </c>
      <c r="BQ7" s="196">
        <v>0</v>
      </c>
      <c r="BR7" s="196">
        <v>0</v>
      </c>
      <c r="BS7" s="196">
        <v>0</v>
      </c>
      <c r="BT7" s="196">
        <v>0</v>
      </c>
      <c r="BU7" s="196">
        <v>0</v>
      </c>
      <c r="BV7" s="196">
        <v>0</v>
      </c>
      <c r="BW7" s="196">
        <v>0</v>
      </c>
      <c r="BX7" s="196">
        <v>0</v>
      </c>
      <c r="BY7" s="196">
        <v>0</v>
      </c>
      <c r="BZ7" s="196">
        <v>0</v>
      </c>
      <c r="CA7" s="196">
        <v>0</v>
      </c>
      <c r="CB7" s="196">
        <v>0</v>
      </c>
      <c r="CC7" s="197">
        <v>0</v>
      </c>
      <c r="CD7" s="161">
        <v>0</v>
      </c>
      <c r="CE7" s="162">
        <v>0</v>
      </c>
      <c r="CF7" s="162">
        <v>0</v>
      </c>
      <c r="CG7" s="163">
        <v>0</v>
      </c>
      <c r="CH7" s="164">
        <v>0</v>
      </c>
      <c r="CI7" s="173" t="b">
        <v>1</v>
      </c>
      <c r="CJ7" s="195">
        <v>0</v>
      </c>
      <c r="CK7" s="196">
        <v>0</v>
      </c>
      <c r="CL7" s="196">
        <v>0</v>
      </c>
      <c r="CM7" s="196">
        <v>0</v>
      </c>
      <c r="CN7" s="196">
        <v>0</v>
      </c>
      <c r="CO7" s="196">
        <v>0</v>
      </c>
      <c r="CP7" s="196">
        <v>0</v>
      </c>
      <c r="CQ7" s="196">
        <v>0</v>
      </c>
      <c r="CR7" s="196">
        <v>0</v>
      </c>
      <c r="CS7" s="196">
        <v>0</v>
      </c>
      <c r="CT7" s="196">
        <v>0</v>
      </c>
      <c r="CU7" s="196">
        <v>0</v>
      </c>
      <c r="CV7" s="196">
        <v>0</v>
      </c>
      <c r="CW7" s="196">
        <v>0</v>
      </c>
      <c r="CX7" s="196">
        <v>0</v>
      </c>
      <c r="CY7" s="196">
        <v>0</v>
      </c>
      <c r="CZ7" s="196">
        <v>0</v>
      </c>
      <c r="DA7" s="196">
        <v>0</v>
      </c>
      <c r="DB7" s="196">
        <v>0</v>
      </c>
      <c r="DC7" s="196">
        <v>0</v>
      </c>
      <c r="DD7" s="196">
        <v>0</v>
      </c>
      <c r="DE7" s="196">
        <v>0</v>
      </c>
      <c r="DF7" s="196">
        <v>0</v>
      </c>
      <c r="DG7" s="196">
        <v>0</v>
      </c>
      <c r="DH7" s="196">
        <v>0</v>
      </c>
      <c r="DI7" s="196">
        <v>0</v>
      </c>
      <c r="DJ7" s="196">
        <v>0</v>
      </c>
      <c r="DK7" s="196">
        <v>0</v>
      </c>
      <c r="DL7" s="196">
        <v>0</v>
      </c>
      <c r="DM7" s="196">
        <v>0</v>
      </c>
      <c r="DN7" s="196">
        <v>0</v>
      </c>
      <c r="DO7" s="196">
        <v>0</v>
      </c>
      <c r="DP7" s="196">
        <v>0</v>
      </c>
      <c r="DQ7" s="196">
        <v>0</v>
      </c>
      <c r="DR7" s="196">
        <v>0</v>
      </c>
      <c r="DS7" s="196">
        <v>0</v>
      </c>
      <c r="DT7" s="196">
        <v>0</v>
      </c>
      <c r="DU7" s="196">
        <v>0</v>
      </c>
      <c r="DV7" s="196">
        <v>0</v>
      </c>
      <c r="DW7" s="196">
        <v>0</v>
      </c>
      <c r="DX7" s="197">
        <v>0</v>
      </c>
      <c r="DY7" s="161">
        <v>0</v>
      </c>
      <c r="DZ7" s="162">
        <v>0</v>
      </c>
      <c r="EA7" s="162">
        <v>0</v>
      </c>
      <c r="EB7" s="163">
        <v>0</v>
      </c>
      <c r="EC7" s="164">
        <v>0</v>
      </c>
      <c r="ED7" s="173"/>
      <c r="EE7" s="195">
        <v>0</v>
      </c>
      <c r="EF7" s="196">
        <v>0</v>
      </c>
      <c r="EG7" s="196">
        <v>0</v>
      </c>
      <c r="EH7" s="196">
        <v>0</v>
      </c>
      <c r="EI7" s="196">
        <v>0</v>
      </c>
      <c r="EJ7" s="196">
        <v>0</v>
      </c>
      <c r="EK7" s="196">
        <v>0</v>
      </c>
      <c r="EL7" s="196">
        <v>0</v>
      </c>
      <c r="EM7" s="196">
        <v>0</v>
      </c>
      <c r="EN7" s="196">
        <v>0</v>
      </c>
      <c r="EO7" s="196">
        <v>0</v>
      </c>
      <c r="EP7" s="196">
        <v>0</v>
      </c>
      <c r="EQ7" s="196">
        <v>0</v>
      </c>
      <c r="ER7" s="196">
        <v>0</v>
      </c>
      <c r="ES7" s="196">
        <v>0</v>
      </c>
      <c r="ET7" s="196">
        <v>0</v>
      </c>
      <c r="EU7" s="196">
        <v>0</v>
      </c>
      <c r="EV7" s="196">
        <v>0</v>
      </c>
      <c r="EW7" s="196">
        <v>0</v>
      </c>
      <c r="EX7" s="196">
        <v>0</v>
      </c>
      <c r="EY7" s="196">
        <v>0</v>
      </c>
      <c r="EZ7" s="196">
        <v>0</v>
      </c>
      <c r="FA7" s="196">
        <v>0</v>
      </c>
      <c r="FB7" s="196">
        <v>0</v>
      </c>
      <c r="FC7" s="196">
        <v>0</v>
      </c>
      <c r="FD7" s="196">
        <v>0</v>
      </c>
      <c r="FE7" s="196">
        <v>0</v>
      </c>
      <c r="FF7" s="196">
        <v>0</v>
      </c>
      <c r="FG7" s="196">
        <v>0</v>
      </c>
      <c r="FH7" s="196">
        <v>0</v>
      </c>
      <c r="FI7" s="196">
        <v>0</v>
      </c>
      <c r="FJ7" s="196">
        <v>0</v>
      </c>
      <c r="FK7" s="196">
        <v>0</v>
      </c>
      <c r="FL7" s="196">
        <v>0</v>
      </c>
      <c r="FM7" s="196">
        <v>0</v>
      </c>
      <c r="FN7" s="196">
        <v>0</v>
      </c>
      <c r="FO7" s="196">
        <v>0</v>
      </c>
      <c r="FP7" s="196">
        <v>0</v>
      </c>
      <c r="FQ7" s="196">
        <v>0</v>
      </c>
      <c r="FR7" s="196">
        <v>0</v>
      </c>
      <c r="FS7" s="197">
        <v>0</v>
      </c>
      <c r="FT7" s="161">
        <v>0</v>
      </c>
      <c r="FU7" s="162">
        <v>0</v>
      </c>
      <c r="FV7" s="162">
        <v>0</v>
      </c>
      <c r="FW7" s="163">
        <v>0</v>
      </c>
      <c r="FX7" s="164">
        <v>0</v>
      </c>
      <c r="FY7" s="173" t="b">
        <v>1</v>
      </c>
      <c r="FZ7" s="195">
        <v>0</v>
      </c>
      <c r="GA7" s="196">
        <v>0</v>
      </c>
      <c r="GB7" s="196">
        <v>0</v>
      </c>
      <c r="GC7" s="196">
        <v>0</v>
      </c>
      <c r="GD7" s="196">
        <v>0</v>
      </c>
      <c r="GE7" s="196">
        <v>0</v>
      </c>
      <c r="GF7" s="196">
        <v>0</v>
      </c>
      <c r="GG7" s="196">
        <v>0</v>
      </c>
      <c r="GH7" s="196">
        <v>0</v>
      </c>
      <c r="GI7" s="196">
        <v>0</v>
      </c>
      <c r="GJ7" s="196">
        <v>0</v>
      </c>
      <c r="GK7" s="196">
        <v>0</v>
      </c>
      <c r="GL7" s="196">
        <v>0</v>
      </c>
      <c r="GM7" s="196">
        <v>0</v>
      </c>
      <c r="GN7" s="196">
        <v>0</v>
      </c>
      <c r="GO7" s="196">
        <v>0</v>
      </c>
      <c r="GP7" s="196">
        <v>0</v>
      </c>
      <c r="GQ7" s="196">
        <v>0</v>
      </c>
      <c r="GR7" s="196">
        <v>0</v>
      </c>
      <c r="GS7" s="196">
        <v>0</v>
      </c>
      <c r="GT7" s="196">
        <v>0</v>
      </c>
      <c r="GU7" s="196">
        <v>0</v>
      </c>
      <c r="GV7" s="196">
        <v>0</v>
      </c>
      <c r="GW7" s="196">
        <v>0</v>
      </c>
      <c r="GX7" s="196">
        <v>0</v>
      </c>
      <c r="GY7" s="196">
        <v>0</v>
      </c>
      <c r="GZ7" s="196">
        <v>0</v>
      </c>
      <c r="HA7" s="196">
        <v>0</v>
      </c>
      <c r="HB7" s="196">
        <v>0</v>
      </c>
      <c r="HC7" s="196">
        <v>0</v>
      </c>
      <c r="HD7" s="196">
        <v>0</v>
      </c>
      <c r="HE7" s="196">
        <v>0</v>
      </c>
      <c r="HF7" s="196">
        <v>0</v>
      </c>
      <c r="HG7" s="196">
        <v>0</v>
      </c>
      <c r="HH7" s="196">
        <v>0</v>
      </c>
      <c r="HI7" s="196">
        <v>0</v>
      </c>
      <c r="HJ7" s="196">
        <v>0</v>
      </c>
      <c r="HK7" s="196">
        <v>0</v>
      </c>
      <c r="HL7" s="196">
        <v>0</v>
      </c>
      <c r="HM7" s="196">
        <v>0</v>
      </c>
      <c r="HN7" s="197">
        <v>0</v>
      </c>
      <c r="HO7" s="161">
        <v>0</v>
      </c>
      <c r="HP7" s="162">
        <v>0</v>
      </c>
      <c r="HQ7" s="162">
        <v>0</v>
      </c>
      <c r="HR7" s="163">
        <v>0</v>
      </c>
      <c r="HS7" s="164">
        <v>0</v>
      </c>
      <c r="HT7" s="165"/>
      <c r="HU7" s="198" t="s">
        <v>269</v>
      </c>
      <c r="HV7" s="199">
        <v>10.923764207004258</v>
      </c>
      <c r="HW7" s="200">
        <v>4.6816132315732535</v>
      </c>
      <c r="HX7" s="199">
        <v>18.134712526163749</v>
      </c>
      <c r="HY7" s="200">
        <v>7.7720196540701796</v>
      </c>
      <c r="HZ7" s="201">
        <v>10923.764207004258</v>
      </c>
      <c r="IA7" s="202">
        <v>4681.6132315732539</v>
      </c>
      <c r="IB7" s="201">
        <v>18134.712526163748</v>
      </c>
      <c r="IC7" s="202">
        <v>7772.01965407018</v>
      </c>
    </row>
    <row r="8" spans="1:237" s="10" customFormat="1" ht="27.6" x14ac:dyDescent="0.3">
      <c r="A8" s="203">
        <v>44263</v>
      </c>
      <c r="B8" s="204" t="s">
        <v>291</v>
      </c>
      <c r="C8" s="205" t="s">
        <v>286</v>
      </c>
      <c r="D8" s="206">
        <v>30</v>
      </c>
      <c r="E8" s="207">
        <v>3.468</v>
      </c>
      <c r="F8" s="208"/>
      <c r="G8" s="207">
        <v>3.4506600000000001</v>
      </c>
      <c r="H8" s="208"/>
      <c r="I8" s="207">
        <v>1.65</v>
      </c>
      <c r="J8" s="209">
        <v>0.32</v>
      </c>
      <c r="K8" s="210">
        <v>5.6935890000000002</v>
      </c>
      <c r="L8" s="211">
        <v>4.2929661060000006</v>
      </c>
      <c r="M8" s="212">
        <v>0.29413956710769235</v>
      </c>
      <c r="N8" s="213">
        <v>0.10813439416153847</v>
      </c>
      <c r="O8" s="207">
        <v>2.8555538676923089E-2</v>
      </c>
      <c r="P8" s="207">
        <v>5.7987014123076927E-2</v>
      </c>
      <c r="Q8" s="214">
        <v>9.9462620146153868E-2</v>
      </c>
      <c r="R8" s="212">
        <v>0.3066216660692308</v>
      </c>
      <c r="S8" s="213">
        <v>0.12228077298461537</v>
      </c>
      <c r="T8" s="214">
        <v>0.18434089308461546</v>
      </c>
      <c r="U8" s="212">
        <v>3.07453806E-2</v>
      </c>
      <c r="V8" s="215">
        <v>1.1387178000000001E-2</v>
      </c>
      <c r="W8" s="216">
        <v>1.1387178000000001E-3</v>
      </c>
      <c r="X8" s="216">
        <v>1.1387178000000001E-3</v>
      </c>
      <c r="Y8" s="216">
        <v>0</v>
      </c>
      <c r="Z8" s="216">
        <v>5.6935890000000006E-3</v>
      </c>
      <c r="AA8" s="214">
        <v>1.1387178000000001E-2</v>
      </c>
      <c r="AB8" s="215">
        <v>4.893727339176924</v>
      </c>
      <c r="AC8" s="217"/>
      <c r="AD8" s="218">
        <v>0.16003928167171139</v>
      </c>
      <c r="AE8" s="219">
        <v>2.2473648127242556</v>
      </c>
      <c r="AF8" s="219">
        <v>1.5017595316713157</v>
      </c>
      <c r="AG8" s="220">
        <v>0.38003984627745868</v>
      </c>
      <c r="AH8" s="220">
        <v>3.7626336552610924E-3</v>
      </c>
      <c r="AI8" s="218">
        <v>0.17715574521441116</v>
      </c>
      <c r="AJ8" s="219">
        <v>1.9315083390453907</v>
      </c>
      <c r="AK8" s="219">
        <v>1.095206306110508</v>
      </c>
      <c r="AL8" s="220">
        <v>0.24490623756582808</v>
      </c>
      <c r="AM8" s="221">
        <v>1.8833720638635801E-3</v>
      </c>
      <c r="AN8" s="222"/>
      <c r="AO8" s="223">
        <v>1.046840464274047E-4</v>
      </c>
      <c r="AP8" s="224">
        <v>1.5287194081462272E-4</v>
      </c>
      <c r="AQ8" s="224">
        <v>3.7471081232833242E-4</v>
      </c>
      <c r="AR8" s="224">
        <v>7.3414785806231845E-4</v>
      </c>
      <c r="AS8" s="224">
        <v>1.3748152292595692E-3</v>
      </c>
      <c r="AT8" s="224">
        <v>2.5297721413550249E-3</v>
      </c>
      <c r="AU8" s="224">
        <v>4.8027268072593941E-3</v>
      </c>
      <c r="AV8" s="224">
        <v>9.9793503854407207E-3</v>
      </c>
      <c r="AW8" s="224">
        <v>2.0793500233146668E-2</v>
      </c>
      <c r="AX8" s="224">
        <v>4.3594384613583372E-2</v>
      </c>
      <c r="AY8" s="224">
        <v>8.5655115217505434E-2</v>
      </c>
      <c r="AZ8" s="224">
        <v>0.14996990837733798</v>
      </c>
      <c r="BA8" s="224">
        <v>0.23257079059109984</v>
      </c>
      <c r="BB8" s="224">
        <v>0.29495972962697425</v>
      </c>
      <c r="BC8" s="224">
        <v>0.34371843488366904</v>
      </c>
      <c r="BD8" s="224">
        <v>0.34166047946302858</v>
      </c>
      <c r="BE8" s="224">
        <v>0.31877733074355846</v>
      </c>
      <c r="BF8" s="224">
        <v>0.28266908070773378</v>
      </c>
      <c r="BG8" s="224">
        <v>0.23904915449600206</v>
      </c>
      <c r="BH8" s="224">
        <v>0.18468421740694227</v>
      </c>
      <c r="BI8" s="224">
        <v>0.12502694117339003</v>
      </c>
      <c r="BJ8" s="224">
        <v>7.686875510141597E-2</v>
      </c>
      <c r="BK8" s="224">
        <v>3.8031678819922428E-2</v>
      </c>
      <c r="BL8" s="224">
        <v>1.7219703203722212E-2</v>
      </c>
      <c r="BM8" s="224">
        <v>6.5868118438118656E-3</v>
      </c>
      <c r="BN8" s="224">
        <v>2.2940022519585589E-3</v>
      </c>
      <c r="BO8" s="224">
        <v>7.7191266557581216E-4</v>
      </c>
      <c r="BP8" s="224">
        <v>4.3429528640517791E-4</v>
      </c>
      <c r="BQ8" s="224">
        <v>1.7576580634724728E-4</v>
      </c>
      <c r="BR8" s="224">
        <v>1.5546932035360626E-4</v>
      </c>
      <c r="BS8" s="224">
        <v>4.4864591326030557E-5</v>
      </c>
      <c r="BT8" s="224">
        <v>1.3791707703927916E-4</v>
      </c>
      <c r="BU8" s="224">
        <v>4.7080126700155525E-5</v>
      </c>
      <c r="BV8" s="224">
        <v>1.20469735968045E-4</v>
      </c>
      <c r="BW8" s="224">
        <v>9.8591324148560998E-5</v>
      </c>
      <c r="BX8" s="224">
        <v>4.9639741431625659E-5</v>
      </c>
      <c r="BY8" s="224">
        <v>2.4975126035590531E-5</v>
      </c>
      <c r="BZ8" s="224">
        <v>1.2556798498236668E-4</v>
      </c>
      <c r="CA8" s="224">
        <v>7.6926912904986741E-5</v>
      </c>
      <c r="CB8" s="224">
        <v>1.0302239489681095E-4</v>
      </c>
      <c r="CC8" s="225">
        <v>1.5664842156597205E-4</v>
      </c>
      <c r="CD8" s="218">
        <v>8.4440964067677426E-2</v>
      </c>
      <c r="CE8" s="219">
        <v>1.4485344581596151</v>
      </c>
      <c r="CF8" s="219">
        <v>1.0251797833542367</v>
      </c>
      <c r="CG8" s="220">
        <v>0.26602789239422109</v>
      </c>
      <c r="CH8" s="221">
        <v>2.5231465156812668E-3</v>
      </c>
      <c r="CI8" s="226" t="b">
        <v>1</v>
      </c>
      <c r="CJ8" s="223">
        <v>1.8610497142649716E-4</v>
      </c>
      <c r="CK8" s="224">
        <v>2.717723392259958E-4</v>
      </c>
      <c r="CL8" s="224">
        <v>6.1137027274622629E-4</v>
      </c>
      <c r="CM8" s="224">
        <v>1.1012217870934771E-3</v>
      </c>
      <c r="CN8" s="224">
        <v>1.8985543642155941E-3</v>
      </c>
      <c r="CO8" s="224">
        <v>3.2197099980882113E-3</v>
      </c>
      <c r="CP8" s="224">
        <v>5.6379836433045078E-3</v>
      </c>
      <c r="CQ8" s="224">
        <v>9.9793503854407207E-3</v>
      </c>
      <c r="CR8" s="224">
        <v>1.8439519074677235E-2</v>
      </c>
      <c r="CS8" s="224">
        <v>3.4252730767815508E-2</v>
      </c>
      <c r="CT8" s="224">
        <v>5.7103410145003607E-2</v>
      </c>
      <c r="CU8" s="224">
        <v>9.1917040618368417E-2</v>
      </c>
      <c r="CV8" s="224">
        <v>0.13082106970749366</v>
      </c>
      <c r="CW8" s="224">
        <v>0.16591484791517302</v>
      </c>
      <c r="CX8" s="224">
        <v>0.17706707251582954</v>
      </c>
      <c r="CY8" s="224">
        <v>0.17600691366277232</v>
      </c>
      <c r="CZ8" s="224">
        <v>0.15700973006772284</v>
      </c>
      <c r="DA8" s="224">
        <v>0.13302074386246296</v>
      </c>
      <c r="DB8" s="224">
        <v>0.10739889549820385</v>
      </c>
      <c r="DC8" s="224">
        <v>7.9150378888689546E-2</v>
      </c>
      <c r="DD8" s="224">
        <v>5.3582974788595722E-2</v>
      </c>
      <c r="DE8" s="224">
        <v>3.2943752186321132E-2</v>
      </c>
      <c r="DF8" s="224">
        <v>1.6299290922823898E-2</v>
      </c>
      <c r="DG8" s="224">
        <v>7.3798728015952346E-3</v>
      </c>
      <c r="DH8" s="224">
        <v>2.8229193616336567E-3</v>
      </c>
      <c r="DI8" s="224">
        <v>9.8314382226795372E-4</v>
      </c>
      <c r="DJ8" s="224">
        <v>3.3081971381820522E-4</v>
      </c>
      <c r="DK8" s="224">
        <v>1.9511817215305094E-4</v>
      </c>
      <c r="DL8" s="224">
        <v>8.2713320633998728E-5</v>
      </c>
      <c r="DM8" s="224">
        <v>7.6574441368194138E-5</v>
      </c>
      <c r="DN8" s="224">
        <v>2.3112062198258169E-5</v>
      </c>
      <c r="DO8" s="224">
        <v>7.1048191202052903E-5</v>
      </c>
      <c r="DP8" s="224">
        <v>2.4253398603110425E-5</v>
      </c>
      <c r="DQ8" s="224">
        <v>6.2060167013841368E-5</v>
      </c>
      <c r="DR8" s="224">
        <v>5.0789470015925375E-5</v>
      </c>
      <c r="DS8" s="224">
        <v>2.6729091540106124E-5</v>
      </c>
      <c r="DT8" s="224">
        <v>1.4048508395019673E-5</v>
      </c>
      <c r="DU8" s="224">
        <v>7.3746276894405823E-5</v>
      </c>
      <c r="DV8" s="224">
        <v>4.517929805530967E-5</v>
      </c>
      <c r="DW8" s="224">
        <v>6.314275816256154E-5</v>
      </c>
      <c r="DX8" s="225">
        <v>1.0015226952578538E-4</v>
      </c>
      <c r="DY8" s="218">
        <v>7.559831760403396E-2</v>
      </c>
      <c r="DZ8" s="219">
        <v>0.79883035456464058</v>
      </c>
      <c r="EA8" s="219">
        <v>0.47657974831707917</v>
      </c>
      <c r="EB8" s="220">
        <v>0.11401195388323759</v>
      </c>
      <c r="EC8" s="221">
        <v>1.2394871395798254E-3</v>
      </c>
      <c r="ED8" s="226"/>
      <c r="EE8" s="223">
        <v>2.015717127810751E-4</v>
      </c>
      <c r="EF8" s="224">
        <v>2.6876228370810017E-4</v>
      </c>
      <c r="EG8" s="224">
        <v>6.0607252361447831E-4</v>
      </c>
      <c r="EH8" s="224">
        <v>1.0994820697149553E-3</v>
      </c>
      <c r="EI8" s="224">
        <v>1.9169673493270934E-3</v>
      </c>
      <c r="EJ8" s="224">
        <v>3.2998035944161188E-3</v>
      </c>
      <c r="EK8" s="224">
        <v>5.8849438435175138E-3</v>
      </c>
      <c r="EL8" s="224">
        <v>1.152929114770543E-2</v>
      </c>
      <c r="EM8" s="224">
        <v>2.2724495845523707E-2</v>
      </c>
      <c r="EN8" s="224">
        <v>4.5199572147454674E-2</v>
      </c>
      <c r="EO8" s="224">
        <v>8.4476872356432378E-2</v>
      </c>
      <c r="EP8" s="224">
        <v>0.14102757883474051</v>
      </c>
      <c r="EQ8" s="224">
        <v>0.2089830363621166</v>
      </c>
      <c r="ER8" s="224">
        <v>0.25376589123129661</v>
      </c>
      <c r="ES8" s="224">
        <v>0.28364499516843605</v>
      </c>
      <c r="ET8" s="224">
        <v>0.27088998512078916</v>
      </c>
      <c r="EU8" s="224">
        <v>0.24320916663044395</v>
      </c>
      <c r="EV8" s="224">
        <v>0.20781839979938149</v>
      </c>
      <c r="EW8" s="224">
        <v>0.16958238376661378</v>
      </c>
      <c r="EX8" s="224">
        <v>0.12657447981275602</v>
      </c>
      <c r="EY8" s="224">
        <v>8.2878551199531927E-2</v>
      </c>
      <c r="EZ8" s="224">
        <v>4.9337561146869525E-2</v>
      </c>
      <c r="FA8" s="224">
        <v>2.3659225277940323E-2</v>
      </c>
      <c r="FB8" s="224">
        <v>1.0392480983031015E-2</v>
      </c>
      <c r="FC8" s="224">
        <v>3.8600643651258053E-3</v>
      </c>
      <c r="FD8" s="224">
        <v>1.3064833235810419E-3</v>
      </c>
      <c r="FE8" s="224">
        <v>4.2757636044470462E-4</v>
      </c>
      <c r="FF8" s="224">
        <v>2.3414895929114776E-4</v>
      </c>
      <c r="FG8" s="224">
        <v>9.230219844520608E-5</v>
      </c>
      <c r="FH8" s="224">
        <v>7.9576711527208909E-5</v>
      </c>
      <c r="FI8" s="224">
        <v>2.2396856975675004E-5</v>
      </c>
      <c r="FJ8" s="224">
        <v>6.7190570927025002E-5</v>
      </c>
      <c r="FK8" s="224">
        <v>2.2396856975675004E-5</v>
      </c>
      <c r="FL8" s="224">
        <v>5.5992142439187508E-5</v>
      </c>
      <c r="FM8" s="224">
        <v>4.4793713951350008E-5</v>
      </c>
      <c r="FN8" s="224">
        <v>2.2057510657861749E-5</v>
      </c>
      <c r="FO8" s="224">
        <v>1.0859082170024246E-5</v>
      </c>
      <c r="FP8" s="224">
        <v>5.3447045055588077E-5</v>
      </c>
      <c r="FQ8" s="224">
        <v>3.206822703335285E-5</v>
      </c>
      <c r="FR8" s="224">
        <v>4.2078943408843964E-5</v>
      </c>
      <c r="FS8" s="225">
        <v>6.2100376159826166E-5</v>
      </c>
      <c r="FT8" s="218">
        <v>9.2730962517763138E-2</v>
      </c>
      <c r="FU8" s="219">
        <v>1.2427883590738114</v>
      </c>
      <c r="FV8" s="219">
        <v>0.74718443000919532</v>
      </c>
      <c r="FW8" s="220">
        <v>0.17143436629607967</v>
      </c>
      <c r="FX8" s="221">
        <v>1.2689855554626772E-3</v>
      </c>
      <c r="FY8" s="226" t="b">
        <v>1</v>
      </c>
      <c r="FZ8" s="223">
        <v>3.5834971161080001E-4</v>
      </c>
      <c r="GA8" s="224">
        <v>4.7779961548106677E-4</v>
      </c>
      <c r="GB8" s="224">
        <v>9.8885517010783262E-4</v>
      </c>
      <c r="GC8" s="224">
        <v>1.6492231045724319E-3</v>
      </c>
      <c r="GD8" s="224">
        <v>2.6472406252612225E-3</v>
      </c>
      <c r="GE8" s="224">
        <v>4.1997500292568759E-3</v>
      </c>
      <c r="GF8" s="224">
        <v>6.9084123380422999E-3</v>
      </c>
      <c r="GG8" s="224">
        <v>1.152929114770543E-2</v>
      </c>
      <c r="GH8" s="224">
        <v>2.0151911410181401E-2</v>
      </c>
      <c r="GI8" s="224">
        <v>3.5513949544428665E-2</v>
      </c>
      <c r="GJ8" s="224">
        <v>5.6317914904288238E-2</v>
      </c>
      <c r="GK8" s="224">
        <v>8.6436257995486099E-2</v>
      </c>
      <c r="GL8" s="224">
        <v>0.11755295795369058</v>
      </c>
      <c r="GM8" s="224">
        <v>0.14274331381760433</v>
      </c>
      <c r="GN8" s="224">
        <v>0.14612014902616408</v>
      </c>
      <c r="GO8" s="224">
        <v>0.13954938627434596</v>
      </c>
      <c r="GP8" s="224">
        <v>0.11978958953439779</v>
      </c>
      <c r="GQ8" s="224">
        <v>9.7796894023238351E-2</v>
      </c>
      <c r="GR8" s="224">
        <v>7.6189186909638079E-2</v>
      </c>
      <c r="GS8" s="224">
        <v>5.4246205634038307E-2</v>
      </c>
      <c r="GT8" s="224">
        <v>3.5519379085513683E-2</v>
      </c>
      <c r="GU8" s="224">
        <v>2.1144669062944082E-2</v>
      </c>
      <c r="GV8" s="224">
        <v>1.013966797626014E-2</v>
      </c>
      <c r="GW8" s="224">
        <v>4.4539204212990071E-3</v>
      </c>
      <c r="GX8" s="224">
        <v>1.6543132993396309E-3</v>
      </c>
      <c r="GY8" s="224">
        <v>5.5992142439187517E-4</v>
      </c>
      <c r="GZ8" s="224">
        <v>1.8324701161915913E-4</v>
      </c>
      <c r="HA8" s="224">
        <v>1.0519735852210986E-4</v>
      </c>
      <c r="HB8" s="224">
        <v>4.3436328680096983E-5</v>
      </c>
      <c r="HC8" s="224">
        <v>3.9194499707431261E-5</v>
      </c>
      <c r="HD8" s="224">
        <v>1.1537774805650762E-5</v>
      </c>
      <c r="HE8" s="224">
        <v>3.4613324416952282E-5</v>
      </c>
      <c r="HF8" s="224">
        <v>1.1537774805650762E-5</v>
      </c>
      <c r="HG8" s="224">
        <v>2.8844437014126899E-5</v>
      </c>
      <c r="HH8" s="224">
        <v>2.3075549611301523E-5</v>
      </c>
      <c r="HI8" s="224">
        <v>1.1877121123464018E-5</v>
      </c>
      <c r="HJ8" s="224">
        <v>6.108233720638638E-6</v>
      </c>
      <c r="HK8" s="224">
        <v>3.1389534397726334E-5</v>
      </c>
      <c r="HL8" s="224">
        <v>1.8833720638635798E-5</v>
      </c>
      <c r="HM8" s="224">
        <v>2.5790320153807581E-5</v>
      </c>
      <c r="HN8" s="225">
        <v>3.9703519184151145E-5</v>
      </c>
      <c r="HO8" s="218">
        <v>8.4424782696648021E-2</v>
      </c>
      <c r="HP8" s="219">
        <v>0.6887199799715793</v>
      </c>
      <c r="HQ8" s="219">
        <v>0.34802187610131258</v>
      </c>
      <c r="HR8" s="220">
        <v>7.3471871269748426E-2</v>
      </c>
      <c r="HS8" s="221">
        <v>6.1438650840090305E-4</v>
      </c>
      <c r="HT8" s="222"/>
      <c r="HU8" s="227" t="s">
        <v>287</v>
      </c>
      <c r="HV8" s="228">
        <v>18.167845733580499</v>
      </c>
      <c r="HW8" s="229">
        <v>8.9214519143520334</v>
      </c>
      <c r="HX8" s="228">
        <v>36.566335839229225</v>
      </c>
      <c r="HY8" s="229">
        <v>18.07679305277366</v>
      </c>
      <c r="HZ8" s="230">
        <v>18167.8457335805</v>
      </c>
      <c r="IA8" s="231">
        <v>8921.4519143520338</v>
      </c>
      <c r="IB8" s="230">
        <v>36566.335839229228</v>
      </c>
      <c r="IC8" s="231">
        <v>18076.793052773661</v>
      </c>
    </row>
    <row r="9" spans="1:237" s="10" customFormat="1" x14ac:dyDescent="0.3">
      <c r="A9" s="203">
        <v>44263</v>
      </c>
      <c r="B9" s="232" t="s">
        <v>291</v>
      </c>
      <c r="C9" s="205" t="s">
        <v>288</v>
      </c>
      <c r="D9" s="206">
        <v>30</v>
      </c>
      <c r="E9" s="207">
        <v>2.3279999999999998</v>
      </c>
      <c r="F9" s="208"/>
      <c r="G9" s="207">
        <v>2.31636</v>
      </c>
      <c r="H9" s="208"/>
      <c r="I9" s="207">
        <v>1.65</v>
      </c>
      <c r="J9" s="209">
        <v>0.32</v>
      </c>
      <c r="K9" s="210">
        <v>3.8219939999999997</v>
      </c>
      <c r="L9" s="211">
        <v>2.8817834759999998</v>
      </c>
      <c r="M9" s="212">
        <v>0.19745009003076922</v>
      </c>
      <c r="N9" s="213">
        <v>7.2588486046153838E-2</v>
      </c>
      <c r="O9" s="207">
        <v>1.9168769907692312E-2</v>
      </c>
      <c r="P9" s="207">
        <v>3.8925538892307689E-2</v>
      </c>
      <c r="Q9" s="214">
        <v>6.6767295184615383E-2</v>
      </c>
      <c r="R9" s="212">
        <v>0.20582907687692309</v>
      </c>
      <c r="S9" s="213">
        <v>8.2084671138461518E-2</v>
      </c>
      <c r="T9" s="214">
        <v>0.12374440573846156</v>
      </c>
      <c r="U9" s="212">
        <v>2.0638767599999996E-2</v>
      </c>
      <c r="V9" s="215">
        <v>7.6439879999999991E-3</v>
      </c>
      <c r="W9" s="216">
        <v>7.6439879999999996E-4</v>
      </c>
      <c r="X9" s="216">
        <v>7.6439879999999996E-4</v>
      </c>
      <c r="Y9" s="216">
        <v>0</v>
      </c>
      <c r="Z9" s="216">
        <v>3.8219939999999996E-3</v>
      </c>
      <c r="AA9" s="214">
        <v>7.6439879999999991E-3</v>
      </c>
      <c r="AB9" s="215">
        <v>3.2850626429076923</v>
      </c>
      <c r="AC9" s="217"/>
      <c r="AD9" s="218">
        <v>0.10743121330211766</v>
      </c>
      <c r="AE9" s="219">
        <v>1.5086116735934445</v>
      </c>
      <c r="AF9" s="219">
        <v>1.0081015541323017</v>
      </c>
      <c r="AG9" s="220">
        <v>0.25511325321047396</v>
      </c>
      <c r="AH9" s="220">
        <v>2.5257817616631557E-3</v>
      </c>
      <c r="AI9" s="218">
        <v>0.11892115768718259</v>
      </c>
      <c r="AJ9" s="219">
        <v>1.2965834525079785</v>
      </c>
      <c r="AK9" s="219">
        <v>0.73519039233715744</v>
      </c>
      <c r="AL9" s="220">
        <v>0.16440072694730326</v>
      </c>
      <c r="AM9" s="221">
        <v>1.2642705203790121E-3</v>
      </c>
      <c r="AN9" s="222"/>
      <c r="AO9" s="223">
        <v>7.0272335664070955E-5</v>
      </c>
      <c r="AP9" s="224">
        <v>1.0261991874753218E-4</v>
      </c>
      <c r="AQ9" s="224">
        <v>2.5153597782593936E-4</v>
      </c>
      <c r="AR9" s="224">
        <v>4.9281897738439359E-4</v>
      </c>
      <c r="AS9" s="224">
        <v>9.2288634766905309E-4</v>
      </c>
      <c r="AT9" s="224">
        <v>1.6981861433317466E-3</v>
      </c>
      <c r="AU9" s="224">
        <v>3.2239757806516341E-3</v>
      </c>
      <c r="AV9" s="224">
        <v>6.6989410891885801E-3</v>
      </c>
      <c r="AW9" s="224">
        <v>1.3958266592492915E-2</v>
      </c>
      <c r="AX9" s="224">
        <v>2.9264050571055963E-2</v>
      </c>
      <c r="AY9" s="224">
        <v>5.7498589453965569E-2</v>
      </c>
      <c r="AZ9" s="224">
        <v>0.1006718416097009</v>
      </c>
      <c r="BA9" s="224">
        <v>0.15612018468745106</v>
      </c>
      <c r="BB9" s="224">
        <v>0.19800064895374739</v>
      </c>
      <c r="BC9" s="224">
        <v>0.23073140611568088</v>
      </c>
      <c r="BD9" s="224">
        <v>0.22934994123123711</v>
      </c>
      <c r="BE9" s="224">
        <v>0.2139889348243956</v>
      </c>
      <c r="BF9" s="224">
        <v>0.18975017874498387</v>
      </c>
      <c r="BG9" s="224">
        <v>0.16046898260285258</v>
      </c>
      <c r="BH9" s="224">
        <v>0.12397487258459099</v>
      </c>
      <c r="BI9" s="224">
        <v>8.3928119680407129E-2</v>
      </c>
      <c r="BJ9" s="224">
        <v>5.1600479203026628E-2</v>
      </c>
      <c r="BK9" s="224">
        <v>2.5529915886037886E-2</v>
      </c>
      <c r="BL9" s="224">
        <v>1.1559247133294493E-2</v>
      </c>
      <c r="BM9" s="224">
        <v>4.4215968778529473E-3</v>
      </c>
      <c r="BN9" s="224">
        <v>1.5399184667126654E-3</v>
      </c>
      <c r="BO9" s="224">
        <v>5.1816974782597754E-4</v>
      </c>
      <c r="BP9" s="224">
        <v>2.9153386007821629E-4</v>
      </c>
      <c r="BQ9" s="224">
        <v>1.1798811913967462E-4</v>
      </c>
      <c r="BR9" s="224">
        <v>1.0436348840345885E-4</v>
      </c>
      <c r="BS9" s="224">
        <v>3.011671528460182E-5</v>
      </c>
      <c r="BT9" s="224">
        <v>9.2581013652664882E-5</v>
      </c>
      <c r="BU9" s="224">
        <v>3.1603960483841416E-5</v>
      </c>
      <c r="BV9" s="224">
        <v>8.0868957708653022E-5</v>
      </c>
      <c r="BW9" s="224">
        <v>6.6182411366162038E-5</v>
      </c>
      <c r="BX9" s="224">
        <v>3.3322179369326558E-5</v>
      </c>
      <c r="BY9" s="224">
        <v>1.6765309518700905E-5</v>
      </c>
      <c r="BZ9" s="224">
        <v>8.4291311718266891E-5</v>
      </c>
      <c r="CA9" s="224">
        <v>5.1639519389506662E-5</v>
      </c>
      <c r="CB9" s="224">
        <v>6.9156901764641244E-5</v>
      </c>
      <c r="CC9" s="225">
        <v>1.0515499579169056E-4</v>
      </c>
      <c r="CD9" s="218">
        <v>5.6683553734011821E-2</v>
      </c>
      <c r="CE9" s="219">
        <v>0.97237261205178283</v>
      </c>
      <c r="CF9" s="219">
        <v>0.68818296875682294</v>
      </c>
      <c r="CG9" s="220">
        <v>0.17857927724733177</v>
      </c>
      <c r="CH9" s="221">
        <v>1.6937384914953834E-3</v>
      </c>
      <c r="CI9" s="226" t="b">
        <v>1</v>
      </c>
      <c r="CJ9" s="223">
        <v>1.249285967361261E-4</v>
      </c>
      <c r="CK9" s="224">
        <v>1.824354111067238E-4</v>
      </c>
      <c r="CL9" s="224">
        <v>4.1040080592653249E-4</v>
      </c>
      <c r="CM9" s="224">
        <v>7.3922846607658995E-4</v>
      </c>
      <c r="CN9" s="224">
        <v>1.2744620991620248E-3</v>
      </c>
      <c r="CO9" s="224">
        <v>2.1613278187858579E-3</v>
      </c>
      <c r="CP9" s="224">
        <v>3.784667220764963E-3</v>
      </c>
      <c r="CQ9" s="224">
        <v>6.6989410891885801E-3</v>
      </c>
      <c r="CR9" s="224">
        <v>1.2378085468814474E-2</v>
      </c>
      <c r="CS9" s="224">
        <v>2.2993182591543971E-2</v>
      </c>
      <c r="CT9" s="224">
        <v>3.8332392969310368E-2</v>
      </c>
      <c r="CU9" s="224">
        <v>6.1702096470461827E-2</v>
      </c>
      <c r="CV9" s="224">
        <v>8.7817603886691215E-2</v>
      </c>
      <c r="CW9" s="224">
        <v>0.1113753650364829</v>
      </c>
      <c r="CX9" s="224">
        <v>0.11886163345353259</v>
      </c>
      <c r="CY9" s="224">
        <v>0.11814996972518278</v>
      </c>
      <c r="CZ9" s="224">
        <v>0.10539753506276202</v>
      </c>
      <c r="DA9" s="224">
        <v>8.9294201762345371E-2</v>
      </c>
      <c r="DB9" s="224">
        <v>7.2094760299832319E-2</v>
      </c>
      <c r="DC9" s="224">
        <v>5.3132088250538993E-2</v>
      </c>
      <c r="DD9" s="224">
        <v>3.5969194148745907E-2</v>
      </c>
      <c r="DE9" s="224">
        <v>2.2114491087011412E-2</v>
      </c>
      <c r="DF9" s="224">
        <v>1.0941392522587667E-2</v>
      </c>
      <c r="DG9" s="224">
        <v>4.9539630571262113E-3</v>
      </c>
      <c r="DH9" s="224">
        <v>1.8949700905084061E-3</v>
      </c>
      <c r="DI9" s="224">
        <v>6.5996505716257089E-4</v>
      </c>
      <c r="DJ9" s="224">
        <v>2.2207274906827613E-4</v>
      </c>
      <c r="DK9" s="224">
        <v>1.3097898061485079E-4</v>
      </c>
      <c r="DL9" s="224">
        <v>5.5523820771611595E-5</v>
      </c>
      <c r="DM9" s="224">
        <v>5.1402912198718552E-5</v>
      </c>
      <c r="DN9" s="224">
        <v>1.5514671510249425E-5</v>
      </c>
      <c r="DO9" s="224">
        <v>4.7693249457433435E-5</v>
      </c>
      <c r="DP9" s="224">
        <v>1.6280828128039521E-5</v>
      </c>
      <c r="DQ9" s="224">
        <v>4.1659766092336414E-5</v>
      </c>
      <c r="DR9" s="224">
        <v>3.4093969491659242E-5</v>
      </c>
      <c r="DS9" s="224">
        <v>1.7942711968098916E-5</v>
      </c>
      <c r="DT9" s="224">
        <v>9.4304866042692598E-6</v>
      </c>
      <c r="DU9" s="224">
        <v>4.9504421167871031E-5</v>
      </c>
      <c r="DV9" s="224">
        <v>3.0327971704948357E-5</v>
      </c>
      <c r="DW9" s="224">
        <v>4.2386488178328495E-5</v>
      </c>
      <c r="DX9" s="225">
        <v>6.7230243211080837E-5</v>
      </c>
      <c r="DY9" s="218">
        <v>5.0747659568105841E-2</v>
      </c>
      <c r="DZ9" s="219">
        <v>0.53623906154166168</v>
      </c>
      <c r="EA9" s="219">
        <v>0.31991858537547868</v>
      </c>
      <c r="EB9" s="220">
        <v>7.6533975963142167E-2</v>
      </c>
      <c r="EC9" s="221">
        <v>8.3204327016777214E-4</v>
      </c>
      <c r="ED9" s="226"/>
      <c r="EE9" s="223">
        <v>1.3531111515407808E-4</v>
      </c>
      <c r="EF9" s="224">
        <v>1.8041482020543747E-4</v>
      </c>
      <c r="EG9" s="224">
        <v>4.068445314228678E-4</v>
      </c>
      <c r="EH9" s="224">
        <v>7.380606281131533E-4</v>
      </c>
      <c r="EI9" s="224">
        <v>1.2868223729046926E-3</v>
      </c>
      <c r="EJ9" s="224">
        <v>2.2150930703000934E-3</v>
      </c>
      <c r="EK9" s="224">
        <v>3.9504467323266358E-3</v>
      </c>
      <c r="EL9" s="224">
        <v>7.73938575313098E-3</v>
      </c>
      <c r="EM9" s="224">
        <v>1.5254505861701035E-2</v>
      </c>
      <c r="EN9" s="224">
        <v>3.0341581303135662E-2</v>
      </c>
      <c r="EO9" s="224">
        <v>5.6707658260027272E-2</v>
      </c>
      <c r="EP9" s="224">
        <v>9.4669032158960761E-2</v>
      </c>
      <c r="EQ9" s="224">
        <v>0.1402861904991371</v>
      </c>
      <c r="ER9" s="224">
        <v>0.17034803771235829</v>
      </c>
      <c r="ES9" s="224">
        <v>0.19040529087431349</v>
      </c>
      <c r="ET9" s="224">
        <v>0.18184310419873043</v>
      </c>
      <c r="EU9" s="224">
        <v>0.16326151670002118</v>
      </c>
      <c r="EV9" s="224">
        <v>0.13950439294491351</v>
      </c>
      <c r="EW9" s="224">
        <v>0.1138373095180729</v>
      </c>
      <c r="EX9" s="224">
        <v>8.4966951846625158E-2</v>
      </c>
      <c r="EY9" s="224">
        <v>5.5634736791381291E-2</v>
      </c>
      <c r="EZ9" s="224">
        <v>3.3119331704126946E-2</v>
      </c>
      <c r="FA9" s="224">
        <v>1.5881971293842292E-2</v>
      </c>
      <c r="FB9" s="224">
        <v>6.9762675111004046E-3</v>
      </c>
      <c r="FC9" s="224">
        <v>2.5911850755515786E-3</v>
      </c>
      <c r="FD9" s="224">
        <v>8.7701648710976517E-4</v>
      </c>
      <c r="FE9" s="224">
        <v>2.8702357759955951E-4</v>
      </c>
      <c r="FF9" s="224">
        <v>1.5717957820928258E-4</v>
      </c>
      <c r="FG9" s="224">
        <v>6.1960645323079516E-5</v>
      </c>
      <c r="FH9" s="224">
        <v>5.3418276942140237E-5</v>
      </c>
      <c r="FI9" s="224">
        <v>1.5034568350453117E-5</v>
      </c>
      <c r="FJ9" s="224">
        <v>4.5103705051359348E-5</v>
      </c>
      <c r="FK9" s="224">
        <v>1.5034568350453117E-5</v>
      </c>
      <c r="FL9" s="224">
        <v>3.7586420876132789E-5</v>
      </c>
      <c r="FM9" s="224">
        <v>3.0069136700906233E-5</v>
      </c>
      <c r="FN9" s="224">
        <v>1.4806771860294738E-5</v>
      </c>
      <c r="FO9" s="224">
        <v>7.2894876850681781E-6</v>
      </c>
      <c r="FP9" s="224">
        <v>3.5877947199944939E-5</v>
      </c>
      <c r="FQ9" s="224">
        <v>2.1526768319966965E-5</v>
      </c>
      <c r="FR9" s="224">
        <v>2.8246764779639198E-5</v>
      </c>
      <c r="FS9" s="225">
        <v>4.1686757698983654E-5</v>
      </c>
      <c r="FT9" s="218">
        <v>6.2248466188394636E-2</v>
      </c>
      <c r="FU9" s="219">
        <v>0.83425931370352735</v>
      </c>
      <c r="FV9" s="219">
        <v>0.50157017100963275</v>
      </c>
      <c r="FW9" s="220">
        <v>0.11508050886311227</v>
      </c>
      <c r="FX9" s="221">
        <v>8.5184497494726413E-4</v>
      </c>
      <c r="FY9" s="226" t="b">
        <v>1</v>
      </c>
      <c r="FZ9" s="223">
        <v>2.4055309360724984E-4</v>
      </c>
      <c r="GA9" s="224">
        <v>3.207374581429998E-4</v>
      </c>
      <c r="GB9" s="224">
        <v>6.6379897232152077E-4</v>
      </c>
      <c r="GC9" s="224">
        <v>1.1070909421697294E-3</v>
      </c>
      <c r="GD9" s="224">
        <v>1.7770404197255264E-3</v>
      </c>
      <c r="GE9" s="224">
        <v>2.8192093622001172E-3</v>
      </c>
      <c r="GF9" s="224">
        <v>4.6374809466443118E-3</v>
      </c>
      <c r="GG9" s="224">
        <v>7.73938575313098E-3</v>
      </c>
      <c r="GH9" s="224">
        <v>1.3527580669810352E-2</v>
      </c>
      <c r="GI9" s="224">
        <v>2.3839813881035159E-2</v>
      </c>
      <c r="GJ9" s="224">
        <v>3.7805105506684838E-2</v>
      </c>
      <c r="GK9" s="224">
        <v>5.8022955194201732E-2</v>
      </c>
      <c r="GL9" s="224">
        <v>7.8910982155764614E-2</v>
      </c>
      <c r="GM9" s="224">
        <v>9.5820771213201525E-2</v>
      </c>
      <c r="GN9" s="224">
        <v>9.8087574086767576E-2</v>
      </c>
      <c r="GO9" s="224">
        <v>9.3676750647830848E-2</v>
      </c>
      <c r="GP9" s="224">
        <v>8.0412388822398512E-2</v>
      </c>
      <c r="GQ9" s="224">
        <v>6.5649126091724019E-2</v>
      </c>
      <c r="GR9" s="224">
        <v>5.1144298479134209E-2</v>
      </c>
      <c r="GS9" s="224">
        <v>3.641440793426793E-2</v>
      </c>
      <c r="GT9" s="224">
        <v>2.3843458624877696E-2</v>
      </c>
      <c r="GU9" s="224">
        <v>1.4193999301768692E-2</v>
      </c>
      <c r="GV9" s="224">
        <v>6.8065591259324123E-3</v>
      </c>
      <c r="GW9" s="224">
        <v>2.9898289333287449E-3</v>
      </c>
      <c r="GX9" s="224">
        <v>1.1105078895221052E-3</v>
      </c>
      <c r="GY9" s="224">
        <v>3.7586420876132795E-4</v>
      </c>
      <c r="GZ9" s="224">
        <v>1.230101046855255E-4</v>
      </c>
      <c r="HA9" s="224">
        <v>7.0616911949097973E-5</v>
      </c>
      <c r="HB9" s="224">
        <v>2.9157950740272712E-5</v>
      </c>
      <c r="HC9" s="224">
        <v>2.631049461329296E-5</v>
      </c>
      <c r="HD9" s="224">
        <v>7.7450806653849394E-6</v>
      </c>
      <c r="HE9" s="224">
        <v>2.3235241996154818E-5</v>
      </c>
      <c r="HF9" s="224">
        <v>7.7450806653849394E-6</v>
      </c>
      <c r="HG9" s="224">
        <v>1.9362701663462347E-5</v>
      </c>
      <c r="HH9" s="224">
        <v>1.5490161330769879E-5</v>
      </c>
      <c r="HI9" s="224">
        <v>7.9728771555433197E-6</v>
      </c>
      <c r="HJ9" s="224">
        <v>4.10033682285085E-6</v>
      </c>
      <c r="HK9" s="224">
        <v>2.1071175339650201E-5</v>
      </c>
      <c r="HL9" s="224">
        <v>1.2642705203790122E-5</v>
      </c>
      <c r="HM9" s="224">
        <v>1.7312533252036924E-5</v>
      </c>
      <c r="HN9" s="225">
        <v>2.6652189348530526E-5</v>
      </c>
      <c r="HO9" s="218">
        <v>5.6672691498787953E-2</v>
      </c>
      <c r="HP9" s="219">
        <v>0.46232413880445111</v>
      </c>
      <c r="HQ9" s="219">
        <v>0.23362022132752466</v>
      </c>
      <c r="HR9" s="220">
        <v>4.9320218084190987E-2</v>
      </c>
      <c r="HS9" s="221">
        <v>4.124255454317479E-4</v>
      </c>
      <c r="HT9" s="222"/>
      <c r="HU9" s="233"/>
      <c r="HV9" s="234"/>
      <c r="HW9" s="235"/>
      <c r="HX9" s="234"/>
      <c r="HY9" s="235"/>
      <c r="HZ9" s="230"/>
      <c r="IA9" s="231"/>
      <c r="IB9" s="230"/>
      <c r="IC9" s="231"/>
    </row>
    <row r="10" spans="1:237" s="10" customFormat="1" x14ac:dyDescent="0.3">
      <c r="A10" s="203">
        <v>44263</v>
      </c>
      <c r="B10" s="232" t="s">
        <v>291</v>
      </c>
      <c r="C10" s="205" t="s">
        <v>289</v>
      </c>
      <c r="D10" s="206">
        <v>30</v>
      </c>
      <c r="E10" s="207">
        <v>2.3879999999999999</v>
      </c>
      <c r="F10" s="208"/>
      <c r="G10" s="207">
        <v>2.3760599999999998</v>
      </c>
      <c r="H10" s="208"/>
      <c r="I10" s="207">
        <v>1.65</v>
      </c>
      <c r="J10" s="209">
        <v>0.32</v>
      </c>
      <c r="K10" s="210">
        <v>3.9204989999999995</v>
      </c>
      <c r="L10" s="211">
        <v>2.9560562459999997</v>
      </c>
      <c r="M10" s="212">
        <v>0.20253900987692308</v>
      </c>
      <c r="N10" s="213">
        <v>7.4459323315384601E-2</v>
      </c>
      <c r="O10" s="207">
        <v>1.9662810369230774E-2</v>
      </c>
      <c r="P10" s="207">
        <v>3.9928774430769226E-2</v>
      </c>
      <c r="Q10" s="214">
        <v>6.8488101761538467E-2</v>
      </c>
      <c r="R10" s="212">
        <v>0.21113394999230772</v>
      </c>
      <c r="S10" s="213">
        <v>8.4200255446153824E-2</v>
      </c>
      <c r="T10" s="214">
        <v>0.12693369454615389</v>
      </c>
      <c r="U10" s="212">
        <v>2.1170694599999998E-2</v>
      </c>
      <c r="V10" s="215">
        <v>7.8409979999999983E-3</v>
      </c>
      <c r="W10" s="216">
        <v>7.8409979999999996E-4</v>
      </c>
      <c r="X10" s="216">
        <v>7.8409979999999996E-4</v>
      </c>
      <c r="Y10" s="216">
        <v>0</v>
      </c>
      <c r="Z10" s="216">
        <v>3.9204989999999992E-3</v>
      </c>
      <c r="AA10" s="214">
        <v>7.8409979999999983E-3</v>
      </c>
      <c r="AB10" s="215">
        <v>3.3697292058692305</v>
      </c>
      <c r="AC10" s="217"/>
      <c r="AD10" s="218">
        <v>0.11020005900578049</v>
      </c>
      <c r="AE10" s="219">
        <v>1.5474934177582242</v>
      </c>
      <c r="AF10" s="219">
        <v>1.0340835529501446</v>
      </c>
      <c r="AG10" s="220">
        <v>0.26168833705610473</v>
      </c>
      <c r="AH10" s="220">
        <v>2.5908792297472572E-3</v>
      </c>
      <c r="AI10" s="218">
        <v>0.12198613597808934</v>
      </c>
      <c r="AJ10" s="219">
        <v>1.3300005517994213</v>
      </c>
      <c r="AK10" s="219">
        <v>0.75413859832522845</v>
      </c>
      <c r="AL10" s="220">
        <v>0.16863785908512036</v>
      </c>
      <c r="AM10" s="221">
        <v>1.2968548121413575E-3</v>
      </c>
      <c r="AN10" s="222"/>
      <c r="AO10" s="223">
        <v>7.2083478335825357E-5</v>
      </c>
      <c r="AP10" s="224">
        <v>1.0526476201422115E-4</v>
      </c>
      <c r="AQ10" s="224">
        <v>2.5801886385238112E-4</v>
      </c>
      <c r="AR10" s="224">
        <v>5.0552049742007385E-4</v>
      </c>
      <c r="AS10" s="224">
        <v>9.4667207827908023E-4</v>
      </c>
      <c r="AT10" s="224">
        <v>1.7419538274382348E-3</v>
      </c>
      <c r="AU10" s="224">
        <v>3.3070679399467792E-3</v>
      </c>
      <c r="AV10" s="224">
        <v>6.8715942100439553E-3</v>
      </c>
      <c r="AW10" s="224">
        <v>1.4318015731474691E-2</v>
      </c>
      <c r="AX10" s="224">
        <v>3.0018278678557404E-2</v>
      </c>
      <c r="AY10" s="224">
        <v>5.8980511862572929E-2</v>
      </c>
      <c r="AZ10" s="224">
        <v>0.10326647670273442</v>
      </c>
      <c r="BA10" s="224">
        <v>0.1601439007876431</v>
      </c>
      <c r="BB10" s="224">
        <v>0.20310375846286458</v>
      </c>
      <c r="BC10" s="224">
        <v>0.23667809184031183</v>
      </c>
      <c r="BD10" s="224">
        <v>0.23526102219080508</v>
      </c>
      <c r="BE10" s="224">
        <v>0.2195041135569831</v>
      </c>
      <c r="BF10" s="224">
        <v>0.19464064726933911</v>
      </c>
      <c r="BG10" s="224">
        <v>0.16460478112354465</v>
      </c>
      <c r="BH10" s="224">
        <v>0.12717010125945158</v>
      </c>
      <c r="BI10" s="224">
        <v>8.609121554845886E-2</v>
      </c>
      <c r="BJ10" s="224">
        <v>5.2930388460836593E-2</v>
      </c>
      <c r="BK10" s="224">
        <v>2.6187903408873912E-2</v>
      </c>
      <c r="BL10" s="224">
        <v>1.185716587384332E-2</v>
      </c>
      <c r="BM10" s="224">
        <v>4.5355555602718377E-3</v>
      </c>
      <c r="BN10" s="224">
        <v>1.5796070869887649E-3</v>
      </c>
      <c r="BO10" s="224">
        <v>5.3152463823386356E-4</v>
      </c>
      <c r="BP10" s="224">
        <v>2.9904761935858263E-4</v>
      </c>
      <c r="BQ10" s="224">
        <v>1.2102905004533633E-4</v>
      </c>
      <c r="BR10" s="224">
        <v>1.0705326903241397E-4</v>
      </c>
      <c r="BS10" s="224">
        <v>3.0892919286782278E-5</v>
      </c>
      <c r="BT10" s="224">
        <v>9.496712225196036E-5</v>
      </c>
      <c r="BU10" s="224">
        <v>3.241849554785795E-5</v>
      </c>
      <c r="BV10" s="224">
        <v>8.2953209195989433E-5</v>
      </c>
      <c r="BW10" s="224">
        <v>6.7888143617867244E-5</v>
      </c>
      <c r="BX10" s="224">
        <v>3.418099842523704E-5</v>
      </c>
      <c r="BY10" s="224">
        <v>1.7197405124852991E-5</v>
      </c>
      <c r="BZ10" s="224">
        <v>8.6463768205851079E-5</v>
      </c>
      <c r="CA10" s="224">
        <v>5.2970434837689818E-5</v>
      </c>
      <c r="CB10" s="224">
        <v>7.0939296140018601E-5</v>
      </c>
      <c r="CC10" s="225">
        <v>1.0786517609560011E-4</v>
      </c>
      <c r="CD10" s="218">
        <v>5.8144470067362647E-2</v>
      </c>
      <c r="CE10" s="219">
        <v>0.997433761846932</v>
      </c>
      <c r="CF10" s="219">
        <v>0.70591964320931855</v>
      </c>
      <c r="CG10" s="220">
        <v>0.18318183593927329</v>
      </c>
      <c r="CH10" s="221">
        <v>1.7373915453999034E-3</v>
      </c>
      <c r="CI10" s="226" t="b">
        <v>1</v>
      </c>
      <c r="CJ10" s="223">
        <v>1.2814840593035616E-4</v>
      </c>
      <c r="CK10" s="224">
        <v>1.8713735469194864E-4</v>
      </c>
      <c r="CL10" s="224">
        <v>4.2097814628546369E-4</v>
      </c>
      <c r="CM10" s="224">
        <v>7.5828074613011034E-4</v>
      </c>
      <c r="CN10" s="224">
        <v>1.3073090604806337E-3</v>
      </c>
      <c r="CO10" s="224">
        <v>2.2170321440122972E-3</v>
      </c>
      <c r="CP10" s="224">
        <v>3.882210190372307E-3</v>
      </c>
      <c r="CQ10" s="224">
        <v>6.8715942100439553E-3</v>
      </c>
      <c r="CR10" s="224">
        <v>1.269710829017567E-2</v>
      </c>
      <c r="CS10" s="224">
        <v>2.3585790390295101E-2</v>
      </c>
      <c r="CT10" s="224">
        <v>3.9320341241715275E-2</v>
      </c>
      <c r="CU10" s="224">
        <v>6.32923566887727E-2</v>
      </c>
      <c r="CV10" s="224">
        <v>9.0080944193049239E-2</v>
      </c>
      <c r="CW10" s="224">
        <v>0.11424586413536132</v>
      </c>
      <c r="CX10" s="224">
        <v>0.12192507761470611</v>
      </c>
      <c r="CY10" s="224">
        <v>0.12119507203768749</v>
      </c>
      <c r="CZ10" s="224">
        <v>0.10811396637881258</v>
      </c>
      <c r="DA10" s="224">
        <v>9.1595598714983129E-2</v>
      </c>
      <c r="DB10" s="224">
        <v>7.3952872678693979E-2</v>
      </c>
      <c r="DC10" s="224">
        <v>5.4501471968336393E-2</v>
      </c>
      <c r="DD10" s="224">
        <v>3.6896235235053795E-2</v>
      </c>
      <c r="DE10" s="224">
        <v>2.2684452197501394E-2</v>
      </c>
      <c r="DF10" s="224">
        <v>1.1223387175231678E-2</v>
      </c>
      <c r="DG10" s="224">
        <v>5.0816425173614236E-3</v>
      </c>
      <c r="DH10" s="224">
        <v>1.9438095258307875E-3</v>
      </c>
      <c r="DI10" s="224">
        <v>6.7697446585232785E-4</v>
      </c>
      <c r="DJ10" s="224">
        <v>2.2779627352879868E-4</v>
      </c>
      <c r="DK10" s="224">
        <v>1.3435472753791394E-4</v>
      </c>
      <c r="DL10" s="224">
        <v>5.6954847080158286E-5</v>
      </c>
      <c r="DM10" s="224">
        <v>5.272772952342779E-5</v>
      </c>
      <c r="DN10" s="224">
        <v>1.5914534178039357E-5</v>
      </c>
      <c r="DO10" s="224">
        <v>4.8922456917676556E-5</v>
      </c>
      <c r="DP10" s="224">
        <v>1.6700437100411675E-5</v>
      </c>
      <c r="DQ10" s="224">
        <v>4.2733471403994567E-5</v>
      </c>
      <c r="DR10" s="224">
        <v>3.4972680045567984E-5</v>
      </c>
      <c r="DS10" s="224">
        <v>1.8405152998204557E-5</v>
      </c>
      <c r="DT10" s="224">
        <v>9.6735403827298069E-6</v>
      </c>
      <c r="DU10" s="224">
        <v>5.0780308311372856E-5</v>
      </c>
      <c r="DV10" s="224">
        <v>3.1109620460230526E-5</v>
      </c>
      <c r="DW10" s="224">
        <v>4.3478923440656549E-5</v>
      </c>
      <c r="DX10" s="225">
        <v>6.8962981438170542E-5</v>
      </c>
      <c r="DY10" s="218">
        <v>5.2055588938417843E-2</v>
      </c>
      <c r="DZ10" s="219">
        <v>0.55005965591129213</v>
      </c>
      <c r="EA10" s="219">
        <v>0.3281639097408261</v>
      </c>
      <c r="EB10" s="220">
        <v>7.8506501116831412E-2</v>
      </c>
      <c r="EC10" s="221">
        <v>8.5348768434735374E-4</v>
      </c>
      <c r="ED10" s="226"/>
      <c r="EE10" s="223">
        <v>1.3879851502918318E-4</v>
      </c>
      <c r="EF10" s="224">
        <v>1.850646867055776E-4</v>
      </c>
      <c r="EG10" s="224">
        <v>4.1733021522242619E-4</v>
      </c>
      <c r="EH10" s="224">
        <v>7.5708280925009018E-4</v>
      </c>
      <c r="EI10" s="224">
        <v>1.3199878979795556E-3</v>
      </c>
      <c r="EJ10" s="224">
        <v>2.2721830978851471E-3</v>
      </c>
      <c r="EK10" s="224">
        <v>4.052262369757734E-3</v>
      </c>
      <c r="EL10" s="224">
        <v>7.9388544581085827E-3</v>
      </c>
      <c r="EM10" s="224">
        <v>1.564766322927065E-2</v>
      </c>
      <c r="EN10" s="224">
        <v>3.1123580821257713E-2</v>
      </c>
      <c r="EO10" s="224">
        <v>5.8169195844048588E-2</v>
      </c>
      <c r="EP10" s="224">
        <v>9.7108955668212329E-2</v>
      </c>
      <c r="EQ10" s="224">
        <v>0.14390181396560969</v>
      </c>
      <c r="ER10" s="224">
        <v>0.17473845105546029</v>
      </c>
      <c r="ES10" s="224">
        <v>0.19531264373189888</v>
      </c>
      <c r="ET10" s="224">
        <v>0.18652978214199667</v>
      </c>
      <c r="EU10" s="224">
        <v>0.16746928774899081</v>
      </c>
      <c r="EV10" s="224">
        <v>0.14309986698988553</v>
      </c>
      <c r="EW10" s="224">
        <v>0.1167712607943119</v>
      </c>
      <c r="EX10" s="224">
        <v>8.7156821739579407E-2</v>
      </c>
      <c r="EY10" s="224">
        <v>5.7068621760231322E-2</v>
      </c>
      <c r="EZ10" s="224">
        <v>3.3972922727429189E-2</v>
      </c>
      <c r="FA10" s="224">
        <v>1.6291300450900083E-2</v>
      </c>
      <c r="FB10" s="224">
        <v>7.1560682201493838E-3</v>
      </c>
      <c r="FC10" s="224">
        <v>2.6579681960554849E-3</v>
      </c>
      <c r="FD10" s="224">
        <v>8.9962000481877966E-4</v>
      </c>
      <c r="FE10" s="224">
        <v>2.9442109248614608E-4</v>
      </c>
      <c r="FF10" s="224">
        <v>1.6123059826622283E-4</v>
      </c>
      <c r="FG10" s="224">
        <v>6.3557569171612485E-5</v>
      </c>
      <c r="FH10" s="224">
        <v>5.4795036657143846E-5</v>
      </c>
      <c r="FI10" s="224">
        <v>1.5422057225464794E-5</v>
      </c>
      <c r="FJ10" s="224">
        <v>4.6266171676394381E-5</v>
      </c>
      <c r="FK10" s="224">
        <v>1.5422057225464794E-5</v>
      </c>
      <c r="FL10" s="224">
        <v>3.8555143063661984E-5</v>
      </c>
      <c r="FM10" s="224">
        <v>3.0844114450929587E-5</v>
      </c>
      <c r="FN10" s="224">
        <v>1.5188389691745633E-5</v>
      </c>
      <c r="FO10" s="224">
        <v>7.4773610790132338E-6</v>
      </c>
      <c r="FP10" s="224">
        <v>3.680263656076826E-5</v>
      </c>
      <c r="FQ10" s="224">
        <v>2.2081581936460958E-5</v>
      </c>
      <c r="FR10" s="224">
        <v>2.897477418117629E-5</v>
      </c>
      <c r="FS10" s="225">
        <v>4.276115867060694E-5</v>
      </c>
      <c r="FT10" s="218">
        <v>6.385280810046666E-2</v>
      </c>
      <c r="FU10" s="219">
        <v>0.8557608424072265</v>
      </c>
      <c r="FV10" s="219">
        <v>0.51449723727276764</v>
      </c>
      <c r="FW10" s="220">
        <v>0.11804650135958425</v>
      </c>
      <c r="FX10" s="221">
        <v>8.7379974234281198E-4</v>
      </c>
      <c r="FY10" s="226" t="b">
        <v>1</v>
      </c>
      <c r="FZ10" s="223">
        <v>2.467529156074367E-4</v>
      </c>
      <c r="GA10" s="224">
        <v>3.2900388747658226E-4</v>
      </c>
      <c r="GB10" s="224">
        <v>6.8090719325764244E-4</v>
      </c>
      <c r="GC10" s="224">
        <v>1.1356242138751346E-3</v>
      </c>
      <c r="GD10" s="224">
        <v>1.8228404305431945E-3</v>
      </c>
      <c r="GE10" s="224">
        <v>2.8918693973083672E-3</v>
      </c>
      <c r="GF10" s="224">
        <v>4.7570036514547323E-3</v>
      </c>
      <c r="GG10" s="224">
        <v>7.9388544581085827E-3</v>
      </c>
      <c r="GH10" s="224">
        <v>1.3876229656145669E-2</v>
      </c>
      <c r="GI10" s="224">
        <v>2.4454242073845344E-2</v>
      </c>
      <c r="GJ10" s="224">
        <v>3.877946389603238E-2</v>
      </c>
      <c r="GK10" s="224">
        <v>5.9518392183743017E-2</v>
      </c>
      <c r="GL10" s="224">
        <v>8.0944770355655449E-2</v>
      </c>
      <c r="GM10" s="224">
        <v>9.8290378718696406E-2</v>
      </c>
      <c r="GN10" s="224">
        <v>0.10061560434673582</v>
      </c>
      <c r="GO10" s="224">
        <v>9.6091099891331633E-2</v>
      </c>
      <c r="GP10" s="224">
        <v>8.2484873070398465E-2</v>
      </c>
      <c r="GQ10" s="224">
        <v>6.7341113877593187E-2</v>
      </c>
      <c r="GR10" s="224">
        <v>5.2462450501792303E-2</v>
      </c>
      <c r="GS10" s="224">
        <v>3.7352923602676891E-2</v>
      </c>
      <c r="GT10" s="224">
        <v>2.445798075438485E-2</v>
      </c>
      <c r="GU10" s="224">
        <v>1.455982402604108E-2</v>
      </c>
      <c r="GV10" s="224">
        <v>6.9819859075286074E-3</v>
      </c>
      <c r="GW10" s="224">
        <v>3.0668863800640215E-3</v>
      </c>
      <c r="GX10" s="224">
        <v>1.1391292268809223E-3</v>
      </c>
      <c r="GY10" s="224">
        <v>3.8555143063661988E-4</v>
      </c>
      <c r="GZ10" s="224">
        <v>1.261804682083483E-4</v>
      </c>
      <c r="HA10" s="224">
        <v>7.2436935452940691E-5</v>
      </c>
      <c r="HB10" s="224">
        <v>2.9909444316052935E-5</v>
      </c>
      <c r="HC10" s="224">
        <v>2.6988600144563395E-5</v>
      </c>
      <c r="HD10" s="224">
        <v>7.9446961464515623E-6</v>
      </c>
      <c r="HE10" s="224">
        <v>2.3834088439354682E-5</v>
      </c>
      <c r="HF10" s="224">
        <v>7.9446961464515623E-6</v>
      </c>
      <c r="HG10" s="224">
        <v>1.98617403661289E-5</v>
      </c>
      <c r="HH10" s="224">
        <v>1.5889392292903125E-5</v>
      </c>
      <c r="HI10" s="224">
        <v>8.1783636801707244E-6</v>
      </c>
      <c r="HJ10" s="224">
        <v>4.2060156069449441E-6</v>
      </c>
      <c r="HK10" s="224">
        <v>2.1614246869022627E-5</v>
      </c>
      <c r="HL10" s="224">
        <v>1.2968548121413577E-5</v>
      </c>
      <c r="HM10" s="224">
        <v>1.7758732562656429E-5</v>
      </c>
      <c r="HN10" s="225">
        <v>2.7339101445142136E-5</v>
      </c>
      <c r="HO10" s="218">
        <v>5.8133327877622681E-2</v>
      </c>
      <c r="HP10" s="219">
        <v>0.47423970939219473</v>
      </c>
      <c r="HQ10" s="219">
        <v>0.23964136105246084</v>
      </c>
      <c r="HR10" s="220">
        <v>5.05913577255361E-2</v>
      </c>
      <c r="HS10" s="221">
        <v>4.2305506979854556E-4</v>
      </c>
      <c r="HT10" s="222"/>
      <c r="HU10" s="233"/>
      <c r="HV10" s="234"/>
      <c r="HW10" s="235"/>
      <c r="HX10" s="234"/>
      <c r="HY10" s="235"/>
      <c r="HZ10" s="230"/>
      <c r="IA10" s="231"/>
      <c r="IB10" s="230"/>
      <c r="IC10" s="231"/>
    </row>
    <row r="11" spans="1:237" s="10" customFormat="1" x14ac:dyDescent="0.3">
      <c r="A11" s="203">
        <v>44263</v>
      </c>
      <c r="B11" s="232" t="s">
        <v>291</v>
      </c>
      <c r="C11" s="205">
        <v>0</v>
      </c>
      <c r="D11" s="206" t="s">
        <v>284</v>
      </c>
      <c r="E11" s="207">
        <v>0</v>
      </c>
      <c r="F11" s="208"/>
      <c r="G11" s="207">
        <v>0</v>
      </c>
      <c r="H11" s="208"/>
      <c r="I11" s="207">
        <v>0</v>
      </c>
      <c r="J11" s="209" t="s">
        <v>284</v>
      </c>
      <c r="K11" s="210">
        <v>0</v>
      </c>
      <c r="L11" s="211">
        <v>0</v>
      </c>
      <c r="M11" s="212">
        <v>0</v>
      </c>
      <c r="N11" s="213">
        <v>0</v>
      </c>
      <c r="O11" s="207">
        <v>0</v>
      </c>
      <c r="P11" s="207">
        <v>0</v>
      </c>
      <c r="Q11" s="214">
        <v>0</v>
      </c>
      <c r="R11" s="212">
        <v>0</v>
      </c>
      <c r="S11" s="213">
        <v>0</v>
      </c>
      <c r="T11" s="214">
        <v>0</v>
      </c>
      <c r="U11" s="212">
        <v>0</v>
      </c>
      <c r="V11" s="215">
        <v>0</v>
      </c>
      <c r="W11" s="216">
        <v>0</v>
      </c>
      <c r="X11" s="216">
        <v>0</v>
      </c>
      <c r="Y11" s="216">
        <v>0</v>
      </c>
      <c r="Z11" s="216">
        <v>0</v>
      </c>
      <c r="AA11" s="214">
        <v>0</v>
      </c>
      <c r="AB11" s="215">
        <v>0</v>
      </c>
      <c r="AC11" s="217"/>
      <c r="AD11" s="218">
        <v>0</v>
      </c>
      <c r="AE11" s="219">
        <v>0</v>
      </c>
      <c r="AF11" s="219">
        <v>0</v>
      </c>
      <c r="AG11" s="220">
        <v>0</v>
      </c>
      <c r="AH11" s="220">
        <v>0</v>
      </c>
      <c r="AI11" s="218">
        <v>0</v>
      </c>
      <c r="AJ11" s="219">
        <v>0</v>
      </c>
      <c r="AK11" s="219">
        <v>0</v>
      </c>
      <c r="AL11" s="220">
        <v>0</v>
      </c>
      <c r="AM11" s="221">
        <v>0</v>
      </c>
      <c r="AN11" s="222"/>
      <c r="AO11" s="223">
        <v>0</v>
      </c>
      <c r="AP11" s="224">
        <v>0</v>
      </c>
      <c r="AQ11" s="224">
        <v>0</v>
      </c>
      <c r="AR11" s="224">
        <v>0</v>
      </c>
      <c r="AS11" s="224">
        <v>0</v>
      </c>
      <c r="AT11" s="224">
        <v>0</v>
      </c>
      <c r="AU11" s="224">
        <v>0</v>
      </c>
      <c r="AV11" s="224">
        <v>0</v>
      </c>
      <c r="AW11" s="224">
        <v>0</v>
      </c>
      <c r="AX11" s="224">
        <v>0</v>
      </c>
      <c r="AY11" s="224">
        <v>0</v>
      </c>
      <c r="AZ11" s="224">
        <v>0</v>
      </c>
      <c r="BA11" s="224">
        <v>0</v>
      </c>
      <c r="BB11" s="224">
        <v>0</v>
      </c>
      <c r="BC11" s="224">
        <v>0</v>
      </c>
      <c r="BD11" s="224">
        <v>0</v>
      </c>
      <c r="BE11" s="224">
        <v>0</v>
      </c>
      <c r="BF11" s="224">
        <v>0</v>
      </c>
      <c r="BG11" s="224">
        <v>0</v>
      </c>
      <c r="BH11" s="224">
        <v>0</v>
      </c>
      <c r="BI11" s="224">
        <v>0</v>
      </c>
      <c r="BJ11" s="224">
        <v>0</v>
      </c>
      <c r="BK11" s="224">
        <v>0</v>
      </c>
      <c r="BL11" s="224">
        <v>0</v>
      </c>
      <c r="BM11" s="224">
        <v>0</v>
      </c>
      <c r="BN11" s="224">
        <v>0</v>
      </c>
      <c r="BO11" s="224">
        <v>0</v>
      </c>
      <c r="BP11" s="224">
        <v>0</v>
      </c>
      <c r="BQ11" s="224">
        <v>0</v>
      </c>
      <c r="BR11" s="224">
        <v>0</v>
      </c>
      <c r="BS11" s="224">
        <v>0</v>
      </c>
      <c r="BT11" s="224">
        <v>0</v>
      </c>
      <c r="BU11" s="224">
        <v>0</v>
      </c>
      <c r="BV11" s="224">
        <v>0</v>
      </c>
      <c r="BW11" s="224">
        <v>0</v>
      </c>
      <c r="BX11" s="224">
        <v>0</v>
      </c>
      <c r="BY11" s="224">
        <v>0</v>
      </c>
      <c r="BZ11" s="224">
        <v>0</v>
      </c>
      <c r="CA11" s="224">
        <v>0</v>
      </c>
      <c r="CB11" s="224">
        <v>0</v>
      </c>
      <c r="CC11" s="225">
        <v>0</v>
      </c>
      <c r="CD11" s="218">
        <v>0</v>
      </c>
      <c r="CE11" s="219">
        <v>0</v>
      </c>
      <c r="CF11" s="219">
        <v>0</v>
      </c>
      <c r="CG11" s="220">
        <v>0</v>
      </c>
      <c r="CH11" s="221">
        <v>0</v>
      </c>
      <c r="CI11" s="226" t="b">
        <v>1</v>
      </c>
      <c r="CJ11" s="223">
        <v>0</v>
      </c>
      <c r="CK11" s="224">
        <v>0</v>
      </c>
      <c r="CL11" s="224">
        <v>0</v>
      </c>
      <c r="CM11" s="224">
        <v>0</v>
      </c>
      <c r="CN11" s="224">
        <v>0</v>
      </c>
      <c r="CO11" s="224">
        <v>0</v>
      </c>
      <c r="CP11" s="224">
        <v>0</v>
      </c>
      <c r="CQ11" s="224">
        <v>0</v>
      </c>
      <c r="CR11" s="224">
        <v>0</v>
      </c>
      <c r="CS11" s="224">
        <v>0</v>
      </c>
      <c r="CT11" s="224">
        <v>0</v>
      </c>
      <c r="CU11" s="224">
        <v>0</v>
      </c>
      <c r="CV11" s="224">
        <v>0</v>
      </c>
      <c r="CW11" s="224">
        <v>0</v>
      </c>
      <c r="CX11" s="224">
        <v>0</v>
      </c>
      <c r="CY11" s="224">
        <v>0</v>
      </c>
      <c r="CZ11" s="224">
        <v>0</v>
      </c>
      <c r="DA11" s="224">
        <v>0</v>
      </c>
      <c r="DB11" s="224">
        <v>0</v>
      </c>
      <c r="DC11" s="224">
        <v>0</v>
      </c>
      <c r="DD11" s="224">
        <v>0</v>
      </c>
      <c r="DE11" s="224">
        <v>0</v>
      </c>
      <c r="DF11" s="224">
        <v>0</v>
      </c>
      <c r="DG11" s="224">
        <v>0</v>
      </c>
      <c r="DH11" s="224">
        <v>0</v>
      </c>
      <c r="DI11" s="224">
        <v>0</v>
      </c>
      <c r="DJ11" s="224">
        <v>0</v>
      </c>
      <c r="DK11" s="224">
        <v>0</v>
      </c>
      <c r="DL11" s="224">
        <v>0</v>
      </c>
      <c r="DM11" s="224">
        <v>0</v>
      </c>
      <c r="DN11" s="224">
        <v>0</v>
      </c>
      <c r="DO11" s="224">
        <v>0</v>
      </c>
      <c r="DP11" s="224">
        <v>0</v>
      </c>
      <c r="DQ11" s="224">
        <v>0</v>
      </c>
      <c r="DR11" s="224">
        <v>0</v>
      </c>
      <c r="DS11" s="224">
        <v>0</v>
      </c>
      <c r="DT11" s="224">
        <v>0</v>
      </c>
      <c r="DU11" s="224">
        <v>0</v>
      </c>
      <c r="DV11" s="224">
        <v>0</v>
      </c>
      <c r="DW11" s="224">
        <v>0</v>
      </c>
      <c r="DX11" s="225">
        <v>0</v>
      </c>
      <c r="DY11" s="218">
        <v>0</v>
      </c>
      <c r="DZ11" s="219">
        <v>0</v>
      </c>
      <c r="EA11" s="219">
        <v>0</v>
      </c>
      <c r="EB11" s="220">
        <v>0</v>
      </c>
      <c r="EC11" s="221">
        <v>0</v>
      </c>
      <c r="ED11" s="226"/>
      <c r="EE11" s="223">
        <v>0</v>
      </c>
      <c r="EF11" s="224">
        <v>0</v>
      </c>
      <c r="EG11" s="224">
        <v>0</v>
      </c>
      <c r="EH11" s="224">
        <v>0</v>
      </c>
      <c r="EI11" s="224">
        <v>0</v>
      </c>
      <c r="EJ11" s="224">
        <v>0</v>
      </c>
      <c r="EK11" s="224">
        <v>0</v>
      </c>
      <c r="EL11" s="224">
        <v>0</v>
      </c>
      <c r="EM11" s="224">
        <v>0</v>
      </c>
      <c r="EN11" s="224">
        <v>0</v>
      </c>
      <c r="EO11" s="224">
        <v>0</v>
      </c>
      <c r="EP11" s="224">
        <v>0</v>
      </c>
      <c r="EQ11" s="224">
        <v>0</v>
      </c>
      <c r="ER11" s="224">
        <v>0</v>
      </c>
      <c r="ES11" s="224">
        <v>0</v>
      </c>
      <c r="ET11" s="224">
        <v>0</v>
      </c>
      <c r="EU11" s="224">
        <v>0</v>
      </c>
      <c r="EV11" s="224">
        <v>0</v>
      </c>
      <c r="EW11" s="224">
        <v>0</v>
      </c>
      <c r="EX11" s="224">
        <v>0</v>
      </c>
      <c r="EY11" s="224">
        <v>0</v>
      </c>
      <c r="EZ11" s="224">
        <v>0</v>
      </c>
      <c r="FA11" s="224">
        <v>0</v>
      </c>
      <c r="FB11" s="224">
        <v>0</v>
      </c>
      <c r="FC11" s="224">
        <v>0</v>
      </c>
      <c r="FD11" s="224">
        <v>0</v>
      </c>
      <c r="FE11" s="224">
        <v>0</v>
      </c>
      <c r="FF11" s="224">
        <v>0</v>
      </c>
      <c r="FG11" s="224">
        <v>0</v>
      </c>
      <c r="FH11" s="224">
        <v>0</v>
      </c>
      <c r="FI11" s="224">
        <v>0</v>
      </c>
      <c r="FJ11" s="224">
        <v>0</v>
      </c>
      <c r="FK11" s="224">
        <v>0</v>
      </c>
      <c r="FL11" s="224">
        <v>0</v>
      </c>
      <c r="FM11" s="224">
        <v>0</v>
      </c>
      <c r="FN11" s="224">
        <v>0</v>
      </c>
      <c r="FO11" s="224">
        <v>0</v>
      </c>
      <c r="FP11" s="224">
        <v>0</v>
      </c>
      <c r="FQ11" s="224">
        <v>0</v>
      </c>
      <c r="FR11" s="224">
        <v>0</v>
      </c>
      <c r="FS11" s="225">
        <v>0</v>
      </c>
      <c r="FT11" s="218">
        <v>0</v>
      </c>
      <c r="FU11" s="219">
        <v>0</v>
      </c>
      <c r="FV11" s="219">
        <v>0</v>
      </c>
      <c r="FW11" s="220">
        <v>0</v>
      </c>
      <c r="FX11" s="221">
        <v>0</v>
      </c>
      <c r="FY11" s="226" t="b">
        <v>1</v>
      </c>
      <c r="FZ11" s="223">
        <v>0</v>
      </c>
      <c r="GA11" s="224">
        <v>0</v>
      </c>
      <c r="GB11" s="224">
        <v>0</v>
      </c>
      <c r="GC11" s="224">
        <v>0</v>
      </c>
      <c r="GD11" s="224">
        <v>0</v>
      </c>
      <c r="GE11" s="224">
        <v>0</v>
      </c>
      <c r="GF11" s="224">
        <v>0</v>
      </c>
      <c r="GG11" s="224">
        <v>0</v>
      </c>
      <c r="GH11" s="224">
        <v>0</v>
      </c>
      <c r="GI11" s="224">
        <v>0</v>
      </c>
      <c r="GJ11" s="224">
        <v>0</v>
      </c>
      <c r="GK11" s="224">
        <v>0</v>
      </c>
      <c r="GL11" s="224">
        <v>0</v>
      </c>
      <c r="GM11" s="224">
        <v>0</v>
      </c>
      <c r="GN11" s="224">
        <v>0</v>
      </c>
      <c r="GO11" s="224">
        <v>0</v>
      </c>
      <c r="GP11" s="224">
        <v>0</v>
      </c>
      <c r="GQ11" s="224">
        <v>0</v>
      </c>
      <c r="GR11" s="224">
        <v>0</v>
      </c>
      <c r="GS11" s="224">
        <v>0</v>
      </c>
      <c r="GT11" s="224">
        <v>0</v>
      </c>
      <c r="GU11" s="224">
        <v>0</v>
      </c>
      <c r="GV11" s="224">
        <v>0</v>
      </c>
      <c r="GW11" s="224">
        <v>0</v>
      </c>
      <c r="GX11" s="224">
        <v>0</v>
      </c>
      <c r="GY11" s="224">
        <v>0</v>
      </c>
      <c r="GZ11" s="224">
        <v>0</v>
      </c>
      <c r="HA11" s="224">
        <v>0</v>
      </c>
      <c r="HB11" s="224">
        <v>0</v>
      </c>
      <c r="HC11" s="224">
        <v>0</v>
      </c>
      <c r="HD11" s="224">
        <v>0</v>
      </c>
      <c r="HE11" s="224">
        <v>0</v>
      </c>
      <c r="HF11" s="224">
        <v>0</v>
      </c>
      <c r="HG11" s="224">
        <v>0</v>
      </c>
      <c r="HH11" s="224">
        <v>0</v>
      </c>
      <c r="HI11" s="224">
        <v>0</v>
      </c>
      <c r="HJ11" s="224">
        <v>0</v>
      </c>
      <c r="HK11" s="224">
        <v>0</v>
      </c>
      <c r="HL11" s="224">
        <v>0</v>
      </c>
      <c r="HM11" s="224">
        <v>0</v>
      </c>
      <c r="HN11" s="225">
        <v>0</v>
      </c>
      <c r="HO11" s="218">
        <v>0</v>
      </c>
      <c r="HP11" s="219">
        <v>0</v>
      </c>
      <c r="HQ11" s="219">
        <v>0</v>
      </c>
      <c r="HR11" s="220">
        <v>0</v>
      </c>
      <c r="HS11" s="221">
        <v>0</v>
      </c>
      <c r="HT11" s="222"/>
      <c r="HU11" s="233"/>
      <c r="HV11" s="234"/>
      <c r="HW11" s="235"/>
      <c r="HX11" s="234"/>
      <c r="HY11" s="235"/>
      <c r="HZ11" s="230"/>
      <c r="IA11" s="231"/>
      <c r="IB11" s="230"/>
      <c r="IC11" s="231"/>
    </row>
    <row r="12" spans="1:237" s="10" customFormat="1" x14ac:dyDescent="0.3">
      <c r="A12" s="203">
        <v>44263</v>
      </c>
      <c r="B12" s="204" t="s">
        <v>292</v>
      </c>
      <c r="C12" s="205">
        <v>0</v>
      </c>
      <c r="D12" s="206" t="s">
        <v>284</v>
      </c>
      <c r="E12" s="207">
        <v>0</v>
      </c>
      <c r="F12" s="208"/>
      <c r="G12" s="207">
        <v>0</v>
      </c>
      <c r="H12" s="208"/>
      <c r="I12" s="207">
        <v>0</v>
      </c>
      <c r="J12" s="209" t="s">
        <v>284</v>
      </c>
      <c r="K12" s="210">
        <v>0</v>
      </c>
      <c r="L12" s="211">
        <v>0</v>
      </c>
      <c r="M12" s="212">
        <v>0</v>
      </c>
      <c r="N12" s="213">
        <v>0</v>
      </c>
      <c r="O12" s="207">
        <v>0</v>
      </c>
      <c r="P12" s="207">
        <v>0</v>
      </c>
      <c r="Q12" s="214">
        <v>0</v>
      </c>
      <c r="R12" s="212">
        <v>0</v>
      </c>
      <c r="S12" s="213">
        <v>0</v>
      </c>
      <c r="T12" s="214">
        <v>0</v>
      </c>
      <c r="U12" s="212">
        <v>0</v>
      </c>
      <c r="V12" s="215">
        <v>0</v>
      </c>
      <c r="W12" s="216">
        <v>0</v>
      </c>
      <c r="X12" s="216">
        <v>0</v>
      </c>
      <c r="Y12" s="216">
        <v>0</v>
      </c>
      <c r="Z12" s="216">
        <v>0</v>
      </c>
      <c r="AA12" s="214">
        <v>0</v>
      </c>
      <c r="AB12" s="215">
        <v>0</v>
      </c>
      <c r="AC12" s="217"/>
      <c r="AD12" s="218">
        <v>0</v>
      </c>
      <c r="AE12" s="219">
        <v>0</v>
      </c>
      <c r="AF12" s="219">
        <v>0</v>
      </c>
      <c r="AG12" s="220">
        <v>0</v>
      </c>
      <c r="AH12" s="220">
        <v>0</v>
      </c>
      <c r="AI12" s="218">
        <v>0</v>
      </c>
      <c r="AJ12" s="219">
        <v>0</v>
      </c>
      <c r="AK12" s="219">
        <v>0</v>
      </c>
      <c r="AL12" s="220">
        <v>0</v>
      </c>
      <c r="AM12" s="221">
        <v>0</v>
      </c>
      <c r="AN12" s="222"/>
      <c r="AO12" s="223">
        <v>0</v>
      </c>
      <c r="AP12" s="224">
        <v>0</v>
      </c>
      <c r="AQ12" s="224">
        <v>0</v>
      </c>
      <c r="AR12" s="224">
        <v>0</v>
      </c>
      <c r="AS12" s="224">
        <v>0</v>
      </c>
      <c r="AT12" s="224">
        <v>0</v>
      </c>
      <c r="AU12" s="224">
        <v>0</v>
      </c>
      <c r="AV12" s="224">
        <v>0</v>
      </c>
      <c r="AW12" s="224">
        <v>0</v>
      </c>
      <c r="AX12" s="224">
        <v>0</v>
      </c>
      <c r="AY12" s="224">
        <v>0</v>
      </c>
      <c r="AZ12" s="224">
        <v>0</v>
      </c>
      <c r="BA12" s="224">
        <v>0</v>
      </c>
      <c r="BB12" s="224">
        <v>0</v>
      </c>
      <c r="BC12" s="224">
        <v>0</v>
      </c>
      <c r="BD12" s="224">
        <v>0</v>
      </c>
      <c r="BE12" s="224">
        <v>0</v>
      </c>
      <c r="BF12" s="224">
        <v>0</v>
      </c>
      <c r="BG12" s="224">
        <v>0</v>
      </c>
      <c r="BH12" s="224">
        <v>0</v>
      </c>
      <c r="BI12" s="224">
        <v>0</v>
      </c>
      <c r="BJ12" s="224">
        <v>0</v>
      </c>
      <c r="BK12" s="224">
        <v>0</v>
      </c>
      <c r="BL12" s="224">
        <v>0</v>
      </c>
      <c r="BM12" s="224">
        <v>0</v>
      </c>
      <c r="BN12" s="224">
        <v>0</v>
      </c>
      <c r="BO12" s="224">
        <v>0</v>
      </c>
      <c r="BP12" s="224">
        <v>0</v>
      </c>
      <c r="BQ12" s="224">
        <v>0</v>
      </c>
      <c r="BR12" s="224">
        <v>0</v>
      </c>
      <c r="BS12" s="224">
        <v>0</v>
      </c>
      <c r="BT12" s="224">
        <v>0</v>
      </c>
      <c r="BU12" s="224">
        <v>0</v>
      </c>
      <c r="BV12" s="224">
        <v>0</v>
      </c>
      <c r="BW12" s="224">
        <v>0</v>
      </c>
      <c r="BX12" s="224">
        <v>0</v>
      </c>
      <c r="BY12" s="224">
        <v>0</v>
      </c>
      <c r="BZ12" s="224">
        <v>0</v>
      </c>
      <c r="CA12" s="224">
        <v>0</v>
      </c>
      <c r="CB12" s="224">
        <v>0</v>
      </c>
      <c r="CC12" s="225">
        <v>0</v>
      </c>
      <c r="CD12" s="218">
        <v>0</v>
      </c>
      <c r="CE12" s="219">
        <v>0</v>
      </c>
      <c r="CF12" s="219">
        <v>0</v>
      </c>
      <c r="CG12" s="220">
        <v>0</v>
      </c>
      <c r="CH12" s="221">
        <v>0</v>
      </c>
      <c r="CI12" s="226" t="b">
        <v>1</v>
      </c>
      <c r="CJ12" s="223">
        <v>0</v>
      </c>
      <c r="CK12" s="224">
        <v>0</v>
      </c>
      <c r="CL12" s="224">
        <v>0</v>
      </c>
      <c r="CM12" s="224">
        <v>0</v>
      </c>
      <c r="CN12" s="224">
        <v>0</v>
      </c>
      <c r="CO12" s="224">
        <v>0</v>
      </c>
      <c r="CP12" s="224">
        <v>0</v>
      </c>
      <c r="CQ12" s="224">
        <v>0</v>
      </c>
      <c r="CR12" s="224">
        <v>0</v>
      </c>
      <c r="CS12" s="224">
        <v>0</v>
      </c>
      <c r="CT12" s="224">
        <v>0</v>
      </c>
      <c r="CU12" s="224">
        <v>0</v>
      </c>
      <c r="CV12" s="224">
        <v>0</v>
      </c>
      <c r="CW12" s="224">
        <v>0</v>
      </c>
      <c r="CX12" s="224">
        <v>0</v>
      </c>
      <c r="CY12" s="224">
        <v>0</v>
      </c>
      <c r="CZ12" s="224">
        <v>0</v>
      </c>
      <c r="DA12" s="224">
        <v>0</v>
      </c>
      <c r="DB12" s="224">
        <v>0</v>
      </c>
      <c r="DC12" s="224">
        <v>0</v>
      </c>
      <c r="DD12" s="224">
        <v>0</v>
      </c>
      <c r="DE12" s="224">
        <v>0</v>
      </c>
      <c r="DF12" s="224">
        <v>0</v>
      </c>
      <c r="DG12" s="224">
        <v>0</v>
      </c>
      <c r="DH12" s="224">
        <v>0</v>
      </c>
      <c r="DI12" s="224">
        <v>0</v>
      </c>
      <c r="DJ12" s="224">
        <v>0</v>
      </c>
      <c r="DK12" s="224">
        <v>0</v>
      </c>
      <c r="DL12" s="224">
        <v>0</v>
      </c>
      <c r="DM12" s="224">
        <v>0</v>
      </c>
      <c r="DN12" s="224">
        <v>0</v>
      </c>
      <c r="DO12" s="224">
        <v>0</v>
      </c>
      <c r="DP12" s="224">
        <v>0</v>
      </c>
      <c r="DQ12" s="224">
        <v>0</v>
      </c>
      <c r="DR12" s="224">
        <v>0</v>
      </c>
      <c r="DS12" s="224">
        <v>0</v>
      </c>
      <c r="DT12" s="224">
        <v>0</v>
      </c>
      <c r="DU12" s="224">
        <v>0</v>
      </c>
      <c r="DV12" s="224">
        <v>0</v>
      </c>
      <c r="DW12" s="224">
        <v>0</v>
      </c>
      <c r="DX12" s="225">
        <v>0</v>
      </c>
      <c r="DY12" s="218">
        <v>0</v>
      </c>
      <c r="DZ12" s="219">
        <v>0</v>
      </c>
      <c r="EA12" s="219">
        <v>0</v>
      </c>
      <c r="EB12" s="220">
        <v>0</v>
      </c>
      <c r="EC12" s="221">
        <v>0</v>
      </c>
      <c r="ED12" s="226"/>
      <c r="EE12" s="223">
        <v>0</v>
      </c>
      <c r="EF12" s="224">
        <v>0</v>
      </c>
      <c r="EG12" s="224">
        <v>0</v>
      </c>
      <c r="EH12" s="224">
        <v>0</v>
      </c>
      <c r="EI12" s="224">
        <v>0</v>
      </c>
      <c r="EJ12" s="224">
        <v>0</v>
      </c>
      <c r="EK12" s="224">
        <v>0</v>
      </c>
      <c r="EL12" s="224">
        <v>0</v>
      </c>
      <c r="EM12" s="224">
        <v>0</v>
      </c>
      <c r="EN12" s="224">
        <v>0</v>
      </c>
      <c r="EO12" s="224">
        <v>0</v>
      </c>
      <c r="EP12" s="224">
        <v>0</v>
      </c>
      <c r="EQ12" s="224">
        <v>0</v>
      </c>
      <c r="ER12" s="224">
        <v>0</v>
      </c>
      <c r="ES12" s="224">
        <v>0</v>
      </c>
      <c r="ET12" s="224">
        <v>0</v>
      </c>
      <c r="EU12" s="224">
        <v>0</v>
      </c>
      <c r="EV12" s="224">
        <v>0</v>
      </c>
      <c r="EW12" s="224">
        <v>0</v>
      </c>
      <c r="EX12" s="224">
        <v>0</v>
      </c>
      <c r="EY12" s="224">
        <v>0</v>
      </c>
      <c r="EZ12" s="224">
        <v>0</v>
      </c>
      <c r="FA12" s="224">
        <v>0</v>
      </c>
      <c r="FB12" s="224">
        <v>0</v>
      </c>
      <c r="FC12" s="224">
        <v>0</v>
      </c>
      <c r="FD12" s="224">
        <v>0</v>
      </c>
      <c r="FE12" s="224">
        <v>0</v>
      </c>
      <c r="FF12" s="224">
        <v>0</v>
      </c>
      <c r="FG12" s="224">
        <v>0</v>
      </c>
      <c r="FH12" s="224">
        <v>0</v>
      </c>
      <c r="FI12" s="224">
        <v>0</v>
      </c>
      <c r="FJ12" s="224">
        <v>0</v>
      </c>
      <c r="FK12" s="224">
        <v>0</v>
      </c>
      <c r="FL12" s="224">
        <v>0</v>
      </c>
      <c r="FM12" s="224">
        <v>0</v>
      </c>
      <c r="FN12" s="224">
        <v>0</v>
      </c>
      <c r="FO12" s="224">
        <v>0</v>
      </c>
      <c r="FP12" s="224">
        <v>0</v>
      </c>
      <c r="FQ12" s="224">
        <v>0</v>
      </c>
      <c r="FR12" s="224">
        <v>0</v>
      </c>
      <c r="FS12" s="225">
        <v>0</v>
      </c>
      <c r="FT12" s="218">
        <v>0</v>
      </c>
      <c r="FU12" s="219">
        <v>0</v>
      </c>
      <c r="FV12" s="219">
        <v>0</v>
      </c>
      <c r="FW12" s="220">
        <v>0</v>
      </c>
      <c r="FX12" s="221">
        <v>0</v>
      </c>
      <c r="FY12" s="226" t="b">
        <v>1</v>
      </c>
      <c r="FZ12" s="223">
        <v>0</v>
      </c>
      <c r="GA12" s="224">
        <v>0</v>
      </c>
      <c r="GB12" s="224">
        <v>0</v>
      </c>
      <c r="GC12" s="224">
        <v>0</v>
      </c>
      <c r="GD12" s="224">
        <v>0</v>
      </c>
      <c r="GE12" s="224">
        <v>0</v>
      </c>
      <c r="GF12" s="224">
        <v>0</v>
      </c>
      <c r="GG12" s="224">
        <v>0</v>
      </c>
      <c r="GH12" s="224">
        <v>0</v>
      </c>
      <c r="GI12" s="224">
        <v>0</v>
      </c>
      <c r="GJ12" s="224">
        <v>0</v>
      </c>
      <c r="GK12" s="224">
        <v>0</v>
      </c>
      <c r="GL12" s="224">
        <v>0</v>
      </c>
      <c r="GM12" s="224">
        <v>0</v>
      </c>
      <c r="GN12" s="224">
        <v>0</v>
      </c>
      <c r="GO12" s="224">
        <v>0</v>
      </c>
      <c r="GP12" s="224">
        <v>0</v>
      </c>
      <c r="GQ12" s="224">
        <v>0</v>
      </c>
      <c r="GR12" s="224">
        <v>0</v>
      </c>
      <c r="GS12" s="224">
        <v>0</v>
      </c>
      <c r="GT12" s="224">
        <v>0</v>
      </c>
      <c r="GU12" s="224">
        <v>0</v>
      </c>
      <c r="GV12" s="224">
        <v>0</v>
      </c>
      <c r="GW12" s="224">
        <v>0</v>
      </c>
      <c r="GX12" s="224">
        <v>0</v>
      </c>
      <c r="GY12" s="224">
        <v>0</v>
      </c>
      <c r="GZ12" s="224">
        <v>0</v>
      </c>
      <c r="HA12" s="224">
        <v>0</v>
      </c>
      <c r="HB12" s="224">
        <v>0</v>
      </c>
      <c r="HC12" s="224">
        <v>0</v>
      </c>
      <c r="HD12" s="224">
        <v>0</v>
      </c>
      <c r="HE12" s="224">
        <v>0</v>
      </c>
      <c r="HF12" s="224">
        <v>0</v>
      </c>
      <c r="HG12" s="224">
        <v>0</v>
      </c>
      <c r="HH12" s="224">
        <v>0</v>
      </c>
      <c r="HI12" s="224">
        <v>0</v>
      </c>
      <c r="HJ12" s="224">
        <v>0</v>
      </c>
      <c r="HK12" s="224">
        <v>0</v>
      </c>
      <c r="HL12" s="224">
        <v>0</v>
      </c>
      <c r="HM12" s="224">
        <v>0</v>
      </c>
      <c r="HN12" s="225">
        <v>0</v>
      </c>
      <c r="HO12" s="218">
        <v>0</v>
      </c>
      <c r="HP12" s="219">
        <v>0</v>
      </c>
      <c r="HQ12" s="219">
        <v>0</v>
      </c>
      <c r="HR12" s="220">
        <v>0</v>
      </c>
      <c r="HS12" s="221">
        <v>0</v>
      </c>
      <c r="HT12" s="222"/>
      <c r="HU12" s="227"/>
      <c r="HV12" s="228"/>
      <c r="HW12" s="229"/>
      <c r="HX12" s="228"/>
      <c r="HY12" s="229"/>
      <c r="HZ12" s="230"/>
      <c r="IA12" s="231"/>
      <c r="IB12" s="230"/>
      <c r="IC12" s="231"/>
    </row>
    <row r="13" spans="1:237" s="10" customFormat="1" x14ac:dyDescent="0.3">
      <c r="A13" s="203">
        <v>44263</v>
      </c>
      <c r="B13" s="232" t="s">
        <v>292</v>
      </c>
      <c r="C13" s="205">
        <v>0</v>
      </c>
      <c r="D13" s="206" t="s">
        <v>284</v>
      </c>
      <c r="E13" s="207">
        <v>0</v>
      </c>
      <c r="F13" s="208"/>
      <c r="G13" s="207">
        <v>0</v>
      </c>
      <c r="H13" s="208"/>
      <c r="I13" s="207">
        <v>0</v>
      </c>
      <c r="J13" s="209" t="s">
        <v>284</v>
      </c>
      <c r="K13" s="210">
        <v>0</v>
      </c>
      <c r="L13" s="211">
        <v>0</v>
      </c>
      <c r="M13" s="212">
        <v>0</v>
      </c>
      <c r="N13" s="213">
        <v>0</v>
      </c>
      <c r="O13" s="207">
        <v>0</v>
      </c>
      <c r="P13" s="207">
        <v>0</v>
      </c>
      <c r="Q13" s="214">
        <v>0</v>
      </c>
      <c r="R13" s="212">
        <v>0</v>
      </c>
      <c r="S13" s="213">
        <v>0</v>
      </c>
      <c r="T13" s="214">
        <v>0</v>
      </c>
      <c r="U13" s="212">
        <v>0</v>
      </c>
      <c r="V13" s="215">
        <v>0</v>
      </c>
      <c r="W13" s="216">
        <v>0</v>
      </c>
      <c r="X13" s="216">
        <v>0</v>
      </c>
      <c r="Y13" s="216">
        <v>0</v>
      </c>
      <c r="Z13" s="216">
        <v>0</v>
      </c>
      <c r="AA13" s="214">
        <v>0</v>
      </c>
      <c r="AB13" s="215">
        <v>0</v>
      </c>
      <c r="AC13" s="217"/>
      <c r="AD13" s="218">
        <v>0</v>
      </c>
      <c r="AE13" s="219">
        <v>0</v>
      </c>
      <c r="AF13" s="219">
        <v>0</v>
      </c>
      <c r="AG13" s="220">
        <v>0</v>
      </c>
      <c r="AH13" s="220">
        <v>0</v>
      </c>
      <c r="AI13" s="218">
        <v>0</v>
      </c>
      <c r="AJ13" s="219">
        <v>0</v>
      </c>
      <c r="AK13" s="219">
        <v>0</v>
      </c>
      <c r="AL13" s="220">
        <v>0</v>
      </c>
      <c r="AM13" s="221">
        <v>0</v>
      </c>
      <c r="AN13" s="222"/>
      <c r="AO13" s="223">
        <v>0</v>
      </c>
      <c r="AP13" s="224">
        <v>0</v>
      </c>
      <c r="AQ13" s="224">
        <v>0</v>
      </c>
      <c r="AR13" s="224">
        <v>0</v>
      </c>
      <c r="AS13" s="224">
        <v>0</v>
      </c>
      <c r="AT13" s="224">
        <v>0</v>
      </c>
      <c r="AU13" s="224">
        <v>0</v>
      </c>
      <c r="AV13" s="224">
        <v>0</v>
      </c>
      <c r="AW13" s="224">
        <v>0</v>
      </c>
      <c r="AX13" s="224">
        <v>0</v>
      </c>
      <c r="AY13" s="224">
        <v>0</v>
      </c>
      <c r="AZ13" s="224">
        <v>0</v>
      </c>
      <c r="BA13" s="224">
        <v>0</v>
      </c>
      <c r="BB13" s="224">
        <v>0</v>
      </c>
      <c r="BC13" s="224">
        <v>0</v>
      </c>
      <c r="BD13" s="224">
        <v>0</v>
      </c>
      <c r="BE13" s="224">
        <v>0</v>
      </c>
      <c r="BF13" s="224">
        <v>0</v>
      </c>
      <c r="BG13" s="224">
        <v>0</v>
      </c>
      <c r="BH13" s="224">
        <v>0</v>
      </c>
      <c r="BI13" s="224">
        <v>0</v>
      </c>
      <c r="BJ13" s="224">
        <v>0</v>
      </c>
      <c r="BK13" s="224">
        <v>0</v>
      </c>
      <c r="BL13" s="224">
        <v>0</v>
      </c>
      <c r="BM13" s="224">
        <v>0</v>
      </c>
      <c r="BN13" s="224">
        <v>0</v>
      </c>
      <c r="BO13" s="224">
        <v>0</v>
      </c>
      <c r="BP13" s="224">
        <v>0</v>
      </c>
      <c r="BQ13" s="224">
        <v>0</v>
      </c>
      <c r="BR13" s="224">
        <v>0</v>
      </c>
      <c r="BS13" s="224">
        <v>0</v>
      </c>
      <c r="BT13" s="224">
        <v>0</v>
      </c>
      <c r="BU13" s="224">
        <v>0</v>
      </c>
      <c r="BV13" s="224">
        <v>0</v>
      </c>
      <c r="BW13" s="224">
        <v>0</v>
      </c>
      <c r="BX13" s="224">
        <v>0</v>
      </c>
      <c r="BY13" s="224">
        <v>0</v>
      </c>
      <c r="BZ13" s="224">
        <v>0</v>
      </c>
      <c r="CA13" s="224">
        <v>0</v>
      </c>
      <c r="CB13" s="224">
        <v>0</v>
      </c>
      <c r="CC13" s="225">
        <v>0</v>
      </c>
      <c r="CD13" s="218">
        <v>0</v>
      </c>
      <c r="CE13" s="219">
        <v>0</v>
      </c>
      <c r="CF13" s="219">
        <v>0</v>
      </c>
      <c r="CG13" s="220">
        <v>0</v>
      </c>
      <c r="CH13" s="221">
        <v>0</v>
      </c>
      <c r="CI13" s="226" t="b">
        <v>1</v>
      </c>
      <c r="CJ13" s="223">
        <v>0</v>
      </c>
      <c r="CK13" s="224">
        <v>0</v>
      </c>
      <c r="CL13" s="224">
        <v>0</v>
      </c>
      <c r="CM13" s="224">
        <v>0</v>
      </c>
      <c r="CN13" s="224">
        <v>0</v>
      </c>
      <c r="CO13" s="224">
        <v>0</v>
      </c>
      <c r="CP13" s="224">
        <v>0</v>
      </c>
      <c r="CQ13" s="224">
        <v>0</v>
      </c>
      <c r="CR13" s="224">
        <v>0</v>
      </c>
      <c r="CS13" s="224">
        <v>0</v>
      </c>
      <c r="CT13" s="224">
        <v>0</v>
      </c>
      <c r="CU13" s="224">
        <v>0</v>
      </c>
      <c r="CV13" s="224">
        <v>0</v>
      </c>
      <c r="CW13" s="224">
        <v>0</v>
      </c>
      <c r="CX13" s="224">
        <v>0</v>
      </c>
      <c r="CY13" s="224">
        <v>0</v>
      </c>
      <c r="CZ13" s="224">
        <v>0</v>
      </c>
      <c r="DA13" s="224">
        <v>0</v>
      </c>
      <c r="DB13" s="224">
        <v>0</v>
      </c>
      <c r="DC13" s="224">
        <v>0</v>
      </c>
      <c r="DD13" s="224">
        <v>0</v>
      </c>
      <c r="DE13" s="224">
        <v>0</v>
      </c>
      <c r="DF13" s="224">
        <v>0</v>
      </c>
      <c r="DG13" s="224">
        <v>0</v>
      </c>
      <c r="DH13" s="224">
        <v>0</v>
      </c>
      <c r="DI13" s="224">
        <v>0</v>
      </c>
      <c r="DJ13" s="224">
        <v>0</v>
      </c>
      <c r="DK13" s="224">
        <v>0</v>
      </c>
      <c r="DL13" s="224">
        <v>0</v>
      </c>
      <c r="DM13" s="224">
        <v>0</v>
      </c>
      <c r="DN13" s="224">
        <v>0</v>
      </c>
      <c r="DO13" s="224">
        <v>0</v>
      </c>
      <c r="DP13" s="224">
        <v>0</v>
      </c>
      <c r="DQ13" s="224">
        <v>0</v>
      </c>
      <c r="DR13" s="224">
        <v>0</v>
      </c>
      <c r="DS13" s="224">
        <v>0</v>
      </c>
      <c r="DT13" s="224">
        <v>0</v>
      </c>
      <c r="DU13" s="224">
        <v>0</v>
      </c>
      <c r="DV13" s="224">
        <v>0</v>
      </c>
      <c r="DW13" s="224">
        <v>0</v>
      </c>
      <c r="DX13" s="225">
        <v>0</v>
      </c>
      <c r="DY13" s="218">
        <v>0</v>
      </c>
      <c r="DZ13" s="219">
        <v>0</v>
      </c>
      <c r="EA13" s="219">
        <v>0</v>
      </c>
      <c r="EB13" s="220">
        <v>0</v>
      </c>
      <c r="EC13" s="221">
        <v>0</v>
      </c>
      <c r="ED13" s="226"/>
      <c r="EE13" s="223">
        <v>0</v>
      </c>
      <c r="EF13" s="224">
        <v>0</v>
      </c>
      <c r="EG13" s="224">
        <v>0</v>
      </c>
      <c r="EH13" s="224">
        <v>0</v>
      </c>
      <c r="EI13" s="224">
        <v>0</v>
      </c>
      <c r="EJ13" s="224">
        <v>0</v>
      </c>
      <c r="EK13" s="224">
        <v>0</v>
      </c>
      <c r="EL13" s="224">
        <v>0</v>
      </c>
      <c r="EM13" s="224">
        <v>0</v>
      </c>
      <c r="EN13" s="224">
        <v>0</v>
      </c>
      <c r="EO13" s="224">
        <v>0</v>
      </c>
      <c r="EP13" s="224">
        <v>0</v>
      </c>
      <c r="EQ13" s="224">
        <v>0</v>
      </c>
      <c r="ER13" s="224">
        <v>0</v>
      </c>
      <c r="ES13" s="224">
        <v>0</v>
      </c>
      <c r="ET13" s="224">
        <v>0</v>
      </c>
      <c r="EU13" s="224">
        <v>0</v>
      </c>
      <c r="EV13" s="224">
        <v>0</v>
      </c>
      <c r="EW13" s="224">
        <v>0</v>
      </c>
      <c r="EX13" s="224">
        <v>0</v>
      </c>
      <c r="EY13" s="224">
        <v>0</v>
      </c>
      <c r="EZ13" s="224">
        <v>0</v>
      </c>
      <c r="FA13" s="224">
        <v>0</v>
      </c>
      <c r="FB13" s="224">
        <v>0</v>
      </c>
      <c r="FC13" s="224">
        <v>0</v>
      </c>
      <c r="FD13" s="224">
        <v>0</v>
      </c>
      <c r="FE13" s="224">
        <v>0</v>
      </c>
      <c r="FF13" s="224">
        <v>0</v>
      </c>
      <c r="FG13" s="224">
        <v>0</v>
      </c>
      <c r="FH13" s="224">
        <v>0</v>
      </c>
      <c r="FI13" s="224">
        <v>0</v>
      </c>
      <c r="FJ13" s="224">
        <v>0</v>
      </c>
      <c r="FK13" s="224">
        <v>0</v>
      </c>
      <c r="FL13" s="224">
        <v>0</v>
      </c>
      <c r="FM13" s="224">
        <v>0</v>
      </c>
      <c r="FN13" s="224">
        <v>0</v>
      </c>
      <c r="FO13" s="224">
        <v>0</v>
      </c>
      <c r="FP13" s="224">
        <v>0</v>
      </c>
      <c r="FQ13" s="224">
        <v>0</v>
      </c>
      <c r="FR13" s="224">
        <v>0</v>
      </c>
      <c r="FS13" s="225">
        <v>0</v>
      </c>
      <c r="FT13" s="218">
        <v>0</v>
      </c>
      <c r="FU13" s="219">
        <v>0</v>
      </c>
      <c r="FV13" s="219">
        <v>0</v>
      </c>
      <c r="FW13" s="220">
        <v>0</v>
      </c>
      <c r="FX13" s="221">
        <v>0</v>
      </c>
      <c r="FY13" s="226" t="b">
        <v>1</v>
      </c>
      <c r="FZ13" s="223">
        <v>0</v>
      </c>
      <c r="GA13" s="224">
        <v>0</v>
      </c>
      <c r="GB13" s="224">
        <v>0</v>
      </c>
      <c r="GC13" s="224">
        <v>0</v>
      </c>
      <c r="GD13" s="224">
        <v>0</v>
      </c>
      <c r="GE13" s="224">
        <v>0</v>
      </c>
      <c r="GF13" s="224">
        <v>0</v>
      </c>
      <c r="GG13" s="224">
        <v>0</v>
      </c>
      <c r="GH13" s="224">
        <v>0</v>
      </c>
      <c r="GI13" s="224">
        <v>0</v>
      </c>
      <c r="GJ13" s="224">
        <v>0</v>
      </c>
      <c r="GK13" s="224">
        <v>0</v>
      </c>
      <c r="GL13" s="224">
        <v>0</v>
      </c>
      <c r="GM13" s="224">
        <v>0</v>
      </c>
      <c r="GN13" s="224">
        <v>0</v>
      </c>
      <c r="GO13" s="224">
        <v>0</v>
      </c>
      <c r="GP13" s="224">
        <v>0</v>
      </c>
      <c r="GQ13" s="224">
        <v>0</v>
      </c>
      <c r="GR13" s="224">
        <v>0</v>
      </c>
      <c r="GS13" s="224">
        <v>0</v>
      </c>
      <c r="GT13" s="224">
        <v>0</v>
      </c>
      <c r="GU13" s="224">
        <v>0</v>
      </c>
      <c r="GV13" s="224">
        <v>0</v>
      </c>
      <c r="GW13" s="224">
        <v>0</v>
      </c>
      <c r="GX13" s="224">
        <v>0</v>
      </c>
      <c r="GY13" s="224">
        <v>0</v>
      </c>
      <c r="GZ13" s="224">
        <v>0</v>
      </c>
      <c r="HA13" s="224">
        <v>0</v>
      </c>
      <c r="HB13" s="224">
        <v>0</v>
      </c>
      <c r="HC13" s="224">
        <v>0</v>
      </c>
      <c r="HD13" s="224">
        <v>0</v>
      </c>
      <c r="HE13" s="224">
        <v>0</v>
      </c>
      <c r="HF13" s="224">
        <v>0</v>
      </c>
      <c r="HG13" s="224">
        <v>0</v>
      </c>
      <c r="HH13" s="224">
        <v>0</v>
      </c>
      <c r="HI13" s="224">
        <v>0</v>
      </c>
      <c r="HJ13" s="224">
        <v>0</v>
      </c>
      <c r="HK13" s="224">
        <v>0</v>
      </c>
      <c r="HL13" s="224">
        <v>0</v>
      </c>
      <c r="HM13" s="224">
        <v>0</v>
      </c>
      <c r="HN13" s="225">
        <v>0</v>
      </c>
      <c r="HO13" s="218">
        <v>0</v>
      </c>
      <c r="HP13" s="219">
        <v>0</v>
      </c>
      <c r="HQ13" s="219">
        <v>0</v>
      </c>
      <c r="HR13" s="220">
        <v>0</v>
      </c>
      <c r="HS13" s="221">
        <v>0</v>
      </c>
      <c r="HT13" s="222"/>
      <c r="HU13" s="233"/>
      <c r="HV13" s="234"/>
      <c r="HW13" s="235"/>
      <c r="HX13" s="234"/>
      <c r="HY13" s="235"/>
      <c r="HZ13" s="230"/>
      <c r="IA13" s="231"/>
      <c r="IB13" s="230"/>
      <c r="IC13" s="231"/>
    </row>
    <row r="14" spans="1:237" s="10" customFormat="1" x14ac:dyDescent="0.3">
      <c r="A14" s="203">
        <v>44263</v>
      </c>
      <c r="B14" s="232" t="s">
        <v>292</v>
      </c>
      <c r="C14" s="205">
        <v>0</v>
      </c>
      <c r="D14" s="206" t="s">
        <v>284</v>
      </c>
      <c r="E14" s="207">
        <v>0</v>
      </c>
      <c r="F14" s="208"/>
      <c r="G14" s="207">
        <v>0</v>
      </c>
      <c r="H14" s="208"/>
      <c r="I14" s="207">
        <v>0</v>
      </c>
      <c r="J14" s="209" t="s">
        <v>284</v>
      </c>
      <c r="K14" s="210">
        <v>0</v>
      </c>
      <c r="L14" s="211">
        <v>0</v>
      </c>
      <c r="M14" s="212">
        <v>0</v>
      </c>
      <c r="N14" s="213">
        <v>0</v>
      </c>
      <c r="O14" s="207">
        <v>0</v>
      </c>
      <c r="P14" s="207">
        <v>0</v>
      </c>
      <c r="Q14" s="214">
        <v>0</v>
      </c>
      <c r="R14" s="212">
        <v>0</v>
      </c>
      <c r="S14" s="213">
        <v>0</v>
      </c>
      <c r="T14" s="214">
        <v>0</v>
      </c>
      <c r="U14" s="212">
        <v>0</v>
      </c>
      <c r="V14" s="215">
        <v>0</v>
      </c>
      <c r="W14" s="216">
        <v>0</v>
      </c>
      <c r="X14" s="216">
        <v>0</v>
      </c>
      <c r="Y14" s="216">
        <v>0</v>
      </c>
      <c r="Z14" s="216">
        <v>0</v>
      </c>
      <c r="AA14" s="214">
        <v>0</v>
      </c>
      <c r="AB14" s="215">
        <v>0</v>
      </c>
      <c r="AC14" s="217"/>
      <c r="AD14" s="218">
        <v>0</v>
      </c>
      <c r="AE14" s="219">
        <v>0</v>
      </c>
      <c r="AF14" s="219">
        <v>0</v>
      </c>
      <c r="AG14" s="220">
        <v>0</v>
      </c>
      <c r="AH14" s="220">
        <v>0</v>
      </c>
      <c r="AI14" s="218">
        <v>0</v>
      </c>
      <c r="AJ14" s="219">
        <v>0</v>
      </c>
      <c r="AK14" s="219">
        <v>0</v>
      </c>
      <c r="AL14" s="220">
        <v>0</v>
      </c>
      <c r="AM14" s="221">
        <v>0</v>
      </c>
      <c r="AN14" s="222"/>
      <c r="AO14" s="223">
        <v>0</v>
      </c>
      <c r="AP14" s="224">
        <v>0</v>
      </c>
      <c r="AQ14" s="224">
        <v>0</v>
      </c>
      <c r="AR14" s="224">
        <v>0</v>
      </c>
      <c r="AS14" s="224">
        <v>0</v>
      </c>
      <c r="AT14" s="224">
        <v>0</v>
      </c>
      <c r="AU14" s="224">
        <v>0</v>
      </c>
      <c r="AV14" s="224">
        <v>0</v>
      </c>
      <c r="AW14" s="224">
        <v>0</v>
      </c>
      <c r="AX14" s="224">
        <v>0</v>
      </c>
      <c r="AY14" s="224">
        <v>0</v>
      </c>
      <c r="AZ14" s="224">
        <v>0</v>
      </c>
      <c r="BA14" s="224">
        <v>0</v>
      </c>
      <c r="BB14" s="224">
        <v>0</v>
      </c>
      <c r="BC14" s="224">
        <v>0</v>
      </c>
      <c r="BD14" s="224">
        <v>0</v>
      </c>
      <c r="BE14" s="224">
        <v>0</v>
      </c>
      <c r="BF14" s="224">
        <v>0</v>
      </c>
      <c r="BG14" s="224">
        <v>0</v>
      </c>
      <c r="BH14" s="224">
        <v>0</v>
      </c>
      <c r="BI14" s="224">
        <v>0</v>
      </c>
      <c r="BJ14" s="224">
        <v>0</v>
      </c>
      <c r="BK14" s="224">
        <v>0</v>
      </c>
      <c r="BL14" s="224">
        <v>0</v>
      </c>
      <c r="BM14" s="224">
        <v>0</v>
      </c>
      <c r="BN14" s="224">
        <v>0</v>
      </c>
      <c r="BO14" s="224">
        <v>0</v>
      </c>
      <c r="BP14" s="224">
        <v>0</v>
      </c>
      <c r="BQ14" s="224">
        <v>0</v>
      </c>
      <c r="BR14" s="224">
        <v>0</v>
      </c>
      <c r="BS14" s="224">
        <v>0</v>
      </c>
      <c r="BT14" s="224">
        <v>0</v>
      </c>
      <c r="BU14" s="224">
        <v>0</v>
      </c>
      <c r="BV14" s="224">
        <v>0</v>
      </c>
      <c r="BW14" s="224">
        <v>0</v>
      </c>
      <c r="BX14" s="224">
        <v>0</v>
      </c>
      <c r="BY14" s="224">
        <v>0</v>
      </c>
      <c r="BZ14" s="224">
        <v>0</v>
      </c>
      <c r="CA14" s="224">
        <v>0</v>
      </c>
      <c r="CB14" s="224">
        <v>0</v>
      </c>
      <c r="CC14" s="225">
        <v>0</v>
      </c>
      <c r="CD14" s="218">
        <v>0</v>
      </c>
      <c r="CE14" s="219">
        <v>0</v>
      </c>
      <c r="CF14" s="219">
        <v>0</v>
      </c>
      <c r="CG14" s="220">
        <v>0</v>
      </c>
      <c r="CH14" s="221">
        <v>0</v>
      </c>
      <c r="CI14" s="226" t="b">
        <v>1</v>
      </c>
      <c r="CJ14" s="223">
        <v>0</v>
      </c>
      <c r="CK14" s="224">
        <v>0</v>
      </c>
      <c r="CL14" s="224">
        <v>0</v>
      </c>
      <c r="CM14" s="224">
        <v>0</v>
      </c>
      <c r="CN14" s="224">
        <v>0</v>
      </c>
      <c r="CO14" s="224">
        <v>0</v>
      </c>
      <c r="CP14" s="224">
        <v>0</v>
      </c>
      <c r="CQ14" s="224">
        <v>0</v>
      </c>
      <c r="CR14" s="224">
        <v>0</v>
      </c>
      <c r="CS14" s="224">
        <v>0</v>
      </c>
      <c r="CT14" s="224">
        <v>0</v>
      </c>
      <c r="CU14" s="224">
        <v>0</v>
      </c>
      <c r="CV14" s="224">
        <v>0</v>
      </c>
      <c r="CW14" s="224">
        <v>0</v>
      </c>
      <c r="CX14" s="224">
        <v>0</v>
      </c>
      <c r="CY14" s="224">
        <v>0</v>
      </c>
      <c r="CZ14" s="224">
        <v>0</v>
      </c>
      <c r="DA14" s="224">
        <v>0</v>
      </c>
      <c r="DB14" s="224">
        <v>0</v>
      </c>
      <c r="DC14" s="224">
        <v>0</v>
      </c>
      <c r="DD14" s="224">
        <v>0</v>
      </c>
      <c r="DE14" s="224">
        <v>0</v>
      </c>
      <c r="DF14" s="224">
        <v>0</v>
      </c>
      <c r="DG14" s="224">
        <v>0</v>
      </c>
      <c r="DH14" s="224">
        <v>0</v>
      </c>
      <c r="DI14" s="224">
        <v>0</v>
      </c>
      <c r="DJ14" s="224">
        <v>0</v>
      </c>
      <c r="DK14" s="224">
        <v>0</v>
      </c>
      <c r="DL14" s="224">
        <v>0</v>
      </c>
      <c r="DM14" s="224">
        <v>0</v>
      </c>
      <c r="DN14" s="224">
        <v>0</v>
      </c>
      <c r="DO14" s="224">
        <v>0</v>
      </c>
      <c r="DP14" s="224">
        <v>0</v>
      </c>
      <c r="DQ14" s="224">
        <v>0</v>
      </c>
      <c r="DR14" s="224">
        <v>0</v>
      </c>
      <c r="DS14" s="224">
        <v>0</v>
      </c>
      <c r="DT14" s="224">
        <v>0</v>
      </c>
      <c r="DU14" s="224">
        <v>0</v>
      </c>
      <c r="DV14" s="224">
        <v>0</v>
      </c>
      <c r="DW14" s="224">
        <v>0</v>
      </c>
      <c r="DX14" s="225">
        <v>0</v>
      </c>
      <c r="DY14" s="218">
        <v>0</v>
      </c>
      <c r="DZ14" s="219">
        <v>0</v>
      </c>
      <c r="EA14" s="219">
        <v>0</v>
      </c>
      <c r="EB14" s="220">
        <v>0</v>
      </c>
      <c r="EC14" s="221">
        <v>0</v>
      </c>
      <c r="ED14" s="226"/>
      <c r="EE14" s="223">
        <v>0</v>
      </c>
      <c r="EF14" s="224">
        <v>0</v>
      </c>
      <c r="EG14" s="224">
        <v>0</v>
      </c>
      <c r="EH14" s="224">
        <v>0</v>
      </c>
      <c r="EI14" s="224">
        <v>0</v>
      </c>
      <c r="EJ14" s="224">
        <v>0</v>
      </c>
      <c r="EK14" s="224">
        <v>0</v>
      </c>
      <c r="EL14" s="224">
        <v>0</v>
      </c>
      <c r="EM14" s="224">
        <v>0</v>
      </c>
      <c r="EN14" s="224">
        <v>0</v>
      </c>
      <c r="EO14" s="224">
        <v>0</v>
      </c>
      <c r="EP14" s="224">
        <v>0</v>
      </c>
      <c r="EQ14" s="224">
        <v>0</v>
      </c>
      <c r="ER14" s="224">
        <v>0</v>
      </c>
      <c r="ES14" s="224">
        <v>0</v>
      </c>
      <c r="ET14" s="224">
        <v>0</v>
      </c>
      <c r="EU14" s="224">
        <v>0</v>
      </c>
      <c r="EV14" s="224">
        <v>0</v>
      </c>
      <c r="EW14" s="224">
        <v>0</v>
      </c>
      <c r="EX14" s="224">
        <v>0</v>
      </c>
      <c r="EY14" s="224">
        <v>0</v>
      </c>
      <c r="EZ14" s="224">
        <v>0</v>
      </c>
      <c r="FA14" s="224">
        <v>0</v>
      </c>
      <c r="FB14" s="224">
        <v>0</v>
      </c>
      <c r="FC14" s="224">
        <v>0</v>
      </c>
      <c r="FD14" s="224">
        <v>0</v>
      </c>
      <c r="FE14" s="224">
        <v>0</v>
      </c>
      <c r="FF14" s="224">
        <v>0</v>
      </c>
      <c r="FG14" s="224">
        <v>0</v>
      </c>
      <c r="FH14" s="224">
        <v>0</v>
      </c>
      <c r="FI14" s="224">
        <v>0</v>
      </c>
      <c r="FJ14" s="224">
        <v>0</v>
      </c>
      <c r="FK14" s="224">
        <v>0</v>
      </c>
      <c r="FL14" s="224">
        <v>0</v>
      </c>
      <c r="FM14" s="224">
        <v>0</v>
      </c>
      <c r="FN14" s="224">
        <v>0</v>
      </c>
      <c r="FO14" s="224">
        <v>0</v>
      </c>
      <c r="FP14" s="224">
        <v>0</v>
      </c>
      <c r="FQ14" s="224">
        <v>0</v>
      </c>
      <c r="FR14" s="224">
        <v>0</v>
      </c>
      <c r="FS14" s="225">
        <v>0</v>
      </c>
      <c r="FT14" s="218">
        <v>0</v>
      </c>
      <c r="FU14" s="219">
        <v>0</v>
      </c>
      <c r="FV14" s="219">
        <v>0</v>
      </c>
      <c r="FW14" s="220">
        <v>0</v>
      </c>
      <c r="FX14" s="221">
        <v>0</v>
      </c>
      <c r="FY14" s="226" t="b">
        <v>1</v>
      </c>
      <c r="FZ14" s="223">
        <v>0</v>
      </c>
      <c r="GA14" s="224">
        <v>0</v>
      </c>
      <c r="GB14" s="224">
        <v>0</v>
      </c>
      <c r="GC14" s="224">
        <v>0</v>
      </c>
      <c r="GD14" s="224">
        <v>0</v>
      </c>
      <c r="GE14" s="224">
        <v>0</v>
      </c>
      <c r="GF14" s="224">
        <v>0</v>
      </c>
      <c r="GG14" s="224">
        <v>0</v>
      </c>
      <c r="GH14" s="224">
        <v>0</v>
      </c>
      <c r="GI14" s="224">
        <v>0</v>
      </c>
      <c r="GJ14" s="224">
        <v>0</v>
      </c>
      <c r="GK14" s="224">
        <v>0</v>
      </c>
      <c r="GL14" s="224">
        <v>0</v>
      </c>
      <c r="GM14" s="224">
        <v>0</v>
      </c>
      <c r="GN14" s="224">
        <v>0</v>
      </c>
      <c r="GO14" s="224">
        <v>0</v>
      </c>
      <c r="GP14" s="224">
        <v>0</v>
      </c>
      <c r="GQ14" s="224">
        <v>0</v>
      </c>
      <c r="GR14" s="224">
        <v>0</v>
      </c>
      <c r="GS14" s="224">
        <v>0</v>
      </c>
      <c r="GT14" s="224">
        <v>0</v>
      </c>
      <c r="GU14" s="224">
        <v>0</v>
      </c>
      <c r="GV14" s="224">
        <v>0</v>
      </c>
      <c r="GW14" s="224">
        <v>0</v>
      </c>
      <c r="GX14" s="224">
        <v>0</v>
      </c>
      <c r="GY14" s="224">
        <v>0</v>
      </c>
      <c r="GZ14" s="224">
        <v>0</v>
      </c>
      <c r="HA14" s="224">
        <v>0</v>
      </c>
      <c r="HB14" s="224">
        <v>0</v>
      </c>
      <c r="HC14" s="224">
        <v>0</v>
      </c>
      <c r="HD14" s="224">
        <v>0</v>
      </c>
      <c r="HE14" s="224">
        <v>0</v>
      </c>
      <c r="HF14" s="224">
        <v>0</v>
      </c>
      <c r="HG14" s="224">
        <v>0</v>
      </c>
      <c r="HH14" s="224">
        <v>0</v>
      </c>
      <c r="HI14" s="224">
        <v>0</v>
      </c>
      <c r="HJ14" s="224">
        <v>0</v>
      </c>
      <c r="HK14" s="224">
        <v>0</v>
      </c>
      <c r="HL14" s="224">
        <v>0</v>
      </c>
      <c r="HM14" s="224">
        <v>0</v>
      </c>
      <c r="HN14" s="225">
        <v>0</v>
      </c>
      <c r="HO14" s="218">
        <v>0</v>
      </c>
      <c r="HP14" s="219">
        <v>0</v>
      </c>
      <c r="HQ14" s="219">
        <v>0</v>
      </c>
      <c r="HR14" s="220">
        <v>0</v>
      </c>
      <c r="HS14" s="221">
        <v>0</v>
      </c>
      <c r="HT14" s="222"/>
      <c r="HU14" s="233"/>
      <c r="HV14" s="234"/>
      <c r="HW14" s="235"/>
      <c r="HX14" s="234"/>
      <c r="HY14" s="235"/>
      <c r="HZ14" s="230"/>
      <c r="IA14" s="231"/>
      <c r="IB14" s="230"/>
      <c r="IC14" s="231"/>
    </row>
    <row r="15" spans="1:237" s="10" customFormat="1" x14ac:dyDescent="0.3">
      <c r="A15" s="203">
        <v>44263</v>
      </c>
      <c r="B15" s="232" t="s">
        <v>292</v>
      </c>
      <c r="C15" s="205">
        <v>0</v>
      </c>
      <c r="D15" s="206" t="s">
        <v>284</v>
      </c>
      <c r="E15" s="207">
        <v>0</v>
      </c>
      <c r="F15" s="208"/>
      <c r="G15" s="207">
        <v>0</v>
      </c>
      <c r="H15" s="208"/>
      <c r="I15" s="207">
        <v>0</v>
      </c>
      <c r="J15" s="209" t="s">
        <v>284</v>
      </c>
      <c r="K15" s="210">
        <v>0</v>
      </c>
      <c r="L15" s="211">
        <v>0</v>
      </c>
      <c r="M15" s="212">
        <v>0</v>
      </c>
      <c r="N15" s="213">
        <v>0</v>
      </c>
      <c r="O15" s="207">
        <v>0</v>
      </c>
      <c r="P15" s="207">
        <v>0</v>
      </c>
      <c r="Q15" s="214">
        <v>0</v>
      </c>
      <c r="R15" s="212">
        <v>0</v>
      </c>
      <c r="S15" s="213">
        <v>0</v>
      </c>
      <c r="T15" s="214">
        <v>0</v>
      </c>
      <c r="U15" s="212">
        <v>0</v>
      </c>
      <c r="V15" s="215">
        <v>0</v>
      </c>
      <c r="W15" s="216">
        <v>0</v>
      </c>
      <c r="X15" s="216">
        <v>0</v>
      </c>
      <c r="Y15" s="216">
        <v>0</v>
      </c>
      <c r="Z15" s="216">
        <v>0</v>
      </c>
      <c r="AA15" s="214">
        <v>0</v>
      </c>
      <c r="AB15" s="215">
        <v>0</v>
      </c>
      <c r="AC15" s="217"/>
      <c r="AD15" s="218">
        <v>0</v>
      </c>
      <c r="AE15" s="219">
        <v>0</v>
      </c>
      <c r="AF15" s="219">
        <v>0</v>
      </c>
      <c r="AG15" s="220">
        <v>0</v>
      </c>
      <c r="AH15" s="220">
        <v>0</v>
      </c>
      <c r="AI15" s="218">
        <v>0</v>
      </c>
      <c r="AJ15" s="219">
        <v>0</v>
      </c>
      <c r="AK15" s="219">
        <v>0</v>
      </c>
      <c r="AL15" s="220">
        <v>0</v>
      </c>
      <c r="AM15" s="221">
        <v>0</v>
      </c>
      <c r="AN15" s="222"/>
      <c r="AO15" s="223">
        <v>0</v>
      </c>
      <c r="AP15" s="224">
        <v>0</v>
      </c>
      <c r="AQ15" s="224">
        <v>0</v>
      </c>
      <c r="AR15" s="224">
        <v>0</v>
      </c>
      <c r="AS15" s="224">
        <v>0</v>
      </c>
      <c r="AT15" s="224">
        <v>0</v>
      </c>
      <c r="AU15" s="224">
        <v>0</v>
      </c>
      <c r="AV15" s="224">
        <v>0</v>
      </c>
      <c r="AW15" s="224">
        <v>0</v>
      </c>
      <c r="AX15" s="224">
        <v>0</v>
      </c>
      <c r="AY15" s="224">
        <v>0</v>
      </c>
      <c r="AZ15" s="224">
        <v>0</v>
      </c>
      <c r="BA15" s="224">
        <v>0</v>
      </c>
      <c r="BB15" s="224">
        <v>0</v>
      </c>
      <c r="BC15" s="224">
        <v>0</v>
      </c>
      <c r="BD15" s="224">
        <v>0</v>
      </c>
      <c r="BE15" s="224">
        <v>0</v>
      </c>
      <c r="BF15" s="224">
        <v>0</v>
      </c>
      <c r="BG15" s="224">
        <v>0</v>
      </c>
      <c r="BH15" s="224">
        <v>0</v>
      </c>
      <c r="BI15" s="224">
        <v>0</v>
      </c>
      <c r="BJ15" s="224">
        <v>0</v>
      </c>
      <c r="BK15" s="224">
        <v>0</v>
      </c>
      <c r="BL15" s="224">
        <v>0</v>
      </c>
      <c r="BM15" s="224">
        <v>0</v>
      </c>
      <c r="BN15" s="224">
        <v>0</v>
      </c>
      <c r="BO15" s="224">
        <v>0</v>
      </c>
      <c r="BP15" s="224">
        <v>0</v>
      </c>
      <c r="BQ15" s="224">
        <v>0</v>
      </c>
      <c r="BR15" s="224">
        <v>0</v>
      </c>
      <c r="BS15" s="224">
        <v>0</v>
      </c>
      <c r="BT15" s="224">
        <v>0</v>
      </c>
      <c r="BU15" s="224">
        <v>0</v>
      </c>
      <c r="BV15" s="224">
        <v>0</v>
      </c>
      <c r="BW15" s="224">
        <v>0</v>
      </c>
      <c r="BX15" s="224">
        <v>0</v>
      </c>
      <c r="BY15" s="224">
        <v>0</v>
      </c>
      <c r="BZ15" s="224">
        <v>0</v>
      </c>
      <c r="CA15" s="224">
        <v>0</v>
      </c>
      <c r="CB15" s="224">
        <v>0</v>
      </c>
      <c r="CC15" s="225">
        <v>0</v>
      </c>
      <c r="CD15" s="218">
        <v>0</v>
      </c>
      <c r="CE15" s="219">
        <v>0</v>
      </c>
      <c r="CF15" s="219">
        <v>0</v>
      </c>
      <c r="CG15" s="220">
        <v>0</v>
      </c>
      <c r="CH15" s="221">
        <v>0</v>
      </c>
      <c r="CI15" s="226" t="b">
        <v>1</v>
      </c>
      <c r="CJ15" s="223">
        <v>0</v>
      </c>
      <c r="CK15" s="224">
        <v>0</v>
      </c>
      <c r="CL15" s="224">
        <v>0</v>
      </c>
      <c r="CM15" s="224">
        <v>0</v>
      </c>
      <c r="CN15" s="224">
        <v>0</v>
      </c>
      <c r="CO15" s="224">
        <v>0</v>
      </c>
      <c r="CP15" s="224">
        <v>0</v>
      </c>
      <c r="CQ15" s="224">
        <v>0</v>
      </c>
      <c r="CR15" s="224">
        <v>0</v>
      </c>
      <c r="CS15" s="224">
        <v>0</v>
      </c>
      <c r="CT15" s="224">
        <v>0</v>
      </c>
      <c r="CU15" s="224">
        <v>0</v>
      </c>
      <c r="CV15" s="224">
        <v>0</v>
      </c>
      <c r="CW15" s="224">
        <v>0</v>
      </c>
      <c r="CX15" s="224">
        <v>0</v>
      </c>
      <c r="CY15" s="224">
        <v>0</v>
      </c>
      <c r="CZ15" s="224">
        <v>0</v>
      </c>
      <c r="DA15" s="224">
        <v>0</v>
      </c>
      <c r="DB15" s="224">
        <v>0</v>
      </c>
      <c r="DC15" s="224">
        <v>0</v>
      </c>
      <c r="DD15" s="224">
        <v>0</v>
      </c>
      <c r="DE15" s="224">
        <v>0</v>
      </c>
      <c r="DF15" s="224">
        <v>0</v>
      </c>
      <c r="DG15" s="224">
        <v>0</v>
      </c>
      <c r="DH15" s="224">
        <v>0</v>
      </c>
      <c r="DI15" s="224">
        <v>0</v>
      </c>
      <c r="DJ15" s="224">
        <v>0</v>
      </c>
      <c r="DK15" s="224">
        <v>0</v>
      </c>
      <c r="DL15" s="224">
        <v>0</v>
      </c>
      <c r="DM15" s="224">
        <v>0</v>
      </c>
      <c r="DN15" s="224">
        <v>0</v>
      </c>
      <c r="DO15" s="224">
        <v>0</v>
      </c>
      <c r="DP15" s="224">
        <v>0</v>
      </c>
      <c r="DQ15" s="224">
        <v>0</v>
      </c>
      <c r="DR15" s="224">
        <v>0</v>
      </c>
      <c r="DS15" s="224">
        <v>0</v>
      </c>
      <c r="DT15" s="224">
        <v>0</v>
      </c>
      <c r="DU15" s="224">
        <v>0</v>
      </c>
      <c r="DV15" s="224">
        <v>0</v>
      </c>
      <c r="DW15" s="224">
        <v>0</v>
      </c>
      <c r="DX15" s="225">
        <v>0</v>
      </c>
      <c r="DY15" s="218">
        <v>0</v>
      </c>
      <c r="DZ15" s="219">
        <v>0</v>
      </c>
      <c r="EA15" s="219">
        <v>0</v>
      </c>
      <c r="EB15" s="220">
        <v>0</v>
      </c>
      <c r="EC15" s="221">
        <v>0</v>
      </c>
      <c r="ED15" s="226"/>
      <c r="EE15" s="223">
        <v>0</v>
      </c>
      <c r="EF15" s="224">
        <v>0</v>
      </c>
      <c r="EG15" s="224">
        <v>0</v>
      </c>
      <c r="EH15" s="224">
        <v>0</v>
      </c>
      <c r="EI15" s="224">
        <v>0</v>
      </c>
      <c r="EJ15" s="224">
        <v>0</v>
      </c>
      <c r="EK15" s="224">
        <v>0</v>
      </c>
      <c r="EL15" s="224">
        <v>0</v>
      </c>
      <c r="EM15" s="224">
        <v>0</v>
      </c>
      <c r="EN15" s="224">
        <v>0</v>
      </c>
      <c r="EO15" s="224">
        <v>0</v>
      </c>
      <c r="EP15" s="224">
        <v>0</v>
      </c>
      <c r="EQ15" s="224">
        <v>0</v>
      </c>
      <c r="ER15" s="224">
        <v>0</v>
      </c>
      <c r="ES15" s="224">
        <v>0</v>
      </c>
      <c r="ET15" s="224">
        <v>0</v>
      </c>
      <c r="EU15" s="224">
        <v>0</v>
      </c>
      <c r="EV15" s="224">
        <v>0</v>
      </c>
      <c r="EW15" s="224">
        <v>0</v>
      </c>
      <c r="EX15" s="224">
        <v>0</v>
      </c>
      <c r="EY15" s="224">
        <v>0</v>
      </c>
      <c r="EZ15" s="224">
        <v>0</v>
      </c>
      <c r="FA15" s="224">
        <v>0</v>
      </c>
      <c r="FB15" s="224">
        <v>0</v>
      </c>
      <c r="FC15" s="224">
        <v>0</v>
      </c>
      <c r="FD15" s="224">
        <v>0</v>
      </c>
      <c r="FE15" s="224">
        <v>0</v>
      </c>
      <c r="FF15" s="224">
        <v>0</v>
      </c>
      <c r="FG15" s="224">
        <v>0</v>
      </c>
      <c r="FH15" s="224">
        <v>0</v>
      </c>
      <c r="FI15" s="224">
        <v>0</v>
      </c>
      <c r="FJ15" s="224">
        <v>0</v>
      </c>
      <c r="FK15" s="224">
        <v>0</v>
      </c>
      <c r="FL15" s="224">
        <v>0</v>
      </c>
      <c r="FM15" s="224">
        <v>0</v>
      </c>
      <c r="FN15" s="224">
        <v>0</v>
      </c>
      <c r="FO15" s="224">
        <v>0</v>
      </c>
      <c r="FP15" s="224">
        <v>0</v>
      </c>
      <c r="FQ15" s="224">
        <v>0</v>
      </c>
      <c r="FR15" s="224">
        <v>0</v>
      </c>
      <c r="FS15" s="225">
        <v>0</v>
      </c>
      <c r="FT15" s="218">
        <v>0</v>
      </c>
      <c r="FU15" s="219">
        <v>0</v>
      </c>
      <c r="FV15" s="219">
        <v>0</v>
      </c>
      <c r="FW15" s="220">
        <v>0</v>
      </c>
      <c r="FX15" s="221">
        <v>0</v>
      </c>
      <c r="FY15" s="226" t="b">
        <v>1</v>
      </c>
      <c r="FZ15" s="223">
        <v>0</v>
      </c>
      <c r="GA15" s="224">
        <v>0</v>
      </c>
      <c r="GB15" s="224">
        <v>0</v>
      </c>
      <c r="GC15" s="224">
        <v>0</v>
      </c>
      <c r="GD15" s="224">
        <v>0</v>
      </c>
      <c r="GE15" s="224">
        <v>0</v>
      </c>
      <c r="GF15" s="224">
        <v>0</v>
      </c>
      <c r="GG15" s="224">
        <v>0</v>
      </c>
      <c r="GH15" s="224">
        <v>0</v>
      </c>
      <c r="GI15" s="224">
        <v>0</v>
      </c>
      <c r="GJ15" s="224">
        <v>0</v>
      </c>
      <c r="GK15" s="224">
        <v>0</v>
      </c>
      <c r="GL15" s="224">
        <v>0</v>
      </c>
      <c r="GM15" s="224">
        <v>0</v>
      </c>
      <c r="GN15" s="224">
        <v>0</v>
      </c>
      <c r="GO15" s="224">
        <v>0</v>
      </c>
      <c r="GP15" s="224">
        <v>0</v>
      </c>
      <c r="GQ15" s="224">
        <v>0</v>
      </c>
      <c r="GR15" s="224">
        <v>0</v>
      </c>
      <c r="GS15" s="224">
        <v>0</v>
      </c>
      <c r="GT15" s="224">
        <v>0</v>
      </c>
      <c r="GU15" s="224">
        <v>0</v>
      </c>
      <c r="GV15" s="224">
        <v>0</v>
      </c>
      <c r="GW15" s="224">
        <v>0</v>
      </c>
      <c r="GX15" s="224">
        <v>0</v>
      </c>
      <c r="GY15" s="224">
        <v>0</v>
      </c>
      <c r="GZ15" s="224">
        <v>0</v>
      </c>
      <c r="HA15" s="224">
        <v>0</v>
      </c>
      <c r="HB15" s="224">
        <v>0</v>
      </c>
      <c r="HC15" s="224">
        <v>0</v>
      </c>
      <c r="HD15" s="224">
        <v>0</v>
      </c>
      <c r="HE15" s="224">
        <v>0</v>
      </c>
      <c r="HF15" s="224">
        <v>0</v>
      </c>
      <c r="HG15" s="224">
        <v>0</v>
      </c>
      <c r="HH15" s="224">
        <v>0</v>
      </c>
      <c r="HI15" s="224">
        <v>0</v>
      </c>
      <c r="HJ15" s="224">
        <v>0</v>
      </c>
      <c r="HK15" s="224">
        <v>0</v>
      </c>
      <c r="HL15" s="224">
        <v>0</v>
      </c>
      <c r="HM15" s="224">
        <v>0</v>
      </c>
      <c r="HN15" s="225">
        <v>0</v>
      </c>
      <c r="HO15" s="218">
        <v>0</v>
      </c>
      <c r="HP15" s="219">
        <v>0</v>
      </c>
      <c r="HQ15" s="219">
        <v>0</v>
      </c>
      <c r="HR15" s="220">
        <v>0</v>
      </c>
      <c r="HS15" s="221">
        <v>0</v>
      </c>
      <c r="HT15" s="222"/>
      <c r="HU15" s="233"/>
      <c r="HV15" s="234"/>
      <c r="HW15" s="235"/>
      <c r="HX15" s="234"/>
      <c r="HY15" s="235"/>
      <c r="HZ15" s="230"/>
      <c r="IA15" s="231"/>
      <c r="IB15" s="230"/>
      <c r="IC15" s="231"/>
    </row>
    <row r="16" spans="1:237" x14ac:dyDescent="0.3">
      <c r="A16" s="50">
        <v>44263</v>
      </c>
      <c r="B16" s="51" t="s">
        <v>290</v>
      </c>
      <c r="C16" s="70" t="s">
        <v>284</v>
      </c>
      <c r="D16" s="52" t="s">
        <v>284</v>
      </c>
      <c r="E16" s="53">
        <v>0</v>
      </c>
      <c r="F16" s="54"/>
      <c r="G16" s="53">
        <v>0</v>
      </c>
      <c r="H16" s="54"/>
      <c r="I16" s="53">
        <v>0</v>
      </c>
      <c r="J16" s="55"/>
      <c r="K16" s="56">
        <v>0</v>
      </c>
      <c r="L16" s="57">
        <v>0</v>
      </c>
      <c r="M16" s="58">
        <v>0</v>
      </c>
      <c r="N16" s="59">
        <v>0</v>
      </c>
      <c r="O16" s="60">
        <v>0</v>
      </c>
      <c r="P16" s="60">
        <v>0</v>
      </c>
      <c r="Q16" s="61">
        <v>0</v>
      </c>
      <c r="R16" s="58">
        <v>0</v>
      </c>
      <c r="S16" s="59">
        <v>0</v>
      </c>
      <c r="T16" s="61">
        <v>0</v>
      </c>
      <c r="U16" s="58">
        <v>0</v>
      </c>
      <c r="V16" s="62">
        <v>0</v>
      </c>
      <c r="W16" s="63">
        <v>0</v>
      </c>
      <c r="X16" s="63">
        <v>0</v>
      </c>
      <c r="Y16" s="63">
        <v>0</v>
      </c>
      <c r="Z16" s="63">
        <v>0</v>
      </c>
      <c r="AA16" s="61">
        <v>0</v>
      </c>
      <c r="AB16" s="62">
        <v>0</v>
      </c>
      <c r="AC16" s="64"/>
      <c r="AD16" s="44">
        <v>0</v>
      </c>
      <c r="AE16" s="45">
        <v>0</v>
      </c>
      <c r="AF16" s="45">
        <v>0</v>
      </c>
      <c r="AG16" s="46">
        <v>0</v>
      </c>
      <c r="AH16" s="46">
        <v>0</v>
      </c>
      <c r="AI16" s="44">
        <v>0</v>
      </c>
      <c r="AJ16" s="45">
        <v>0</v>
      </c>
      <c r="AK16" s="45">
        <v>0</v>
      </c>
      <c r="AL16" s="46">
        <v>0</v>
      </c>
      <c r="AM16" s="47">
        <v>0</v>
      </c>
      <c r="AN16" s="48"/>
      <c r="AO16" s="65">
        <v>0</v>
      </c>
      <c r="AP16" s="66">
        <v>0</v>
      </c>
      <c r="AQ16" s="66">
        <v>0</v>
      </c>
      <c r="AR16" s="66">
        <v>0</v>
      </c>
      <c r="AS16" s="66">
        <v>0</v>
      </c>
      <c r="AT16" s="66">
        <v>0</v>
      </c>
      <c r="AU16" s="66">
        <v>0</v>
      </c>
      <c r="AV16" s="66">
        <v>0</v>
      </c>
      <c r="AW16" s="66">
        <v>0</v>
      </c>
      <c r="AX16" s="66">
        <v>0</v>
      </c>
      <c r="AY16" s="66">
        <v>0</v>
      </c>
      <c r="AZ16" s="66">
        <v>0</v>
      </c>
      <c r="BA16" s="66">
        <v>0</v>
      </c>
      <c r="BB16" s="66">
        <v>0</v>
      </c>
      <c r="BC16" s="66">
        <v>0</v>
      </c>
      <c r="BD16" s="66">
        <v>0</v>
      </c>
      <c r="BE16" s="66"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0</v>
      </c>
      <c r="BK16" s="66">
        <v>0</v>
      </c>
      <c r="BL16" s="66">
        <v>0</v>
      </c>
      <c r="BM16" s="66">
        <v>0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  <c r="BS16" s="66">
        <v>0</v>
      </c>
      <c r="BT16" s="66">
        <v>0</v>
      </c>
      <c r="BU16" s="66">
        <v>0</v>
      </c>
      <c r="BV16" s="66">
        <v>0</v>
      </c>
      <c r="BW16" s="66">
        <v>0</v>
      </c>
      <c r="BX16" s="66">
        <v>0</v>
      </c>
      <c r="BY16" s="66">
        <v>0</v>
      </c>
      <c r="BZ16" s="66">
        <v>0</v>
      </c>
      <c r="CA16" s="66">
        <v>0</v>
      </c>
      <c r="CB16" s="66">
        <v>0</v>
      </c>
      <c r="CC16" s="67">
        <v>0</v>
      </c>
      <c r="CD16" s="44">
        <v>0</v>
      </c>
      <c r="CE16" s="45">
        <v>0</v>
      </c>
      <c r="CF16" s="45">
        <v>0</v>
      </c>
      <c r="CG16" s="46">
        <v>0</v>
      </c>
      <c r="CH16" s="47">
        <v>0</v>
      </c>
      <c r="CI16" s="49" t="b">
        <v>1</v>
      </c>
      <c r="CJ16" s="65">
        <v>0</v>
      </c>
      <c r="CK16" s="66">
        <v>0</v>
      </c>
      <c r="CL16" s="66">
        <v>0</v>
      </c>
      <c r="CM16" s="66">
        <v>0</v>
      </c>
      <c r="CN16" s="66">
        <v>0</v>
      </c>
      <c r="CO16" s="66">
        <v>0</v>
      </c>
      <c r="CP16" s="66">
        <v>0</v>
      </c>
      <c r="CQ16" s="66">
        <v>0</v>
      </c>
      <c r="CR16" s="66">
        <v>0</v>
      </c>
      <c r="CS16" s="66">
        <v>0</v>
      </c>
      <c r="CT16" s="66">
        <v>0</v>
      </c>
      <c r="CU16" s="66">
        <v>0</v>
      </c>
      <c r="CV16" s="66">
        <v>0</v>
      </c>
      <c r="CW16" s="66">
        <v>0</v>
      </c>
      <c r="CX16" s="66">
        <v>0</v>
      </c>
      <c r="CY16" s="66">
        <v>0</v>
      </c>
      <c r="CZ16" s="66">
        <v>0</v>
      </c>
      <c r="DA16" s="66">
        <v>0</v>
      </c>
      <c r="DB16" s="66">
        <v>0</v>
      </c>
      <c r="DC16" s="66">
        <v>0</v>
      </c>
      <c r="DD16" s="66">
        <v>0</v>
      </c>
      <c r="DE16" s="66">
        <v>0</v>
      </c>
      <c r="DF16" s="66">
        <v>0</v>
      </c>
      <c r="DG16" s="66">
        <v>0</v>
      </c>
      <c r="DH16" s="66">
        <v>0</v>
      </c>
      <c r="DI16" s="66">
        <v>0</v>
      </c>
      <c r="DJ16" s="66">
        <v>0</v>
      </c>
      <c r="DK16" s="66">
        <v>0</v>
      </c>
      <c r="DL16" s="66">
        <v>0</v>
      </c>
      <c r="DM16" s="66">
        <v>0</v>
      </c>
      <c r="DN16" s="66">
        <v>0</v>
      </c>
      <c r="DO16" s="66">
        <v>0</v>
      </c>
      <c r="DP16" s="66">
        <v>0</v>
      </c>
      <c r="DQ16" s="66">
        <v>0</v>
      </c>
      <c r="DR16" s="66">
        <v>0</v>
      </c>
      <c r="DS16" s="66">
        <v>0</v>
      </c>
      <c r="DT16" s="66">
        <v>0</v>
      </c>
      <c r="DU16" s="66">
        <v>0</v>
      </c>
      <c r="DV16" s="66">
        <v>0</v>
      </c>
      <c r="DW16" s="66">
        <v>0</v>
      </c>
      <c r="DX16" s="67">
        <v>0</v>
      </c>
      <c r="DY16" s="44">
        <v>0</v>
      </c>
      <c r="DZ16" s="45">
        <v>0</v>
      </c>
      <c r="EA16" s="45">
        <v>0</v>
      </c>
      <c r="EB16" s="46">
        <v>0</v>
      </c>
      <c r="EC16" s="47">
        <v>0</v>
      </c>
      <c r="ED16" s="49"/>
      <c r="EE16" s="65">
        <v>0</v>
      </c>
      <c r="EF16" s="66">
        <v>0</v>
      </c>
      <c r="EG16" s="66">
        <v>0</v>
      </c>
      <c r="EH16" s="66">
        <v>0</v>
      </c>
      <c r="EI16" s="66">
        <v>0</v>
      </c>
      <c r="EJ16" s="66">
        <v>0</v>
      </c>
      <c r="EK16" s="66">
        <v>0</v>
      </c>
      <c r="EL16" s="66">
        <v>0</v>
      </c>
      <c r="EM16" s="66">
        <v>0</v>
      </c>
      <c r="EN16" s="66">
        <v>0</v>
      </c>
      <c r="EO16" s="66">
        <v>0</v>
      </c>
      <c r="EP16" s="66">
        <v>0</v>
      </c>
      <c r="EQ16" s="66">
        <v>0</v>
      </c>
      <c r="ER16" s="66">
        <v>0</v>
      </c>
      <c r="ES16" s="66">
        <v>0</v>
      </c>
      <c r="ET16" s="66">
        <v>0</v>
      </c>
      <c r="EU16" s="66">
        <v>0</v>
      </c>
      <c r="EV16" s="66">
        <v>0</v>
      </c>
      <c r="EW16" s="66">
        <v>0</v>
      </c>
      <c r="EX16" s="66">
        <v>0</v>
      </c>
      <c r="EY16" s="66">
        <v>0</v>
      </c>
      <c r="EZ16" s="66">
        <v>0</v>
      </c>
      <c r="FA16" s="66">
        <v>0</v>
      </c>
      <c r="FB16" s="66">
        <v>0</v>
      </c>
      <c r="FC16" s="66">
        <v>0</v>
      </c>
      <c r="FD16" s="66">
        <v>0</v>
      </c>
      <c r="FE16" s="66">
        <v>0</v>
      </c>
      <c r="FF16" s="66">
        <v>0</v>
      </c>
      <c r="FG16" s="66">
        <v>0</v>
      </c>
      <c r="FH16" s="66">
        <v>0</v>
      </c>
      <c r="FI16" s="66">
        <v>0</v>
      </c>
      <c r="FJ16" s="66">
        <v>0</v>
      </c>
      <c r="FK16" s="66">
        <v>0</v>
      </c>
      <c r="FL16" s="66">
        <v>0</v>
      </c>
      <c r="FM16" s="66">
        <v>0</v>
      </c>
      <c r="FN16" s="66">
        <v>0</v>
      </c>
      <c r="FO16" s="66">
        <v>0</v>
      </c>
      <c r="FP16" s="66">
        <v>0</v>
      </c>
      <c r="FQ16" s="66">
        <v>0</v>
      </c>
      <c r="FR16" s="66">
        <v>0</v>
      </c>
      <c r="FS16" s="67">
        <v>0</v>
      </c>
      <c r="FT16" s="44">
        <v>0</v>
      </c>
      <c r="FU16" s="45">
        <v>0</v>
      </c>
      <c r="FV16" s="45">
        <v>0</v>
      </c>
      <c r="FW16" s="46">
        <v>0</v>
      </c>
      <c r="FX16" s="47">
        <v>0</v>
      </c>
      <c r="FY16" s="49" t="b">
        <v>1</v>
      </c>
      <c r="FZ16" s="65">
        <v>0</v>
      </c>
      <c r="GA16" s="66">
        <v>0</v>
      </c>
      <c r="GB16" s="66">
        <v>0</v>
      </c>
      <c r="GC16" s="66">
        <v>0</v>
      </c>
      <c r="GD16" s="66">
        <v>0</v>
      </c>
      <c r="GE16" s="66">
        <v>0</v>
      </c>
      <c r="GF16" s="66">
        <v>0</v>
      </c>
      <c r="GG16" s="66">
        <v>0</v>
      </c>
      <c r="GH16" s="66">
        <v>0</v>
      </c>
      <c r="GI16" s="66">
        <v>0</v>
      </c>
      <c r="GJ16" s="66">
        <v>0</v>
      </c>
      <c r="GK16" s="66">
        <v>0</v>
      </c>
      <c r="GL16" s="66">
        <v>0</v>
      </c>
      <c r="GM16" s="66">
        <v>0</v>
      </c>
      <c r="GN16" s="66">
        <v>0</v>
      </c>
      <c r="GO16" s="66">
        <v>0</v>
      </c>
      <c r="GP16" s="66">
        <v>0</v>
      </c>
      <c r="GQ16" s="66">
        <v>0</v>
      </c>
      <c r="GR16" s="66">
        <v>0</v>
      </c>
      <c r="GS16" s="66">
        <v>0</v>
      </c>
      <c r="GT16" s="66">
        <v>0</v>
      </c>
      <c r="GU16" s="66">
        <v>0</v>
      </c>
      <c r="GV16" s="66">
        <v>0</v>
      </c>
      <c r="GW16" s="66">
        <v>0</v>
      </c>
      <c r="GX16" s="66">
        <v>0</v>
      </c>
      <c r="GY16" s="66">
        <v>0</v>
      </c>
      <c r="GZ16" s="66">
        <v>0</v>
      </c>
      <c r="HA16" s="66">
        <v>0</v>
      </c>
      <c r="HB16" s="66">
        <v>0</v>
      </c>
      <c r="HC16" s="66">
        <v>0</v>
      </c>
      <c r="HD16" s="66">
        <v>0</v>
      </c>
      <c r="HE16" s="66">
        <v>0</v>
      </c>
      <c r="HF16" s="66">
        <v>0</v>
      </c>
      <c r="HG16" s="66">
        <v>0</v>
      </c>
      <c r="HH16" s="66">
        <v>0</v>
      </c>
      <c r="HI16" s="66">
        <v>0</v>
      </c>
      <c r="HJ16" s="66">
        <v>0</v>
      </c>
      <c r="HK16" s="66">
        <v>0</v>
      </c>
      <c r="HL16" s="66">
        <v>0</v>
      </c>
      <c r="HM16" s="66">
        <v>0</v>
      </c>
      <c r="HN16" s="67">
        <v>0</v>
      </c>
      <c r="HO16" s="44">
        <v>0</v>
      </c>
      <c r="HP16" s="45">
        <v>0</v>
      </c>
      <c r="HQ16" s="45">
        <v>0</v>
      </c>
      <c r="HR16" s="46">
        <v>0</v>
      </c>
      <c r="HS16" s="47">
        <v>0</v>
      </c>
      <c r="HT16" s="48"/>
      <c r="HU16" s="71"/>
      <c r="HV16" s="72"/>
      <c r="HW16" s="73"/>
      <c r="HX16" s="72"/>
      <c r="HY16" s="73"/>
      <c r="HZ16" s="68"/>
      <c r="IA16" s="69"/>
      <c r="IB16" s="68"/>
      <c r="IC16" s="69"/>
    </row>
    <row r="17" spans="1:237" x14ac:dyDescent="0.3">
      <c r="A17" s="50">
        <v>44263</v>
      </c>
      <c r="B17" s="51" t="s">
        <v>290</v>
      </c>
      <c r="C17" s="70">
        <v>0</v>
      </c>
      <c r="D17" s="52" t="s">
        <v>284</v>
      </c>
      <c r="E17" s="53">
        <v>0</v>
      </c>
      <c r="F17" s="54"/>
      <c r="G17" s="53">
        <v>0</v>
      </c>
      <c r="H17" s="54"/>
      <c r="I17" s="53">
        <v>0</v>
      </c>
      <c r="J17" s="55"/>
      <c r="K17" s="56">
        <v>0</v>
      </c>
      <c r="L17" s="57">
        <v>0</v>
      </c>
      <c r="M17" s="58">
        <v>0</v>
      </c>
      <c r="N17" s="59">
        <v>0</v>
      </c>
      <c r="O17" s="60">
        <v>0</v>
      </c>
      <c r="P17" s="60">
        <v>0</v>
      </c>
      <c r="Q17" s="61">
        <v>0</v>
      </c>
      <c r="R17" s="58">
        <v>0</v>
      </c>
      <c r="S17" s="59">
        <v>0</v>
      </c>
      <c r="T17" s="61">
        <v>0</v>
      </c>
      <c r="U17" s="58">
        <v>0</v>
      </c>
      <c r="V17" s="62">
        <v>0</v>
      </c>
      <c r="W17" s="63">
        <v>0</v>
      </c>
      <c r="X17" s="63">
        <v>0</v>
      </c>
      <c r="Y17" s="63">
        <v>0</v>
      </c>
      <c r="Z17" s="63">
        <v>0</v>
      </c>
      <c r="AA17" s="61">
        <v>0</v>
      </c>
      <c r="AB17" s="62">
        <v>0</v>
      </c>
      <c r="AC17" s="64"/>
      <c r="AD17" s="44">
        <v>0</v>
      </c>
      <c r="AE17" s="45">
        <v>0</v>
      </c>
      <c r="AF17" s="45">
        <v>0</v>
      </c>
      <c r="AG17" s="46">
        <v>0</v>
      </c>
      <c r="AH17" s="46">
        <v>0</v>
      </c>
      <c r="AI17" s="44">
        <v>0</v>
      </c>
      <c r="AJ17" s="45">
        <v>0</v>
      </c>
      <c r="AK17" s="45">
        <v>0</v>
      </c>
      <c r="AL17" s="46">
        <v>0</v>
      </c>
      <c r="AM17" s="47">
        <v>0</v>
      </c>
      <c r="AN17" s="48"/>
      <c r="AO17" s="65">
        <v>0</v>
      </c>
      <c r="AP17" s="66">
        <v>0</v>
      </c>
      <c r="AQ17" s="66">
        <v>0</v>
      </c>
      <c r="AR17" s="66">
        <v>0</v>
      </c>
      <c r="AS17" s="66">
        <v>0</v>
      </c>
      <c r="AT17" s="66">
        <v>0</v>
      </c>
      <c r="AU17" s="66">
        <v>0</v>
      </c>
      <c r="AV17" s="66">
        <v>0</v>
      </c>
      <c r="AW17" s="66">
        <v>0</v>
      </c>
      <c r="AX17" s="66">
        <v>0</v>
      </c>
      <c r="AY17" s="66">
        <v>0</v>
      </c>
      <c r="AZ17" s="66">
        <v>0</v>
      </c>
      <c r="BA17" s="66">
        <v>0</v>
      </c>
      <c r="BB17" s="66">
        <v>0</v>
      </c>
      <c r="BC17" s="66">
        <v>0</v>
      </c>
      <c r="BD17" s="66">
        <v>0</v>
      </c>
      <c r="BE17" s="66"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0</v>
      </c>
      <c r="BK17" s="66">
        <v>0</v>
      </c>
      <c r="BL17" s="66">
        <v>0</v>
      </c>
      <c r="BM17" s="66">
        <v>0</v>
      </c>
      <c r="BN17" s="66">
        <v>0</v>
      </c>
      <c r="BO17" s="66">
        <v>0</v>
      </c>
      <c r="BP17" s="66">
        <v>0</v>
      </c>
      <c r="BQ17" s="66">
        <v>0</v>
      </c>
      <c r="BR17" s="66">
        <v>0</v>
      </c>
      <c r="BS17" s="66">
        <v>0</v>
      </c>
      <c r="BT17" s="66">
        <v>0</v>
      </c>
      <c r="BU17" s="66">
        <v>0</v>
      </c>
      <c r="BV17" s="66">
        <v>0</v>
      </c>
      <c r="BW17" s="66">
        <v>0</v>
      </c>
      <c r="BX17" s="66">
        <v>0</v>
      </c>
      <c r="BY17" s="66">
        <v>0</v>
      </c>
      <c r="BZ17" s="66">
        <v>0</v>
      </c>
      <c r="CA17" s="66">
        <v>0</v>
      </c>
      <c r="CB17" s="66">
        <v>0</v>
      </c>
      <c r="CC17" s="67">
        <v>0</v>
      </c>
      <c r="CD17" s="44">
        <v>0</v>
      </c>
      <c r="CE17" s="45">
        <v>0</v>
      </c>
      <c r="CF17" s="45">
        <v>0</v>
      </c>
      <c r="CG17" s="46">
        <v>0</v>
      </c>
      <c r="CH17" s="47">
        <v>0</v>
      </c>
      <c r="CI17" s="49" t="b">
        <v>1</v>
      </c>
      <c r="CJ17" s="65">
        <v>0</v>
      </c>
      <c r="CK17" s="66">
        <v>0</v>
      </c>
      <c r="CL17" s="66">
        <v>0</v>
      </c>
      <c r="CM17" s="66">
        <v>0</v>
      </c>
      <c r="CN17" s="66">
        <v>0</v>
      </c>
      <c r="CO17" s="66">
        <v>0</v>
      </c>
      <c r="CP17" s="66">
        <v>0</v>
      </c>
      <c r="CQ17" s="66">
        <v>0</v>
      </c>
      <c r="CR17" s="66">
        <v>0</v>
      </c>
      <c r="CS17" s="66">
        <v>0</v>
      </c>
      <c r="CT17" s="66">
        <v>0</v>
      </c>
      <c r="CU17" s="66">
        <v>0</v>
      </c>
      <c r="CV17" s="66">
        <v>0</v>
      </c>
      <c r="CW17" s="66">
        <v>0</v>
      </c>
      <c r="CX17" s="66">
        <v>0</v>
      </c>
      <c r="CY17" s="66">
        <v>0</v>
      </c>
      <c r="CZ17" s="66">
        <v>0</v>
      </c>
      <c r="DA17" s="66">
        <v>0</v>
      </c>
      <c r="DB17" s="66">
        <v>0</v>
      </c>
      <c r="DC17" s="66">
        <v>0</v>
      </c>
      <c r="DD17" s="66">
        <v>0</v>
      </c>
      <c r="DE17" s="66">
        <v>0</v>
      </c>
      <c r="DF17" s="66">
        <v>0</v>
      </c>
      <c r="DG17" s="66">
        <v>0</v>
      </c>
      <c r="DH17" s="66">
        <v>0</v>
      </c>
      <c r="DI17" s="66">
        <v>0</v>
      </c>
      <c r="DJ17" s="66">
        <v>0</v>
      </c>
      <c r="DK17" s="66">
        <v>0</v>
      </c>
      <c r="DL17" s="66">
        <v>0</v>
      </c>
      <c r="DM17" s="66">
        <v>0</v>
      </c>
      <c r="DN17" s="66">
        <v>0</v>
      </c>
      <c r="DO17" s="66">
        <v>0</v>
      </c>
      <c r="DP17" s="66">
        <v>0</v>
      </c>
      <c r="DQ17" s="66">
        <v>0</v>
      </c>
      <c r="DR17" s="66">
        <v>0</v>
      </c>
      <c r="DS17" s="66">
        <v>0</v>
      </c>
      <c r="DT17" s="66">
        <v>0</v>
      </c>
      <c r="DU17" s="66">
        <v>0</v>
      </c>
      <c r="DV17" s="66">
        <v>0</v>
      </c>
      <c r="DW17" s="66">
        <v>0</v>
      </c>
      <c r="DX17" s="67">
        <v>0</v>
      </c>
      <c r="DY17" s="44">
        <v>0</v>
      </c>
      <c r="DZ17" s="45">
        <v>0</v>
      </c>
      <c r="EA17" s="45">
        <v>0</v>
      </c>
      <c r="EB17" s="46">
        <v>0</v>
      </c>
      <c r="EC17" s="47">
        <v>0</v>
      </c>
      <c r="ED17" s="49"/>
      <c r="EE17" s="65">
        <v>0</v>
      </c>
      <c r="EF17" s="66">
        <v>0</v>
      </c>
      <c r="EG17" s="66">
        <v>0</v>
      </c>
      <c r="EH17" s="66">
        <v>0</v>
      </c>
      <c r="EI17" s="66">
        <v>0</v>
      </c>
      <c r="EJ17" s="66">
        <v>0</v>
      </c>
      <c r="EK17" s="66">
        <v>0</v>
      </c>
      <c r="EL17" s="66">
        <v>0</v>
      </c>
      <c r="EM17" s="66">
        <v>0</v>
      </c>
      <c r="EN17" s="66">
        <v>0</v>
      </c>
      <c r="EO17" s="66">
        <v>0</v>
      </c>
      <c r="EP17" s="66">
        <v>0</v>
      </c>
      <c r="EQ17" s="66">
        <v>0</v>
      </c>
      <c r="ER17" s="66">
        <v>0</v>
      </c>
      <c r="ES17" s="66">
        <v>0</v>
      </c>
      <c r="ET17" s="66">
        <v>0</v>
      </c>
      <c r="EU17" s="66">
        <v>0</v>
      </c>
      <c r="EV17" s="66">
        <v>0</v>
      </c>
      <c r="EW17" s="66">
        <v>0</v>
      </c>
      <c r="EX17" s="66">
        <v>0</v>
      </c>
      <c r="EY17" s="66">
        <v>0</v>
      </c>
      <c r="EZ17" s="66">
        <v>0</v>
      </c>
      <c r="FA17" s="66">
        <v>0</v>
      </c>
      <c r="FB17" s="66">
        <v>0</v>
      </c>
      <c r="FC17" s="66">
        <v>0</v>
      </c>
      <c r="FD17" s="66">
        <v>0</v>
      </c>
      <c r="FE17" s="66">
        <v>0</v>
      </c>
      <c r="FF17" s="66">
        <v>0</v>
      </c>
      <c r="FG17" s="66">
        <v>0</v>
      </c>
      <c r="FH17" s="66">
        <v>0</v>
      </c>
      <c r="FI17" s="66">
        <v>0</v>
      </c>
      <c r="FJ17" s="66">
        <v>0</v>
      </c>
      <c r="FK17" s="66">
        <v>0</v>
      </c>
      <c r="FL17" s="66">
        <v>0</v>
      </c>
      <c r="FM17" s="66">
        <v>0</v>
      </c>
      <c r="FN17" s="66">
        <v>0</v>
      </c>
      <c r="FO17" s="66">
        <v>0</v>
      </c>
      <c r="FP17" s="66">
        <v>0</v>
      </c>
      <c r="FQ17" s="66">
        <v>0</v>
      </c>
      <c r="FR17" s="66">
        <v>0</v>
      </c>
      <c r="FS17" s="67">
        <v>0</v>
      </c>
      <c r="FT17" s="44">
        <v>0</v>
      </c>
      <c r="FU17" s="45">
        <v>0</v>
      </c>
      <c r="FV17" s="45">
        <v>0</v>
      </c>
      <c r="FW17" s="46">
        <v>0</v>
      </c>
      <c r="FX17" s="47">
        <v>0</v>
      </c>
      <c r="FY17" s="49" t="b">
        <v>1</v>
      </c>
      <c r="FZ17" s="65">
        <v>0</v>
      </c>
      <c r="GA17" s="66">
        <v>0</v>
      </c>
      <c r="GB17" s="66">
        <v>0</v>
      </c>
      <c r="GC17" s="66">
        <v>0</v>
      </c>
      <c r="GD17" s="66">
        <v>0</v>
      </c>
      <c r="GE17" s="66">
        <v>0</v>
      </c>
      <c r="GF17" s="66">
        <v>0</v>
      </c>
      <c r="GG17" s="66">
        <v>0</v>
      </c>
      <c r="GH17" s="66">
        <v>0</v>
      </c>
      <c r="GI17" s="66">
        <v>0</v>
      </c>
      <c r="GJ17" s="66">
        <v>0</v>
      </c>
      <c r="GK17" s="66">
        <v>0</v>
      </c>
      <c r="GL17" s="66">
        <v>0</v>
      </c>
      <c r="GM17" s="66">
        <v>0</v>
      </c>
      <c r="GN17" s="66">
        <v>0</v>
      </c>
      <c r="GO17" s="66">
        <v>0</v>
      </c>
      <c r="GP17" s="66">
        <v>0</v>
      </c>
      <c r="GQ17" s="66">
        <v>0</v>
      </c>
      <c r="GR17" s="66">
        <v>0</v>
      </c>
      <c r="GS17" s="66">
        <v>0</v>
      </c>
      <c r="GT17" s="66">
        <v>0</v>
      </c>
      <c r="GU17" s="66">
        <v>0</v>
      </c>
      <c r="GV17" s="66">
        <v>0</v>
      </c>
      <c r="GW17" s="66">
        <v>0</v>
      </c>
      <c r="GX17" s="66">
        <v>0</v>
      </c>
      <c r="GY17" s="66">
        <v>0</v>
      </c>
      <c r="GZ17" s="66">
        <v>0</v>
      </c>
      <c r="HA17" s="66">
        <v>0</v>
      </c>
      <c r="HB17" s="66">
        <v>0</v>
      </c>
      <c r="HC17" s="66">
        <v>0</v>
      </c>
      <c r="HD17" s="66">
        <v>0</v>
      </c>
      <c r="HE17" s="66">
        <v>0</v>
      </c>
      <c r="HF17" s="66">
        <v>0</v>
      </c>
      <c r="HG17" s="66">
        <v>0</v>
      </c>
      <c r="HH17" s="66">
        <v>0</v>
      </c>
      <c r="HI17" s="66">
        <v>0</v>
      </c>
      <c r="HJ17" s="66">
        <v>0</v>
      </c>
      <c r="HK17" s="66">
        <v>0</v>
      </c>
      <c r="HL17" s="66">
        <v>0</v>
      </c>
      <c r="HM17" s="66">
        <v>0</v>
      </c>
      <c r="HN17" s="67">
        <v>0</v>
      </c>
      <c r="HO17" s="44">
        <v>0</v>
      </c>
      <c r="HP17" s="45">
        <v>0</v>
      </c>
      <c r="HQ17" s="45">
        <v>0</v>
      </c>
      <c r="HR17" s="46">
        <v>0</v>
      </c>
      <c r="HS17" s="47">
        <v>0</v>
      </c>
      <c r="HT17" s="48"/>
      <c r="HU17" s="71"/>
      <c r="HV17" s="72"/>
      <c r="HW17" s="73"/>
      <c r="HX17" s="72"/>
      <c r="HY17" s="73"/>
      <c r="HZ17" s="68"/>
      <c r="IA17" s="69"/>
      <c r="IB17" s="68"/>
      <c r="IC17" s="69"/>
    </row>
    <row r="18" spans="1:237" x14ac:dyDescent="0.3">
      <c r="A18" s="50">
        <v>44263</v>
      </c>
      <c r="B18" s="51" t="s">
        <v>290</v>
      </c>
      <c r="C18" s="70">
        <v>0</v>
      </c>
      <c r="D18" s="52" t="s">
        <v>284</v>
      </c>
      <c r="E18" s="53">
        <v>0</v>
      </c>
      <c r="F18" s="54"/>
      <c r="G18" s="53">
        <v>0</v>
      </c>
      <c r="H18" s="54"/>
      <c r="I18" s="53">
        <v>0</v>
      </c>
      <c r="J18" s="55"/>
      <c r="K18" s="56">
        <v>0</v>
      </c>
      <c r="L18" s="57">
        <v>0</v>
      </c>
      <c r="M18" s="58">
        <v>0</v>
      </c>
      <c r="N18" s="59">
        <v>0</v>
      </c>
      <c r="O18" s="60">
        <v>0</v>
      </c>
      <c r="P18" s="60">
        <v>0</v>
      </c>
      <c r="Q18" s="61">
        <v>0</v>
      </c>
      <c r="R18" s="58">
        <v>0</v>
      </c>
      <c r="S18" s="59">
        <v>0</v>
      </c>
      <c r="T18" s="61">
        <v>0</v>
      </c>
      <c r="U18" s="58">
        <v>0</v>
      </c>
      <c r="V18" s="62">
        <v>0</v>
      </c>
      <c r="W18" s="63">
        <v>0</v>
      </c>
      <c r="X18" s="63">
        <v>0</v>
      </c>
      <c r="Y18" s="63">
        <v>0</v>
      </c>
      <c r="Z18" s="63">
        <v>0</v>
      </c>
      <c r="AA18" s="61">
        <v>0</v>
      </c>
      <c r="AB18" s="62">
        <v>0</v>
      </c>
      <c r="AC18" s="64"/>
      <c r="AD18" s="44">
        <v>0</v>
      </c>
      <c r="AE18" s="45">
        <v>0</v>
      </c>
      <c r="AF18" s="45">
        <v>0</v>
      </c>
      <c r="AG18" s="46">
        <v>0</v>
      </c>
      <c r="AH18" s="46">
        <v>0</v>
      </c>
      <c r="AI18" s="44">
        <v>0</v>
      </c>
      <c r="AJ18" s="45">
        <v>0</v>
      </c>
      <c r="AK18" s="45">
        <v>0</v>
      </c>
      <c r="AL18" s="46">
        <v>0</v>
      </c>
      <c r="AM18" s="47">
        <v>0</v>
      </c>
      <c r="AN18" s="48"/>
      <c r="AO18" s="65">
        <v>0</v>
      </c>
      <c r="AP18" s="66">
        <v>0</v>
      </c>
      <c r="AQ18" s="66">
        <v>0</v>
      </c>
      <c r="AR18" s="66">
        <v>0</v>
      </c>
      <c r="AS18" s="66">
        <v>0</v>
      </c>
      <c r="AT18" s="66">
        <v>0</v>
      </c>
      <c r="AU18" s="66">
        <v>0</v>
      </c>
      <c r="AV18" s="66">
        <v>0</v>
      </c>
      <c r="AW18" s="66">
        <v>0</v>
      </c>
      <c r="AX18" s="66">
        <v>0</v>
      </c>
      <c r="AY18" s="66">
        <v>0</v>
      </c>
      <c r="AZ18" s="66">
        <v>0</v>
      </c>
      <c r="BA18" s="66">
        <v>0</v>
      </c>
      <c r="BB18" s="66">
        <v>0</v>
      </c>
      <c r="BC18" s="66">
        <v>0</v>
      </c>
      <c r="BD18" s="66">
        <v>0</v>
      </c>
      <c r="BE18" s="66"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0</v>
      </c>
      <c r="BK18" s="66">
        <v>0</v>
      </c>
      <c r="BL18" s="66">
        <v>0</v>
      </c>
      <c r="BM18" s="66">
        <v>0</v>
      </c>
      <c r="BN18" s="66">
        <v>0</v>
      </c>
      <c r="BO18" s="66">
        <v>0</v>
      </c>
      <c r="BP18" s="66">
        <v>0</v>
      </c>
      <c r="BQ18" s="66">
        <v>0</v>
      </c>
      <c r="BR18" s="66">
        <v>0</v>
      </c>
      <c r="BS18" s="66">
        <v>0</v>
      </c>
      <c r="BT18" s="66">
        <v>0</v>
      </c>
      <c r="BU18" s="66">
        <v>0</v>
      </c>
      <c r="BV18" s="66">
        <v>0</v>
      </c>
      <c r="BW18" s="66">
        <v>0</v>
      </c>
      <c r="BX18" s="66">
        <v>0</v>
      </c>
      <c r="BY18" s="66">
        <v>0</v>
      </c>
      <c r="BZ18" s="66">
        <v>0</v>
      </c>
      <c r="CA18" s="66">
        <v>0</v>
      </c>
      <c r="CB18" s="66">
        <v>0</v>
      </c>
      <c r="CC18" s="67">
        <v>0</v>
      </c>
      <c r="CD18" s="44">
        <v>0</v>
      </c>
      <c r="CE18" s="45">
        <v>0</v>
      </c>
      <c r="CF18" s="45">
        <v>0</v>
      </c>
      <c r="CG18" s="46">
        <v>0</v>
      </c>
      <c r="CH18" s="47">
        <v>0</v>
      </c>
      <c r="CI18" s="49" t="b">
        <v>1</v>
      </c>
      <c r="CJ18" s="65">
        <v>0</v>
      </c>
      <c r="CK18" s="66">
        <v>0</v>
      </c>
      <c r="CL18" s="66">
        <v>0</v>
      </c>
      <c r="CM18" s="66">
        <v>0</v>
      </c>
      <c r="CN18" s="66">
        <v>0</v>
      </c>
      <c r="CO18" s="66">
        <v>0</v>
      </c>
      <c r="CP18" s="66">
        <v>0</v>
      </c>
      <c r="CQ18" s="66">
        <v>0</v>
      </c>
      <c r="CR18" s="66">
        <v>0</v>
      </c>
      <c r="CS18" s="66">
        <v>0</v>
      </c>
      <c r="CT18" s="66">
        <v>0</v>
      </c>
      <c r="CU18" s="66">
        <v>0</v>
      </c>
      <c r="CV18" s="66">
        <v>0</v>
      </c>
      <c r="CW18" s="66">
        <v>0</v>
      </c>
      <c r="CX18" s="66">
        <v>0</v>
      </c>
      <c r="CY18" s="66">
        <v>0</v>
      </c>
      <c r="CZ18" s="66">
        <v>0</v>
      </c>
      <c r="DA18" s="66">
        <v>0</v>
      </c>
      <c r="DB18" s="66">
        <v>0</v>
      </c>
      <c r="DC18" s="66">
        <v>0</v>
      </c>
      <c r="DD18" s="66">
        <v>0</v>
      </c>
      <c r="DE18" s="66">
        <v>0</v>
      </c>
      <c r="DF18" s="66">
        <v>0</v>
      </c>
      <c r="DG18" s="66">
        <v>0</v>
      </c>
      <c r="DH18" s="66">
        <v>0</v>
      </c>
      <c r="DI18" s="66">
        <v>0</v>
      </c>
      <c r="DJ18" s="66">
        <v>0</v>
      </c>
      <c r="DK18" s="66">
        <v>0</v>
      </c>
      <c r="DL18" s="66">
        <v>0</v>
      </c>
      <c r="DM18" s="66">
        <v>0</v>
      </c>
      <c r="DN18" s="66">
        <v>0</v>
      </c>
      <c r="DO18" s="66">
        <v>0</v>
      </c>
      <c r="DP18" s="66">
        <v>0</v>
      </c>
      <c r="DQ18" s="66">
        <v>0</v>
      </c>
      <c r="DR18" s="66">
        <v>0</v>
      </c>
      <c r="DS18" s="66">
        <v>0</v>
      </c>
      <c r="DT18" s="66">
        <v>0</v>
      </c>
      <c r="DU18" s="66">
        <v>0</v>
      </c>
      <c r="DV18" s="66">
        <v>0</v>
      </c>
      <c r="DW18" s="66">
        <v>0</v>
      </c>
      <c r="DX18" s="67">
        <v>0</v>
      </c>
      <c r="DY18" s="44">
        <v>0</v>
      </c>
      <c r="DZ18" s="45">
        <v>0</v>
      </c>
      <c r="EA18" s="45">
        <v>0</v>
      </c>
      <c r="EB18" s="46">
        <v>0</v>
      </c>
      <c r="EC18" s="47">
        <v>0</v>
      </c>
      <c r="ED18" s="49"/>
      <c r="EE18" s="65">
        <v>0</v>
      </c>
      <c r="EF18" s="66">
        <v>0</v>
      </c>
      <c r="EG18" s="66">
        <v>0</v>
      </c>
      <c r="EH18" s="66">
        <v>0</v>
      </c>
      <c r="EI18" s="66">
        <v>0</v>
      </c>
      <c r="EJ18" s="66">
        <v>0</v>
      </c>
      <c r="EK18" s="66">
        <v>0</v>
      </c>
      <c r="EL18" s="66">
        <v>0</v>
      </c>
      <c r="EM18" s="66">
        <v>0</v>
      </c>
      <c r="EN18" s="66">
        <v>0</v>
      </c>
      <c r="EO18" s="66">
        <v>0</v>
      </c>
      <c r="EP18" s="66">
        <v>0</v>
      </c>
      <c r="EQ18" s="66">
        <v>0</v>
      </c>
      <c r="ER18" s="66">
        <v>0</v>
      </c>
      <c r="ES18" s="66">
        <v>0</v>
      </c>
      <c r="ET18" s="66">
        <v>0</v>
      </c>
      <c r="EU18" s="66">
        <v>0</v>
      </c>
      <c r="EV18" s="66">
        <v>0</v>
      </c>
      <c r="EW18" s="66">
        <v>0</v>
      </c>
      <c r="EX18" s="66">
        <v>0</v>
      </c>
      <c r="EY18" s="66">
        <v>0</v>
      </c>
      <c r="EZ18" s="66">
        <v>0</v>
      </c>
      <c r="FA18" s="66">
        <v>0</v>
      </c>
      <c r="FB18" s="66">
        <v>0</v>
      </c>
      <c r="FC18" s="66">
        <v>0</v>
      </c>
      <c r="FD18" s="66">
        <v>0</v>
      </c>
      <c r="FE18" s="66">
        <v>0</v>
      </c>
      <c r="FF18" s="66">
        <v>0</v>
      </c>
      <c r="FG18" s="66">
        <v>0</v>
      </c>
      <c r="FH18" s="66">
        <v>0</v>
      </c>
      <c r="FI18" s="66">
        <v>0</v>
      </c>
      <c r="FJ18" s="66">
        <v>0</v>
      </c>
      <c r="FK18" s="66">
        <v>0</v>
      </c>
      <c r="FL18" s="66">
        <v>0</v>
      </c>
      <c r="FM18" s="66">
        <v>0</v>
      </c>
      <c r="FN18" s="66">
        <v>0</v>
      </c>
      <c r="FO18" s="66">
        <v>0</v>
      </c>
      <c r="FP18" s="66">
        <v>0</v>
      </c>
      <c r="FQ18" s="66">
        <v>0</v>
      </c>
      <c r="FR18" s="66">
        <v>0</v>
      </c>
      <c r="FS18" s="67">
        <v>0</v>
      </c>
      <c r="FT18" s="44">
        <v>0</v>
      </c>
      <c r="FU18" s="45">
        <v>0</v>
      </c>
      <c r="FV18" s="45">
        <v>0</v>
      </c>
      <c r="FW18" s="46">
        <v>0</v>
      </c>
      <c r="FX18" s="47">
        <v>0</v>
      </c>
      <c r="FY18" s="49" t="b">
        <v>1</v>
      </c>
      <c r="FZ18" s="65">
        <v>0</v>
      </c>
      <c r="GA18" s="66">
        <v>0</v>
      </c>
      <c r="GB18" s="66">
        <v>0</v>
      </c>
      <c r="GC18" s="66">
        <v>0</v>
      </c>
      <c r="GD18" s="66">
        <v>0</v>
      </c>
      <c r="GE18" s="66">
        <v>0</v>
      </c>
      <c r="GF18" s="66">
        <v>0</v>
      </c>
      <c r="GG18" s="66">
        <v>0</v>
      </c>
      <c r="GH18" s="66">
        <v>0</v>
      </c>
      <c r="GI18" s="66">
        <v>0</v>
      </c>
      <c r="GJ18" s="66">
        <v>0</v>
      </c>
      <c r="GK18" s="66">
        <v>0</v>
      </c>
      <c r="GL18" s="66">
        <v>0</v>
      </c>
      <c r="GM18" s="66">
        <v>0</v>
      </c>
      <c r="GN18" s="66">
        <v>0</v>
      </c>
      <c r="GO18" s="66">
        <v>0</v>
      </c>
      <c r="GP18" s="66">
        <v>0</v>
      </c>
      <c r="GQ18" s="66">
        <v>0</v>
      </c>
      <c r="GR18" s="66">
        <v>0</v>
      </c>
      <c r="GS18" s="66">
        <v>0</v>
      </c>
      <c r="GT18" s="66">
        <v>0</v>
      </c>
      <c r="GU18" s="66">
        <v>0</v>
      </c>
      <c r="GV18" s="66">
        <v>0</v>
      </c>
      <c r="GW18" s="66">
        <v>0</v>
      </c>
      <c r="GX18" s="66">
        <v>0</v>
      </c>
      <c r="GY18" s="66">
        <v>0</v>
      </c>
      <c r="GZ18" s="66">
        <v>0</v>
      </c>
      <c r="HA18" s="66">
        <v>0</v>
      </c>
      <c r="HB18" s="66">
        <v>0</v>
      </c>
      <c r="HC18" s="66">
        <v>0</v>
      </c>
      <c r="HD18" s="66">
        <v>0</v>
      </c>
      <c r="HE18" s="66">
        <v>0</v>
      </c>
      <c r="HF18" s="66">
        <v>0</v>
      </c>
      <c r="HG18" s="66">
        <v>0</v>
      </c>
      <c r="HH18" s="66">
        <v>0</v>
      </c>
      <c r="HI18" s="66">
        <v>0</v>
      </c>
      <c r="HJ18" s="66">
        <v>0</v>
      </c>
      <c r="HK18" s="66">
        <v>0</v>
      </c>
      <c r="HL18" s="66">
        <v>0</v>
      </c>
      <c r="HM18" s="66">
        <v>0</v>
      </c>
      <c r="HN18" s="67">
        <v>0</v>
      </c>
      <c r="HO18" s="44">
        <v>0</v>
      </c>
      <c r="HP18" s="45">
        <v>0</v>
      </c>
      <c r="HQ18" s="45">
        <v>0</v>
      </c>
      <c r="HR18" s="46">
        <v>0</v>
      </c>
      <c r="HS18" s="47">
        <v>0</v>
      </c>
      <c r="HT18" s="48"/>
      <c r="HU18" s="71"/>
      <c r="HV18" s="72"/>
      <c r="HW18" s="73"/>
      <c r="HX18" s="72"/>
      <c r="HY18" s="73"/>
      <c r="HZ18" s="68"/>
      <c r="IA18" s="69"/>
      <c r="IB18" s="68"/>
      <c r="IC18" s="69"/>
    </row>
    <row r="19" spans="1:237" ht="15" thickBot="1" x14ac:dyDescent="0.35">
      <c r="A19" s="74">
        <v>44263</v>
      </c>
      <c r="B19" s="75" t="s">
        <v>290</v>
      </c>
      <c r="C19" s="76">
        <v>0</v>
      </c>
      <c r="D19" s="77" t="s">
        <v>284</v>
      </c>
      <c r="E19" s="78">
        <v>0</v>
      </c>
      <c r="F19" s="79"/>
      <c r="G19" s="78">
        <v>0</v>
      </c>
      <c r="H19" s="79"/>
      <c r="I19" s="78">
        <v>0</v>
      </c>
      <c r="J19" s="80"/>
      <c r="K19" s="81">
        <v>0</v>
      </c>
      <c r="L19" s="82">
        <v>0</v>
      </c>
      <c r="M19" s="83">
        <v>0</v>
      </c>
      <c r="N19" s="84">
        <v>0</v>
      </c>
      <c r="O19" s="85">
        <v>0</v>
      </c>
      <c r="P19" s="85">
        <v>0</v>
      </c>
      <c r="Q19" s="86">
        <v>0</v>
      </c>
      <c r="R19" s="83">
        <v>0</v>
      </c>
      <c r="S19" s="84">
        <v>0</v>
      </c>
      <c r="T19" s="86">
        <v>0</v>
      </c>
      <c r="U19" s="83">
        <v>0</v>
      </c>
      <c r="V19" s="87">
        <v>0</v>
      </c>
      <c r="W19" s="88">
        <v>0</v>
      </c>
      <c r="X19" s="88">
        <v>0</v>
      </c>
      <c r="Y19" s="88">
        <v>0</v>
      </c>
      <c r="Z19" s="88">
        <v>0</v>
      </c>
      <c r="AA19" s="86">
        <v>0</v>
      </c>
      <c r="AB19" s="87">
        <v>0</v>
      </c>
      <c r="AC19" s="89"/>
      <c r="AD19" s="44">
        <v>0</v>
      </c>
      <c r="AE19" s="45">
        <v>0</v>
      </c>
      <c r="AF19" s="45">
        <v>0</v>
      </c>
      <c r="AG19" s="46">
        <v>0</v>
      </c>
      <c r="AH19" s="46">
        <v>0</v>
      </c>
      <c r="AI19" s="44">
        <v>0</v>
      </c>
      <c r="AJ19" s="45">
        <v>0</v>
      </c>
      <c r="AK19" s="45">
        <v>0</v>
      </c>
      <c r="AL19" s="46">
        <v>0</v>
      </c>
      <c r="AM19" s="47">
        <v>0</v>
      </c>
      <c r="AN19" s="48"/>
      <c r="AO19" s="90">
        <v>0</v>
      </c>
      <c r="AP19" s="91">
        <v>0</v>
      </c>
      <c r="AQ19" s="91">
        <v>0</v>
      </c>
      <c r="AR19" s="91">
        <v>0</v>
      </c>
      <c r="AS19" s="91">
        <v>0</v>
      </c>
      <c r="AT19" s="91">
        <v>0</v>
      </c>
      <c r="AU19" s="91">
        <v>0</v>
      </c>
      <c r="AV19" s="91">
        <v>0</v>
      </c>
      <c r="AW19" s="91">
        <v>0</v>
      </c>
      <c r="AX19" s="91">
        <v>0</v>
      </c>
      <c r="AY19" s="91">
        <v>0</v>
      </c>
      <c r="AZ19" s="91">
        <v>0</v>
      </c>
      <c r="BA19" s="91">
        <v>0</v>
      </c>
      <c r="BB19" s="91">
        <v>0</v>
      </c>
      <c r="BC19" s="91">
        <v>0</v>
      </c>
      <c r="BD19" s="91">
        <v>0</v>
      </c>
      <c r="BE19" s="91">
        <v>0</v>
      </c>
      <c r="BF19" s="91">
        <v>0</v>
      </c>
      <c r="BG19" s="91">
        <v>0</v>
      </c>
      <c r="BH19" s="91">
        <v>0</v>
      </c>
      <c r="BI19" s="91">
        <v>0</v>
      </c>
      <c r="BJ19" s="91">
        <v>0</v>
      </c>
      <c r="BK19" s="91">
        <v>0</v>
      </c>
      <c r="BL19" s="91">
        <v>0</v>
      </c>
      <c r="BM19" s="91">
        <v>0</v>
      </c>
      <c r="BN19" s="91">
        <v>0</v>
      </c>
      <c r="BO19" s="91">
        <v>0</v>
      </c>
      <c r="BP19" s="91">
        <v>0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0</v>
      </c>
      <c r="BW19" s="91">
        <v>0</v>
      </c>
      <c r="BX19" s="91">
        <v>0</v>
      </c>
      <c r="BY19" s="91">
        <v>0</v>
      </c>
      <c r="BZ19" s="91">
        <v>0</v>
      </c>
      <c r="CA19" s="91">
        <v>0</v>
      </c>
      <c r="CB19" s="91">
        <v>0</v>
      </c>
      <c r="CC19" s="92">
        <v>0</v>
      </c>
      <c r="CD19" s="44">
        <v>0</v>
      </c>
      <c r="CE19" s="45">
        <v>0</v>
      </c>
      <c r="CF19" s="45">
        <v>0</v>
      </c>
      <c r="CG19" s="46">
        <v>0</v>
      </c>
      <c r="CH19" s="47">
        <v>0</v>
      </c>
      <c r="CI19" s="49" t="b">
        <v>1</v>
      </c>
      <c r="CJ19" s="90">
        <v>0</v>
      </c>
      <c r="CK19" s="91">
        <v>0</v>
      </c>
      <c r="CL19" s="91">
        <v>0</v>
      </c>
      <c r="CM19" s="91">
        <v>0</v>
      </c>
      <c r="CN19" s="91">
        <v>0</v>
      </c>
      <c r="CO19" s="91">
        <v>0</v>
      </c>
      <c r="CP19" s="91">
        <v>0</v>
      </c>
      <c r="CQ19" s="91">
        <v>0</v>
      </c>
      <c r="CR19" s="91">
        <v>0</v>
      </c>
      <c r="CS19" s="91">
        <v>0</v>
      </c>
      <c r="CT19" s="91">
        <v>0</v>
      </c>
      <c r="CU19" s="91">
        <v>0</v>
      </c>
      <c r="CV19" s="91">
        <v>0</v>
      </c>
      <c r="CW19" s="91">
        <v>0</v>
      </c>
      <c r="CX19" s="91">
        <v>0</v>
      </c>
      <c r="CY19" s="91">
        <v>0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1">
        <v>0</v>
      </c>
      <c r="DF19" s="91">
        <v>0</v>
      </c>
      <c r="DG19" s="91">
        <v>0</v>
      </c>
      <c r="DH19" s="91">
        <v>0</v>
      </c>
      <c r="DI19" s="91">
        <v>0</v>
      </c>
      <c r="DJ19" s="91">
        <v>0</v>
      </c>
      <c r="DK19" s="91">
        <v>0</v>
      </c>
      <c r="DL19" s="91">
        <v>0</v>
      </c>
      <c r="DM19" s="91">
        <v>0</v>
      </c>
      <c r="DN19" s="91">
        <v>0</v>
      </c>
      <c r="DO19" s="91">
        <v>0</v>
      </c>
      <c r="DP19" s="91">
        <v>0</v>
      </c>
      <c r="DQ19" s="91">
        <v>0</v>
      </c>
      <c r="DR19" s="91">
        <v>0</v>
      </c>
      <c r="DS19" s="91">
        <v>0</v>
      </c>
      <c r="DT19" s="91">
        <v>0</v>
      </c>
      <c r="DU19" s="91">
        <v>0</v>
      </c>
      <c r="DV19" s="91">
        <v>0</v>
      </c>
      <c r="DW19" s="91">
        <v>0</v>
      </c>
      <c r="DX19" s="92">
        <v>0</v>
      </c>
      <c r="DY19" s="44">
        <v>0</v>
      </c>
      <c r="DZ19" s="45">
        <v>0</v>
      </c>
      <c r="EA19" s="45">
        <v>0</v>
      </c>
      <c r="EB19" s="46">
        <v>0</v>
      </c>
      <c r="EC19" s="47">
        <v>0</v>
      </c>
      <c r="ED19" s="49"/>
      <c r="EE19" s="90">
        <v>0</v>
      </c>
      <c r="EF19" s="91">
        <v>0</v>
      </c>
      <c r="EG19" s="91">
        <v>0</v>
      </c>
      <c r="EH19" s="91">
        <v>0</v>
      </c>
      <c r="EI19" s="91">
        <v>0</v>
      </c>
      <c r="EJ19" s="91">
        <v>0</v>
      </c>
      <c r="EK19" s="91">
        <v>0</v>
      </c>
      <c r="EL19" s="91">
        <v>0</v>
      </c>
      <c r="EM19" s="91">
        <v>0</v>
      </c>
      <c r="EN19" s="91">
        <v>0</v>
      </c>
      <c r="EO19" s="91">
        <v>0</v>
      </c>
      <c r="EP19" s="91">
        <v>0</v>
      </c>
      <c r="EQ19" s="91">
        <v>0</v>
      </c>
      <c r="ER19" s="91">
        <v>0</v>
      </c>
      <c r="ES19" s="91">
        <v>0</v>
      </c>
      <c r="ET19" s="91">
        <v>0</v>
      </c>
      <c r="EU19" s="91">
        <v>0</v>
      </c>
      <c r="EV19" s="91">
        <v>0</v>
      </c>
      <c r="EW19" s="91">
        <v>0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</v>
      </c>
      <c r="FD19" s="91">
        <v>0</v>
      </c>
      <c r="FE19" s="91">
        <v>0</v>
      </c>
      <c r="FF19" s="91">
        <v>0</v>
      </c>
      <c r="FG19" s="91">
        <v>0</v>
      </c>
      <c r="FH19" s="91">
        <v>0</v>
      </c>
      <c r="FI19" s="91">
        <v>0</v>
      </c>
      <c r="FJ19" s="91">
        <v>0</v>
      </c>
      <c r="FK19" s="91">
        <v>0</v>
      </c>
      <c r="FL19" s="91">
        <v>0</v>
      </c>
      <c r="FM19" s="91">
        <v>0</v>
      </c>
      <c r="FN19" s="91">
        <v>0</v>
      </c>
      <c r="FO19" s="91">
        <v>0</v>
      </c>
      <c r="FP19" s="91">
        <v>0</v>
      </c>
      <c r="FQ19" s="91">
        <v>0</v>
      </c>
      <c r="FR19" s="91">
        <v>0</v>
      </c>
      <c r="FS19" s="92">
        <v>0</v>
      </c>
      <c r="FT19" s="44">
        <v>0</v>
      </c>
      <c r="FU19" s="45">
        <v>0</v>
      </c>
      <c r="FV19" s="45">
        <v>0</v>
      </c>
      <c r="FW19" s="46">
        <v>0</v>
      </c>
      <c r="FX19" s="47">
        <v>0</v>
      </c>
      <c r="FY19" s="49" t="b">
        <v>1</v>
      </c>
      <c r="FZ19" s="90">
        <v>0</v>
      </c>
      <c r="GA19" s="91">
        <v>0</v>
      </c>
      <c r="GB19" s="91">
        <v>0</v>
      </c>
      <c r="GC19" s="91">
        <v>0</v>
      </c>
      <c r="GD19" s="91">
        <v>0</v>
      </c>
      <c r="GE19" s="91">
        <v>0</v>
      </c>
      <c r="GF19" s="91">
        <v>0</v>
      </c>
      <c r="GG19" s="91">
        <v>0</v>
      </c>
      <c r="GH19" s="91">
        <v>0</v>
      </c>
      <c r="GI19" s="91">
        <v>0</v>
      </c>
      <c r="GJ19" s="91">
        <v>0</v>
      </c>
      <c r="GK19" s="91">
        <v>0</v>
      </c>
      <c r="GL19" s="91">
        <v>0</v>
      </c>
      <c r="GM19" s="91">
        <v>0</v>
      </c>
      <c r="GN19" s="91">
        <v>0</v>
      </c>
      <c r="GO19" s="91">
        <v>0</v>
      </c>
      <c r="GP19" s="91">
        <v>0</v>
      </c>
      <c r="GQ19" s="91">
        <v>0</v>
      </c>
      <c r="GR19" s="91">
        <v>0</v>
      </c>
      <c r="GS19" s="91">
        <v>0</v>
      </c>
      <c r="GT19" s="91">
        <v>0</v>
      </c>
      <c r="GU19" s="91">
        <v>0</v>
      </c>
      <c r="GV19" s="91">
        <v>0</v>
      </c>
      <c r="GW19" s="91">
        <v>0</v>
      </c>
      <c r="GX19" s="91">
        <v>0</v>
      </c>
      <c r="GY19" s="91">
        <v>0</v>
      </c>
      <c r="GZ19" s="91">
        <v>0</v>
      </c>
      <c r="HA19" s="91">
        <v>0</v>
      </c>
      <c r="HB19" s="91">
        <v>0</v>
      </c>
      <c r="HC19" s="91">
        <v>0</v>
      </c>
      <c r="HD19" s="91">
        <v>0</v>
      </c>
      <c r="HE19" s="91">
        <v>0</v>
      </c>
      <c r="HF19" s="91">
        <v>0</v>
      </c>
      <c r="HG19" s="91">
        <v>0</v>
      </c>
      <c r="HH19" s="91">
        <v>0</v>
      </c>
      <c r="HI19" s="91">
        <v>0</v>
      </c>
      <c r="HJ19" s="91">
        <v>0</v>
      </c>
      <c r="HK19" s="91">
        <v>0</v>
      </c>
      <c r="HL19" s="91">
        <v>0</v>
      </c>
      <c r="HM19" s="91">
        <v>0</v>
      </c>
      <c r="HN19" s="92">
        <v>0</v>
      </c>
      <c r="HO19" s="44">
        <v>0</v>
      </c>
      <c r="HP19" s="45">
        <v>0</v>
      </c>
      <c r="HQ19" s="45">
        <v>0</v>
      </c>
      <c r="HR19" s="46">
        <v>0</v>
      </c>
      <c r="HS19" s="47">
        <v>0</v>
      </c>
      <c r="HT19" s="48"/>
      <c r="HU19" s="93"/>
      <c r="HV19" s="94"/>
      <c r="HW19" s="95"/>
      <c r="HX19" s="94"/>
      <c r="HY19" s="95"/>
      <c r="HZ19" s="96"/>
      <c r="IA19" s="97"/>
      <c r="IB19" s="96"/>
      <c r="IC19" s="97"/>
    </row>
  </sheetData>
  <mergeCells count="3">
    <mergeCell ref="E3:F3"/>
    <mergeCell ref="G3:H3"/>
    <mergeCell ref="AB3:AC3"/>
  </mergeCells>
  <conditionalFormatting sqref="C4:C19">
    <cfRule type="containsText" dxfId="0" priority="1" operator="containsText" text="ВЫХОДНОЙ">
      <formula>NOT(ISERROR(SEARCH("ВЫХОДНОЙ",C4)))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D549-70EC-4B17-B734-7E3F80BC1253}">
  <dimension ref="A1:F10"/>
  <sheetViews>
    <sheetView workbookViewId="0">
      <selection activeCell="D2" sqref="D2:D5"/>
    </sheetView>
  </sheetViews>
  <sheetFormatPr defaultRowHeight="14.4" x14ac:dyDescent="0.3"/>
  <cols>
    <col min="2" max="2" width="7.21875" customWidth="1"/>
    <col min="4" max="4" width="10.21875" bestFit="1" customWidth="1"/>
    <col min="5" max="5" width="10.5546875" bestFit="1" customWidth="1"/>
    <col min="6" max="6" width="10.21875" bestFit="1" customWidth="1"/>
    <col min="7" max="7" width="6.33203125" customWidth="1"/>
  </cols>
  <sheetData>
    <row r="1" spans="1:6" x14ac:dyDescent="0.3">
      <c r="A1" t="s">
        <v>370</v>
      </c>
      <c r="B1" t="s">
        <v>371</v>
      </c>
      <c r="C1" t="s">
        <v>5</v>
      </c>
      <c r="D1" t="s">
        <v>372</v>
      </c>
      <c r="E1" t="s">
        <v>373</v>
      </c>
      <c r="F1" t="s">
        <v>374</v>
      </c>
    </row>
    <row r="2" spans="1:6" x14ac:dyDescent="0.3">
      <c r="A2">
        <v>0.1</v>
      </c>
      <c r="B2">
        <v>1</v>
      </c>
      <c r="C2" t="str">
        <f>A2&amp;"-"&amp;B2</f>
        <v>0,1-1</v>
      </c>
      <c r="D2" s="236">
        <f>E2+F2</f>
        <v>566.68375880411395</v>
      </c>
      <c r="E2" s="236">
        <f>SUM('исход убой'!AO4:AX15)*1000</f>
        <v>295.81726465913925</v>
      </c>
      <c r="F2" s="236">
        <f>SUM('исход убой'!CJ4:CS15)*1000</f>
        <v>270.86649414497464</v>
      </c>
    </row>
    <row r="3" spans="1:6" x14ac:dyDescent="0.3">
      <c r="A3">
        <v>1</v>
      </c>
      <c r="B3">
        <v>1.1000000000000001</v>
      </c>
      <c r="C3" t="str">
        <f t="shared" ref="C3:C10" si="0">A3&amp;"-"&amp;B3</f>
        <v>1-1,1</v>
      </c>
      <c r="D3" s="236">
        <f t="shared" ref="D3:D10" si="1">E3+F3</f>
        <v>1051.0631850897157</v>
      </c>
      <c r="E3" s="236">
        <f>SUM('исход убой'!AY4:AZ15)*1000</f>
        <v>643.63816956241362</v>
      </c>
      <c r="F3" s="236">
        <f>SUM('исход убой'!CT4:CU15)*1000</f>
        <v>407.42501552730215</v>
      </c>
    </row>
    <row r="4" spans="1:6" x14ac:dyDescent="0.3">
      <c r="A4">
        <f>B3</f>
        <v>1.1000000000000001</v>
      </c>
      <c r="B4">
        <f>A4+0.1</f>
        <v>1.2000000000000002</v>
      </c>
      <c r="C4" t="str">
        <f t="shared" si="0"/>
        <v>1,1-1,2</v>
      </c>
      <c r="D4" s="236">
        <f t="shared" si="1"/>
        <v>2140.2201296449939</v>
      </c>
      <c r="E4" s="236">
        <f>SUM('исход убой'!BA4:BB15)*1000</f>
        <v>1369.7408829727963</v>
      </c>
      <c r="F4" s="236">
        <f>SUM('исход убой'!CV4:CW15)*1000</f>
        <v>770.47924667219786</v>
      </c>
    </row>
    <row r="5" spans="1:6" x14ac:dyDescent="0.3">
      <c r="A5">
        <f t="shared" ref="A5:A9" si="2">B4</f>
        <v>1.2000000000000002</v>
      </c>
      <c r="B5">
        <f t="shared" ref="B5:B9" si="3">A5+0.1</f>
        <v>1.3000000000000003</v>
      </c>
      <c r="C5" t="str">
        <f t="shared" si="0"/>
        <v>1,2-1,3</v>
      </c>
      <c r="D5" s="236">
        <f t="shared" si="1"/>
        <v>2796.6410367515691</v>
      </c>
      <c r="E5" s="236">
        <f>SUM('исход убой'!BC4:BD15)*1000</f>
        <v>1845.7830842560356</v>
      </c>
      <c r="F5" s="236">
        <f>SUM('исход убой'!CX4:CY15)*1000</f>
        <v>950.8579524955336</v>
      </c>
    </row>
    <row r="6" spans="1:6" x14ac:dyDescent="0.3">
      <c r="A6">
        <f t="shared" si="2"/>
        <v>1.3000000000000003</v>
      </c>
      <c r="B6">
        <f t="shared" si="3"/>
        <v>1.4000000000000004</v>
      </c>
      <c r="C6" t="str">
        <f t="shared" si="0"/>
        <v>1,3-1,4</v>
      </c>
      <c r="D6" s="236">
        <f t="shared" si="1"/>
        <v>2817.9463372176801</v>
      </c>
      <c r="E6" s="236">
        <f>SUM('исход убой'!BE4:BF15)*1000</f>
        <v>1902.1236198888232</v>
      </c>
      <c r="F6" s="236">
        <f>SUM('исход убой'!CZ4:DA15)*1000</f>
        <v>915.82271732885681</v>
      </c>
    </row>
    <row r="7" spans="1:6" x14ac:dyDescent="0.3">
      <c r="A7">
        <f t="shared" si="2"/>
        <v>1.4000000000000004</v>
      </c>
      <c r="B7">
        <f t="shared" si="3"/>
        <v>1.5000000000000004</v>
      </c>
      <c r="C7" t="str">
        <f t="shared" si="0"/>
        <v>1,4-1,5</v>
      </c>
      <c r="D7" s="236">
        <f t="shared" si="1"/>
        <v>3213.8531262499027</v>
      </c>
      <c r="E7" s="236">
        <f>SUM('исход убой'!BG4:BH15)*1000</f>
        <v>2234.5573330459511</v>
      </c>
      <c r="F7" s="236">
        <f>SUM('исход убой'!DB4:DC15)*1000</f>
        <v>979.29579320395158</v>
      </c>
    </row>
    <row r="8" spans="1:6" x14ac:dyDescent="0.3">
      <c r="A8">
        <f>B7</f>
        <v>1.5000000000000004</v>
      </c>
      <c r="B8">
        <f>A8+0.1</f>
        <v>1.6000000000000005</v>
      </c>
      <c r="C8" t="str">
        <f t="shared" si="0"/>
        <v>1,5-1,6</v>
      </c>
      <c r="D8" s="236">
        <f t="shared" si="1"/>
        <v>4993.3227773774615</v>
      </c>
      <c r="E8" s="236">
        <f>SUM('исход убой'!BI4:BJ15)*1000</f>
        <v>3495.3259441642235</v>
      </c>
      <c r="F8" s="236">
        <f>SUM('исход убой'!DD4:DE15)*1000</f>
        <v>1497.9968332132385</v>
      </c>
    </row>
    <row r="9" spans="1:6" x14ac:dyDescent="0.3">
      <c r="A9">
        <f t="shared" si="2"/>
        <v>1.6000000000000005</v>
      </c>
      <c r="B9">
        <f t="shared" si="3"/>
        <v>1.7000000000000006</v>
      </c>
      <c r="C9" t="str">
        <f t="shared" si="0"/>
        <v>1,6-1,7</v>
      </c>
      <c r="D9" s="236">
        <f t="shared" si="1"/>
        <v>8827.6867468561522</v>
      </c>
      <c r="E9" s="236">
        <f>SUM('исход убой'!BK4:BL15)*1000</f>
        <v>6179.3807227993066</v>
      </c>
      <c r="F9" s="236">
        <f>SUM('исход убой'!DF4:DG15)*1000</f>
        <v>2648.3060240568457</v>
      </c>
    </row>
    <row r="10" spans="1:6" x14ac:dyDescent="0.3">
      <c r="A10">
        <v>1.7</v>
      </c>
      <c r="B10">
        <v>2.5</v>
      </c>
      <c r="C10" t="str">
        <f t="shared" si="0"/>
        <v>1,7-2,5</v>
      </c>
      <c r="D10" s="236">
        <f t="shared" si="1"/>
        <v>66728.851548003207</v>
      </c>
      <c r="E10" s="236">
        <f>SUM('исход убой'!BM4:CC15)*1000</f>
        <v>45026.34169842946</v>
      </c>
      <c r="F10" s="236">
        <f>SUM('исход убой'!DH4:DX15)*1000</f>
        <v>21702.509849573744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Справочник номенклатура</vt:lpstr>
      <vt:lpstr>данные</vt:lpstr>
      <vt:lpstr>вход справочник</vt:lpstr>
      <vt:lpstr>исход убой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Айша Сам</dc:creator>
  <cp:lastModifiedBy>Айша Сам</cp:lastModifiedBy>
  <dcterms:created xsi:type="dcterms:W3CDTF">2015-06-05T18:19:34Z</dcterms:created>
  <dcterms:modified xsi:type="dcterms:W3CDTF">2021-03-08T11:24:06Z</dcterms:modified>
</cp:coreProperties>
</file>