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ЭтаКнига" defaultThemeVersion="124226"/>
  <mc:AlternateContent xmlns:mc="http://schemas.openxmlformats.org/markup-compatibility/2006">
    <mc:Choice Requires="x15">
      <x15ac:absPath xmlns:x15ac="http://schemas.microsoft.com/office/spreadsheetml/2010/11/ac" url="C:\mark\"/>
    </mc:Choice>
  </mc:AlternateContent>
  <bookViews>
    <workbookView xWindow="-120" yWindow="-120" windowWidth="24240" windowHeight="13740" tabRatio="886" firstSheet="5" activeTab="6"/>
  </bookViews>
  <sheets>
    <sheet name="Инструкция" sheetId="465" state="hidden" r:id="rId1"/>
    <sheet name="Лог обновления" sheetId="466" state="hidden" r:id="rId2"/>
    <sheet name="Пояснения" sheetId="505" state="hidden" r:id="rId3"/>
    <sheet name="TEHSHEET" sheetId="507" state="hidden" r:id="rId4"/>
    <sheet name="et_union" sheetId="225" state="hidden" r:id="rId5"/>
    <sheet name="Список листов" sheetId="552" r:id="rId6"/>
    <sheet name="Общие сведения" sheetId="488" r:id="rId7"/>
    <sheet name="Список территорий" sheetId="489" r:id="rId8"/>
    <sheet name="Список объектов" sheetId="490" r:id="rId9"/>
    <sheet name="Баланс" sheetId="492" r:id="rId10"/>
    <sheet name="Условные метры" sheetId="524" r:id="rId11"/>
    <sheet name="Амортизация (аналог)" sheetId="527" r:id="rId12"/>
    <sheet name="ГО" sheetId="526" r:id="rId13"/>
    <sheet name="Расчёт тарифа" sheetId="528" r:id="rId14"/>
    <sheet name="Комментарии" sheetId="449" r:id="rId15"/>
    <sheet name="Проверка" sheetId="450" state="hidden" r:id="rId16"/>
    <sheet name="REESTR_MO" sheetId="509" state="hidden" r:id="rId17"/>
    <sheet name="REESTR_ORG" sheetId="390" state="hidden" r:id="rId18"/>
    <sheet name="REESTR_TARIFF" sheetId="530" state="hidden" r:id="rId19"/>
    <sheet name="REESTR_OBJECT" sheetId="533" state="hidden" r:id="rId20"/>
    <sheet name="REESTR_ROIV_OMS" sheetId="553" state="hidden" r:id="rId21"/>
    <sheet name="DICTIONARIES" sheetId="534" state="hidden" r:id="rId22"/>
    <sheet name="modReestr" sheetId="550" state="hidden" r:id="rId23"/>
    <sheet name="modPreload" sheetId="543" state="hidden" r:id="rId24"/>
    <sheet name="modProv" sheetId="481" state="hidden" r:id="rId25"/>
    <sheet name="modProvGeneralProc" sheetId="544" state="hidden" r:id="rId26"/>
    <sheet name="modfrmReestrSource" sheetId="548" state="hidden" r:id="rId27"/>
    <sheet name="modfrmDPR" sheetId="537" state="hidden" r:id="rId28"/>
    <sheet name="modHTTP" sheetId="549" state="hidden" r:id="rId29"/>
    <sheet name="modfrmRegion" sheetId="551" state="hidden" r:id="rId30"/>
    <sheet name="modfrmSelectTemplate" sheetId="538" state="hidden" r:id="rId31"/>
    <sheet name="modfrmSelectTariff" sheetId="531" state="hidden" r:id="rId32"/>
    <sheet name="modCheckCyan" sheetId="517" state="hidden" r:id="rId33"/>
    <sheet name="modfrmActivity" sheetId="510" state="hidden" r:id="rId34"/>
    <sheet name="modfrmCheckUpdates" sheetId="472" state="hidden" r:id="rId35"/>
    <sheet name="modUpdTemplMain" sheetId="473" state="hidden" r:id="rId36"/>
    <sheet name="modThisWorkbook" sheetId="474" state="hidden" r:id="rId37"/>
    <sheet name="modInstruction" sheetId="467" state="hidden" r:id="rId38"/>
    <sheet name="AllSheetsInThisWorkbook" sheetId="389" state="hidden" r:id="rId39"/>
    <sheet name="modHyp" sheetId="398" state="hidden" r:id="rId40"/>
    <sheet name="modfrmReestr" sheetId="451" state="hidden" r:id="rId41"/>
    <sheet name="modList00" sheetId="539" state="hidden" r:id="rId42"/>
    <sheet name="modList01" sheetId="512" state="hidden" r:id="rId43"/>
    <sheet name="modList02" sheetId="546" state="hidden" r:id="rId44"/>
    <sheet name="modList04" sheetId="525" state="hidden" r:id="rId45"/>
    <sheet name="modList06" sheetId="529" state="hidden" r:id="rId46"/>
  </sheets>
  <externalReferences>
    <externalReference r:id="rId47"/>
  </externalReferences>
  <definedNames>
    <definedName name="_xlnm._FilterDatabase" localSheetId="15" hidden="1">Проверка!$B$4:$E$4</definedName>
    <definedName name="anscount" hidden="1">1</definedName>
    <definedName name="chkGetUpdatesValue">Инструкция!$AA$95</definedName>
    <definedName name="chkNoUpdatesValue">Инструкция!$AA$97</definedName>
    <definedName name="code">Инструкция!$B$2</definedName>
    <definedName name="COLDVSNA_VTARIFF" localSheetId="20">[1]TEHSHEET!$W$2:$W$3</definedName>
    <definedName name="COLDVSNA_VTARIFF">TEHSHEET!$W$2:$W$3</definedName>
    <definedName name="COLDVSNA_VTOV" localSheetId="20">[1]TEHSHEET!$V$2:$V$3</definedName>
    <definedName name="COLDVSNA_VTOV">TEHSHEET!$V$2:$V$4</definedName>
    <definedName name="diametr_list">TEHSHEET!$AB$2:$AB$22</definedName>
    <definedName name="DOCUMENT_TYPES" localSheetId="20">[1]TEHSHEET!$K$48:$K$54</definedName>
    <definedName name="DOCUMENT_TYPES">TEHSHEET!$K$46:$K$52</definedName>
    <definedName name="dpr_list">DICTIONARIES!$C$2:$C$224</definedName>
    <definedName name="et_List00_fio">et_union!$24:$24</definedName>
    <definedName name="et_List00_HAS_DOC2">et_union!$18:$22</definedName>
    <definedName name="et_List00_HAS_DOC3">et_union!$18:$22</definedName>
    <definedName name="et_List00_tariff">et_union!$3:$15</definedName>
    <definedName name="et_List01_mo">et_union!$32:$32</definedName>
    <definedName name="et_List01_tariff">et_union!$28:$30</definedName>
    <definedName name="et_List02_1">et_union!$50:$50</definedName>
    <definedName name="et_List02_obj">et_union!$48:$48</definedName>
    <definedName name="et_List02_tariff_vo">et_union!$42:$46</definedName>
    <definedName name="et_List02_tariff_vs">et_union!$36:$40</definedName>
    <definedName name="et_List03_tariff_vo_transp">et_union!$72:$85</definedName>
    <definedName name="et_List03_tariff_vs_transp">et_union!$54:$70</definedName>
    <definedName name="et_List04_1">et_union!$93:$93</definedName>
    <definedName name="et_List04_tariff">et_union!$89:$91</definedName>
    <definedName name="et_List05_tariff">et_union!$99:$105</definedName>
    <definedName name="et_List06_1">et_union!$182:$182</definedName>
    <definedName name="et_List06_tariff">et_union!$110:$180</definedName>
    <definedName name="et_List07_tariff">et_union!$186:$204</definedName>
    <definedName name="FIRST_TIME_REG">'Общие сведения'!$H$83</definedName>
    <definedName name="first_year" localSheetId="20">'[1]Общие сведения'!$H$9</definedName>
    <definedName name="first_year">'Общие сведения'!$H$9</definedName>
    <definedName name="FirstLine">Инструкция!$A$6</definedName>
    <definedName name="glubina_list">TEHSHEET!$AE$2:$AE$6</definedName>
    <definedName name="god" localSheetId="20">'[1]Общие сведения'!$H$8</definedName>
    <definedName name="god">'Общие сведения'!$H$8</definedName>
    <definedName name="grunt_list">TEHSHEET!$AD$2:$AD$3</definedName>
    <definedName name="HAS_DOC2">'Общие сведения'!$H$48</definedName>
    <definedName name="HAS_DOC2_block">'Общие сведения'!$H$49:$H$53</definedName>
    <definedName name="HAS_DOC3">'Общие сведения'!$H$54</definedName>
    <definedName name="HAS_DOC3_block">'Общие сведения'!$H$55:$H$59</definedName>
    <definedName name="hasTranspVO" localSheetId="20">'[1]Общие сведения'!$J$115</definedName>
    <definedName name="hasTranspVO">'Общие сведения'!$J$81</definedName>
    <definedName name="hasTranspVS" localSheetId="20">'[1]Общие сведения'!$I$115</definedName>
    <definedName name="hasTranspVS">'Общие сведения'!$I$81</definedName>
    <definedName name="hasVO" localSheetId="20">'[1]Общие сведения'!$H$115</definedName>
    <definedName name="hasVO">'Общие сведения'!$H$81</definedName>
    <definedName name="hasVS" localSheetId="20">'[1]Общие сведения'!$G$115</definedName>
    <definedName name="hasVS">'Общие сведения'!$G$81</definedName>
    <definedName name="inn" localSheetId="20">'[1]Общие сведения'!$H$26</definedName>
    <definedName name="inn">'Общие сведения'!$H$23</definedName>
    <definedName name="INN_GO">'Общие сведения'!$H$42</definedName>
    <definedName name="Instr_1">Инструкция!$7:$19</definedName>
    <definedName name="Instr_2">Инструкция!$20:$34</definedName>
    <definedName name="Instr_3">Инструкция!$35:$45</definedName>
    <definedName name="Instr_4">Инструкция!$46:$57</definedName>
    <definedName name="Instr_5">Инструкция!$58:$69</definedName>
    <definedName name="Instr_6">Инструкция!$70:$75</definedName>
    <definedName name="Instr_7">Инструкция!$76:$92</definedName>
    <definedName name="Instr_8">Инструкция!$93:$107</definedName>
    <definedName name="ist_info_build_list">TEHSHEET!$AA$2:$AA$3</definedName>
    <definedName name="kpp" localSheetId="20">'[1]Общие сведения'!$H$27</definedName>
    <definedName name="kpp">'Общие сведения'!$H$24</definedName>
    <definedName name="KPP_GO">'Общие сведения'!$H$43</definedName>
    <definedName name="last_year" localSheetId="20">'[1]Общие сведения'!$I$9</definedName>
    <definedName name="last_year">'Общие сведения'!$I$9</definedName>
    <definedName name="last_year_vis">'[1]Общие сведения'!$J$9</definedName>
    <definedName name="limcount" hidden="1">1</definedName>
    <definedName name="LIST_MR_MO_OKTMO">REESTR_MO!$A$2:$E$301</definedName>
    <definedName name="List00_check_area">'Общие сведения'!$H$7:$H$108</definedName>
    <definedName name="List00_del_tariff_range">'Общие сведения'!$I$87:$I$100</definedName>
    <definedName name="List00_LOAD_1">'Общие сведения'!$H$25:$H$107</definedName>
    <definedName name="List00_pIns1">'Общие сведения'!#REF!</definedName>
    <definedName name="List00_pIns2">'Общие сведения'!#REF!</definedName>
    <definedName name="List00_tariff_start">'Общие сведения'!$D$86</definedName>
    <definedName name="List00_vis_flags">'Общие сведения'!$B$86:$B$100</definedName>
    <definedName name="List01_mo_column">'Список территорий'!$N$14:$N$17</definedName>
    <definedName name="List01_mr_column">'Список территорий'!$M$14:$M$17</definedName>
    <definedName name="List02_indicators2">'Список объектов'!$M$22:$R$22</definedName>
    <definedName name="List02_LOAD_1">'Список объектов'!$O$15:$P$20</definedName>
    <definedName name="List02_LOAD_2">'Список объектов'!$Q$14:$Q$20</definedName>
    <definedName name="List02_LOAD_3">'Список объектов'!$M$23:$R$26</definedName>
    <definedName name="List02_object_range">'Список объектов'!$M$23:$M$26</definedName>
    <definedName name="List02_osn_ekpl_range">'Список объектов'!$N$23:$N$26</definedName>
    <definedName name="List03_check_range1">Баланс!$O$14:$T$38</definedName>
    <definedName name="List03_LOAD">[1]Сценарии!$O$15:$Q$17,[1]Сценарии!$S$15:$W$17,[1]Сценарии!$Y$15:$AP$17</definedName>
    <definedName name="List03_LOAD_COM">[1]Сценарии!$R$15:$R$17,[1]Сценарии!$X$15:$X$17</definedName>
    <definedName name="List03_LOAD_VOTR">Баланс!$O$37:$T$38</definedName>
    <definedName name="List03_LOAD_VOTR_COM">Баланс!$U$36:$U$38</definedName>
    <definedName name="List03_LOAD_VSTR">Баланс!$O$16:$T$34</definedName>
    <definedName name="List03_LOAD_VSTR_COM">Баланс!$U$15:$U$34</definedName>
    <definedName name="List03_pIns_comm">Баланс!#REF!</definedName>
    <definedName name="List03_vis_flags2">Баланс!$G$14:$G$40</definedName>
    <definedName name="List04_LOAD_1">'Условные метры'!$M$14:$Z$31</definedName>
    <definedName name="List04_pIns_comm">'Условные метры'!#REF!</definedName>
    <definedName name="List05_LOAD_1">'Амортизация (аналог)'!$O$15:$P$23</definedName>
    <definedName name="List05_pIns_comm">'Амортизация (аналог)'!#REF!</definedName>
    <definedName name="List06_LOAD_1">ГО!$O$15:$O$87</definedName>
    <definedName name="List06_pIns_comm">ГО!#REF!</definedName>
    <definedName name="List07_LOAD_1">'Расчёт тарифа'!$O$15:$P$35</definedName>
    <definedName name="List07_pIns_comm">'Расчёт тарифа'!#REF!</definedName>
    <definedName name="List17_ee_divide">[1]ДПР!$P$14</definedName>
    <definedName name="material_list">TEHSHEET!$AC$2:$AC$5</definedName>
    <definedName name="MO_END_DATE">TEHSHEET!$M$20</definedName>
    <definedName name="MO_LIST_10">REESTR_MO!$B$83:$B$99</definedName>
    <definedName name="MO_LIST_11">REESTR_MO!$B$100:$B$122</definedName>
    <definedName name="MO_LIST_12">REESTR_MO!$B$123:$B$136</definedName>
    <definedName name="MO_LIST_13">REESTR_MO!$B$137:$B$154</definedName>
    <definedName name="MO_LIST_14">REESTR_MO!$B$155:$B$163</definedName>
    <definedName name="MO_LIST_15">REESTR_MO!$B$164:$B$174</definedName>
    <definedName name="MO_LIST_16">REESTR_MO!$B$175:$B$182</definedName>
    <definedName name="MO_LIST_17">REESTR_MO!$B$183:$B$205</definedName>
    <definedName name="MO_LIST_18">REESTR_MO!$B$206:$B$226</definedName>
    <definedName name="MO_LIST_19">REESTR_MO!$B$227:$B$240</definedName>
    <definedName name="MO_LIST_2">REESTR_MO!$B$2:$B$13</definedName>
    <definedName name="MO_LIST_20">REESTR_MO!$B$241:$B$255</definedName>
    <definedName name="MO_LIST_21">REESTR_MO!$B$256:$B$266</definedName>
    <definedName name="MO_LIST_22">REESTR_MO!$B$267:$B$282</definedName>
    <definedName name="MO_LIST_23">REESTR_MO!$B$283:$B$297</definedName>
    <definedName name="MO_LIST_24">REESTR_MO!$B$298</definedName>
    <definedName name="MO_LIST_25">REESTR_MO!$B$299</definedName>
    <definedName name="MO_LIST_26">REESTR_MO!$B$300</definedName>
    <definedName name="MO_LIST_27">REESTR_MO!$B$301</definedName>
    <definedName name="MO_LIST_3">REESTR_MO!$B$14:$B$23</definedName>
    <definedName name="MO_LIST_4">REESTR_MO!$B$24:$B$35</definedName>
    <definedName name="MO_LIST_5">REESTR_MO!$B$36:$B$45</definedName>
    <definedName name="MO_LIST_6">REESTR_MO!$B$46:$B$65</definedName>
    <definedName name="MO_LIST_7">REESTR_MO!$B$66:$B$80</definedName>
    <definedName name="MO_LIST_8">REESTR_MO!$B$81</definedName>
    <definedName name="MO_LIST_9">REESTR_MO!$B$82</definedName>
    <definedName name="MO_START_DATE">TEHSHEET!$M$19</definedName>
    <definedName name="MONTH_LIST" localSheetId="20">[1]TEHSHEET!$R$2:$R$13</definedName>
    <definedName name="MONTH_LIST">TEHSHEET!$R$2:$R$13</definedName>
    <definedName name="MR_LIST">REESTR_MO!$F$2:$F$27</definedName>
    <definedName name="NDS">TEHSHEET!$M$5</definedName>
    <definedName name="NONPRIVATE_OWNERSHIP_TYPE">TEHSHEET!$G$13:$G$15</definedName>
    <definedName name="OGRN">'Общие сведения'!$H$22</definedName>
    <definedName name="OIV_LIST">TEHSHEET!$A$94:$B$183</definedName>
    <definedName name="okopf">'Общие сведения'!$H$26</definedName>
    <definedName name="okopf_list" localSheetId="20">[1]DICTIONARIES!$A$2:$A$95</definedName>
    <definedName name="okopf_list">DICTIONARIES!$A$2:$A$97</definedName>
    <definedName name="OKTMO_VS_TYPE_LIST">REESTR_MO!$C$2:$E$301</definedName>
    <definedName name="org" localSheetId="20">'[1]Общие сведения'!$E$17</definedName>
    <definedName name="org">'Общие сведения'!$E$14</definedName>
    <definedName name="org_declaration" localSheetId="20">'[1]Общие сведения'!$E$121</definedName>
    <definedName name="org_declaration">'Общие сведения'!$E$87</definedName>
    <definedName name="ORG_DIRECTOR_POSITION">'Общие сведения'!$H$32</definedName>
    <definedName name="ORG_EMAIL">'Общие сведения'!$H$30</definedName>
    <definedName name="ORG_END_DATE">TEHSHEET!$M$12</definedName>
    <definedName name="ORG_FIO_DIRECTOR">'Общие сведения'!$H$31</definedName>
    <definedName name="ORG_FULL_NAME">'Общие сведения'!$H$19</definedName>
    <definedName name="ORG_GO">'Общие сведения'!$H$41</definedName>
    <definedName name="ORG_LEGAL_ADDRESS">'Общие сведения'!$H$27</definedName>
    <definedName name="ORG_MAIL_ADDRESS">'Общие сведения'!$H$28</definedName>
    <definedName name="ORG_PHONE">'Общие сведения'!$H$29</definedName>
    <definedName name="ORG_SHORT_NAME">'Общие сведения'!$H$20</definedName>
    <definedName name="ORG_SITE">'Общие сведения'!$H$33</definedName>
    <definedName name="ORG_START_DATE">TEHSHEET!$M$11</definedName>
    <definedName name="osn_expl_list" localSheetId="20">[1]TEHSHEET!$X$2:$X$14</definedName>
    <definedName name="osn_expl_list">TEHSHEET!$X$2:$X$14</definedName>
    <definedName name="OWNERSHIP_TYPE" localSheetId="20">[1]TEHSHEET!$G$13:$G$16</definedName>
    <definedName name="OWNERSHIP_TYPE">TEHSHEET!$G$13:$G$16</definedName>
    <definedName name="OWNERSHIP_TYPE_VALUE">'Общие сведения'!$H$36</definedName>
    <definedName name="OwnNeedsInPO" localSheetId="20">'[1]Общие сведения'!$H$93</definedName>
    <definedName name="OwnNeedsInPO">'Общие сведения'!$H$61</definedName>
    <definedName name="pbStartPageNumber">1</definedName>
    <definedName name="pbUpdatePageNumbering">TRUE</definedName>
    <definedName name="PERIOD" localSheetId="20">[1]TEHSHEET!$M$8</definedName>
    <definedName name="PERIOD">TEHSHEET!$M$8</definedName>
    <definedName name="PERIOD_LENGTH">'[1]Общие сведения'!$H$10</definedName>
    <definedName name="period_list" localSheetId="20">[1]TEHSHEET!$S$2:$S$9</definedName>
    <definedName name="period_list">TEHSHEET!$S$2:$S$9</definedName>
    <definedName name="pIns_List00">'Общие сведения'!#REF!</definedName>
    <definedName name="pIns_List01_tariff">'Список территорий'!$L$17</definedName>
    <definedName name="pIns_List02_obj">'Список объектов'!#REF!</definedName>
    <definedName name="pIns_List02_tariff">'Список объектов'!$M$20</definedName>
    <definedName name="pIns_List03_tariff_vo_transp">Баланс!$M$38</definedName>
    <definedName name="pIns_List03_tariff_vs_transp">Баланс!$M$34</definedName>
    <definedName name="pIns_List04_tariff">'Условные метры'!$L$31</definedName>
    <definedName name="pIns_List05_tariff">'Амортизация (аналог)'!$L$23</definedName>
    <definedName name="pIns_List06_tariff">ГО!$L$87</definedName>
    <definedName name="pIns_List07_tariff">'Расчёт тарифа'!$L$35</definedName>
    <definedName name="plat_nds">'[1]Общие сведения'!$H$41</definedName>
    <definedName name="REESTR_OBJECT_LIST">REESTR_OBJECT!$A$2:$I$4</definedName>
    <definedName name="REESTR_ORG_RANGE">REESTR_ORG!$A$2:$J$148</definedName>
    <definedName name="REESTR_TARIFF_LIST">REESTR_TARIFF!$A$2:$K$5</definedName>
    <definedName name="REGION" localSheetId="20">[1]TEHSHEET!$A$1:$A$90</definedName>
    <definedName name="REGION">TEHSHEET!$A$1:$A$90</definedName>
    <definedName name="region_id">'Общие сведения'!$I$7</definedName>
    <definedName name="region_name" localSheetId="20">'[1]Общие сведения'!$H$7</definedName>
    <definedName name="region_name">'Общие сведения'!$H$7</definedName>
    <definedName name="rgfsdh" localSheetId="20">Main.SAPF4Help()</definedName>
    <definedName name="rgfsdh">Main.SAPF4Help()</definedName>
    <definedName name="roiv_oms">'Общие сведения'!$E$12</definedName>
    <definedName name="roiv_oms_list">REESTR_ROIV_OMS!$A$2</definedName>
    <definedName name="rst_org_id">'Общие сведения'!$D$14</definedName>
    <definedName name="SAPBEXrevision" hidden="1">1</definedName>
    <definedName name="SAPBEXsysID" hidden="1">"BW2"</definedName>
    <definedName name="SAPBEXwbID" hidden="1">"479GSPMTNK9HM4ZSIVE5K2SH6"</definedName>
    <definedName name="SAX_PARSER_FEATURE">TEHSHEET!$K$2</definedName>
    <definedName name="sencount" hidden="1">1</definedName>
    <definedName name="sphere_list">TEHSHEET!$T$2:$T$3</definedName>
    <definedName name="STATE_SHARE" localSheetId="20">[1]TEHSHEET!$G$7:$G$9</definedName>
    <definedName name="STATE_SHARE">TEHSHEET!$G$7:$G$9</definedName>
    <definedName name="STATE_SHARE_EXISTENCE">'Общие сведения'!$H$34</definedName>
    <definedName name="STATE_SHARE_VALUE">'Общие сведения'!$H$35</definedName>
    <definedName name="STATUS_GO">'Общие сведения'!$H$41</definedName>
    <definedName name="subsidiary">'Общие сведения'!$H$21</definedName>
    <definedName name="subsidiary_list" localSheetId="20">[1]DICTIONARIES!$B$2</definedName>
    <definedName name="subsidiary_list">DICTIONARIES!$B$2:$B$3</definedName>
    <definedName name="support_docs_list">TEHSHEET!$X$17:$X$36</definedName>
    <definedName name="TARIFF_CALC_METHOD" localSheetId="20">[1]TEHSHEET!$K$39:$K$43</definedName>
    <definedName name="TARIFF_CALC_METHOD">TEHSHEET!$K$39:$K$42</definedName>
    <definedName name="TARIFF_CALC_METHOD_WITH_NO">[1]TEHSHEET!$K$39:$K$44</definedName>
    <definedName name="tariff_type_list" localSheetId="20">[1]TEHSHEET!$U$2:$U$3</definedName>
    <definedName name="tariff_type_list">TEHSHEET!$U$2:$U$3</definedName>
    <definedName name="TOTAL" localSheetId="20">P1_TOTAL,P2_TOTAL,P3_TOTAL,P4_TOTAL,P5_TOTAL</definedName>
    <definedName name="TOTAL">P1_TOTAL,P2_TOTAL,P3_TOTAL,P4_TOTAL,P5_TOTAL</definedName>
    <definedName name="tpl_title" localSheetId="20">'[1]Общие сведения'!$O$17</definedName>
    <definedName name="tpl_title">'Общие сведения'!$O$14</definedName>
    <definedName name="UpdStatus">Инструкция!$AA$1</definedName>
    <definedName name="VALUABLE_STATE_SHARE">TEHSHEET!$G$7:$G$9</definedName>
    <definedName name="VDET_END_DATE">TEHSHEET!$M$16</definedName>
    <definedName name="VDET_START_DATE">TEHSHEET!$M$15</definedName>
    <definedName name="version">Инструкция!$B$3</definedName>
    <definedName name="VOLTAGE_LEVEL_list" localSheetId="20">[1]TEHSHEET!$Y$2:$Y$7</definedName>
    <definedName name="VOLTAGE_LEVEL_list">TEHSHEET!$Y$2:$Y$7</definedName>
    <definedName name="VOLTAGE_LEVEL2_list" localSheetId="20">[1]TEHSHEET!$Z$2:$Z$8</definedName>
    <definedName name="VOLTAGE_LEVEL2_list">TEHSHEET!$Z$2:$Z$8</definedName>
    <definedName name="VOTV_VTARIFF">TEHSHEET!$W$6:$W$6</definedName>
    <definedName name="VOTV_VTOV">TEHSHEET!$V$7:$V$12</definedName>
    <definedName name="XML_MR_MO_OKTMO_LIST_TAG_NAMES">TEHSHEET!$K$5:$K$11</definedName>
    <definedName name="YEAR_LIST" localSheetId="20">[1]TEHSHEET!$Q$2:$Q$20</definedName>
    <definedName name="YEAR_LIST">TEHSHEET!$Q$2:$Q$20</definedName>
    <definedName name="year_list2" localSheetId="20">[1]TEHSHEET!$Q$11:$Q$20</definedName>
    <definedName name="year_list2">TEHSHEET!$Q$11:$Q$20</definedName>
    <definedName name="YES_NO" localSheetId="20">[1]TEHSHEET!$G$2:$G$3</definedName>
    <definedName name="YES_NO">TEHSHEET!$G$2:$G$3</definedName>
    <definedName name="_xlnm.Print_Titles" localSheetId="11">'Амортизация (аналог)'!$L:$N,'Амортизация (аналог)'!$14:$15</definedName>
    <definedName name="_xlnm.Print_Titles" localSheetId="9">Баланс!$L:$N,Баланс!$15:$16</definedName>
    <definedName name="_xlnm.Print_Titles" localSheetId="12">ГО!$L:$N,ГО!$14:$15</definedName>
    <definedName name="_xlnm.Print_Titles" localSheetId="13">'Расчёт тарифа'!$L:$N,'Расчёт тарифа'!$14:$15</definedName>
    <definedName name="_xlnm.Print_Titles" localSheetId="8">'Список объектов'!$L:$N</definedName>
    <definedName name="_xlnm.Print_Titles" localSheetId="7">'Список территорий'!$14:$14</definedName>
    <definedName name="_xlnm.Print_Titles" localSheetId="10">'Условные метры'!$L:$P,'Условные метры'!$14:$17</definedName>
    <definedName name="_xlnm.Print_Area" localSheetId="6">'Общие сведения'!$E$7:$H$112</definedName>
  </definedNames>
  <calcPr calcId="152511" calcMode="manual"/>
</workbook>
</file>

<file path=xl/calcChain.xml><?xml version="1.0" encoding="utf-8"?>
<calcChain xmlns="http://schemas.openxmlformats.org/spreadsheetml/2006/main">
  <c r="E110" i="488" l="1"/>
  <c r="G110" i="488"/>
  <c r="A43" i="517" l="1"/>
  <c r="A42" i="517" l="1"/>
  <c r="A31" i="517"/>
  <c r="A32" i="517"/>
  <c r="A33" i="517"/>
  <c r="A34" i="517"/>
  <c r="A35" i="517"/>
  <c r="A36" i="517"/>
  <c r="A37" i="517"/>
  <c r="A38" i="517"/>
  <c r="A39" i="517"/>
  <c r="A40" i="517"/>
  <c r="A41" i="517"/>
  <c r="A29" i="517"/>
  <c r="A30" i="517"/>
  <c r="A27" i="517"/>
  <c r="A28" i="517"/>
  <c r="A25" i="517"/>
  <c r="A26" i="517"/>
  <c r="A23" i="517"/>
  <c r="A24" i="517"/>
  <c r="A21" i="517"/>
  <c r="A22" i="517"/>
  <c r="A20" i="517"/>
  <c r="A19" i="517"/>
  <c r="A18" i="517"/>
  <c r="A17" i="517"/>
  <c r="A16" i="517"/>
  <c r="A15" i="517"/>
  <c r="A14" i="517"/>
  <c r="A13" i="517"/>
  <c r="A12" i="517"/>
  <c r="A11" i="517"/>
  <c r="A10" i="517"/>
  <c r="A9" i="517"/>
  <c r="A8" i="517"/>
  <c r="A7" i="517"/>
  <c r="A6" i="517"/>
  <c r="A5" i="517"/>
  <c r="A4" i="517"/>
  <c r="A3" i="517"/>
  <c r="A2" i="517"/>
  <c r="A1" i="517"/>
  <c r="P32" i="225" l="1"/>
  <c r="P29" i="225"/>
  <c r="B3" i="465"/>
  <c r="M20" i="507" l="1"/>
  <c r="M19" i="507"/>
  <c r="M16" i="507"/>
  <c r="M15" i="507"/>
  <c r="M12" i="507"/>
  <c r="M11" i="507"/>
  <c r="B64" i="225" l="1"/>
  <c r="M48" i="225" l="1"/>
  <c r="D182" i="225" l="1"/>
  <c r="D50" i="225" l="1"/>
  <c r="D46" i="225"/>
  <c r="D40" i="225"/>
  <c r="D44" i="225"/>
  <c r="D43" i="225"/>
  <c r="D38" i="225"/>
  <c r="D37" i="225"/>
  <c r="L28" i="225" l="1"/>
  <c r="A32" i="225"/>
  <c r="A30" i="225"/>
  <c r="A29" i="225"/>
  <c r="A73" i="225" l="1"/>
  <c r="A74" i="225" s="1"/>
  <c r="A75" i="225" s="1"/>
  <c r="A76" i="225" s="1"/>
  <c r="A77" i="225" s="1"/>
  <c r="A78" i="225" s="1"/>
  <c r="A79" i="225" s="1"/>
  <c r="A80" i="225" s="1"/>
  <c r="A81" i="225" s="1"/>
  <c r="A82" i="225" s="1"/>
  <c r="A83" i="225" s="1"/>
  <c r="A84" i="225" s="1"/>
  <c r="A85" i="225" s="1"/>
  <c r="A55" i="225"/>
  <c r="O73" i="225" l="1"/>
  <c r="G14" i="225" l="1"/>
  <c r="B15" i="225"/>
  <c r="B14" i="225" l="1"/>
  <c r="B12" i="225"/>
  <c r="B10" i="225"/>
  <c r="B11" i="225"/>
  <c r="B13" i="225"/>
  <c r="A182" i="225" l="1"/>
  <c r="O177" i="225"/>
  <c r="O158" i="225"/>
  <c r="O188" i="225"/>
  <c r="P188" i="225"/>
  <c r="T82" i="225" l="1"/>
  <c r="T80" i="225" s="1"/>
  <c r="S82" i="225"/>
  <c r="S80" i="225" s="1"/>
  <c r="R82" i="225"/>
  <c r="R80" i="225" s="1"/>
  <c r="Q82" i="225"/>
  <c r="Q80" i="225" s="1"/>
  <c r="P82" i="225"/>
  <c r="P80" i="225" s="1"/>
  <c r="O82" i="225"/>
  <c r="O80" i="225" s="1"/>
  <c r="T76" i="225"/>
  <c r="S76" i="225"/>
  <c r="R76" i="225"/>
  <c r="Q76" i="225"/>
  <c r="P76" i="225"/>
  <c r="O76" i="225"/>
  <c r="T67" i="225"/>
  <c r="S67" i="225"/>
  <c r="R67" i="225"/>
  <c r="Q67" i="225"/>
  <c r="P67" i="225"/>
  <c r="O67" i="225"/>
  <c r="T64" i="225"/>
  <c r="S64" i="225"/>
  <c r="R64" i="225"/>
  <c r="Q64" i="225"/>
  <c r="P64" i="225"/>
  <c r="O64" i="225"/>
  <c r="M192" i="225"/>
  <c r="M191" i="225"/>
  <c r="P204" i="225"/>
  <c r="O204" i="225"/>
  <c r="S58" i="225" l="1"/>
  <c r="S63" i="225" s="1"/>
  <c r="P58" i="225"/>
  <c r="P63" i="225" s="1"/>
  <c r="T58" i="225"/>
  <c r="T63" i="225" s="1"/>
  <c r="O58" i="225"/>
  <c r="O63" i="225" s="1"/>
  <c r="Q58" i="225"/>
  <c r="Q63" i="225" s="1"/>
  <c r="R58" i="225"/>
  <c r="R63" i="225" s="1"/>
  <c r="L72" i="225"/>
  <c r="L54" i="225"/>
  <c r="O172" i="225"/>
  <c r="O162" i="225"/>
  <c r="O154" i="225"/>
  <c r="O145" i="225"/>
  <c r="O139" i="225"/>
  <c r="O133" i="225"/>
  <c r="O130" i="225" s="1"/>
  <c r="O122" i="225"/>
  <c r="O115" i="225"/>
  <c r="L110" i="225"/>
  <c r="L99" i="225"/>
  <c r="O138" i="225" l="1"/>
  <c r="O112" i="225"/>
  <c r="O161" i="225"/>
  <c r="A111" i="225"/>
  <c r="A112" i="225" s="1"/>
  <c r="A113" i="225" s="1"/>
  <c r="A114" i="225" s="1"/>
  <c r="A115" i="225" s="1"/>
  <c r="A116" i="225" s="1"/>
  <c r="A117" i="225" s="1"/>
  <c r="A118" i="225" s="1"/>
  <c r="A119" i="225" s="1"/>
  <c r="A120" i="225" s="1"/>
  <c r="A121" i="225" s="1"/>
  <c r="A122" i="225" s="1"/>
  <c r="A123" i="225" s="1"/>
  <c r="A124" i="225" s="1"/>
  <c r="A125" i="225" s="1"/>
  <c r="A126" i="225" s="1"/>
  <c r="A127" i="225" s="1"/>
  <c r="A128" i="225" s="1"/>
  <c r="A129" i="225" s="1"/>
  <c r="A130" i="225" s="1"/>
  <c r="A131" i="225" s="1"/>
  <c r="A132" i="225" s="1"/>
  <c r="A133" i="225" s="1"/>
  <c r="A134" i="225" s="1"/>
  <c r="A135" i="225" s="1"/>
  <c r="A136" i="225" s="1"/>
  <c r="A137" i="225" s="1"/>
  <c r="A138" i="225" s="1"/>
  <c r="A139" i="225" s="1"/>
  <c r="A140" i="225" s="1"/>
  <c r="A141" i="225" s="1"/>
  <c r="A142" i="225" s="1"/>
  <c r="A143" i="225" s="1"/>
  <c r="A144" i="225" s="1"/>
  <c r="A145" i="225" s="1"/>
  <c r="A146" i="225" s="1"/>
  <c r="A147" i="225" s="1"/>
  <c r="A148" i="225" s="1"/>
  <c r="A149" i="225" s="1"/>
  <c r="A150" i="225" s="1"/>
  <c r="A151" i="225" s="1"/>
  <c r="A152" i="225" s="1"/>
  <c r="A153" i="225" s="1"/>
  <c r="A154" i="225" s="1"/>
  <c r="A155" i="225" s="1"/>
  <c r="A156" i="225" s="1"/>
  <c r="A157" i="225" s="1"/>
  <c r="A158" i="225" s="1"/>
  <c r="A159" i="225" s="1"/>
  <c r="A160" i="225" s="1"/>
  <c r="A100" i="225"/>
  <c r="A101" i="225" s="1"/>
  <c r="A102" i="225" s="1"/>
  <c r="A43" i="225"/>
  <c r="A37" i="225"/>
  <c r="A38" i="225" s="1"/>
  <c r="A39" i="225" s="1"/>
  <c r="R90" i="225"/>
  <c r="A90" i="225"/>
  <c r="A91" i="225" s="1"/>
  <c r="B91" i="225" s="1"/>
  <c r="X89" i="225"/>
  <c r="W89" i="225"/>
  <c r="V89" i="225"/>
  <c r="U89" i="225"/>
  <c r="L89" i="225"/>
  <c r="T93" i="225"/>
  <c r="V93" i="225" s="1"/>
  <c r="A93" i="225"/>
  <c r="A40" i="225" l="1"/>
  <c r="B39" i="225"/>
  <c r="A161" i="225"/>
  <c r="A162" i="225" s="1"/>
  <c r="A163" i="225" s="1"/>
  <c r="A164" i="225" s="1"/>
  <c r="A165" i="225" s="1"/>
  <c r="A166" i="225" s="1"/>
  <c r="A167" i="225" s="1"/>
  <c r="A168" i="225" s="1"/>
  <c r="A169" i="225" s="1"/>
  <c r="A170" i="225" s="1"/>
  <c r="A171" i="225" s="1"/>
  <c r="A172" i="225" s="1"/>
  <c r="A173" i="225" s="1"/>
  <c r="A174" i="225" s="1"/>
  <c r="A175" i="225" s="1"/>
  <c r="A176" i="225" s="1"/>
  <c r="A177" i="225" s="1"/>
  <c r="A178" i="225" s="1"/>
  <c r="A179" i="225" s="1"/>
  <c r="B160" i="225"/>
  <c r="O111" i="225"/>
  <c r="O110" i="225" s="1"/>
  <c r="A103" i="225"/>
  <c r="A104" i="225" s="1"/>
  <c r="X93" i="225"/>
  <c r="A180" i="225" l="1"/>
  <c r="B179" i="225"/>
  <c r="A105" i="225"/>
  <c r="O102" i="225" l="1"/>
  <c r="O100" i="225" s="1"/>
  <c r="P102" i="225"/>
  <c r="P100" i="225" s="1"/>
  <c r="O38" i="225"/>
  <c r="P38" i="225"/>
  <c r="L186" i="225"/>
  <c r="A187" i="225" l="1"/>
  <c r="A188" i="225" s="1"/>
  <c r="A189" i="225" s="1"/>
  <c r="P189" i="225" s="1"/>
  <c r="A190" i="225" l="1"/>
  <c r="P190" i="225" s="1"/>
  <c r="A191" i="225" l="1"/>
  <c r="B2" i="465"/>
  <c r="A193" i="225" l="1"/>
  <c r="A194" i="225" s="1"/>
  <c r="A192" i="225"/>
  <c r="A195" i="225" l="1"/>
  <c r="P194" i="225"/>
  <c r="O194" i="225"/>
  <c r="O197" i="225" l="1"/>
  <c r="P197" i="225"/>
  <c r="A196" i="225"/>
  <c r="A197" i="225" s="1"/>
  <c r="A198" i="225" s="1"/>
  <c r="P195" i="225"/>
  <c r="O195" i="225"/>
  <c r="P104" i="225"/>
  <c r="P105" i="225" s="1"/>
  <c r="P103" i="225" s="1"/>
  <c r="A50" i="225"/>
  <c r="A199" i="225" l="1"/>
  <c r="A200" i="225" s="1"/>
  <c r="A201" i="225" s="1"/>
  <c r="A202" i="225" s="1"/>
  <c r="A203" i="225" s="1"/>
  <c r="A204" i="225" s="1"/>
  <c r="O198" i="225"/>
  <c r="O200" i="225" s="1"/>
  <c r="P198" i="225"/>
  <c r="P200" i="225" s="1"/>
  <c r="O104" i="225"/>
  <c r="O105" i="225" s="1"/>
  <c r="O103" i="225" s="1"/>
  <c r="P196" i="225"/>
  <c r="P187" i="225" s="1"/>
  <c r="O196" i="225"/>
  <c r="O187" i="225" s="1"/>
  <c r="G8" i="225"/>
  <c r="N3" i="225"/>
  <c r="M3" i="225"/>
  <c r="L3" i="225"/>
  <c r="K3" i="225"/>
  <c r="G3" i="225"/>
  <c r="J3" i="225" s="1"/>
  <c r="O203" i="225" l="1"/>
  <c r="P203" i="225"/>
  <c r="O201" i="225"/>
  <c r="P201" i="225"/>
  <c r="L42" i="225"/>
  <c r="L36" i="225"/>
  <c r="A44" i="225" l="1"/>
  <c r="A45" i="225" l="1"/>
  <c r="P44" i="225"/>
  <c r="O44" i="225"/>
  <c r="A46" i="225" l="1"/>
  <c r="B45" i="225"/>
  <c r="A56" i="225" l="1"/>
  <c r="A57" i="225" s="1"/>
  <c r="A58" i="225" s="1"/>
  <c r="A59" i="225" s="1"/>
  <c r="A60" i="225" s="1"/>
  <c r="A61" i="225" s="1"/>
  <c r="A62" i="225" s="1"/>
  <c r="O55" i="225"/>
  <c r="A63" i="225" l="1"/>
  <c r="A64" i="225" s="1"/>
  <c r="A65" i="225" s="1"/>
  <c r="A66" i="225" s="1"/>
  <c r="A67" i="225" s="1"/>
  <c r="A68" i="225" s="1"/>
  <c r="A69" i="225" s="1"/>
  <c r="A70" i="225" s="1"/>
</calcChain>
</file>

<file path=xl/comments1.xml><?xml version="1.0" encoding="utf-8"?>
<comments xmlns="http://schemas.openxmlformats.org/spreadsheetml/2006/main">
  <authors>
    <author>Автор</author>
  </authors>
  <commentList>
    <comment ref="H9" authorId="0" shapeId="0">
      <text>
        <r>
          <rPr>
            <sz val="9"/>
            <color indexed="81"/>
            <rFont val="Tahoma"/>
            <family val="2"/>
            <charset val="204"/>
          </rPr>
          <t>Выбор двойным щелчком мышки</t>
        </r>
      </text>
    </comment>
  </commentList>
</comments>
</file>

<file path=xl/sharedStrings.xml><?xml version="1.0" encoding="utf-8"?>
<sst xmlns="http://schemas.openxmlformats.org/spreadsheetml/2006/main" count="4989" uniqueCount="2431">
  <si>
    <t>Январь</t>
  </si>
  <si>
    <t>Февраль</t>
  </si>
  <si>
    <t>Март</t>
  </si>
  <si>
    <t>Апрель</t>
  </si>
  <si>
    <t>Май</t>
  </si>
  <si>
    <t>Июнь</t>
  </si>
  <si>
    <t>Июль</t>
  </si>
  <si>
    <t>Август</t>
  </si>
  <si>
    <t>Сентябрь</t>
  </si>
  <si>
    <t>Октябрь</t>
  </si>
  <si>
    <t>Ноябрь</t>
  </si>
  <si>
    <t>Декабрь</t>
  </si>
  <si>
    <t>Республика Татарстан</t>
  </si>
  <si>
    <t>Причина</t>
  </si>
  <si>
    <t>№ п/п</t>
  </si>
  <si>
    <t>2.1</t>
  </si>
  <si>
    <t>1</t>
  </si>
  <si>
    <t>Ульяновская область</t>
  </si>
  <si>
    <t>да</t>
  </si>
  <si>
    <t>нет</t>
  </si>
  <si>
    <t>Мурманская область</t>
  </si>
  <si>
    <t>Ненецкий автономный округ</t>
  </si>
  <si>
    <t>Нижегородская область</t>
  </si>
  <si>
    <t>Новгородская область</t>
  </si>
  <si>
    <t>Новосибирская область</t>
  </si>
  <si>
    <t>Омская область</t>
  </si>
  <si>
    <t>Алтайский край</t>
  </si>
  <si>
    <t>Амурская область</t>
  </si>
  <si>
    <t>Архангельская область</t>
  </si>
  <si>
    <t>Астраханская область</t>
  </si>
  <si>
    <t>Белгородская область</t>
  </si>
  <si>
    <t>Брянская область</t>
  </si>
  <si>
    <t>Владимирская область</t>
  </si>
  <si>
    <t>Волгоградская область</t>
  </si>
  <si>
    <t>Вологодская область</t>
  </si>
  <si>
    <t>Воронежская область</t>
  </si>
  <si>
    <t>г. Москва</t>
  </si>
  <si>
    <t>Еврейская автономная область</t>
  </si>
  <si>
    <t>Забайкальский край</t>
  </si>
  <si>
    <t>Ивановская область</t>
  </si>
  <si>
    <t>Иркутская область</t>
  </si>
  <si>
    <t>Кабардино-Балкарская республика</t>
  </si>
  <si>
    <t>Калининградская область</t>
  </si>
  <si>
    <t>Калужская область</t>
  </si>
  <si>
    <t>Камчатский край</t>
  </si>
  <si>
    <t>Карачаево-Черкесская республика</t>
  </si>
  <si>
    <t>Кемеровская область</t>
  </si>
  <si>
    <t>Кировская область</t>
  </si>
  <si>
    <t>Костромская область</t>
  </si>
  <si>
    <t>Краснодарский край</t>
  </si>
  <si>
    <t>Красноярский край</t>
  </si>
  <si>
    <t>Курганская область</t>
  </si>
  <si>
    <t>Курская область</t>
  </si>
  <si>
    <t>Ленинградская область</t>
  </si>
  <si>
    <t>Липецкая область</t>
  </si>
  <si>
    <t>Магаданская область</t>
  </si>
  <si>
    <t>Московская область</t>
  </si>
  <si>
    <t>Оренбургская область</t>
  </si>
  <si>
    <t>Орловская область</t>
  </si>
  <si>
    <t>Пензенская область</t>
  </si>
  <si>
    <t>Пермский край</t>
  </si>
  <si>
    <t>Приморский край</t>
  </si>
  <si>
    <t>Республика Башкортостан</t>
  </si>
  <si>
    <t>Республика Бурятия</t>
  </si>
  <si>
    <t>Республика Дагестан</t>
  </si>
  <si>
    <t>Республика Ингушетия</t>
  </si>
  <si>
    <t>Республика Калмыкия</t>
  </si>
  <si>
    <t>Республика Карелия</t>
  </si>
  <si>
    <t>Республика Коми</t>
  </si>
  <si>
    <t>Республика Марий Эл</t>
  </si>
  <si>
    <t>Республика Мордовия</t>
  </si>
  <si>
    <t>Республика Саха (Якутия)</t>
  </si>
  <si>
    <t>Республика Северная Осетия-Алания</t>
  </si>
  <si>
    <t>Республика Тыва</t>
  </si>
  <si>
    <t>Республика Хакасия</t>
  </si>
  <si>
    <t>Ростовская область</t>
  </si>
  <si>
    <t>Рязанская область</t>
  </si>
  <si>
    <t>Самарская область</t>
  </si>
  <si>
    <t>Саратовская область</t>
  </si>
  <si>
    <t>Сахалинская область</t>
  </si>
  <si>
    <t>Свердловская область</t>
  </si>
  <si>
    <t>Смоленская область</t>
  </si>
  <si>
    <t>Псковская область</t>
  </si>
  <si>
    <t>Республика Адыгея</t>
  </si>
  <si>
    <t>Республика Алтай</t>
  </si>
  <si>
    <t>Ставропольский край</t>
  </si>
  <si>
    <t>Тамбовская область</t>
  </si>
  <si>
    <t>Тверская область</t>
  </si>
  <si>
    <t>Томская область</t>
  </si>
  <si>
    <t>Тульская область</t>
  </si>
  <si>
    <t>Тюменская область</t>
  </si>
  <si>
    <t>Удмуртская республика</t>
  </si>
  <si>
    <t>Хабаровский край</t>
  </si>
  <si>
    <t>Ханты-Мансийский автономный округ</t>
  </si>
  <si>
    <t>Челябинская область</t>
  </si>
  <si>
    <t>Чеченская республика</t>
  </si>
  <si>
    <t>Чувашская республика</t>
  </si>
  <si>
    <t>Чукотский автономный округ</t>
  </si>
  <si>
    <t>Ямало-Ненецкий автономный округ</t>
  </si>
  <si>
    <t>Ярославская область</t>
  </si>
  <si>
    <t>2</t>
  </si>
  <si>
    <t>3</t>
  </si>
  <si>
    <t>4</t>
  </si>
  <si>
    <t>Субъект РФ</t>
  </si>
  <si>
    <t>Период регулирования</t>
  </si>
  <si>
    <t>ИНН</t>
  </si>
  <si>
    <t>КПП</t>
  </si>
  <si>
    <t>Комментарии</t>
  </si>
  <si>
    <t>Результат проверки</t>
  </si>
  <si>
    <t>Расчетные листы</t>
  </si>
  <si>
    <t>Скрытые листы</t>
  </si>
  <si>
    <t>Инструкция</t>
  </si>
  <si>
    <t>TEHSHEET</t>
  </si>
  <si>
    <t>Титульный</t>
  </si>
  <si>
    <t>AllSheetsInThisWorkbook</t>
  </si>
  <si>
    <t>Проверка</t>
  </si>
  <si>
    <t>modProv</t>
  </si>
  <si>
    <t>modHyp</t>
  </si>
  <si>
    <t>5</t>
  </si>
  <si>
    <t>Наименование показателя</t>
  </si>
  <si>
    <t>5.1</t>
  </si>
  <si>
    <t>5.2</t>
  </si>
  <si>
    <t>6</t>
  </si>
  <si>
    <t>Налог на прибыль</t>
  </si>
  <si>
    <t>Единица измерения</t>
  </si>
  <si>
    <t>2.1.1</t>
  </si>
  <si>
    <t>%</t>
  </si>
  <si>
    <t>2.2</t>
  </si>
  <si>
    <t>2.2.1</t>
  </si>
  <si>
    <t>4.1</t>
  </si>
  <si>
    <t>modList01</t>
  </si>
  <si>
    <t>Лог обновления</t>
  </si>
  <si>
    <t>modUpdTemplMain</t>
  </si>
  <si>
    <t>Статус</t>
  </si>
  <si>
    <t>e-mail</t>
  </si>
  <si>
    <t>1.1</t>
  </si>
  <si>
    <t>1.2</t>
  </si>
  <si>
    <t>2.3</t>
  </si>
  <si>
    <t>3.1</t>
  </si>
  <si>
    <t>modList00</t>
  </si>
  <si>
    <t>modReestr</t>
  </si>
  <si>
    <t>modfrmReestr</t>
  </si>
  <si>
    <t>Республика Крым</t>
  </si>
  <si>
    <t xml:space="preserve"> (требуется обновление)</t>
  </si>
  <si>
    <t>A</t>
  </si>
  <si>
    <t xml:space="preserve"> - предназначенные для заполнения</t>
  </si>
  <si>
    <t xml:space="preserve"> - ссылки и автозаполняемые поля</t>
  </si>
  <si>
    <t xml:space="preserve"> - с формулами и константами</t>
  </si>
  <si>
    <t xml:space="preserve"> - обязательные для заполнения</t>
  </si>
  <si>
    <t>• При сохранении шаблона осуществляется проверка корректности данных, в том числе на наличие значений в ячейках, обязательных для заполнения
• Если какая-то ячейка не удовлетворяет условию проверки, на лист «Проверка» добавляется гиперссылка на данную ячейку и указывается причина ошибки
• В колонке «Статус» для каждого сообщения возможны 2 значения: ошибка и предупреждение
• При наличии сообщений со статусом «Ошибка» шаблон будет отклонён системой и не будет загружен в хранилище данных, сообщения со статусом «Предупреждение» носят информационный характер, и такой шаблон будет принят системой</t>
  </si>
  <si>
    <t>При наличии подключения к Интернет, можно автоматически проверять наличие доступных обновлений. Выберите способ оповещения о наличии обновлений для отчёта:</t>
  </si>
  <si>
    <t>проверять доступные обновления (рекомендуется)</t>
  </si>
  <si>
    <t>y</t>
  </si>
  <si>
    <t>никогда не проверять наличие обновлений (не рекомендуется)</t>
  </si>
  <si>
    <t>Дата/Время</t>
  </si>
  <si>
    <t>Сообщение</t>
  </si>
  <si>
    <t>modInstruction</t>
  </si>
  <si>
    <t>modfrmCheckUpdates</t>
  </si>
  <si>
    <t>• Если Вы работаете в табличном процессоре MS Excel 2007 и выше, то можете использовать для работы формат XLSB (Двоичная книга Excel). При работе в формате XLSB заметно быстрее происходит сохранение файла, а также уменьшается размер по сравнению с форматами XLS и XLSM
• Не рекомендуется снимать защиту с листов и каким-либо образом модифицировать защищаемые формулы и расчётные поля, в противном случае, отчёт будет отклонён системой
• При сохранении не следует выбирать формат XLSX (Книга Excel), так как в указанном формате макросы, необходимые для работы отчёта, безвозвратно удаляются</t>
  </si>
  <si>
    <t>modHTTP</t>
  </si>
  <si>
    <t>modThisWorkbook</t>
  </si>
  <si>
    <t>Обратиться в службу поддержки</t>
  </si>
  <si>
    <t>6.2</t>
  </si>
  <si>
    <t xml:space="preserve">Если в предложенном Вам списке необходимая организация, МР/МО отсутствуют, обновите реестры с помощью кнопок
В результате синхронизации с базой данных список организаций (МР/МО) будет заменён актуальным (механизм синхронизации требует подключения к сети Интернет и основан на использовании протокола HTTPS (TCP порт 443))
</t>
  </si>
  <si>
    <t>modfrmRegion</t>
  </si>
  <si>
    <t>Экспертное заключение</t>
  </si>
  <si>
    <t>по результатам экспертизы предложения</t>
  </si>
  <si>
    <t>Полное наименование юридического лица (индивидуального предпринимателя) в соответствии с данными из ЕГРЮЛ/ЕГРИП</t>
  </si>
  <si>
    <t>Сокращенное наименование юридического лица (индивидуального предпринимателя) в соответствии с данными из ЕГРЮЛ/ЕГРИП</t>
  </si>
  <si>
    <t>Наименование (описание) обособленного подразделения</t>
  </si>
  <si>
    <t>ОГРН</t>
  </si>
  <si>
    <t>Код по ОКПО</t>
  </si>
  <si>
    <t>Организационно-правовая форма</t>
  </si>
  <si>
    <t>Юридический адрес</t>
  </si>
  <si>
    <t>Фактический адрес</t>
  </si>
  <si>
    <t>Телефон организации</t>
  </si>
  <si>
    <t>ФИО руководителя</t>
  </si>
  <si>
    <t>Должность руководителя</t>
  </si>
  <si>
    <t>Официальный сайт регулируемой организации в сети "Интернет"</t>
  </si>
  <si>
    <t>Государственное и (или) муниципальное участие в юридическом лице</t>
  </si>
  <si>
    <t>Наличие</t>
  </si>
  <si>
    <t>Сведения о доле, %</t>
  </si>
  <si>
    <t>Преобладающий тип собственности в юридическом лице</t>
  </si>
  <si>
    <t>Наличие раздельного учёта затрат по регулируемым видам деятельности в сфере холодного водоснабжения / водоотведения</t>
  </si>
  <si>
    <t>Плательщик НДС</t>
  </si>
  <si>
    <t>Является ли деятельность в сфере холодного водоснабжения / водоотведения профильным видом деятельности</t>
  </si>
  <si>
    <t>Наличие программы в области энергосбережения и повышения энергетической эффективности</t>
  </si>
  <si>
    <t>Наличие программы комплексного развития</t>
  </si>
  <si>
    <t>Реквизиты решения</t>
  </si>
  <si>
    <t>Наименование</t>
  </si>
  <si>
    <t>Вид</t>
  </si>
  <si>
    <t>Номер</t>
  </si>
  <si>
    <t>Дата принятия</t>
  </si>
  <si>
    <t>URL-ссылка на решение</t>
  </si>
  <si>
    <t>Наличие схемы холодного водоснабжения / водоотведения</t>
  </si>
  <si>
    <t>Иные сведения</t>
  </si>
  <si>
    <t>Данные об ответственном исполнителе от организации</t>
  </si>
  <si>
    <t>ФИО исполнителя</t>
  </si>
  <si>
    <t>Должность исполнителя</t>
  </si>
  <si>
    <t>Контактный телефон исполнителя</t>
  </si>
  <si>
    <t>e-mail исполнителя</t>
  </si>
  <si>
    <t>Перечень нормативных правовых актов, использованных в процессе проведения экспертизы предложения об установлении тарифов:</t>
  </si>
  <si>
    <t>1. Гражданский кодекс Российской Федерации;</t>
  </si>
  <si>
    <t>2. Налоговый кодекс Российской Федерации;</t>
  </si>
  <si>
    <t>3. Федеральный закон от 17.08.1995 № 147-ФЗ "О естественных монополиях";</t>
  </si>
  <si>
    <t>4. Федеральный закон от 26.07.2006 № 135-ФЗ "О защите конкуренции";</t>
  </si>
  <si>
    <t>5. Федеральный закон от 07.12.2011 № 416-ФЗ "О водоснабжении и водоотведении";</t>
  </si>
  <si>
    <t>6. Федеральный закон от 23.11.2009 № 261-ФЗ "Об энергосбережении и о повышении энергетической эффективности, и о внесении изменений в отдельные законодательные акты Российской Федерации";</t>
  </si>
  <si>
    <t>7. Постановление Правительства Российской Федерации от 13.05.2013 № 406 "О государственном регулировании тарифов в сфере водоснабжения и водоотведения";</t>
  </si>
  <si>
    <t>8. Постановление Правительства Российской Федерации от 29.07.2013 № 641 "Об инвестиционных и производственных программах организаций, осуществляющих деятельность в сфере водоснабжения и водоотведения";</t>
  </si>
  <si>
    <t>9. Методические указания по расчету регулируемых тарифов в сфере водоснабжения и водоотведения, утвержденные приказом ФСТ России от 27.12.2013 № 1746-э;</t>
  </si>
  <si>
    <t>10. Регламент установления регулируемых тарифов в сфере водоснабжения и водоотведения, утвержденный приказом ФСТ России от 16.07.2014 № 1154-э;</t>
  </si>
  <si>
    <t>11. Приказ Минстроя России от 25.12.2014 № 22/пр "Об утверждении Порядка ведения раздельного учета затрат по видам деятельности организаций, осуществляющих горячее водоснабжение, холодное водоснабжение и (или) водоотведение, и единой системы классификации таких затрат";</t>
  </si>
  <si>
    <t>12. Приказ Минстроя России от 04.04.2014 № 162/пр "Об утверждении перечня показателей надежности, качества, энергетической эффективности объектов централизованных систем горячего водоснабжения, холодного водоснабжения и (или) водоотведения, порядка и правил определения плановых значений и фактических значений таких показателей";</t>
  </si>
  <si>
    <t>Реквизиты решения, которым установлены действующие тарифы</t>
  </si>
  <si>
    <t>Вид тарифа</t>
  </si>
  <si>
    <t>Тип тарифа</t>
  </si>
  <si>
    <t>Вид(-ы) деятельности</t>
  </si>
  <si>
    <t>Номер входящий</t>
  </si>
  <si>
    <t>Дата регистрации</t>
  </si>
  <si>
    <t>Метод регулирования, предложенный организацией</t>
  </si>
  <si>
    <t>индексации (корректировка)</t>
  </si>
  <si>
    <t>Период долгосрочной индексации (количество лет)</t>
  </si>
  <si>
    <t>Решение об открытии дела об установлении тарифов</t>
  </si>
  <si>
    <t>ФИО уполномоченного по делу</t>
  </si>
  <si>
    <t>Должность уполномоченного по делу</t>
  </si>
  <si>
    <t>Контактный телефон уполномоченного по делу</t>
  </si>
  <si>
    <t>e-mail уполномоченного по делу</t>
  </si>
  <si>
    <t>Выбранный метод регулирования</t>
  </si>
  <si>
    <t>Представленные документы и материалы достаточны и предложение регулируемой организации об установлении тарифов соответствует законодательству Российской Федерации</t>
  </si>
  <si>
    <t>Муниципальный район</t>
  </si>
  <si>
    <t>Муниципальное образование</t>
  </si>
  <si>
    <t>ОКТМО</t>
  </si>
  <si>
    <t>О</t>
  </si>
  <si>
    <t>Добавить территорию</t>
  </si>
  <si>
    <t>Принято органом регулирования</t>
  </si>
  <si>
    <t>Предложение организации</t>
  </si>
  <si>
    <t>ед.</t>
  </si>
  <si>
    <t>Подкачивающие насосные станции</t>
  </si>
  <si>
    <t>Водопроводные сети</t>
  </si>
  <si>
    <t>км</t>
  </si>
  <si>
    <t>Канализационные насосные станции</t>
  </si>
  <si>
    <t>Канализационные сети</t>
  </si>
  <si>
    <t>Объект коммунальной инфраструктуры</t>
  </si>
  <si>
    <t>Основание эксплуатации</t>
  </si>
  <si>
    <t>Срок действия</t>
  </si>
  <si>
    <t>Факт, принятый органом регулирования</t>
  </si>
  <si>
    <t>Ссылка на правовую норму (основание для принятия показателя в расчет тарифа)</t>
  </si>
  <si>
    <t>Факт по данным организации</t>
  </si>
  <si>
    <t>Установленная мощность</t>
  </si>
  <si>
    <t>куб.м/час</t>
  </si>
  <si>
    <t>Подключённая (фактическая) нагрузка</t>
  </si>
  <si>
    <t>Вид воды</t>
  </si>
  <si>
    <t>тыс.куб.м</t>
  </si>
  <si>
    <t>получено от других территорий, дифференцированных по тарифу</t>
  </si>
  <si>
    <t>Расход воды на нужды предприятия</t>
  </si>
  <si>
    <t>хозяйственные нужды</t>
  </si>
  <si>
    <t>на основное производство</t>
  </si>
  <si>
    <t>Отпущено воды другим водопроводам</t>
  </si>
  <si>
    <t>по приборам учёта</t>
  </si>
  <si>
    <t>по нормативам</t>
  </si>
  <si>
    <t>из собственных источников</t>
  </si>
  <si>
    <t>от других операторов</t>
  </si>
  <si>
    <t>Объём воды, поступившей в сеть</t>
  </si>
  <si>
    <t>Вид стоков</t>
  </si>
  <si>
    <t>Объём транспортируемых сточных вод</t>
  </si>
  <si>
    <t>Приём сточных вод, поступающих на очистные сооружения</t>
  </si>
  <si>
    <t>от собственных нужд</t>
  </si>
  <si>
    <t>от других канализаций или отдельных канализационных сетей</t>
  </si>
  <si>
    <t>тыс.руб.</t>
  </si>
  <si>
    <t>Добавить</t>
  </si>
  <si>
    <t>№
п/п</t>
  </si>
  <si>
    <t>1.3</t>
  </si>
  <si>
    <t>1.4</t>
  </si>
  <si>
    <t>1.1.1</t>
  </si>
  <si>
    <t>1.1.2</t>
  </si>
  <si>
    <t>Аренда земельных участков</t>
  </si>
  <si>
    <t>Транспортный налог</t>
  </si>
  <si>
    <t>Земельный налог</t>
  </si>
  <si>
    <t>Водный налог</t>
  </si>
  <si>
    <t>Плата за пользование водным объектом</t>
  </si>
  <si>
    <t>Прочие налоги и сборы</t>
  </si>
  <si>
    <t>2.2.2</t>
  </si>
  <si>
    <t>2.2.3</t>
  </si>
  <si>
    <t>2.2.4</t>
  </si>
  <si>
    <t>Расходы на мероприятия по защите централизованных систем водоснабжения и (или) водоотведения и их отдельных объектов от угроз техногенного, природного характера и террористических актов, по предотвращению возникновения аварийных ситуаций, снижению риска и смягчению последствий чрезвычайных ситуаций (за исключением мероприятий, включенных в инвестиционную программу)</t>
  </si>
  <si>
    <t>2.2.5</t>
  </si>
  <si>
    <t>2.2.6</t>
  </si>
  <si>
    <t>2.2.8</t>
  </si>
  <si>
    <t>2.6</t>
  </si>
  <si>
    <t>2.8</t>
  </si>
  <si>
    <t>факт по данным организации</t>
  </si>
  <si>
    <t>факт, принятый органом регулирования</t>
  </si>
  <si>
    <t>Операционные расходы</t>
  </si>
  <si>
    <t>Производственные расходы:</t>
  </si>
  <si>
    <t>1.2.1</t>
  </si>
  <si>
    <t>1.2.2</t>
  </si>
  <si>
    <t>расходы на оплату регулируемыми организациями выполняемых сторонними организациями работ и (или) услуг</t>
  </si>
  <si>
    <t>1.2.3</t>
  </si>
  <si>
    <t>1.2.3.1</t>
  </si>
  <si>
    <t>1.2.3.2</t>
  </si>
  <si>
    <t>общехозяйственные расходы</t>
  </si>
  <si>
    <t>расходы на обезвоживание, обезвреживание и захоронение осадка сточных вод</t>
  </si>
  <si>
    <t>расходы на приобретение (использование) вспомогательных материалов, запасных частей</t>
  </si>
  <si>
    <t>расходы на осуществление производственного контроля качества воды и производственного контроля состава и свойств сточных вод расходы на осуществление производственного контроля качества воды и производственного контроля состава и свойств сточных вод</t>
  </si>
  <si>
    <t>расходы на аварийно-диспетчерское обслуживание</t>
  </si>
  <si>
    <t>1.3.1</t>
  </si>
  <si>
    <t>1.3.2</t>
  </si>
  <si>
    <t>1.3.3</t>
  </si>
  <si>
    <t>Административные расходы</t>
  </si>
  <si>
    <t>услуги связи и интернет</t>
  </si>
  <si>
    <t>юридические услуги</t>
  </si>
  <si>
    <t>аудиторские услуги</t>
  </si>
  <si>
    <t>консультационные услуги</t>
  </si>
  <si>
    <t>информационные услуги</t>
  </si>
  <si>
    <t>Неподконтрольные расходы</t>
  </si>
  <si>
    <t>Налоги и сборы</t>
  </si>
  <si>
    <t>Расходы на обслуживание бесхозяйных сетей</t>
  </si>
  <si>
    <t>2.10</t>
  </si>
  <si>
    <t>Займы и кредиты (для метода индексации)</t>
  </si>
  <si>
    <t>Расходы на электрическую энергию</t>
  </si>
  <si>
    <t>руб./куб.м</t>
  </si>
  <si>
    <t>Понятия, используемые в Типовом экспертном заключении</t>
  </si>
  <si>
    <t>Используемое понятие</t>
  </si>
  <si>
    <t>Расшифровка (пояснения)</t>
  </si>
  <si>
    <t>фактические значения расходов в соответствии с данными раздельного учета затрат по видам деятельности организаций, осуществляющих горячее водоснабжение, холодное водоснабжение и (или) водоотведение</t>
  </si>
  <si>
    <t>RU22</t>
  </si>
  <si>
    <t>YES_NO</t>
  </si>
  <si>
    <t>DNS</t>
  </si>
  <si>
    <t>YEAR_LIST</t>
  </si>
  <si>
    <t>MONTH_LIST</t>
  </si>
  <si>
    <t>RU28</t>
  </si>
  <si>
    <t>https://eias.ru</t>
  </si>
  <si>
    <t>RU29</t>
  </si>
  <si>
    <t>RU30</t>
  </si>
  <si>
    <t>NDS</t>
  </si>
  <si>
    <t>RU31</t>
  </si>
  <si>
    <t>STATE_SHARE</t>
  </si>
  <si>
    <t>RU32</t>
  </si>
  <si>
    <t>VALUABLE_STATE_SHARE</t>
  </si>
  <si>
    <t>RU33</t>
  </si>
  <si>
    <t>PERIOD</t>
  </si>
  <si>
    <t>RU34</t>
  </si>
  <si>
    <t>менее 50 %</t>
  </si>
  <si>
    <t>RU35</t>
  </si>
  <si>
    <t>50 % и более</t>
  </si>
  <si>
    <t>RU36</t>
  </si>
  <si>
    <t>100 %</t>
  </si>
  <si>
    <t>Организация</t>
  </si>
  <si>
    <t>RU77</t>
  </si>
  <si>
    <t>Москва</t>
  </si>
  <si>
    <t>г. Байконур</t>
  </si>
  <si>
    <t>RU00</t>
  </si>
  <si>
    <t>OWNERSHIP_TYPE</t>
  </si>
  <si>
    <t>г. Санкт-Петербург</t>
  </si>
  <si>
    <t>RU78</t>
  </si>
  <si>
    <t>Cанкт-Петербург</t>
  </si>
  <si>
    <t>NONPRIVATE_OWNERSHIP_TYPE</t>
  </si>
  <si>
    <t>г. Севастополь</t>
  </si>
  <si>
    <t>RU92</t>
  </si>
  <si>
    <t>Севастополь</t>
  </si>
  <si>
    <t>федеральная</t>
  </si>
  <si>
    <t>Виды деятельности</t>
  </si>
  <si>
    <t>RU79</t>
  </si>
  <si>
    <t>субъект РФ</t>
  </si>
  <si>
    <t>RU75</t>
  </si>
  <si>
    <t>муниципальная</t>
  </si>
  <si>
    <t>RU37</t>
  </si>
  <si>
    <t>частная</t>
  </si>
  <si>
    <t>RU38</t>
  </si>
  <si>
    <t>Территории</t>
  </si>
  <si>
    <t>RU07</t>
  </si>
  <si>
    <t>Республика Кабардино-Балкария</t>
  </si>
  <si>
    <t>RU39</t>
  </si>
  <si>
    <t>RU40</t>
  </si>
  <si>
    <t>RU41</t>
  </si>
  <si>
    <t>RU09</t>
  </si>
  <si>
    <t>Республика Карачаево-Черкессия</t>
  </si>
  <si>
    <t>RU42</t>
  </si>
  <si>
    <t>RU43</t>
  </si>
  <si>
    <t>RU44</t>
  </si>
  <si>
    <t>RU23</t>
  </si>
  <si>
    <t>RU24</t>
  </si>
  <si>
    <t>RU45</t>
  </si>
  <si>
    <t>RU46</t>
  </si>
  <si>
    <t>RU47</t>
  </si>
  <si>
    <t>RU48</t>
  </si>
  <si>
    <t>RU49</t>
  </si>
  <si>
    <t>RU50</t>
  </si>
  <si>
    <t>RU51</t>
  </si>
  <si>
    <t>RU83</t>
  </si>
  <si>
    <t>RU52</t>
  </si>
  <si>
    <t>RU53</t>
  </si>
  <si>
    <t>TARIFF_CALC_METHOD</t>
  </si>
  <si>
    <t>RU54</t>
  </si>
  <si>
    <t>экономически обоснованных расходов (затрат)</t>
  </si>
  <si>
    <t>RU55</t>
  </si>
  <si>
    <t>индексации</t>
  </si>
  <si>
    <t>RU56</t>
  </si>
  <si>
    <t>RU57</t>
  </si>
  <si>
    <t>сравнения аналогов</t>
  </si>
  <si>
    <t>RU58</t>
  </si>
  <si>
    <t>RU59</t>
  </si>
  <si>
    <t>RU25</t>
  </si>
  <si>
    <t>DOCUMENT_TYPES</t>
  </si>
  <si>
    <t>RU60</t>
  </si>
  <si>
    <t>постановление</t>
  </si>
  <si>
    <t>RU01</t>
  </si>
  <si>
    <t>распоряжение</t>
  </si>
  <si>
    <t>RU04</t>
  </si>
  <si>
    <t>решение</t>
  </si>
  <si>
    <t>RU02</t>
  </si>
  <si>
    <t>приказ</t>
  </si>
  <si>
    <t>RU03</t>
  </si>
  <si>
    <t>закон</t>
  </si>
  <si>
    <t>RU05</t>
  </si>
  <si>
    <t>соглашение</t>
  </si>
  <si>
    <t>RU06</t>
  </si>
  <si>
    <t>протокол</t>
  </si>
  <si>
    <t>RU08</t>
  </si>
  <si>
    <t>RU10</t>
  </si>
  <si>
    <t>RU11</t>
  </si>
  <si>
    <t>RU82</t>
  </si>
  <si>
    <t>Крым</t>
  </si>
  <si>
    <t>RU12</t>
  </si>
  <si>
    <t>RU13</t>
  </si>
  <si>
    <t>RU14</t>
  </si>
  <si>
    <t>RU15</t>
  </si>
  <si>
    <t>Республика Северная Осетия (Алания)</t>
  </si>
  <si>
    <t>RU16</t>
  </si>
  <si>
    <t>RU17</t>
  </si>
  <si>
    <t>Республика Тыва (Тува)</t>
  </si>
  <si>
    <t>RU19</t>
  </si>
  <si>
    <t>RU61</t>
  </si>
  <si>
    <t>RU62</t>
  </si>
  <si>
    <t>RU63</t>
  </si>
  <si>
    <t>RU64</t>
  </si>
  <si>
    <t>RU65</t>
  </si>
  <si>
    <t>RU66</t>
  </si>
  <si>
    <t>RU67</t>
  </si>
  <si>
    <t>RU26</t>
  </si>
  <si>
    <t>RU68</t>
  </si>
  <si>
    <t>RU69</t>
  </si>
  <si>
    <t>RU70</t>
  </si>
  <si>
    <t>RU71</t>
  </si>
  <si>
    <t>RU72</t>
  </si>
  <si>
    <t>RU18</t>
  </si>
  <si>
    <t>Республика Удмуртия</t>
  </si>
  <si>
    <t>RU73</t>
  </si>
  <si>
    <t>RU27</t>
  </si>
  <si>
    <t>RU86</t>
  </si>
  <si>
    <t>RU74</t>
  </si>
  <si>
    <t>RU20</t>
  </si>
  <si>
    <t>Республика Чечня</t>
  </si>
  <si>
    <t>RU21</t>
  </si>
  <si>
    <t>Республика Чувашия</t>
  </si>
  <si>
    <t>RU87</t>
  </si>
  <si>
    <t>RU89</t>
  </si>
  <si>
    <t>RU76</t>
  </si>
  <si>
    <t>period_list</t>
  </si>
  <si>
    <t>OPF_VALUE</t>
  </si>
  <si>
    <t>1 10 51 | Полные товарищества</t>
  </si>
  <si>
    <t>1 10 64 | Товарищества на вере (коммандитные товарищества)</t>
  </si>
  <si>
    <t>1 22 47 | Публичные акционерные общества</t>
  </si>
  <si>
    <t>1 22 67 | Непубличные акционерные общества</t>
  </si>
  <si>
    <t>1 23 00 | Общества с ограниченной ответственностью</t>
  </si>
  <si>
    <t>1 30 00 | Хозяйственные партнерства</t>
  </si>
  <si>
    <t>1 41 53 | Сельскохозяйственные артели (колхозы)</t>
  </si>
  <si>
    <t>1 41 54 | Рыболовецкие артели (колхозы)</t>
  </si>
  <si>
    <t>1 41 55 | Кооперативные хозяйства (коопхозы)</t>
  </si>
  <si>
    <t>1 42 00 | Производственные кооперативы (кроме сельскохозяйственных производственных кооперативов)</t>
  </si>
  <si>
    <t>1 53 00 | Крестьянские (фермерские) хозяйства</t>
  </si>
  <si>
    <t>1 90 00 | Прочие юридические лица, являющиеся коммерческими организациями</t>
  </si>
  <si>
    <t>2 01 01 | Гаражные и гаражно-строительные кооперативы</t>
  </si>
  <si>
    <t>2 01 02 | Жилищные или жилищно-строительные кооперативы</t>
  </si>
  <si>
    <t>2 01 03 | Жилищные накопительные кооперативы</t>
  </si>
  <si>
    <t>2 01 04 | Кредитные потребительские кооперативы</t>
  </si>
  <si>
    <t>2 01 05 | Кредитные потребительские кооперативы граждан</t>
  </si>
  <si>
    <t>2 01 06 | Кредитные кооперативы второго уровня</t>
  </si>
  <si>
    <t>2 01 07 | Потребительские общества</t>
  </si>
  <si>
    <t>2 01 08 | Общества взаимного страхования</t>
  </si>
  <si>
    <t>2 01 09 | Сельскохозяйственные потребительские перерабатывающие кооперативы</t>
  </si>
  <si>
    <t>2 01 10 | Сельскохозяйственные потребительские сбытовые (торговые) кооперативы</t>
  </si>
  <si>
    <t>2 01 11 | Сельскохозяйственные потребительские обслуживающие кооперативы</t>
  </si>
  <si>
    <t>2 01 12 | Сельскохозяйственные потребительские снабженческие кооперативы</t>
  </si>
  <si>
    <t>2 01 15 | Сельскохозяйственные потребительские животноводческие кооперативы</t>
  </si>
  <si>
    <t>2 01 16 | Сельскохозяйственные потребительские растениеводческие кооперативы</t>
  </si>
  <si>
    <t>2 01 21 | Фонды проката</t>
  </si>
  <si>
    <t>2 02 01 | Политические партии</t>
  </si>
  <si>
    <t>2 02 02 | Профсоюзные организации</t>
  </si>
  <si>
    <t>2 02 10 | Общественные движения</t>
  </si>
  <si>
    <t>2 02 11 | Органы общественной самодеятельности</t>
  </si>
  <si>
    <t>2 02 17 | Территориальные общественные самоуправления</t>
  </si>
  <si>
    <t>2 06 01 | Ассоциации (союзы) экономического взаимодействия субъектов Российской Федерации</t>
  </si>
  <si>
    <t>2 06 03 | Советы муниципальных образований субъектов Российской Федерации</t>
  </si>
  <si>
    <t>2 06 04 | Союзы (ассоциации) кредитных кооперативов</t>
  </si>
  <si>
    <t>2 06 05 | Союзы (ассоциации) кооперативов</t>
  </si>
  <si>
    <t>2 06 06 | Союзы (ассоциации) общественных объединений</t>
  </si>
  <si>
    <t>2 06 07 | Союзы (ассоциации) общин малочисленных народов</t>
  </si>
  <si>
    <t>2 06 08 | Союзы потребительских обществ</t>
  </si>
  <si>
    <t>2 06 09 | Адвокатские палаты</t>
  </si>
  <si>
    <t>2 06 10 | Нотариальные палаты</t>
  </si>
  <si>
    <t>2 06 11 | Торгово-промышленные палаты</t>
  </si>
  <si>
    <t>2 06 12 | Объединения работодателей</t>
  </si>
  <si>
    <t>2 06 13 | Объединения фермерских хозяйств</t>
  </si>
  <si>
    <t>2 06 14 | Некоммерческие партнерства</t>
  </si>
  <si>
    <t>2 06 15 | Адвокатские бюро</t>
  </si>
  <si>
    <t>2 06 16 | Коллегии адвокатов</t>
  </si>
  <si>
    <t>2 06 19 | Саморегулируемые организации</t>
  </si>
  <si>
    <t>2 06 20 | Объединения (ассоциации и союзы) благотворительных организаций</t>
  </si>
  <si>
    <t>2 07 02 | Садоводческие или огороднические некоммерческие товарищества</t>
  </si>
  <si>
    <t>2 07 16 | Товарищества собственников жилья</t>
  </si>
  <si>
    <t>2 11 00 | Казачьи общества, внесенные в государственный реестр казачьих обществ в Российской Федерации</t>
  </si>
  <si>
    <t>2 12 00 | Общины коренных малочисленных народов Российской Федерации</t>
  </si>
  <si>
    <t>3 00 01 | Представительства юридических лиц</t>
  </si>
  <si>
    <t>3 00 02 | Филиалы юридических лиц</t>
  </si>
  <si>
    <t>3 00 03 | Обособленные подразделения юридических лиц</t>
  </si>
  <si>
    <t>3 00 04 | Структурные подразделения обособленных подразделений юридических лиц</t>
  </si>
  <si>
    <t>3 00 05 | Паевые инвестиционные фонды</t>
  </si>
  <si>
    <t>3 00 06 | Простые товарищества</t>
  </si>
  <si>
    <t>3 00 08 | Районные суды, городские суды, межрайонные суды (районные суды)</t>
  </si>
  <si>
    <t>4 00 01 | Межправительственные международные организации</t>
  </si>
  <si>
    <t>4 00 02 | Неправительственные международные организации</t>
  </si>
  <si>
    <t>5 01 01 | Главы крестьянских (фермерских) хозяйств</t>
  </si>
  <si>
    <t>5 01 02 | Индивидуальные предприниматели</t>
  </si>
  <si>
    <t>5 02 01 | Адвокаты, учредившие адвокатский кабинет</t>
  </si>
  <si>
    <t>5 02 02 | Нотариусы, занимающиеся частной практикой</t>
  </si>
  <si>
    <t>6 51 41 | Федеральные казенные предприятия</t>
  </si>
  <si>
    <t>6 51 42 | Казенные предприятия субъектов Российской Федерации</t>
  </si>
  <si>
    <t>6 51 43 | Муниципальные казенные предприятия</t>
  </si>
  <si>
    <t>6 52 41 | Федеральные государственные унитарные предприятия</t>
  </si>
  <si>
    <t>6 52 42 | Государственные унитарные предприятия субъектов Российской Федерации</t>
  </si>
  <si>
    <t>6 52 43 | Муниципальные унитарные предприятия</t>
  </si>
  <si>
    <t>7 04 01 | Благотворительные фонды</t>
  </si>
  <si>
    <t>7 04 02 | Негосударственные пенсионные фонды</t>
  </si>
  <si>
    <t>7 04 03 | Общественные фонды</t>
  </si>
  <si>
    <t>7 04 04 | Экологические фонды</t>
  </si>
  <si>
    <t>7 14 00 | Автономные некоммерческие организации</t>
  </si>
  <si>
    <t>7 15 00 | Религиозные организации</t>
  </si>
  <si>
    <t>7 16 01 | Государственные корпорации</t>
  </si>
  <si>
    <t>7 16 02 | Государственные компании</t>
  </si>
  <si>
    <t>7 16 10 | Отделения иностранных некоммерческих неправительственных организаций</t>
  </si>
  <si>
    <t>7 51 01 | Федеральные государственные автономные учреждения</t>
  </si>
  <si>
    <t>7 51 03 | Федеральные государственные бюджетные учреждения</t>
  </si>
  <si>
    <t>7 51 04 | Федеральные государственные казенные учреждения</t>
  </si>
  <si>
    <t>7 52 01 | Государственные автономные учреждения субъектов Российской Федерации</t>
  </si>
  <si>
    <t>7 52 03 | Государственные бюджетные учреждения субъектов Российской Федерации</t>
  </si>
  <si>
    <t>7 52 04 | Государственные казенные учреждения субъектов Российской Федерации</t>
  </si>
  <si>
    <t>7 53 00 | Государственные академии наук</t>
  </si>
  <si>
    <t>7 54 01 | Муниципальные автономные учреждения</t>
  </si>
  <si>
    <t>7 54 03 | Муниципальные бюджетные учреждения</t>
  </si>
  <si>
    <t>7 54 04 | Муниципальные казенные учреждения</t>
  </si>
  <si>
    <t>7 55 00 | Частные учреждения</t>
  </si>
  <si>
    <t>7 55 02 | Благотворительные учреждения</t>
  </si>
  <si>
    <t>7 55 05 | Общественные учреждения</t>
  </si>
  <si>
    <t>sphere_list</t>
  </si>
  <si>
    <t>Водоснабжение</t>
  </si>
  <si>
    <t>Водоотведение</t>
  </si>
  <si>
    <t>tariff_type_list</t>
  </si>
  <si>
    <t>одноставочный</t>
  </si>
  <si>
    <t>двухставочный</t>
  </si>
  <si>
    <t>COLDVSNA_VTOV</t>
  </si>
  <si>
    <t>питьевая вода</t>
  </si>
  <si>
    <t>техническая вода</t>
  </si>
  <si>
    <t>VOTV_VTOV</t>
  </si>
  <si>
    <t>Дополнительный признак дифференциации тарифа</t>
  </si>
  <si>
    <t>et_List00_tariff</t>
  </si>
  <si>
    <t>1. Список территорий</t>
  </si>
  <si>
    <t>et_List01_tariff</t>
  </si>
  <si>
    <t>et_List01_mo</t>
  </si>
  <si>
    <t>MR_NAME</t>
  </si>
  <si>
    <t>MO_NAME</t>
  </si>
  <si>
    <t>OKTMO</t>
  </si>
  <si>
    <t>2. Список объектов</t>
  </si>
  <si>
    <t>et_List02_tariff_vs</t>
  </si>
  <si>
    <t>et_List02_tariff_vo</t>
  </si>
  <si>
    <t>osn_expl_list</t>
  </si>
  <si>
    <t>et_List02_obj</t>
  </si>
  <si>
    <t>0</t>
  </si>
  <si>
    <t>et_List05_tariff</t>
  </si>
  <si>
    <t>ВН1</t>
  </si>
  <si>
    <t>ВН</t>
  </si>
  <si>
    <t>СН1</t>
  </si>
  <si>
    <t>СН2</t>
  </si>
  <si>
    <t>НН</t>
  </si>
  <si>
    <t>VOLTAGE_LEVEL_list</t>
  </si>
  <si>
    <t>et_List06_tariff</t>
  </si>
  <si>
    <t>et_List07_tariff</t>
  </si>
  <si>
    <t>1.1.3</t>
  </si>
  <si>
    <t>1.1.4</t>
  </si>
  <si>
    <t>Пояснения</t>
  </si>
  <si>
    <t>Общие сведения</t>
  </si>
  <si>
    <t>et_union</t>
  </si>
  <si>
    <t>REESTR_MO</t>
  </si>
  <si>
    <t>REESTR_ORG</t>
  </si>
  <si>
    <t>modCheckCyan</t>
  </si>
  <si>
    <t>modfrmActivity</t>
  </si>
  <si>
    <t>modList02</t>
  </si>
  <si>
    <t>COLDVSNA_VTARIFF</t>
  </si>
  <si>
    <t>тариф на питьевую воду</t>
  </si>
  <si>
    <t>тариф на техническую воду</t>
  </si>
  <si>
    <t>VOTV_VTARIFF</t>
  </si>
  <si>
    <t>тариф на водоотведение</t>
  </si>
  <si>
    <t>Передано на другие территории, дифференцированные по тарифу</t>
  </si>
  <si>
    <t>Ссылка 1</t>
  </si>
  <si>
    <t>Ссылка 2</t>
  </si>
  <si>
    <t>modProvGeneralProc</t>
  </si>
  <si>
    <t>t</t>
  </si>
  <si>
    <t>ПО</t>
  </si>
  <si>
    <t>Получено от других территорий, дифференцированных по тарифу</t>
  </si>
  <si>
    <t>на собственные очистные сооружения</t>
  </si>
  <si>
    <t>другим организациям</t>
  </si>
  <si>
    <t xml:space="preserve">• На рабочем месте должен быть установлен MS Office 2007 SP3, 2010, 2013, 2016, 2019 с полной версией MS Excel
• Макросы во время работы должны быть включены (!)
• Для корректной работы отчёта требуется выбрать низкий уровень безопасности
(В меню MS Excel 2007 и выше: Параметры Excel | Центр управления безопасностью | Параметры центра управления безопасностью | Параметры макросов | Включить все макросы | ОК)
</t>
  </si>
  <si>
    <t>Дополнительные сведения</t>
  </si>
  <si>
    <t>Потери воды</t>
  </si>
  <si>
    <t>Понятия, используемые в Типовом экспертном заключении:
"Факт, принятый органом регулирования" - экономически обоснованные фактические значения расходов на основании данных бухгалтерской и статистической отчетности регулируемой организации за соответствующий период, с учетом данных, полученных по результатам проведенных органом регулирования тарифов мероприятий по контролю, предусмотренных Постановлением Правительства РФ от 27.06.2013 N 543;
"Факт по данным организации" - экономически обоснованные фактические значения расходов в соответствии с данными раздельного учета затрат по видам деятельности организаций, осуществляющих горячее водоснабжение, холодное водоснабжение и (или) водоотведение.</t>
  </si>
  <si>
    <t>Правоустанавливающие и подтверждающие документы на объекты коммунальной инфраструктуры</t>
  </si>
  <si>
    <t>Без разбивки</t>
  </si>
  <si>
    <t>Краткое описание технологического процесса</t>
  </si>
  <si>
    <t>et_List02_1</t>
  </si>
  <si>
    <t>Номер тарифа (идентификатор)</t>
  </si>
  <si>
    <t>VOLTAGE_LEVEL2_list</t>
  </si>
  <si>
    <t>Генерация напряжения</t>
  </si>
  <si>
    <t>Экспертное заключение об установлении тарифов в сфере холодного водоснабжения/водоотведения методом сравнения аналогов</t>
  </si>
  <si>
    <t>Наименование гарантирующей организации (ГО)</t>
  </si>
  <si>
    <t>3. Баланс</t>
  </si>
  <si>
    <t>Протяженность</t>
  </si>
  <si>
    <t>усл.км</t>
  </si>
  <si>
    <t>Размер диаметра трубопровода, мм</t>
  </si>
  <si>
    <t>Тип материала трубопровода</t>
  </si>
  <si>
    <t>Тип грунта</t>
  </si>
  <si>
    <t>Глубина грунта, м</t>
  </si>
  <si>
    <t>Средняя стоимость строительства 1 км трубопровода, 
тыс. руб.</t>
  </si>
  <si>
    <t>Средняя стоимость строительства 1 км трубопровода диаметром 500 мм, тыс.руб.</t>
  </si>
  <si>
    <t>Kd</t>
  </si>
  <si>
    <t>et_List03_tariff_vs_transp</t>
  </si>
  <si>
    <t>et_List03_tariff_vo_transp</t>
  </si>
  <si>
    <t>et_List04_tariff</t>
  </si>
  <si>
    <t>4. Условные метры</t>
  </si>
  <si>
    <t>et_List04_1</t>
  </si>
  <si>
    <t>расходы на приобретение сырья и материалов и их хранение</t>
  </si>
  <si>
    <t>1.1.3.1</t>
  </si>
  <si>
    <t>чел</t>
  </si>
  <si>
    <t>1.1.3.2</t>
  </si>
  <si>
    <t>расходы на уплату процентов по займам и кредитам</t>
  </si>
  <si>
    <t>1.1.5</t>
  </si>
  <si>
    <t>1.1.6</t>
  </si>
  <si>
    <t>прочие производственные расходы:</t>
  </si>
  <si>
    <t>1.1.6.1</t>
  </si>
  <si>
    <t>расходы на амортизацию автотранспорта</t>
  </si>
  <si>
    <t>1.1.6.2</t>
  </si>
  <si>
    <t>1.1.6.3</t>
  </si>
  <si>
    <t>1.1.6.4</t>
  </si>
  <si>
    <t>расходы на эксплуатацию, техническое обслуживание и ремонт автотранспорт</t>
  </si>
  <si>
    <t>1.1.6.5</t>
  </si>
  <si>
    <t>1.1.6.6</t>
  </si>
  <si>
    <t>1.1.6.7</t>
  </si>
  <si>
    <t>иные расходы</t>
  </si>
  <si>
    <t>Ремонтные расходы</t>
  </si>
  <si>
    <t>расходы на текущий ремонт производственных фондов</t>
  </si>
  <si>
    <t>расходы на капитальный ремонт производственных фондов</t>
  </si>
  <si>
    <t>Расходы на оплату работ и услуг, выполняемых сторонними организациями</t>
  </si>
  <si>
    <t>1.3.1.1</t>
  </si>
  <si>
    <t>1.3.1.2</t>
  </si>
  <si>
    <t>1.3.1.3</t>
  </si>
  <si>
    <t>1.3.1.4</t>
  </si>
  <si>
    <t>1.3.1.5</t>
  </si>
  <si>
    <t>1.3.2.1</t>
  </si>
  <si>
    <t>1.3.2.2</t>
  </si>
  <si>
    <t>Арендная плата, лизинговые платежи, не связанные с арендой (лизингом) основных производственных фондов</t>
  </si>
  <si>
    <t>1.3.4</t>
  </si>
  <si>
    <t>Служебные командировки</t>
  </si>
  <si>
    <t>1.3.5</t>
  </si>
  <si>
    <t>Обучение персонала</t>
  </si>
  <si>
    <t>1.3.6</t>
  </si>
  <si>
    <t>Страхование производственных
объектов</t>
  </si>
  <si>
    <t>1.3.7</t>
  </si>
  <si>
    <t>Прочие административные расходы</t>
  </si>
  <si>
    <t>1.3.7.1</t>
  </si>
  <si>
    <t>Расходы на амортизацию непроизводственных активов</t>
  </si>
  <si>
    <t>1.3.7.2</t>
  </si>
  <si>
    <t>Расходы по охране объектов и территорий</t>
  </si>
  <si>
    <t>1.3.7.3</t>
  </si>
  <si>
    <t>Налог на имущество организаций</t>
  </si>
  <si>
    <t>Возврат займов и кредитов</t>
  </si>
  <si>
    <t>Проценты по займам и кредитам (на обслуживание займов и кредитов, привлекаемых на пополнение оборотных средств)</t>
  </si>
  <si>
    <t>Расходы на оплату услуг банков</t>
  </si>
  <si>
    <t>Прочие неподконтрольные расходы</t>
  </si>
  <si>
    <t>1.1.3.1.1</t>
  </si>
  <si>
    <t>1.1.3.1.2</t>
  </si>
  <si>
    <t>1.2.3.1.1</t>
  </si>
  <si>
    <t>1.2.3.1.2</t>
  </si>
  <si>
    <t>1.3.2.1.1</t>
  </si>
  <si>
    <t>1.3.2.1.2</t>
  </si>
  <si>
    <t>2.8.1</t>
  </si>
  <si>
    <t>2.8.2</t>
  </si>
  <si>
    <t>2.12</t>
  </si>
  <si>
    <t>2.13</t>
  </si>
  <si>
    <t>руб./мес</t>
  </si>
  <si>
    <t>6. ГО</t>
  </si>
  <si>
    <t>Удельная величина амортизации</t>
  </si>
  <si>
    <t>тыс.руб./усл.км</t>
  </si>
  <si>
    <t>Годовая сумма амортизации</t>
  </si>
  <si>
    <t>Протяженность водопроводной / канализационной сети в сопоставимых величинах</t>
  </si>
  <si>
    <t>Нормативный уровень расходов на амортизацию в расчете на протяженность сети</t>
  </si>
  <si>
    <t>Удельные текущие расходы гарантирующей организации (ГО) (УТР)</t>
  </si>
  <si>
    <t>15% УТР</t>
  </si>
  <si>
    <t>Необходимая валовая выручка транзитной организации</t>
  </si>
  <si>
    <t>текущие расходы ГО, отнесенные на вид деятельности по транспортировке воды/сточных вод</t>
  </si>
  <si>
    <t xml:space="preserve">в т.ч. расходы на электрическую энергию* </t>
  </si>
  <si>
    <t>протяженность сети ГО, определенная в сопоставимых величинах</t>
  </si>
  <si>
    <t>Протяженность сети транзитной организации</t>
  </si>
  <si>
    <t xml:space="preserve">фактическая протяженность сетей </t>
  </si>
  <si>
    <t>Нормативный уровень расходов на амортизацию</t>
  </si>
  <si>
    <t>Объем транспортируемой холодной воды / сточных вод</t>
  </si>
  <si>
    <t>тыс.м3</t>
  </si>
  <si>
    <t>1 полугодие</t>
  </si>
  <si>
    <t>2 полугодие</t>
  </si>
  <si>
    <t>Среднегодовой тариф</t>
  </si>
  <si>
    <t xml:space="preserve">Темп рост тарифа </t>
  </si>
  <si>
    <t>Тариф с 1.01 по 30.06</t>
  </si>
  <si>
    <t>Тариф с 1.07 по 31.12</t>
  </si>
  <si>
    <t>6.1.1</t>
  </si>
  <si>
    <t>6.1.2</t>
  </si>
  <si>
    <t>7. Расчёт тарифа</t>
  </si>
  <si>
    <t>Итог</t>
  </si>
  <si>
    <t>ЭЭ</t>
  </si>
  <si>
    <t>УТР</t>
  </si>
  <si>
    <t>modList04</t>
  </si>
  <si>
    <t>Реквизиты письма ГО о направлении данных для расчета</t>
  </si>
  <si>
    <t>Источник информации по средней стоимости строительства</t>
  </si>
  <si>
    <t>ist_info_build_list</t>
  </si>
  <si>
    <t>Утверждённые укрупнённые НЦС</t>
  </si>
  <si>
    <t>Сметные расчёты организации</t>
  </si>
  <si>
    <t>Уникальный идентификатор тарифа в БД ЕИАС ФАС России. Формат:
[Сфера].[Код региона].[Номер организации в реестре ФАС России].[Порядковый номер тарифа]</t>
  </si>
  <si>
    <t>100</t>
  </si>
  <si>
    <t>чугун</t>
  </si>
  <si>
    <t>сухой</t>
  </si>
  <si>
    <t>110</t>
  </si>
  <si>
    <t>сталь</t>
  </si>
  <si>
    <t>мокрый</t>
  </si>
  <si>
    <t>125</t>
  </si>
  <si>
    <t>железобетон</t>
  </si>
  <si>
    <t>150</t>
  </si>
  <si>
    <t>полиэтилен</t>
  </si>
  <si>
    <t>160</t>
  </si>
  <si>
    <t>200</t>
  </si>
  <si>
    <t>250</t>
  </si>
  <si>
    <t>300</t>
  </si>
  <si>
    <t>315</t>
  </si>
  <si>
    <t>350</t>
  </si>
  <si>
    <t>355</t>
  </si>
  <si>
    <t>400</t>
  </si>
  <si>
    <t>450</t>
  </si>
  <si>
    <t>500</t>
  </si>
  <si>
    <t>600</t>
  </si>
  <si>
    <t>630</t>
  </si>
  <si>
    <t>700</t>
  </si>
  <si>
    <t>710</t>
  </si>
  <si>
    <t>800</t>
  </si>
  <si>
    <t>900</t>
  </si>
  <si>
    <t>1000</t>
  </si>
  <si>
    <t>material_list</t>
  </si>
  <si>
    <t>grunt_list</t>
  </si>
  <si>
    <t>glubina_list</t>
  </si>
  <si>
    <t>diametr_list</t>
  </si>
  <si>
    <t>5. Амортизация (аналог)</t>
  </si>
  <si>
    <t>* - не учитываются в текущих расходах ГО в случае, если ТО не владеет на законных основаниях насосными станциями, канализационными насосными станциями, насосным оборудованием, иным оборудованием, потребляющим электрическую энергию, затрачиваемую в технологическом процессе транспортировки воды и (или) транспортировки сточных вод</t>
  </si>
  <si>
    <t>13. Иные нормативные правовые акты Российской Федерации.</t>
  </si>
  <si>
    <t>2.4</t>
  </si>
  <si>
    <t>2. Информация о рассмотрении дела об установлении тарифов</t>
  </si>
  <si>
    <t>1. Сведения о регулируемой организации</t>
  </si>
  <si>
    <t>Список территорий</t>
  </si>
  <si>
    <t>Список объектов</t>
  </si>
  <si>
    <t>Баланс</t>
  </si>
  <si>
    <t>Условные метры</t>
  </si>
  <si>
    <t>Амортизация (аналог)</t>
  </si>
  <si>
    <t>ГО</t>
  </si>
  <si>
    <t>Расчёт тарифа</t>
  </si>
  <si>
    <t>3. Перечень муниципальных образований, на территории которых организация оказывает услуги холодного водоснабжения / водоотведения</t>
  </si>
  <si>
    <t>4. Перечень объектов организации, с помощью которых организация оказывает услуги холодного водоснабжения/ водоотведения</t>
  </si>
  <si>
    <t>5. Баланс водоснабжения / водоотведения</t>
  </si>
  <si>
    <t>6. Расчет условных метров водопроводной (канализационной) сети</t>
  </si>
  <si>
    <t>7. Нормативный уровень расходов на амортизацию основных средств и нематериальных активов, относимых к объектам централизованой системы водоснабжения / водоотведения, используемым для транспортировки воды / сточных вод</t>
  </si>
  <si>
    <t>9. Расчет тарифа на транспортировку холодной воды / сточных вод методом сравнения аналогов</t>
  </si>
  <si>
    <t>5.1. Баланс водоснабжения (транспортировка воды)</t>
  </si>
  <si>
    <t>5.2. Баланс водоотведения (транспортировка сточных вод)</t>
  </si>
  <si>
    <t>4.2</t>
  </si>
  <si>
    <t>4.3</t>
  </si>
  <si>
    <t>6.1</t>
  </si>
  <si>
    <t>7</t>
  </si>
  <si>
    <t>7.1</t>
  </si>
  <si>
    <t>7.2</t>
  </si>
  <si>
    <t>8</t>
  </si>
  <si>
    <t>5.2.1</t>
  </si>
  <si>
    <t>5.2.2</t>
  </si>
  <si>
    <t>5.3</t>
  </si>
  <si>
    <t>ИНН ГО</t>
  </si>
  <si>
    <t>КПП ГО</t>
  </si>
  <si>
    <t>ГО плательщик НДС</t>
  </si>
  <si>
    <t>Номер дела (приказа) об установлении тарифа</t>
  </si>
  <si>
    <t>численность административно-управленческого персонала</t>
  </si>
  <si>
    <t>норматив амортизации</t>
  </si>
  <si>
    <t>расходы на оплату труда ремонтного персонала</t>
  </si>
  <si>
    <t>расходы на оплату труда основного производственного персонала</t>
  </si>
  <si>
    <t>численность персонала основного производственного персонала</t>
  </si>
  <si>
    <t>средняя заработная плата основного производственного персонала</t>
  </si>
  <si>
    <t>численность персонала ремонтного персонала</t>
  </si>
  <si>
    <t>средняя заработная плата ремонтного персонала</t>
  </si>
  <si>
    <t>средняя заработная плата административно-управленческого персонала</t>
  </si>
  <si>
    <t>Прочие операционные расходы</t>
  </si>
  <si>
    <t>1.4.0</t>
  </si>
  <si>
    <t>2.13.0</t>
  </si>
  <si>
    <t>et_List06_1</t>
  </si>
  <si>
    <t>modList06</t>
  </si>
  <si>
    <t>Организация регулируется впервые</t>
  </si>
  <si>
    <t>REESTR_TARIFF</t>
  </si>
  <si>
    <t>modfrmSelectTariff</t>
  </si>
  <si>
    <t>Величина, принятая органом регулирования</t>
  </si>
  <si>
    <t>без дифференциации</t>
  </si>
  <si>
    <t>жидкие бытовые отходы</t>
  </si>
  <si>
    <t>поверхностные сточные воды</t>
  </si>
  <si>
    <t>хозяйственно-бытовые сточные воды</t>
  </si>
  <si>
    <t>сточные воды (нормативы)</t>
  </si>
  <si>
    <t>сточные воды (иные)</t>
  </si>
  <si>
    <t>горячая вода</t>
  </si>
  <si>
    <t>HAS_DOC2</t>
  </si>
  <si>
    <t>HAS_DOC3</t>
  </si>
  <si>
    <t>et_List00_HAS_DOC2</t>
  </si>
  <si>
    <t>et_List00_HAS_DOC3</t>
  </si>
  <si>
    <t>et_List00_fio</t>
  </si>
  <si>
    <t>Комментарии и обоснования к разделу</t>
  </si>
  <si>
    <t>аренда</t>
  </si>
  <si>
    <t>безвозмездное пользование</t>
  </si>
  <si>
    <t>концессионное соглашение</t>
  </si>
  <si>
    <t>оперативное управление</t>
  </si>
  <si>
    <t>собственность</t>
  </si>
  <si>
    <t>хозяйственное ведение</t>
  </si>
  <si>
    <t>договор хранения</t>
  </si>
  <si>
    <t>договор эксплуатации</t>
  </si>
  <si>
    <t>договор обслуживания</t>
  </si>
  <si>
    <t>бесхозяйный объект</t>
  </si>
  <si>
    <t>договор инвестирования</t>
  </si>
  <si>
    <t>доверительное управление</t>
  </si>
  <si>
    <t>субаренда</t>
  </si>
  <si>
    <t>support_docs_list</t>
  </si>
  <si>
    <t>договор</t>
  </si>
  <si>
    <t>свидетельство</t>
  </si>
  <si>
    <t>лицензия</t>
  </si>
  <si>
    <t>акт приёма-передачи</t>
  </si>
  <si>
    <t>государственный контракт</t>
  </si>
  <si>
    <t>балансовая справка</t>
  </si>
  <si>
    <t>кадастровый паспорт</t>
  </si>
  <si>
    <t>технический паспорт</t>
  </si>
  <si>
    <t>устав</t>
  </si>
  <si>
    <t>акт ввода в эксплуатацию</t>
  </si>
  <si>
    <t>план приватизации</t>
  </si>
  <si>
    <t>разрешение на ввод объекта в эксплуатацию</t>
  </si>
  <si>
    <t>выписка из ЕГРН</t>
  </si>
  <si>
    <t>выписка из РФИ</t>
  </si>
  <si>
    <t>документов нет вообще</t>
  </si>
  <si>
    <t xml:space="preserve">Тип муниципального образования </t>
  </si>
  <si>
    <t>расходы на оплату труда административно-управленческого персонала</t>
  </si>
  <si>
    <t>страховые взносы на обязательное социальное страхование административно-управленческого персонала</t>
  </si>
  <si>
    <t>расходы на оплату труда и страховые взносы на обязательное социальное страхование основного производственного персонала</t>
  </si>
  <si>
    <t>расходы на оплату труда и страховые взносы на обязательное социальное страхование ремонтного персонала</t>
  </si>
  <si>
    <t>страховые взносы на обязательное социальное страхование основного производственного персонала</t>
  </si>
  <si>
    <t>страховые взносы на обязательное социальное страхование ремонтного персонала</t>
  </si>
  <si>
    <t>расходы на оплату труда и страховые взносы на обязательное социальное страхование административно-управленческого персонала</t>
  </si>
  <si>
    <t>L2_7</t>
  </si>
  <si>
    <t>L2_8</t>
  </si>
  <si>
    <t>L2_9</t>
  </si>
  <si>
    <t>L2_10</t>
  </si>
  <si>
    <t>L2_11</t>
  </si>
  <si>
    <t>L2_12</t>
  </si>
  <si>
    <t>L2_13</t>
  </si>
  <si>
    <t>L2_14</t>
  </si>
  <si>
    <t>L2_15</t>
  </si>
  <si>
    <t>L3_1</t>
  </si>
  <si>
    <t>L3_2</t>
  </si>
  <si>
    <t>L3_3</t>
  </si>
  <si>
    <t>L4_1</t>
  </si>
  <si>
    <t>L4_2</t>
  </si>
  <si>
    <t>L4_3</t>
  </si>
  <si>
    <t>L4_6</t>
  </si>
  <si>
    <t>L4_7</t>
  </si>
  <si>
    <t>L4_8</t>
  </si>
  <si>
    <t>L4_13</t>
  </si>
  <si>
    <t>L6_1</t>
  </si>
  <si>
    <t>L6_2</t>
  </si>
  <si>
    <t>L6_3</t>
  </si>
  <si>
    <t>L6_4</t>
  </si>
  <si>
    <t>L7_2</t>
  </si>
  <si>
    <t>L7_3</t>
  </si>
  <si>
    <t>L7_4</t>
  </si>
  <si>
    <t>L7_5</t>
  </si>
  <si>
    <t>L7_6</t>
  </si>
  <si>
    <t>L9_1</t>
  </si>
  <si>
    <t>L9_2</t>
  </si>
  <si>
    <t>L9_3</t>
  </si>
  <si>
    <t>L9_4</t>
  </si>
  <si>
    <t>L9_5</t>
  </si>
  <si>
    <t>Не определено</t>
  </si>
  <si>
    <t>Вид документа</t>
  </si>
  <si>
    <t>Номер документа</t>
  </si>
  <si>
    <t>Дата документа</t>
  </si>
  <si>
    <t>L1</t>
  </si>
  <si>
    <t>L2</t>
  </si>
  <si>
    <t>L3</t>
  </si>
  <si>
    <t>L5</t>
  </si>
  <si>
    <t>Уровень потерь воды</t>
  </si>
  <si>
    <t>L4</t>
  </si>
  <si>
    <t>L5_1</t>
  </si>
  <si>
    <t>L6</t>
  </si>
  <si>
    <t>L7</t>
  </si>
  <si>
    <t>L7_1</t>
  </si>
  <si>
    <t>L8</t>
  </si>
  <si>
    <t>L5_2</t>
  </si>
  <si>
    <t>L5_2_1</t>
  </si>
  <si>
    <t>L5_2_2</t>
  </si>
  <si>
    <t>L5_3</t>
  </si>
  <si>
    <t>L13</t>
  </si>
  <si>
    <t>L14</t>
  </si>
  <si>
    <t>L1_1</t>
  </si>
  <si>
    <t>L1_2</t>
  </si>
  <si>
    <t>L1_1_1</t>
  </si>
  <si>
    <t>L1_1_2</t>
  </si>
  <si>
    <t>L1_1_3</t>
  </si>
  <si>
    <t>L1_1_3_1</t>
  </si>
  <si>
    <t>L1_1_3_1_1</t>
  </si>
  <si>
    <t>L1_1_3_1_2</t>
  </si>
  <si>
    <t>L1_1_3_2</t>
  </si>
  <si>
    <t>L1_1_4</t>
  </si>
  <si>
    <t>L1_1_5</t>
  </si>
  <si>
    <t>L1_1_6</t>
  </si>
  <si>
    <t>L1_1_6_1</t>
  </si>
  <si>
    <t>L1_1_6_2</t>
  </si>
  <si>
    <t>L1_1_6_3</t>
  </si>
  <si>
    <t>L1_1_6_4</t>
  </si>
  <si>
    <t>L1_1_6_5</t>
  </si>
  <si>
    <t>L1_1_6_6</t>
  </si>
  <si>
    <t>L1_1_6_7</t>
  </si>
  <si>
    <t>L1_2_1</t>
  </si>
  <si>
    <t>L1_2_2</t>
  </si>
  <si>
    <t>L1_2_3</t>
  </si>
  <si>
    <t>L1_2_3_1</t>
  </si>
  <si>
    <t>L1_2_3_1_1</t>
  </si>
  <si>
    <t>L1_2_3_1_2</t>
  </si>
  <si>
    <t>L1_2_3_2</t>
  </si>
  <si>
    <t>L1_3</t>
  </si>
  <si>
    <t>L1_3_1</t>
  </si>
  <si>
    <t>L1_3_1_1</t>
  </si>
  <si>
    <t>L1_3_1_2</t>
  </si>
  <si>
    <t>L1_3_1_3</t>
  </si>
  <si>
    <t>L1_3_1_4</t>
  </si>
  <si>
    <t>L1_3_1_5</t>
  </si>
  <si>
    <t>L1_3_2</t>
  </si>
  <si>
    <t>L1_3_2_1</t>
  </si>
  <si>
    <t>L1_3_2_1_1</t>
  </si>
  <si>
    <t>L1_3_2_1_2</t>
  </si>
  <si>
    <t>L1_3_2_2</t>
  </si>
  <si>
    <t>L1_3_3</t>
  </si>
  <si>
    <t>L1_3_4</t>
  </si>
  <si>
    <t>L1_3_5</t>
  </si>
  <si>
    <t>L1_3_6</t>
  </si>
  <si>
    <t>L1_3_7</t>
  </si>
  <si>
    <t>L1_3_7_1</t>
  </si>
  <si>
    <t>L1_3_7_2</t>
  </si>
  <si>
    <t>L1_3_7_3</t>
  </si>
  <si>
    <t>L1_4</t>
  </si>
  <si>
    <t>L2_2</t>
  </si>
  <si>
    <t>L2_2_1</t>
  </si>
  <si>
    <t>L2_2_2</t>
  </si>
  <si>
    <t>L2_2_3</t>
  </si>
  <si>
    <t>L2_2_4</t>
  </si>
  <si>
    <t>L2_2_5</t>
  </si>
  <si>
    <t>L2_2_6</t>
  </si>
  <si>
    <t>L2_2_8</t>
  </si>
  <si>
    <t>L2_3</t>
  </si>
  <si>
    <t>L2_6</t>
  </si>
  <si>
    <t>L2_8_1</t>
  </si>
  <si>
    <t>L2_8_2</t>
  </si>
  <si>
    <t>L2_1</t>
  </si>
  <si>
    <t>L2_1_1</t>
  </si>
  <si>
    <t>L2_4</t>
  </si>
  <si>
    <t>L6_1_1</t>
  </si>
  <si>
    <t>L6_1_2</t>
  </si>
  <si>
    <t>modPreload</t>
  </si>
  <si>
    <t>REESTR_OBJECT</t>
  </si>
  <si>
    <t>DICTIONARIES</t>
  </si>
  <si>
    <t>modfrmReestrSource</t>
  </si>
  <si>
    <t>modfrmDPR</t>
  </si>
  <si>
    <t>modfrmSelectTemplate</t>
  </si>
  <si>
    <t>Донецкая Народная Республика</t>
  </si>
  <si>
    <t>Запорожская область</t>
  </si>
  <si>
    <t>Луганская Народная Республика</t>
  </si>
  <si>
    <t>Херсонская область</t>
  </si>
  <si>
    <t>УПРАВЛЕНИЕ АЛТАЙСКОГО КРАЯ ПО ГОСУДАРСТВЕННОМУ РЕГУЛИРОВАНИЮ ЦЕН И ТАРИФОВ</t>
  </si>
  <si>
    <t>УПРАВЛЕНИЕ ГОСУДАРСТВЕННОГО РЕГУЛИРОВАНИЯ ЦЕН И ТАРИФОВ АМУРСКОЙ ОБЛАСТИ</t>
  </si>
  <si>
    <t>АГЕНТСТВО ПО ТАРИФАМ И ЦЕНАМ АРХАНГЕЛЬСКОЙ ОБЛАСТИ</t>
  </si>
  <si>
    <t>МИНИСТЕРСТВО СТРОИТЕЛЬСТВА И ЖИЛИЩНО-КОММУНАЛЬНОГО ХОЗЯЙСТВА АСТРАХАНСКОЙ ОБЛАСТИ</t>
  </si>
  <si>
    <t>МИНИСТЕРСТВО ЖИЛИЩНО-КОММУНАЛЬНОГО ХОЗЯЙСТВА БЕЛГОРОДСКОЙ ОБЛАСТИ</t>
  </si>
  <si>
    <t>УПРАВЛЕНИЕ ГОСУДАРСТВЕННОГО РЕГУЛИРОВАНИЯ ТАРИФОВ БРЯНСКОЙ ОБЛАСТИ</t>
  </si>
  <si>
    <t>МИНИСТЕРСТВО ГОСУДАРСТВЕННОГО РЕГУЛИРОВАНИЯ ЦЕН И ТАРИФОВ ВЛАДИМИРСКОЙ ОБЛАСТИ</t>
  </si>
  <si>
    <t>КОМИТЕТ ТАРИФНОГО РЕГУЛИРОВАНИЯ ВОЛГОГРАДСКОЙ ОБЛАСТИ</t>
  </si>
  <si>
    <t>ДЕПАРТАМЕНТ ТОПЛИВНО-ЭНЕРГЕТИЧЕСКОГО КОМПЛЕКСА И ТАРИФНОГО РЕГУЛИРОВАНИЯ ВОЛОГОДСКОЙ ОБЛАСТИ</t>
  </si>
  <si>
    <t>ДЕПАРТАМЕНТ ГОСУДАРСТВЕННОГО РЕГУЛИРОВАНИЯ ТАРИФОВ ВОРОНЕЖСКОЙ ОБЛАСТИ</t>
  </si>
  <si>
    <t>ДЕПАРТАМЕНТ ЭКОНОМИЧЕСКОЙ ПОЛИТИКИ И РАЗВИТИЯ ГОРОДА МОСКВЫ</t>
  </si>
  <si>
    <t>УПРАВЛЕНИЕ ЭКОНОМИЧЕСКОГО РАЗВИТИЯ АДМИНИСТРАЦИИ ГОРОДА БАЙКОНУР</t>
  </si>
  <si>
    <t>КОМИТЕТ ПО ТАРИФАМ САНКТ-ПЕТЕРБУРГА</t>
  </si>
  <si>
    <t>ДЕПАРТАМЕНТ ГОРОДСКОГО ХОЗЯЙСТВА ГОРОДА СЕВАСТОПОЛЯ</t>
  </si>
  <si>
    <t>ДЕПАРТАМЕНТ ТАРИФОВ И ЦЕН ПРАВИТЕЛЬСТВА ЕВРЕЙСКОЙ АВТОНОМНОЙ ОБЛАСТИ</t>
  </si>
  <si>
    <t>РЕГИОНАЛЬНАЯ СЛУЖБА ПО ТАРИФАМ И ЦЕНООБРАЗОВАНИЮ ЗАБАЙКАЛЬСКОГО КРАЯ</t>
  </si>
  <si>
    <t>ДЕПАРТАМЕНТ ЭНЕРГЕТИКИ И ТАРИФОВ ИВАНОВСКОЙ ОБЛАСТИ</t>
  </si>
  <si>
    <t>СЛУЖБА ПО ТАРИФАМ ИРКУТСКОЙ ОБЛАСТИ</t>
  </si>
  <si>
    <t>ГОСУДАРСТВЕННЫЙ КОМИТЕТ КАБАРДИНО-БАЛКАРСКОЙ РЕСПУБЛИКИ ПО ТАРИФАМ И ЖИЛИЩНОМУ НАДЗОРУ</t>
  </si>
  <si>
    <t>СЛУЖБА ПО ГОСУДАРСТВЕННОМУ РЕГУЛИРОВАНИЮ ЦЕН И ТАРИФОВ КАЛИНИНГРАДСКОЙ ОБЛАСТИ</t>
  </si>
  <si>
    <t>МИНИСТЕРСТВО КОНКУРЕНТНОЙ ПОЛИТИКИ КАЛУЖСКОЙ ОБЛАСТИ</t>
  </si>
  <si>
    <t>РЕГИОНАЛЬНАЯ СЛУЖБА ПО ТАРИФАМ И ЦЕНАМ КАМЧАТСКОГО КРАЯ</t>
  </si>
  <si>
    <t>ГЛАВНОЕ УПРАВЛЕНИЕ КАРАЧАЕВО-ЧЕРКЕССКОЙ РЕСПУБЛИКИ ПО ТАРИФАМ И ЦЕНАМ</t>
  </si>
  <si>
    <t>РЕГИОНАЛЬНАЯ ЭНЕРГЕТИЧЕСКАЯ КОМИССИЯ КУЗБАССА</t>
  </si>
  <si>
    <t>РЕГИОНАЛЬНАЯ СЛУЖБА ПО ТАРИФАМ КИРОВСКОЙ ОБЛАСТИ</t>
  </si>
  <si>
    <t>ДЕПАРТАМЕНТ ГОСУДАРСТВЕННОГО РЕГУЛИРОВАНИЯ ЦЕН И ТАРИФОВ КОСТРОМСКОЙ ОБЛАСТИ</t>
  </si>
  <si>
    <t>ДЕПАРТАМЕНТ ГОСУДАРСТВЕННОГО РЕГУЛИРОВАНИЯ ТАРИФОВ КРАСНОДАРСКОГО КРАЯ</t>
  </si>
  <si>
    <t>МИНИСТЕРСТВО ТАРИФНОЙ ПОЛИТИКИ КРАСНОЯРСКОГО КРАЯ</t>
  </si>
  <si>
    <t>ДЕПАРТАМЕНТ ГОСУДАРСТВЕННОГО РЕГУЛИРОВАНИЯ ЦЕН И ТАРИФОВ КУРГАНСКОЙ ОБЛАСТИ</t>
  </si>
  <si>
    <t>КОМИТЕТ ПО ТАРИФАМ И ЦЕНАМ КУРСКОЙ ОБЛАСТИ</t>
  </si>
  <si>
    <t>КОМИТЕТ ПО ТАРИФАМ И ЦЕНОВОЙ ПОЛИТИКЕ ЛЕНИНГРАДСКОЙ ОБЛАСТИ</t>
  </si>
  <si>
    <t>УПРАВЛЕНИЕ ЭНЕРГЕТИКИ И ТАРИФОВ ЛИПЕЦКОЙ ОБЛАСТИ</t>
  </si>
  <si>
    <t>ДЕПАРТАМЕНТ ЦЕН И ТАРИФОВ МАГАДАНСКОЙ ОБЛАСТИ</t>
  </si>
  <si>
    <t>КОМИТЕТ ПО ЦЕНАМ И ТАРИФАМ МОСКОВСКОЙ ОБЛАСТИ</t>
  </si>
  <si>
    <t>КОМИТЕТ ПО ТАРИФНОМУ РЕГУЛИРОВАНИЮ МУРМАНСКОЙ ОБЛАСТИ</t>
  </si>
  <si>
    <t>УПРАВЛЕНИЕ ПО ГОСУДАРСТВЕННОМУ РЕГУЛИРОВАНИЮ ЦЕН (ТАРИФОВ) НЕНЕЦКОГО АВТОНОМНОГО ОКРУГА</t>
  </si>
  <si>
    <t>РЕГИОНАЛЬНАЯ СЛУЖБА ПО ТАРИФАМ НИЖЕГОРОДСКОЙ ОБЛАСТИ</t>
  </si>
  <si>
    <t>КОМИТЕТ ПО ТАРИФНОЙ ПОЛИТИКЕ НОВГОРОДСКОЙ ОБЛАСТИ</t>
  </si>
  <si>
    <t>ДЕПАРТАМЕНТ ПО ТАРИФАМ НОВОСИБИРСКОЙ ОБЛАСТИ</t>
  </si>
  <si>
    <t>РЕГИОНАЛЬНАЯ ЭНЕРГЕТИЧЕСКАЯ КОМИССИЯ ОМСКОЙ ОБЛАСТИ</t>
  </si>
  <si>
    <t>ДЕПАРТАМЕНТ ОРЕНБУРГСКОЙ ОБЛАСТИ ПО ЦЕНАМ И РЕГУЛИРОВАНИЮ ТАРИФОВ</t>
  </si>
  <si>
    <t>УПРАВЛЕНИЕ ПО ТАРИФАМ И ЦЕНОВОЙ ПОЛИТИКЕ ОРЛОВСКОЙ ОБЛАСТИ</t>
  </si>
  <si>
    <t>УПРАВЛЕНИЕ ПО РЕГУЛИРОВАНИЮ ТАРИФОВ, РАЗВИТИЮ ИНФРАСТРУКТУРЫ И ЭНЕРГОСБЕРЕЖЕНИЮ ПЕНЗЕНСКОЙ ОБЛАСТИ</t>
  </si>
  <si>
    <t>МИНИСТЕРСТВО ТАРИФНОГО РЕГУЛИРОВАНИЯ И ЭНЕРГЕТИКИ ПЕРМСКОГО КРАЯ</t>
  </si>
  <si>
    <t>АГЕНТСТВО ПО ТАРИФАМ ПРИМОРСКОГО КРАЯ</t>
  </si>
  <si>
    <t>КОМИТЕТ ПО ТАРИФАМ И ЭНЕРГЕТИКЕ ПСКОВСКОЙ ОБЛАСТИ</t>
  </si>
  <si>
    <t>УПРАВЛЕНИЕ ГОСУДАРСТВЕННОГО РЕГУЛИРОВАНИЯ ЦЕН И ТАРИФОВ РЕСПУБЛИКИ АДЫГЕЯ</t>
  </si>
  <si>
    <t>КОМИТЕТ ПО ТАРИФАМ РЕСПУБЛИКИ АЛТАЙ</t>
  </si>
  <si>
    <t>ГОСУДАРСТВЕННЫЙ КОМИТЕТ РЕСПУБЛИКИ БАШКОРТОСТАН ПО ТАРИФАМ</t>
  </si>
  <si>
    <t>РЕСПУБЛИКАНСКАЯ СЛУЖБА ПО ТАРИФАМ РЕСПУБЛИКИ БУРЯТИЯ</t>
  </si>
  <si>
    <t>РЕСПУБЛИКАНСКАЯ СЛУЖБА ПО ТАРИФАМ РЕСПУБЛИКИ ДАГЕСТАН</t>
  </si>
  <si>
    <t>МИНИСТЕРСТВО ПРОМЫШЛЕННОСТИ И ЦИФРОВОГО РАЗВИТИЯ РЕСПУБЛИКИ ИНГУШЕТИЯ</t>
  </si>
  <si>
    <t>РЕГИОНАЛЬНАЯ СЛУЖБА ПО ТАРИФАМ РЕСПУБЛИКИ КАЛМЫКИЯ</t>
  </si>
  <si>
    <t>ГОСУДАРСТВЕННЫЙ КОМИТЕТ РЕСПУБЛИКИ КАРЕЛИЯ ПО ЦЕНАМ И ТАРИФАМ</t>
  </si>
  <si>
    <t>КОМИТЕТ РЕСПУБЛИКИ КОМИ ПО ТАРИФАМ</t>
  </si>
  <si>
    <t>ГОСУДАРСТВЕННЫЙ КОМИТЕТ ПО ЦЕНАМ И ТАРИФАМ РЕСПУБЛИКИ КРЫМ</t>
  </si>
  <si>
    <t>МИНИСТЕРСТВО ПРОМЫШЛЕННОСТИ, ЭКОНОМИЧЕСКОГО РАЗВИТИЯ И ТОРГОВЛИ РЕСПУБЛИКИ МАРИЙ ЭЛ</t>
  </si>
  <si>
    <t>ГОСУДАРСТВЕННЫЙ КОМИТЕТ ПО ТАРИФАМ РЕСПУБЛИКИ МОРДОВИЯ</t>
  </si>
  <si>
    <t>ГОСУДАРСТВЕННЫЙ КОМИТЕТ ПО ЦЕНОВОЙ ПОЛИТИКЕ РЕСПУБЛИКИ САХА (ЯКУТИЯ)</t>
  </si>
  <si>
    <t>РЕГИОНАЛЬНАЯ СЛУЖБА ПО ТАРИФАМ РЕСПУБЛИКИ СЕВЕРНАЯ ОСЕТИЯ-АЛАНИЯ</t>
  </si>
  <si>
    <t>ГОСУДАРСТВЕННЫЙ КОМИТЕТ РЕСПУБЛИКИ ТАТАРСТАН ПО ТАРИФАМ</t>
  </si>
  <si>
    <t>СЛУЖБА ПО ТАРИФАМ РЕСПУБЛИКИ ТЫВА</t>
  </si>
  <si>
    <t>ГОСУДАРСТВЕННЫЙ КОМИТЕТ ЭНЕРГЕТИКИ И ТАРИФНОГО РЕГУЛИРОВАНИЯ РЕСПУБЛИКИ ХАКАСИЯ</t>
  </si>
  <si>
    <t>РЕГИОНАЛЬНАЯ СЛУЖБА ПО ТАРИФАМ РОСТОВСКОЙ ОБЛАСТИ</t>
  </si>
  <si>
    <t>ГЛАВНОЕ УПРАВЛЕНИЕ "РЕГИОНАЛЬНАЯ ЭНЕРГЕТИЧЕСКАЯ КОМИССИЯ" РЯЗАНСКОЙ ОБЛАСТИ</t>
  </si>
  <si>
    <t>ДЕПАРТАМЕНТ ЦЕНОВОГО И ТАРИФНОГО РЕГУЛИРОВАНИЯ САМАРСКОЙ ОБЛАСТИ</t>
  </si>
  <si>
    <t>КОМИТЕТ ГОСУДАРСТВЕННОГО РЕГУЛИРОВАНИЯ ТАРИФОВ САРАТОВСКОЙ ОБЛАСТИ</t>
  </si>
  <si>
    <t>РЕГИОНАЛЬНАЯ ЭНЕРГЕТИЧЕСКАЯ КОМИССИЯ САХАЛИНСКОЙ ОБЛАСТИ</t>
  </si>
  <si>
    <t>РЕГИОНАЛЬНАЯ ЭНЕРГЕТИЧЕСКАЯ КОМИССИЯ СВЕРДЛОВСКОЙ ОБЛАСТИ</t>
  </si>
  <si>
    <t>ДЕПАРТАМЕНТ СМОЛЕНСКОЙ ОБЛАСТИ ПО ЭНЕРГЕТИКЕ, ЭНЕРГОЭФФЕКТИВНОСТИ, ТАРИФНОЙ ПОЛИТИКЕ</t>
  </si>
  <si>
    <t>РЕГИОНАЛЬНАЯ ТАРИФНАЯ КОМИССИЯ СТАВРОПОЛЬСКОГО КРАЯ</t>
  </si>
  <si>
    <t>ДЕПАРТАМЕНТ ЦЕН И ТАРИФОВ ТАМБОВСКОЙ ОБЛАСТИ</t>
  </si>
  <si>
    <t>ГЛАВНОЕ УПРАВЛЕНИЕ "РЕГИОНАЛЬНАЯ ЭНЕРГЕТИЧЕСКАЯ КОМИССИЯ" ТВЕРСКОЙ ОБЛАСТИ</t>
  </si>
  <si>
    <t>ДЕПАРТАМЕНТ ТАРИФНОГО РЕГУЛИРОВАНИЯ ТОМСКОЙ ОБЛАСТИ</t>
  </si>
  <si>
    <t>КОМИТЕТ ТУЛЬСКОЙ ОБЛАСТИ ПО ТАРИФАМ</t>
  </si>
  <si>
    <t>ДЕПАРТАМЕНТ ТАРИФНОЙ И ЦЕНОВОЙ ПОЛИТИКИ ТЮМЕНСКОЙ ОБЛАСТИ</t>
  </si>
  <si>
    <t>МИНИСТЕРСТВО СТРОИТЕЛЬСТВА, ЖИЛИЩНО-КОММУНАЛЬНОГО ХОЗЯЙСТВА И ЭНЕРГЕТИКИ УДМУРТСКОЙ РЕСПУБЛИКИ</t>
  </si>
  <si>
    <t>АГЕНТСТВО ПО РЕГУЛИРОВАНИЮ ЦЕН И ТАРИФОВ УЛЬЯНОВСКОЙ ОБЛАСТИ</t>
  </si>
  <si>
    <t>КОМИТЕТ ПО ЦЕНАМ И ТАРИФАМ ПРАВИТЕЛЬСТВА ХАБАРОВСКОГО КРАЯ</t>
  </si>
  <si>
    <t>РЕГИОНАЛЬНАЯ СЛУЖБА ПО ТАРИФАМ ХАНТЫ-МАНСИЙСКОГО АВТОНОМНОГО ОКРУГА - ЮГРЫ</t>
  </si>
  <si>
    <t>МИНИСТЕРСТВО ТАРИФНОГО РЕГУЛИРОВАНИЯ И ЭНЕРГЕТИКИ ЧЕЛЯБИНСКОЙ ОБЛАСТИ</t>
  </si>
  <si>
    <t>ГОСУДАРСТВЕННЫЙ КОМИТЕТ ЦЕН И ТАРИФОВ ЧЕЧЕНСКОЙ РЕСПУБЛИКИ</t>
  </si>
  <si>
    <t>ГОСУДАРСТВЕННАЯ СЛУЖБА ЧУВАШСКОЙ РЕСПУБЛИКИ ПО КОНКУРЕНТНОЙ ПОЛИТИКЕ И ТАРИФАМ</t>
  </si>
  <si>
    <t>КОМИТЕТ ГОСУДАРСТВЕННОГО РЕГУЛИРОВАНИЯ ЦЕН И ТАРИФОВ ЧУКОТСКОГО АВТОНОМНОГО ОКРУГА</t>
  </si>
  <si>
    <t>ДЕПАРТАМЕНТ ТАРИФНОЙ ПОЛИТИКИ, ЭНЕРГЕТИКИ И ЖИЛИЩНО-КОММУНАЛЬНОГО КОМПЛЕКСА ЯМАЛО-НЕНЕЦКОГО</t>
  </si>
  <si>
    <t>МИНИСТЕРСТВО ТАРИФНОГО РЕГУЛИРОВАНИЯ ЯРОСЛАВСКОЙ ОБЛАСТИ</t>
  </si>
  <si>
    <t>КОМИТЕТ ТАРИФНОГО И ЦЕНОВОГО РЕГУЛИРОВАНИЯ ЛУГАНСКОЙ НАРОДНОЙ РЕСПУБЛИКИ</t>
  </si>
  <si>
    <t>МИНИСТЕРСТВО ПО ТАРИФАМ И ЦЕНОВОМУ РЕГУЛИРОВАНИЮ ВОЕННО-ГРАЖДАНСКОЙ АДМИНИСТРАЦИИ ЗАПОРОЖСКОЙ ОБЛАСТИ</t>
  </si>
  <si>
    <t>РЕСПУБЛИКАНСКАЯ СЛУЖБА ПО ТАРИФАМ ДОНЕЦКОЙ НАРОДНОЙ РЕСПУБЛИКИ</t>
  </si>
  <si>
    <t>СЛУЖБА ЦЕН И ТАРИФОВ ХЕРСОНСКОЙ ОБЛАСТИ</t>
  </si>
  <si>
    <r>
      <t xml:space="preserve">фактические значения расходов в соответствии с данными бухгалтерской и статистической отчетности регулируемой организации за соответствующий период, с учетом данных, полученных по результатам проведенных органом регулирования тарифов мероприятий по контролю, предусмотренных Постановление Правительства РФ </t>
    </r>
    <r>
      <rPr>
        <b/>
        <u/>
        <sz val="9"/>
        <color rgb="FFFF0000"/>
        <rFont val="Tahoma"/>
        <family val="2"/>
        <charset val="204"/>
      </rPr>
      <t>от 27.06.2013 N 543 (ред. от 17.08.2020)</t>
    </r>
    <r>
      <rPr>
        <sz val="9"/>
        <rFont val="Tahoma"/>
        <family val="2"/>
        <charset val="204"/>
      </rPr>
      <t xml:space="preserve"> "О государственном контроле (надзоре) в области регулируемых государством цен (тарифов).</t>
    </r>
  </si>
  <si>
    <t>STATUS_GO</t>
  </si>
  <si>
    <t>L4_14</t>
  </si>
  <si>
    <t>Полезный отпуск рассчитывается с учётом собственных нужд предприятия 
(п.6 баланса ВС)</t>
  </si>
  <si>
    <t>Список листов</t>
  </si>
  <si>
    <t>* для перехода на лист дважды кликните по названию</t>
  </si>
  <si>
    <t>скрыть</t>
  </si>
  <si>
    <t>1. Сведения о регулируемой организации
2. Информация о рассмотрении дела об установлении тарифов</t>
  </si>
  <si>
    <t>8. Калькуляция расходов гарантирующей организации</t>
  </si>
  <si>
    <t>SAX_PARSER_FEATURE</t>
  </si>
  <si>
    <t>YES</t>
  </si>
  <si>
    <t>XML_MR_MO_OKTMO_LIST_TAG_NAMES</t>
  </si>
  <si>
    <t>NSRF</t>
  </si>
  <si>
    <t>OKTMO_MR_NAME</t>
  </si>
  <si>
    <t>OKTMO_NAME</t>
  </si>
  <si>
    <t>TYPE</t>
  </si>
  <si>
    <t>TOTAL_PPL_COUNT</t>
  </si>
  <si>
    <t>OIV_NAME</t>
  </si>
  <si>
    <t>REESTR_ROIV_OMS</t>
  </si>
  <si>
    <t>Проверка доступных обновлений...</t>
  </si>
  <si>
    <t>Информация</t>
  </si>
  <si>
    <t>Нет доступных обновлений для отчёта с кодом EXPERT.VSVO.ANALOG!</t>
  </si>
  <si>
    <t>REGION_ID</t>
  </si>
  <si>
    <t>REGION_NAME</t>
  </si>
  <si>
    <t>RST_ORG_ID</t>
  </si>
  <si>
    <t>ORG_NAME</t>
  </si>
  <si>
    <t>INN_NAME</t>
  </si>
  <si>
    <t>KPP_NAME</t>
  </si>
  <si>
    <t>ORG_START_DATE</t>
  </si>
  <si>
    <t>ORG_END_DATE</t>
  </si>
  <si>
    <t>2645</t>
  </si>
  <si>
    <t>26320038</t>
  </si>
  <si>
    <t>АО "Аэропорт Рощино"</t>
  </si>
  <si>
    <t>7204660086</t>
  </si>
  <si>
    <t>720301001</t>
  </si>
  <si>
    <t>26375272</t>
  </si>
  <si>
    <t>АО "Водоканал"</t>
  </si>
  <si>
    <t>7205010267</t>
  </si>
  <si>
    <t>720501001</t>
  </si>
  <si>
    <t>26360435</t>
  </si>
  <si>
    <t>АО "ПРОДО Тюменский бройлер"</t>
  </si>
  <si>
    <t>7224005872</t>
  </si>
  <si>
    <t>722401001</t>
  </si>
  <si>
    <t>26375346</t>
  </si>
  <si>
    <t>АО "Птицефабрика "Боровская"</t>
  </si>
  <si>
    <t>7224008030</t>
  </si>
  <si>
    <t>26320020</t>
  </si>
  <si>
    <t>АО "СУЭНКО"</t>
  </si>
  <si>
    <t>7205011944</t>
  </si>
  <si>
    <t>26505193</t>
  </si>
  <si>
    <t>АО "Сибнефтемаш"</t>
  </si>
  <si>
    <t>7224009228</t>
  </si>
  <si>
    <t>30391854</t>
  </si>
  <si>
    <t>АО "Терминал-Рощино"</t>
  </si>
  <si>
    <t>7204003620</t>
  </si>
  <si>
    <t>26776132</t>
  </si>
  <si>
    <t>АО "Тюменский электромеханический завод"</t>
  </si>
  <si>
    <t>7204003108</t>
  </si>
  <si>
    <t>30794853</t>
  </si>
  <si>
    <t>АО "ЮТэйр-Инжиниринг"</t>
  </si>
  <si>
    <t>7204002009</t>
  </si>
  <si>
    <t>30934103</t>
  </si>
  <si>
    <t>АСУ СОН ТО "Винзилинский дом социального обслуживания"</t>
  </si>
  <si>
    <t>7224013707</t>
  </si>
  <si>
    <t>25-04-1996 00:00:00</t>
  </si>
  <si>
    <t>31172028</t>
  </si>
  <si>
    <t>АСУСОН ТО "Детский психоневрологический дом-интернат"</t>
  </si>
  <si>
    <t>7224012164</t>
  </si>
  <si>
    <t>26-11-2007 00:00:00</t>
  </si>
  <si>
    <t>31268451</t>
  </si>
  <si>
    <t>АСУСОН ТО "Таловский дом социального обслуживания"</t>
  </si>
  <si>
    <t>7217004074</t>
  </si>
  <si>
    <t>27669468</t>
  </si>
  <si>
    <t>АСУСОН ТО "Щучинский дом социального обслуживания"</t>
  </si>
  <si>
    <t>7215005516</t>
  </si>
  <si>
    <t>720701001</t>
  </si>
  <si>
    <t>26360450</t>
  </si>
  <si>
    <t>АУ СОН ТО и ДПО  «Региональный центр активного долголетия, геронтологии и реабилитации»</t>
  </si>
  <si>
    <t>7224037151</t>
  </si>
  <si>
    <t>19-10-2009 00:00:00</t>
  </si>
  <si>
    <t>26375285</t>
  </si>
  <si>
    <t>Армизонское УМПЖКХ</t>
  </si>
  <si>
    <t>7209005331</t>
  </si>
  <si>
    <t>722001001</t>
  </si>
  <si>
    <t>26433322</t>
  </si>
  <si>
    <t>Богандинское МУП "Коммунальщик"</t>
  </si>
  <si>
    <t>7224024995</t>
  </si>
  <si>
    <t>20-12-2020 00:00:00</t>
  </si>
  <si>
    <t>26375269</t>
  </si>
  <si>
    <t>ГУП "Ямало-Ненецкий ОРЦ для детей с ограниченными возможностями и детей, состоящих на диспансерном учете "Большой Тараскуль"</t>
  </si>
  <si>
    <t>7204037749</t>
  </si>
  <si>
    <t>01-04-2020 00:00:00</t>
  </si>
  <si>
    <t>28792615</t>
  </si>
  <si>
    <t>Дублирующая карточка основной организации АО "СУЭНКО"</t>
  </si>
  <si>
    <t>785150001</t>
  </si>
  <si>
    <t>31206252</t>
  </si>
  <si>
    <t>ИП Лоось Татьяна Ивановна</t>
  </si>
  <si>
    <t>722002784109</t>
  </si>
  <si>
    <t>отсутствует</t>
  </si>
  <si>
    <t>26375326</t>
  </si>
  <si>
    <t>ИП Фомин Н.П.</t>
  </si>
  <si>
    <t>721700181300</t>
  </si>
  <si>
    <t>26504124</t>
  </si>
  <si>
    <t>Ишимское РНУ АО "Транснефть- Западная Сибирь"</t>
  </si>
  <si>
    <t>5502020634</t>
  </si>
  <si>
    <t>720543001</t>
  </si>
  <si>
    <t>26433355</t>
  </si>
  <si>
    <t>Каскаринское МУП ЖКХ</t>
  </si>
  <si>
    <t>7224011989</t>
  </si>
  <si>
    <t>26375280</t>
  </si>
  <si>
    <t>МП "Городские водопроводно-канализационные сети"</t>
  </si>
  <si>
    <t>7207000761</t>
  </si>
  <si>
    <t>26375361</t>
  </si>
  <si>
    <t>МП "Демьянское КП"</t>
  </si>
  <si>
    <t>7225004624</t>
  </si>
  <si>
    <t>720601001</t>
  </si>
  <si>
    <t>30-07-2021 00:00:00</t>
  </si>
  <si>
    <t>26375310</t>
  </si>
  <si>
    <t>МП "Заводоуковское ЖКХ"</t>
  </si>
  <si>
    <t>7215009599</t>
  </si>
  <si>
    <t>26375362</t>
  </si>
  <si>
    <t>МП "Ивановское КП"</t>
  </si>
  <si>
    <t>7225004649</t>
  </si>
  <si>
    <t>722501001</t>
  </si>
  <si>
    <t>28272431</t>
  </si>
  <si>
    <t>МП "Строй-проект" Ялуторовского района</t>
  </si>
  <si>
    <t>7207008129</t>
  </si>
  <si>
    <t>28003540</t>
  </si>
  <si>
    <t>МП "Стройсервис"</t>
  </si>
  <si>
    <t>7229008997</t>
  </si>
  <si>
    <t>26433646</t>
  </si>
  <si>
    <t>МУЖЭП с.Онохино</t>
  </si>
  <si>
    <t>7224031897</t>
  </si>
  <si>
    <t>26375344</t>
  </si>
  <si>
    <t>МУП "Байкаловский ККП"</t>
  </si>
  <si>
    <t>7223000825</t>
  </si>
  <si>
    <t>19-06-2000 00:00:00</t>
  </si>
  <si>
    <t>26950305</t>
  </si>
  <si>
    <t>МУП "Ембаевское ЖКХ"</t>
  </si>
  <si>
    <t>7224043765</t>
  </si>
  <si>
    <t>17-09-2010 00:00:00</t>
  </si>
  <si>
    <t>31-12-2019 00:00:00</t>
  </si>
  <si>
    <t>28264544</t>
  </si>
  <si>
    <t>МУП "Жилищно-коммунальное хозяйство" Бердюжского района</t>
  </si>
  <si>
    <t>7220005046</t>
  </si>
  <si>
    <t>02-09-2020 00:00:00</t>
  </si>
  <si>
    <t>26433392</t>
  </si>
  <si>
    <t>МУП "Новотарманское ПЖЭРП"</t>
  </si>
  <si>
    <t>7224033358</t>
  </si>
  <si>
    <t>17-02-2021 00:00:00</t>
  </si>
  <si>
    <t>26375364</t>
  </si>
  <si>
    <t>МУП "РКХ-2"</t>
  </si>
  <si>
    <t>7226004881</t>
  </si>
  <si>
    <t>26375296</t>
  </si>
  <si>
    <t>МУП "Ремжилстройсервис"</t>
  </si>
  <si>
    <t>7212004641</t>
  </si>
  <si>
    <t>26360460</t>
  </si>
  <si>
    <t>МУП "ЮЖКХ"</t>
  </si>
  <si>
    <t>7227262324</t>
  </si>
  <si>
    <t>722701001</t>
  </si>
  <si>
    <t>26375273</t>
  </si>
  <si>
    <t>МУП «Коммунальщик»</t>
  </si>
  <si>
    <t>7205011359</t>
  </si>
  <si>
    <t>26375302</t>
  </si>
  <si>
    <t>МУП ЖКХ "Вагай"</t>
  </si>
  <si>
    <t>7212005349</t>
  </si>
  <si>
    <t>28277194</t>
  </si>
  <si>
    <t>МУП ЖКХ "Заречье"</t>
  </si>
  <si>
    <t>7207012950</t>
  </si>
  <si>
    <t>26375353</t>
  </si>
  <si>
    <t>МУП ЖКХ "Мальковское"</t>
  </si>
  <si>
    <t>7224035080</t>
  </si>
  <si>
    <t>26375355</t>
  </si>
  <si>
    <t>МУП ЖКХ "Содружество"</t>
  </si>
  <si>
    <t>7224038814</t>
  </si>
  <si>
    <t>26375297</t>
  </si>
  <si>
    <t>МУП ЖКХ "Супра"</t>
  </si>
  <si>
    <t>7212004779</t>
  </si>
  <si>
    <t>15-01-2020 00:00:00</t>
  </si>
  <si>
    <t>27915687</t>
  </si>
  <si>
    <t>МУП ЖКХ Тобольского района</t>
  </si>
  <si>
    <t>7206045872</t>
  </si>
  <si>
    <t>26375345</t>
  </si>
  <si>
    <t>МУП ЖКХ п.Боровский</t>
  </si>
  <si>
    <t>7224002712</t>
  </si>
  <si>
    <t>26375333</t>
  </si>
  <si>
    <t>МУПЖКХКр</t>
  </si>
  <si>
    <t>7218004920</t>
  </si>
  <si>
    <t>30355572</t>
  </si>
  <si>
    <t>Муниципальное предприятие "Туртасское коммунальное предприятие Уватского муниципального района"</t>
  </si>
  <si>
    <t>7206042208</t>
  </si>
  <si>
    <t>28821857</t>
  </si>
  <si>
    <t>ОАО "Аэропорт Сургут"</t>
  </si>
  <si>
    <t>8602060523</t>
  </si>
  <si>
    <t>720343001</t>
  </si>
  <si>
    <t>26777702</t>
  </si>
  <si>
    <t>ООО "Булашов и Коммунал Сервис"</t>
  </si>
  <si>
    <t>7210110348</t>
  </si>
  <si>
    <t>31-01-2023 00:00:00</t>
  </si>
  <si>
    <t>26375307</t>
  </si>
  <si>
    <t>ООО "Вектор"</t>
  </si>
  <si>
    <t>7215001342</t>
  </si>
  <si>
    <t>26375306</t>
  </si>
  <si>
    <t>ООО "Гарант"</t>
  </si>
  <si>
    <t>7215001335</t>
  </si>
  <si>
    <t>721501001</t>
  </si>
  <si>
    <t>13-12-2019 00:00:00</t>
  </si>
  <si>
    <t>26628859</t>
  </si>
  <si>
    <t>ООО "Голышмановотеплоцентр"</t>
  </si>
  <si>
    <t>7214009003</t>
  </si>
  <si>
    <t>28-09-2010 00:00:00</t>
  </si>
  <si>
    <t>26320028</t>
  </si>
  <si>
    <t>ООО "ДСК-Энерго"</t>
  </si>
  <si>
    <t>7203144385</t>
  </si>
  <si>
    <t>17-02-2004 00:00:00</t>
  </si>
  <si>
    <t>26375313</t>
  </si>
  <si>
    <t>ООО "Жилсервис"</t>
  </si>
  <si>
    <t>7215010139</t>
  </si>
  <si>
    <t>31456063</t>
  </si>
  <si>
    <t>ООО "ЗапСибНефтехим"</t>
  </si>
  <si>
    <t>1658087524</t>
  </si>
  <si>
    <t>26375275</t>
  </si>
  <si>
    <t>ООО "Инженерсервис"</t>
  </si>
  <si>
    <t>7205013564</t>
  </si>
  <si>
    <t>02-09-2019 00:00:00</t>
  </si>
  <si>
    <t>26375294</t>
  </si>
  <si>
    <t>ООО "Коммуналсервис"</t>
  </si>
  <si>
    <t>7211005547</t>
  </si>
  <si>
    <t>721101001</t>
  </si>
  <si>
    <t>06-04-2020 00:00:00</t>
  </si>
  <si>
    <t>30911762</t>
  </si>
  <si>
    <t>ООО "МУП Бердюжское ЖКХ"</t>
  </si>
  <si>
    <t>7220098763</t>
  </si>
  <si>
    <t>10-03-2020 00:00:00</t>
  </si>
  <si>
    <t>26375349</t>
  </si>
  <si>
    <t>ООО "МУП Винзилинское ЖКХ"</t>
  </si>
  <si>
    <t>7224030283</t>
  </si>
  <si>
    <t>26375350</t>
  </si>
  <si>
    <t>ООО "МУП Московское ЖКХ"</t>
  </si>
  <si>
    <t>7224030300</t>
  </si>
  <si>
    <t>26808862</t>
  </si>
  <si>
    <t>ООО "Падунское"</t>
  </si>
  <si>
    <t>7215002547</t>
  </si>
  <si>
    <t>16-09-2019 00:00:00</t>
  </si>
  <si>
    <t>26375352</t>
  </si>
  <si>
    <t>ООО "Ромист"</t>
  </si>
  <si>
    <t>7224032562</t>
  </si>
  <si>
    <t>26375276</t>
  </si>
  <si>
    <t>ООО "СИБУР Тобольск"</t>
  </si>
  <si>
    <t>7206025040</t>
  </si>
  <si>
    <t>28858595</t>
  </si>
  <si>
    <t>ООО "Санаторий "Геолог"</t>
  </si>
  <si>
    <t>7224054816</t>
  </si>
  <si>
    <t>26996341</t>
  </si>
  <si>
    <t>ООО "Сибгазсервис"</t>
  </si>
  <si>
    <t>7214006972</t>
  </si>
  <si>
    <t>26375288</t>
  </si>
  <si>
    <t>ООО "Спец Тепло Сервис"</t>
  </si>
  <si>
    <t>7210110147</t>
  </si>
  <si>
    <t>27-12-2023 00:00:00</t>
  </si>
  <si>
    <t>31356715</t>
  </si>
  <si>
    <t>ООО "ТЮМЕНЬ-ХИЛТОН"</t>
  </si>
  <si>
    <t>7202201351</t>
  </si>
  <si>
    <t>720201001</t>
  </si>
  <si>
    <t>27356445</t>
  </si>
  <si>
    <t>ООО "Тавда-Уют"</t>
  </si>
  <si>
    <t>7224048202</t>
  </si>
  <si>
    <t>20-07-2010 00:00:00</t>
  </si>
  <si>
    <t>26375283</t>
  </si>
  <si>
    <t>ООО "Теплосервис с. Абатское"</t>
  </si>
  <si>
    <t>7208003980</t>
  </si>
  <si>
    <t>28830004</t>
  </si>
  <si>
    <t>ООО "Техмонтаж"</t>
  </si>
  <si>
    <t>7203243280</t>
  </si>
  <si>
    <t>28-05-2019 00:00:00</t>
  </si>
  <si>
    <t>26381312</t>
  </si>
  <si>
    <t>ООО "Тюмень Водоканал"</t>
  </si>
  <si>
    <t>7204095194</t>
  </si>
  <si>
    <t>31353514</t>
  </si>
  <si>
    <t>ООО "Тюмень-Хилтон"</t>
  </si>
  <si>
    <t>10-11-2009 00:00:00</t>
  </si>
  <si>
    <t>28796899</t>
  </si>
  <si>
    <t>ООО "УК "АРОМАШЕВОГАЗСЕРВИС"</t>
  </si>
  <si>
    <t>7220005590</t>
  </si>
  <si>
    <t>22-12-2022 00:00:00</t>
  </si>
  <si>
    <t>26434973</t>
  </si>
  <si>
    <t>ООО "Червишевское ЖКХ"</t>
  </si>
  <si>
    <t>7224041334</t>
  </si>
  <si>
    <t>31060289</t>
  </si>
  <si>
    <t>ООО "Энергоспецсервис"</t>
  </si>
  <si>
    <t>7205028659</t>
  </si>
  <si>
    <t>25-12-2015 00:00:00</t>
  </si>
  <si>
    <t>26522800</t>
  </si>
  <si>
    <t>ООО «Газпром энерго» в зоне деятельности Сургутского филиала Общества с ограниченной ответственностью «Газпром энерго»</t>
  </si>
  <si>
    <t>7736186950</t>
  </si>
  <si>
    <t>860202001</t>
  </si>
  <si>
    <t>03-10-2005 00:00:00</t>
  </si>
  <si>
    <t>26558197</t>
  </si>
  <si>
    <t>ООО «СКС»</t>
  </si>
  <si>
    <t>7222018509</t>
  </si>
  <si>
    <t>27235122</t>
  </si>
  <si>
    <t>ООО Агрофирма "Заречная"</t>
  </si>
  <si>
    <t>7218005803</t>
  </si>
  <si>
    <t>14-10-2020 00:00:00</t>
  </si>
  <si>
    <t>26375303</t>
  </si>
  <si>
    <t>ООО ЖКХ "Викуловское"</t>
  </si>
  <si>
    <t>7213004669</t>
  </si>
  <si>
    <t>28150549</t>
  </si>
  <si>
    <t>ООО НЭП "Универсал"</t>
  </si>
  <si>
    <t>7215001448</t>
  </si>
  <si>
    <t>31604126</t>
  </si>
  <si>
    <t>Общество с ограниченной ответственностью "Объединенная Тюменская Сетевая компания"</t>
  </si>
  <si>
    <t>7203473774</t>
  </si>
  <si>
    <t>01-03-2019 00:00:00</t>
  </si>
  <si>
    <t>26867519</t>
  </si>
  <si>
    <t>ПАО "Форвард Энерго"</t>
  </si>
  <si>
    <t>7203162698</t>
  </si>
  <si>
    <t>745301001</t>
  </si>
  <si>
    <t>26551662</t>
  </si>
  <si>
    <t>997150001</t>
  </si>
  <si>
    <t>01-12-2006 00:00:00</t>
  </si>
  <si>
    <t>30357202</t>
  </si>
  <si>
    <t>Публичное акционерное общество "Тюменские моторостроители"</t>
  </si>
  <si>
    <t>7203001556</t>
  </si>
  <si>
    <t>26375620</t>
  </si>
  <si>
    <t>Свердловская дирекция по тепловодоснабжению - структурное подразделение центральной дирекции по тепловодоснабжению - филиала ОАО "РЖД"</t>
  </si>
  <si>
    <t>7708503727</t>
  </si>
  <si>
    <t>665931051</t>
  </si>
  <si>
    <t>26375342</t>
  </si>
  <si>
    <t>Сладковское МУП ЖКХ</t>
  </si>
  <si>
    <t>7221001460</t>
  </si>
  <si>
    <t>26551012</t>
  </si>
  <si>
    <t>Тобольское УМН АО "Транснефть-Сибирь"</t>
  </si>
  <si>
    <t>7201000726</t>
  </si>
  <si>
    <t>720602001</t>
  </si>
  <si>
    <t>27580677</t>
  </si>
  <si>
    <t>Тюменское УМН АО "Транснефть-Сибирь"</t>
  </si>
  <si>
    <t>720302001</t>
  </si>
  <si>
    <t>26375268</t>
  </si>
  <si>
    <t>ФБУ Центр реабилитации СФР "Тараскуль"</t>
  </si>
  <si>
    <t>7204013642</t>
  </si>
  <si>
    <t>30903763</t>
  </si>
  <si>
    <t>ФГБУ "ЦЖКУ" МИНОБОРОНЫ РОССИИ</t>
  </si>
  <si>
    <t>7729314745</t>
  </si>
  <si>
    <t>770101001</t>
  </si>
  <si>
    <t>30914574</t>
  </si>
  <si>
    <t>Филиал ФГБУ "ЦЖКУ" МИНОБОРОНЫ РОССИИ (по ЦВО)</t>
  </si>
  <si>
    <t>667043001</t>
  </si>
  <si>
    <t>26375366</t>
  </si>
  <si>
    <t>Юргинское МППЖКХ</t>
  </si>
  <si>
    <t>7227000960</t>
  </si>
  <si>
    <t>№</t>
  </si>
  <si>
    <t>VS</t>
  </si>
  <si>
    <t>31361692</t>
  </si>
  <si>
    <t>АО "АИЖК по Тюменской области"</t>
  </si>
  <si>
    <t>7204099664</t>
  </si>
  <si>
    <t>10-08-2023 00:00:00</t>
  </si>
  <si>
    <t>28147556</t>
  </si>
  <si>
    <t>ЗАО "Птицефабрика "Пышминская"</t>
  </si>
  <si>
    <t>7224006227</t>
  </si>
  <si>
    <t>28147584</t>
  </si>
  <si>
    <t>ИП Скачков В.К.</t>
  </si>
  <si>
    <t>720412296704</t>
  </si>
  <si>
    <t>31-08-2021 00:00:00</t>
  </si>
  <si>
    <t>26320027</t>
  </si>
  <si>
    <t>ОАО ТТК "КРОСНО"</t>
  </si>
  <si>
    <t>7203001250</t>
  </si>
  <si>
    <t>28966128</t>
  </si>
  <si>
    <t>УЭСО АО "Транснефть-Сибирь"</t>
  </si>
  <si>
    <t>720343002</t>
  </si>
  <si>
    <t>VO</t>
  </si>
  <si>
    <t>1 41 00 | Сельскохозяйственные производственные кооперативы</t>
  </si>
  <si>
    <t>7 51 05 | Государственные внебюджетные фонды Российской Федерации</t>
  </si>
  <si>
    <t>SUBSIDIARY_LIST</t>
  </si>
  <si>
    <t>Свердловская дирекция по тепловодоснабжению - структурное подразделение центральной дирекции ОАО "РЖД"</t>
  </si>
  <si>
    <t>Филиал "Тюменский" ОАО "Славянка"</t>
  </si>
  <si>
    <t>DPR_LIST</t>
  </si>
  <si>
    <t>Оказание услуг на территории: Абатский муниципальный район (ОКТМО: 71603000) - Абатское, Банниковское, Коневское, Назаровское, Ощепковское, Тушнолобовское</t>
  </si>
  <si>
    <t>Оказание услуг на территории: Абатский муниципальный район (ОКТМО: 71603000) - Абатское, Банниковское, Коневское, Назаровское, Ощепковское, Тушнолобовское, Шевыркинкинское, Болдыревское</t>
  </si>
  <si>
    <t>Оказание услуг на территории: Аромашевский муниципальный район (ОКТМО: 71607000) - п Новопетрово</t>
  </si>
  <si>
    <t>Оказание услуг на территории: Бердюжский муниципальный район (ОКТМО: 71610000) - д Шабурова</t>
  </si>
  <si>
    <t>Оказание услуг на территории: Бердюжский муниципальный район (ОКТМО: 71610000) - сельские поселения Бердюжское, Окуневское, Полозаозерское, Пегановское, Истошинское</t>
  </si>
  <si>
    <t>Оказание услуг на территории: Бердюжский муниципальный район (ОКТМО: 71610000) - сельские поселения Зарословское, Мелехинское, Уктузское, Рямовское</t>
  </si>
  <si>
    <t>Оказание услуг на территории: Вагайский муниципальный район (ОКТМО: 71613000) - Аксурское, Дубровинское, Карагайское</t>
  </si>
  <si>
    <t>Оказание услуг на территории: Вагайский муниципальный район (ОКТМО: 71613000) - Аксурское, Дубровинское, Карагайское, льготные тарифы для населения</t>
  </si>
  <si>
    <t>Оказание услуг на территории: Вагайский муниципальный район (ОКТМО: 71613000) - Бегишевское, Зареченское, Касьяновское</t>
  </si>
  <si>
    <t>Оказание услуг на территории: Вагайский муниципальный район (ОКТМО: 71613000) - Бегишевское, Зареченское, Касьяновское, льготные тарифы для населения</t>
  </si>
  <si>
    <t>Оказание услуг на территории: Вагайский муниципальный район (ОКТМО: 71613000) - Первовагайское, Черноковское, Первомайское, Птицкое, Ушаковское, Шестовское, Куларовское</t>
  </si>
  <si>
    <t>Оказание услуг на территории: Вагайский муниципальный район (ОКТМО: 71613000) - Первовагайское, Черноковское, Первомайское, Птицкое, Ушаковское, Шестовское, Куларовское, льготные тарифы для населения</t>
  </si>
  <si>
    <t>Оказание услуг на территории: Вагайский муниципальный район (ОКТМО: 71613000) - Супринское</t>
  </si>
  <si>
    <t>Оказание услуг на территории: Вагайский муниципальный район (ОКТМО: 71613000) - Супринское, льготные тарифы для населения</t>
  </si>
  <si>
    <t>Оказание услуг на территории: Вагайский муниципальный район (ОКТМО: 71613000) - Тукузское, Казанское</t>
  </si>
  <si>
    <t>Оказание услуг на территории: Вагайский муниципальный район (ОКТМО: 71613000) - Тукузское, Казанское, льготные тарифы для населения</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</si>
  <si>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</si>
  <si>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Супринское</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</si>
  <si>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Супринское, льготные тарифы для населения</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</si>
  <si>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п Заречный</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</si>
  <si>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п Заречный, льготные тарифы для населения</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</si>
  <si>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с Тукуз, с Казанское</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</si>
  <si>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с Тукуз, с Казанское, льготные тарифы для населения</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</si>
  <si>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для потребителей п Первомайский, с Птицкое, с Черное</t>
  </si>
  <si>
    <t>Оказание услуг на территории: Вагайский муниципальный район (ОКТМО: 71613000) -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</si>
  <si>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Вагайский муниципальный район (ОКТМО: 71613000) - сельское поселение Фатеевское</t>
  </si>
  <si>
    <t>Оказание услуг на территории: Ембаевское (ОКТМО: 71644420) - ЦХВС</t>
  </si>
  <si>
    <t>Оказание услуг на территории: Заводоуковский (ОКТМО: 71703000) - для потребителей с Новая Заимка, ул. Ленина, 49</t>
  </si>
  <si>
    <t>Оказание услуг на территории: Заводоуковский (ОКТМО: 71703000) - для потребителей с Новая Заимка, ул. Ленина, 49, льготные тарифы для населения</t>
  </si>
  <si>
    <t>Оказание услуг на территории: Заводоуковский (ОКТМО: 71703000) - от водозабора, расположенного по адресу: с Новая Заимка, ул. 40 лет Победы, 1А</t>
  </si>
  <si>
    <t>Оказание услуг на территории: Заводоуковский (ОКТМО: 71703000) - от водозабора, расположенного по адресу: с Новая Заимка, ул. 40 лет Победы, 1А, льготные тарифы для населения</t>
  </si>
  <si>
    <t>Оказание услуг на территории: Заводоуковский (ОКТМО: 71703000) - от водозабора, расположенного по адресу: с Новая Заимка, ул. Молзаводская, 13</t>
  </si>
  <si>
    <t>Оказание услуг на территории: Заводоуковский (ОКТМО: 71703000) - от водозабора, расположенного по адресу: с Новая Заимка, ул. Молзаводская, 13, льготные тарифы для населения</t>
  </si>
  <si>
    <t>Оказание услуг на территории: Исетский муниципальный район (ОКТМО: 71624000) - Архангельское, с Архангельское, Верхнебешкильское, с Верхнебешкиль, Рассветовское, с Рассвет, Слободобешкильское, с Слобода-Бешкиль</t>
  </si>
  <si>
    <t>Оказание услуг на территории: Исетский муниципальный район (ОКТМО: 71624000) - Архангельское, с Архангельское, Верхнебешкильское, с Верхнебешкиль, Рассветовское, с Рассвет, Слободобешкильское, с Слобода-Бешкиль, льготные тарифы для населения</t>
  </si>
  <si>
    <t>Оказание услуг на территории: Исетский муниципальный район (ОКТМО: 71624000) - Бархатовское, с Бархатово, с Бобылево, с Красново, п Новикова, д Гаево</t>
  </si>
  <si>
    <t>Оказание услуг на территории: Исетский муниципальный район (ОКТМО: 71624000) - Бархатовское, с Бархатово, с Бобылево, с Красново, п Новикова, д Гаево, льготные тарифы для населения</t>
  </si>
  <si>
    <t>Оказание услуг на территории: Исетский муниципальный район (ОКТМО: 71624000) - Исетское, с Исетское</t>
  </si>
  <si>
    <t>Оказание услуг на территории: Исетский муниципальный район (ОКТМО: 71624000) - Исетское, с Исетское, льготные тарифы для населения</t>
  </si>
  <si>
    <t>Оказание услуг на территории: Исетский муниципальный район (ОКТМО: 71624000) - Кировское, п Кировский, Денисовское, с Денисово</t>
  </si>
  <si>
    <t>Оказание услуг на территории: Исетский муниципальный район (ОКТМО: 71624000) - Кировское, п Кировский, Денисовское, с Денисово, льготные тарифы для населения</t>
  </si>
  <si>
    <t>Оказание услуг на территории: Исетский муниципальный район (ОКТМО: 71624000) - Солобоевское, с Солобоево, Рафайловское. С Рафайлово, Верхнеингальское, с Верхний Ингал, Мининское, с Минино, д Лонга</t>
  </si>
  <si>
    <t>Оказание услуг на территории: Исетский муниципальный район (ОКТМО: 71624000) - Солобоевское, с Солобоево, Рафайловское. С Рафайлово, Верхнеингальское, с Верхний Ингал, Мининское, с Минино, д Лонга, льготные тарифы для населения</t>
  </si>
  <si>
    <t>Оказание услуг на территории: Исетский муниципальный район (ОКТМО: 71624000) - Шороховское, с Шорохово, Коммунаровское, п Коммунар, д Кукушки</t>
  </si>
  <si>
    <t>Оказание услуг на территории: Исетский муниципальный район (ОКТМО: 71624000) - Шороховское, с Шорохово, Коммунаровское, п Коммунар, д Кукушки, льготные тарифы для населения</t>
  </si>
  <si>
    <t>Оказание услуг на территории: Ишимский муниципальный район (ОКТМО: 71626000) - Второпесьяновское, Клепиковское, Ларихинское, Новотравнинское</t>
  </si>
  <si>
    <t>Оказание услуг на территории: Ишимский муниципальный район (ОКТМО: 71626000) - Второпесьяновское, Клепиковское, Ларихинское, Новотравнинское, льготные тарифы для населения</t>
  </si>
  <si>
    <t>Оказание услуг на территории: Ишимский муниципальный район (ОКТМО: 71626000) - Гагаринское</t>
  </si>
  <si>
    <t>Оказание услуг на территории: Ишимский муниципальный район (ОКТМО: 71626000) - Гагаринское, льготные тарифы для населения</t>
  </si>
  <si>
    <t>Оказание услуг на территории: Ишимский муниципальный район (ОКТМО: 71626000) - Пахомовское, кроме с Пахомова и п Плодопитомник, Неволинское</t>
  </si>
  <si>
    <t>Оказание услуг на территории: Ишимский муниципальный район (ОКТМО: 71626000) - Пахомовское, кроме с Пахомова и п Плодопитомник, Неволинское, льготные тарифы для населения</t>
  </si>
  <si>
    <t>Оказание услуг на территории: Ишимский муниципальный район (ОКТМО: 71626000) - Пахомовское, п Плодопитомник</t>
  </si>
  <si>
    <t>Оказание услуг на территории: Ишимский муниципальный район (ОКТМО: 71626000) - Пахомовское, п Плодопитомник, льготные тарифы для населения</t>
  </si>
  <si>
    <t>Оказание услуг на территории: Ишимский муниципальный район (ОКТМО: 71626000) - кроме Гагаринское, Неволинское, Пахомовское (кроме с Пахомова)</t>
  </si>
  <si>
    <t>Оказание услуг на территории: Ишимский муниципальный район (ОКТМО: 71626000) - кроме Гагаринское, Неволинское, Пахомовское (кроме с Пахомова), льготные тарифы для населения</t>
  </si>
  <si>
    <t>Оказание услуг на территории: Казанский муниципальный район (ОКТМО: 71630000) - Афонькинское, Пешневское</t>
  </si>
  <si>
    <t>Оказание услуг на территории: Казанский муниципальный район (ОКТМО: 71630000) - Афонькинское, Пешневское, льготные тарифы для населения</t>
  </si>
  <si>
    <t>Оказание услуг на территории: Казанский муниципальный район (ОКТМО: 71630000) - Дубынское, Огневское, Гагарьевское</t>
  </si>
  <si>
    <t>Оказание услуг на территории: Казанский муниципальный район (ОКТМО: 71630000) - Дубынское, Огневское, Гагарьевское, льготные тарифы для населения</t>
  </si>
  <si>
    <t>Оказание услуг на территории: Казанский муниципальный район (ОКТМО: 71630000) - Казанское</t>
  </si>
  <si>
    <t>Оказание услуг на территории: Казанский муниципальный район (ОКТМО: 71630000) - Казанское, льготные тарифы для населения</t>
  </si>
  <si>
    <t>Оказание услуг на территории: Казанский муниципальный район (ОКТМО: 71630000) - Смирновское, Чирковское, Большеченчерское, Ильинское, Яровское</t>
  </si>
  <si>
    <t>Оказание услуг на территории: Казанский муниципальный район (ОКТМО: 71630000) - Смирновское, Чирковское, Большеченчерское, Ильинское, Яровское, льготные тарифы для населения</t>
  </si>
  <si>
    <t>Оказание услуг на территории: Казанский муниципальный район (ОКТМО: 71630000) - Челюскинское</t>
  </si>
  <si>
    <t>Оказание услуг на территории: Казанский муниципальный район (ОКТМО: 71630000) - Челюскинское, льготные тарифы для населения</t>
  </si>
  <si>
    <t>Оказание услуг на территории: Казанский муниципальный район (ОКТМО: 71630000) - д Большие Ярки, д Малые Ярки</t>
  </si>
  <si>
    <t>Оказание услуг на территории: Каскаринское (ОКТМО: 71644430) - питьевая вода, прошедшая дополнительную очистку в блочных станциях подготовки питьевой воды</t>
  </si>
  <si>
    <t>Оказание услуг на территории: Каскаринское (ОКТМО: 71644430) - с Борки, с Щербак</t>
  </si>
  <si>
    <t>Оказание услуг на территории: Каскаринское (ОКТМО: 71644430) - с Созоново</t>
  </si>
  <si>
    <t>Оказание услуг на территории: Каскаринское (ОКТМО: 71644430) - с Яр</t>
  </si>
  <si>
    <t>Оказание услуг на территории: Кулаковское (ОКТМО: 71644440) - питьевая вода, прошедшая дополнительную очистку в блочных станциях подготовки питьевой воды</t>
  </si>
  <si>
    <t>Оказание услуг на территории: Кулаковское (ОКТМО: 71644440) - с Луговое</t>
  </si>
  <si>
    <t>Оказание услуг на территории: Московское (ОКТМО: 71644450) - д Дударева</t>
  </si>
  <si>
    <t>Оказание услуг на территории: Нижнетавдинский муниципальный район (ОКТМО: 71632000) - Бухтальское, Тарманское, Березовское, Черепановское, Искинское, Велижанское, Миясское, Новоникольское, Новотроицкое, Андрюшинское, Тавдинское с Конченбург, Ключевское п Ключи</t>
  </si>
  <si>
    <t>Оказание услуг на территории: Нижнетавдинский муниципальный район (ОКТМО: 71632000) - Бухтальское, Тарманское, Березовское, Черепановское, Искинское, Велижанское, Миясское, Новоникольское, Новотроицкое, Андрюшинское, Тавдинское с Конченбург, Ключевское п Ключи, льготные тарифы для населения</t>
  </si>
  <si>
    <t>Оказание услуг на территории: Нижнетавдинский муниципальный район (ОКТМО: 71632000) - Бухтальское, Тарманское, Березовское, Черепановское, Искинское, Велижанское, Миясское, Новоникольское, Новотроицкое, Андрюшинское, с Конченбург, п Ключи, льготный тариф для населения</t>
  </si>
  <si>
    <t>Оказание услуг на территории: Нижнетавдинский муниципальный район (ОКТМО: 71632000) - Ключевское, п Торгили</t>
  </si>
  <si>
    <t>Оказание услуг на территории: Нижнетавдинский муниципальный район (ОКТМО: 71632000) - Ключевское, п Торгили, льготные тарифы для населения</t>
  </si>
  <si>
    <t>Оказание услуг на территории: Нижнетавдинский муниципальный район (ОКТМО: 71632000) - Нижнетавдинское, Чугунаевское, Канашское</t>
  </si>
  <si>
    <t>Оказание услуг на территории: Нижнетавдинский муниципальный район (ОКТМО: 71632000) - Нижнетавдинское, Чугунаевское, Канашское, льготные тарифы для населения</t>
  </si>
  <si>
    <t>Оказание услуг на территории: Нижнетавдинский муниципальный район (ОКТМО: 71632000) - Нижнетавдинское, Чугунаевское, Канашское, п Торгили</t>
  </si>
  <si>
    <t>Оказание услуг на территории: Нижнетавдинский муниципальный район (ОКТМО: 71632000) - Нижнетавдинское, Чугунаевское, Канашское: в жилищном фонде, введенном в эксплуатацию до 30.06.2016 включительно, льготный тариф для населения</t>
  </si>
  <si>
    <t>Оказание услуг на территории: Нижнетавдинский муниципальный район (ОКТМО: 71632000) - Нижнетавдинское, Чугунаевское, Канашское: в жилищном фонде, введенном в эксплуатацию с 01.07.2016 по 30.06.2017 включительно, льготный тариф для населения</t>
  </si>
  <si>
    <t>Оказание услуг на территории: Нижнетавдинский муниципальный район (ОКТМО: 71632000) - Тюневское</t>
  </si>
  <si>
    <t>Оказание услуг на территории: Нижнетавдинский муниципальный район (ОКТМО: 71632000) - Тюневское, льготные тарифы для населения</t>
  </si>
  <si>
    <t>Оказание услуг на территории: Нижнетавдинский муниципальный район (ОКТМО: 71632000) - Тюневское, льготный тариф для населения</t>
  </si>
  <si>
    <t>Оказание услуг на территории: Нижнетавдинский муниципальный район (ОКТМО: 71632000) - п Карагандинский</t>
  </si>
  <si>
    <t>Оказание услуг на территории: Нижнетавдинский муниципальный район (ОКТМО: 71632000) - п Карагандинский, льготные тарифы для населения</t>
  </si>
  <si>
    <t>Оказание услуг на территории: Нижнетавдинский муниципальный район (ОКТМО: 71632000) - п Торгили, льготный тариф для населения</t>
  </si>
  <si>
    <t>Оказание услуг на территории: Омутинский муниципальный район (ОКТМО: 71634000) - Вагайское, Окуневское, Южно-Плетневское</t>
  </si>
  <si>
    <t>Оказание услуг на территории: Омутинский муниципальный район (ОКТМО: 71634000) - Вагайское, Окуневское, Южно-Плетневское, льготные тарифы для населения</t>
  </si>
  <si>
    <t>Оказание услуг на территории: Омутинский муниципальный район (ОКТМО: 71634000) - Омутинское</t>
  </si>
  <si>
    <t>Оказание услуг на территории: Омутинский муниципальный район (ОКТМО: 71634000) - Омутинское, льготные тарифы для населения</t>
  </si>
  <si>
    <t>Оказание услуг на территории: Омутинский муниципальный район (ОКТМО: 71634000) - Ситниковское, Журавлевское</t>
  </si>
  <si>
    <t>Оказание услуг на территории: Омутинский муниципальный район (ОКТМО: 71634000) - Ситниковское, Журавлевское, льготные тарифы для населения</t>
  </si>
  <si>
    <t>Оказание услуг на территории: Омутинский муниципальный район (ОКТМО: 71634000) - Шабановское, Большекрасноярское</t>
  </si>
  <si>
    <t>Оказание услуг на территории: Омутинский муниципальный район (ОКТМО: 71634000) - Шабановское, Большекрасноярское, льготные тарифы для населения</t>
  </si>
  <si>
    <t>Оказание услуг на территории: Онохинское (ОКТМО: 71644458) - питьевая вода, прошедша дополнительную очистку в блочных станциях подготовки питьевой воды</t>
  </si>
  <si>
    <t>Оказание услуг на территории: Переваловское (ОКТМО: 71644460) - д Ушакова</t>
  </si>
  <si>
    <t>Оказание услуг на территории: Переваловское (ОКТМО: 71644460) - д Ушакова, льготные тарифы для населения</t>
  </si>
  <si>
    <t>Оказание услуг на территории: Сладковский муниципальный район (ОКТМО: 71636000) - Сладковское, с Сладково, д Большое, Лопазновское, с Лопазное</t>
  </si>
  <si>
    <t>Оказание услуг на территории: Сладковский муниципальный район (ОКТМО: 71636000) - Сладковское, с Сладково, д Большое, Лопазновское, с Лопазное, льготные тарифы для населения</t>
  </si>
  <si>
    <t>Оказание услуг на территории: Сладковский муниципальный район (ОКТМО: 71636000) - кроме Сладковское, с Сладково, д Большое, кроме Лопазновское, с Лопазное</t>
  </si>
  <si>
    <t>Оказание услуг на территории: Сладковский муниципальный район (ОКТМО: 71636000) - кроме Сладковское, с Сладково, д Большое, кроме Лопазновское, с Лопазное, льготные тарифы для населения</t>
  </si>
  <si>
    <t>Оказание услуг на территории: Сладковский муниципальный район (ОКТМО: 71636000) - питьевая вода, прошедшая дополнительную очистку в блочных станциях подготовки питьевой воды</t>
  </si>
  <si>
    <t>Оказание услуг на территории: Сладковский муниципальный район (ОКТМО: 71636000) -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</si>
  <si>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Тобольский муниципальный район (ОКТМО: 71642000) - питьевая вода, прошедшая дополнительную очистку в блочных станциях подготовки питьевой воды</t>
  </si>
  <si>
    <t>Оказание услуг на территории: Тобольский муниципальный район (ОКТМО: 71642000) -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</si>
  <si>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Тобольский муниципальный район (ОКТМО: 71642000) - сельское поселение Сетовское</t>
  </si>
  <si>
    <t>Оказание услуг на территории: Тюменский муниципальный район (ОКТМО: 71644000) - Богандинское, п/о Княжево</t>
  </si>
  <si>
    <t>Оказание услуг на территории: Тюменский муниципальный район (ОКТМО: 71644000) - Богандинское, п/о Княжево (льготные тарифы для населения)</t>
  </si>
  <si>
    <t>Оказание услуг на территории: Тюменский муниципальный район (ОКТМО: 71644000) - Богандинское, п/о Княжево, льготные тарифы для населения</t>
  </si>
  <si>
    <t>Оказание услуг на территории: Тюменский муниципальный район (ОКТМО: 71644000) - Богандинское, п/о Сосновое</t>
  </si>
  <si>
    <t>Оказание услуг на территории: Тюменский муниципальный район (ОКТМО: 71644000) - Богандинское, п/о Сосновое (льготные тарифы для населения)</t>
  </si>
  <si>
    <t>Оказание услуг на территории: Тюменский муниципальный район (ОКТМО: 71644000) - Богандинское, п/о Сосновое, льготные тарифы для населения</t>
  </si>
  <si>
    <t>Оказание услуг на территории: Тюменский муниципальный район (ОКТМО: 71644000) - Борковское,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</si>
  <si>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Борковское,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</si>
  <si>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Тюменский муниципальный район (ОКТМО: 71644000) - Горьковское, для ЗАО АПКК "Рощинский", ООО "Рыбник", ООО "Эвика"</t>
  </si>
  <si>
    <t>Оказание услуг на территории: Тюменский муниципальный район (ОКТМО: 71644000) - Горьковское, для ЗАО АПКК "Рощинский", ООО "Рыбник", ООО "Эвика", льготные тарифы для населения</t>
  </si>
  <si>
    <t>Оказание услуг на территории: Тюменский муниципальный район (ОКТМО: 71644000) - Ембаевское,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</si>
  <si>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Ембаевское,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</si>
  <si>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Тюменский муниципальный район (ОКТМО: 71644000) - Каменское,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</si>
  <si>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Каменское,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</si>
  <si>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Тюменский муниципальный район (ОКТМО: 71644000) - Каскаринское, д Янтык</t>
  </si>
  <si>
    <t>Оказание услуг на территории: Тюменский муниципальный район (ОКТМО: 71644000) - Каскаринское, д Янтык, льготные тарифы для населения</t>
  </si>
  <si>
    <t>Оказание услуг на территории: Тюменский муниципальный район (ОКТМО: 71644000) - Каскаринское, с Каскара, п Новотуринский</t>
  </si>
  <si>
    <t>Оказание услуг на территории: Тюменский муниципальный район (ОКТМО: 71644000) - Каскаринское, с Каскара, п Новотуринский, льготные тарифы для населения</t>
  </si>
  <si>
    <t>Оказание услуг на территории: Тюменский муниципальный район (ОКТМО: 71644000) - Созоновское,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</si>
  <si>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Созоновское,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</si>
  <si>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Тюменский муниципальный район (ОКТМО: 71644000) - Чикчинское, д  Криводанова</t>
  </si>
  <si>
    <t>Оказание услуг на территории: Тюменский муниципальный район (ОКТМО: 71644000) - Чикчинское, д Якуши,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</si>
  <si>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Чикчинское, д Якуши,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</si>
  <si>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Тюменский муниципальный район (ОКТМО: 71644000) - Чикчинское, с Чикча, питьевая вода, прошедшая дополнительную очистку в блочных станциях подготовки питьевой воды</t>
  </si>
  <si>
    <t>Оказание услуг на территории: Тюменский муниципальный район (ОКТМО: 71644000) - Чикчинское, с Чикча,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</si>
  <si>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Уватский муниципальный район (ОКТМО: 71648000) - Горнослинкинское</t>
  </si>
  <si>
    <t>Оказание услуг на территории: Уватский муниципальный район (ОКТМО: 71648000) - Горнослинкинское, льготные тарифы для населения</t>
  </si>
  <si>
    <t>Оказание услуг на территории: Уватский муниципальный район (ОКТМО: 71648000) - Демьянское, с Демьянское</t>
  </si>
  <si>
    <t>Оказание услуг на территории: Уватский муниципальный район (ОКТМО: 71648000) - Демьянское, с Демьянское, льготные тарифы для населения</t>
  </si>
  <si>
    <t>Оказание услуг на территории: Уватский муниципальный район (ОКТМО: 71648000) - Ивановское</t>
  </si>
  <si>
    <t>Оказание услуг на территории: Уватский муниципальный район (ОКТМО: 71648000) - Ивановское, льготные тарифы для населения</t>
  </si>
  <si>
    <t>Оказание услуг на территории: Уватский муниципальный район (ОКТМО: 71648000) - Ивановское, п Нагорный</t>
  </si>
  <si>
    <t>Оказание услуг на территории: Уватский муниципальный район (ОКТМО: 71648000) - Ивановское, п Нагорный, льготные тарифы для населения</t>
  </si>
  <si>
    <t>Оказание услуг на территории: Уватский муниципальный район (ОКТМО: 71648000) - Осинниковское</t>
  </si>
  <si>
    <t>Оказание услуг на территории: Уватский муниципальный район (ОКТМО: 71648000) - Осинниковское, льготные тарифы для населения</t>
  </si>
  <si>
    <t>Оказание услуг на территории: Уватский муниципальный район (ОКТМО: 71648000) - Соровое</t>
  </si>
  <si>
    <t>Оказание услуг на территории: Уватский муниципальный район (ОКТМО: 71648000) - Соровое, льготные тарифы для населения</t>
  </si>
  <si>
    <t>Оказание услуг на территории: Уватский муниципальный район (ОКТМО: 71648000) - Соровое, п Демьянка</t>
  </si>
  <si>
    <t>Оказание услуг на территории: Уватский муниципальный район (ОКТМО: 71648000) - Соровое, п Демьянка от ОАО "РЖД"</t>
  </si>
  <si>
    <t>Оказание услуг на территории: Уватский муниципальный район (ОКТМО: 71648000) - Соровое, п Демьянка, льготные тарифы для населения</t>
  </si>
  <si>
    <t>Оказание услуг на территории: Уватский муниципальный район (ОКТМО: 71648000) - Соровое, п Муген</t>
  </si>
  <si>
    <t>Оказание услуг на территории: Уватский муниципальный район (ОКТМО: 71648000) - Соровое, п Муген, льготные тарифы для населения</t>
  </si>
  <si>
    <t>Оказание услуг на территории: Уватский муниципальный район (ОКТМО: 71648000) - Туртасское, Укинское</t>
  </si>
  <si>
    <t>Оказание услуг на территории: Уватский муниципальный район (ОКТМО: 71648000) - Туртасское, Укинское, льготные тарифы для населения</t>
  </si>
  <si>
    <t>Оказание услуг на территории: Уватский муниципальный район (ОКТМО: 71648000) - Туртасское, п Туртас</t>
  </si>
  <si>
    <t>Оказание услуг на территории: Уватский муниципальный район (ОКТМО: 71648000) - Туртасское, п Туртас, льготные тарифы для населения</t>
  </si>
  <si>
    <t>Оказание услуг на территории: Уватский муниципальный район (ОКТМО: 71648000) - Уватское, Алымское, Красноярское</t>
  </si>
  <si>
    <t>Оказание услуг на территории: Уватский муниципальный район (ОКТМО: 71648000) - Уватское, Алымское, Красноярское, льготные тарифы для населения</t>
  </si>
  <si>
    <t>Оказание услуг на территории: Упоровский муниципальный район (ОКТМО: 71650000) - с Пятково, с Ингалинское, с Крашенинино, с Липиха, с Емуртла, п Емуртлинский, п Октябрьский</t>
  </si>
  <si>
    <t>Оказание услуг на территории: Упоровский муниципальный район (ОКТМО: 71650000) - с Пятково, с Ингалинское, с Крашенинино, с Липиха, с Емуртла, п Емуртлинский, п Октябрьский, льготные тарифы для населения</t>
  </si>
  <si>
    <t>Оказание услуг на территории: Упоровский муниципальный район (ОКТМО: 71650000) - с Упорово</t>
  </si>
  <si>
    <t>Оказание услуг на территории: Упоровский муниципальный район (ОКТМО: 71650000) - с Упорово, льготные тарифы для населения</t>
  </si>
  <si>
    <t>Оказание услуг на территории: Успенское (ОКТМО: 71644475) - питьевая вода, прошедшая дополнительную очистку в блочной станции подготовки питьевой воды</t>
  </si>
  <si>
    <t>Оказание услуг на территории: Червишевское (ОКТМО: 71644480) - с Мичурино</t>
  </si>
  <si>
    <t>Оказание услуг на территории: Ялуторовский муниципальный район (ОКТМО: 71656000) - питьевая вода, прошедшая дополнительную очистку в блочных станциях подготовки питьевой воды</t>
  </si>
  <si>
    <t>Оказание услуг на территории: Ялуторовский муниципальный район (ОКТМО: 71656000) -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</si>
  <si>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Ярковский муниципальный район (ОКТМО: 71658000) - Ярковское, от водозабора, расположенного по адресу: с Ярково, ул. С.Новикова, ВП-1</t>
  </si>
  <si>
    <t>Оказание услуг на территории: Ярковский муниципальный район (ОКТМО: 71658000) - Ярковское, от водозабора, расположенного по адресу: с Ярково, ул. С.Новикова, ВП-1, льготные тарифы для населения</t>
  </si>
  <si>
    <t>Оказание услуг на территории: Ярковский муниципальный район (ОКТМО: 71658000) - питьевая вода, прошедшая дополнительную очистку в блочных станциях подготовки питьевой воды</t>
  </si>
  <si>
    <t>Оказание услуг на территории: Ярковский муниципальный район (ОКТМО: 71658000) - питьевая вода, прошедшая дополнительную очистку в блочных станциях подготовки питьевой воды, льготные тарифы для населения</t>
  </si>
  <si>
    <t>Оказание услуг на территории: город Заводоуковск (ОКТМО: 71703000) - п Комсомольский</t>
  </si>
  <si>
    <t>Оказание услуг на территории: город Заводоуковск (ОКТМО: 71703000) - с Бигила и с Першино</t>
  </si>
  <si>
    <t>Оказание услуг на территории: город Заводоуковск (ОКТМО: 71703000) - с Падун</t>
  </si>
  <si>
    <t>Оказание услуг на территории: город Заводоуковск (ОКТМО: 71703000) - с Падун, льготные тарифы для населения</t>
  </si>
  <si>
    <t>Оказание услуг на территории: город Тобольск (ОКТМО: 71710000) - Соколовский водозабор</t>
  </si>
  <si>
    <t>Оказание услуг на территории: город Тобольск (ОКТМО: 71710000) - без очистки</t>
  </si>
  <si>
    <t>Оказание услуг на территории: город Тобольск (ОКТМО: 71710000) - без очистки, льготные тарифы для населения</t>
  </si>
  <si>
    <t>Оказание услуг на территории: город Тобольск (ОКТМО: 71710000) - г Тобольск, Восточный промышленный район, квартал №1, участок 20А</t>
  </si>
  <si>
    <t>Оказание услуг на территории: город Тюмень (ОКТМО: 71701000) - Велижанские водоочистные сооружения</t>
  </si>
  <si>
    <t>Оказание услуг на территории: город Тюмень (ОКТМО: 71701000) - Велижанские водоочистные сооружения, льготные тарифы для населения</t>
  </si>
  <si>
    <t>Оказание услуг на территории: город Тюмень (ОКТМО: 71701000) - Метелевские водоочистные сооружения</t>
  </si>
  <si>
    <t>Оказание услуг на территории: город Тюмень (ОКТМО: 71701000) - Метелевские водоочистные сооружения, льготные тарифы для населения</t>
  </si>
  <si>
    <t>Оказание услуг на территории: город Тюмень (ОКТМО: 71701000) - питьевая вода (из открытого источника водоснабжения)</t>
  </si>
  <si>
    <t>Оказание услуг на территории: город Тюмень (ОКТМО: 71701000) - питьевая вода (из открытого источника водоснабжения), льготные тарифы для населения</t>
  </si>
  <si>
    <t>Оказание услуг на территории: город Тюмень (ОКТМО: 71701000) - питьевая вода (из подземного источника водоснабжения)</t>
  </si>
  <si>
    <t>Оказание услуг на территории: город Тюмень (ОКТМО: 71701000) - питьевая вода (из подземного источника водоснабжения), льготные тарифы для населения</t>
  </si>
  <si>
    <t>Оказание услуг на территории: город Тюмень (ОКТМО: 71701000) - с Утешево</t>
  </si>
  <si>
    <t>Оказание услуг на территории: город Тюмень (ОКТМО: 71701000) - с Утешево, льготные тарифы для населения</t>
  </si>
  <si>
    <t>Оказание услуг на территории: город Тюмень (ОКТМО: 71701000) - ул. Центральная, Толбинская, Березовская, Купцов Кухтериных, Мартовская, Ивана Быкова, Школьная, Анатолия Замкова</t>
  </si>
  <si>
    <t>Оказание услуг на территории: город Тюмень (ОКТМО: 71701000) - ул. Центральная, Толбинская, Березовская, Купцов Кухтериных, Мартовская, Ивана Быкова, Школьная, Анатолия Замкова, льготные тарифы для населения</t>
  </si>
  <si>
    <t>Оказание услуг на территории: город Тюмень (ОКТМО: 71701000) - ул. Чекистов, Геологов, Юлиуса Фучика, Торфяная, Полетаева, Сосновая, Станиславского, Оренбургская, Черняховского, Черняховского переулок, Толбухина, Муравьева</t>
  </si>
  <si>
    <t>Оказание услуг на территории: город Тюмень (ОКТМО: 71701000) - ул. Чекистов, Геологов, Юлиуса Фучика, Торфяная, Полетаева, Сосновая, Станиславского, Оренбургская, Черняховского, Черняховского переулок, Толбухина, Муравьева, льготные тарифы для населения</t>
  </si>
  <si>
    <t>Оказание услуг на территории: город Тюмень (ОКТМО: 71701000) - ул. Широтная</t>
  </si>
  <si>
    <t>Оказание услуг на территории: поселок Винзили (ОКТМО: 71644416) - льготные тарифы для населения</t>
  </si>
  <si>
    <t>льготные тарифы для населения</t>
  </si>
  <si>
    <t>переход на ОСН</t>
  </si>
  <si>
    <t>Оказание услуг на территории: Заводоуковский (ОКТМО: 71703000) - очистка сточных вод</t>
  </si>
  <si>
    <t>Оказание услуг на территории: Заводоуковский (ОКТМО: 71703000) - очистка сточных вод, льготные тарифы для населения</t>
  </si>
  <si>
    <t>Оказание услуг на территории: Исетский муниципальный район (ОКТМО: 71624000) - очистка сточных вод</t>
  </si>
  <si>
    <t>Оказание услуг на территории: Каскаринское (ОКТМО: 71644430) - с Каскара</t>
  </si>
  <si>
    <t>Оказание услуг на территории: Нижнетавдинский муниципальный район (ОКТМО: 71632000) - с Нижняя Тавда</t>
  </si>
  <si>
    <t>Оказание услуг на территории: Омутинский муниципальный район (ОКТМО: 71634000) - очистка сточных вод</t>
  </si>
  <si>
    <t>Оказание услуг на территории: Омутинский муниципальный район (ОКТМО: 71634000) - очистка сточных вод, льготные тарифы для населения</t>
  </si>
  <si>
    <t>Оказание услуг на территории: Тюменский муниципальный район (ОКТМО: 71644000) - Червишевское, транспортировка сточных вод (самотёком)</t>
  </si>
  <si>
    <t>Оказание услуг на территории: Тюменский муниципальный район (ОКТМО: 71644000) - Червишевское, транспортировка сточных вод (самотёком), льготные тарифы для населения</t>
  </si>
  <si>
    <t>Оказание услуг на территории: Уватский муниципальный район (ОКТМО: 71648000) - очистка сточных вод</t>
  </si>
  <si>
    <t>Оказание услуг на территории: Уватский муниципальный район (ОКТМО: 71648000) - очистка сточных вод, льготные тарифы для населения</t>
  </si>
  <si>
    <t>Оказание услуг на территории: Уватский муниципальный район (ОКТМО: 71648000) - сельское поселение Ивановское</t>
  </si>
  <si>
    <t>Оказание услуг на территории: Ярковский муниципальный район (ОКТМО: 71658000) - Горнослинкинское, с Ярково</t>
  </si>
  <si>
    <t>Оказание услуг на территории: Ярковский муниципальный район (ОКТМО: 71658000) - Горнослинкинское, с Ярково, льготные тарифы для населения</t>
  </si>
  <si>
    <t>Оказание услуг на территории: Ярковский муниципальный район (ОКТМО: 71658000) - п Усть-Тавда</t>
  </si>
  <si>
    <t>Оказание услуг на территории: Ярковское (ОКТМО: 71658470) - с Ярково: жилищный фонд, введённый в эксплуатацию с 01.07.2014 по 30.06.2015</t>
  </si>
  <si>
    <t>Оказание услуг на территории: город Тобольск (ОКТМО: 71710000) - очистка сточных вод</t>
  </si>
  <si>
    <t>Оказание услуг на территории: город Тобольск (ОКТМО: 71710000) - очистка сточных вод, льготные тарифы для населения</t>
  </si>
  <si>
    <t>Оказание услуг на территории: город Тобольск (ОКТМО: 71710000) - перекачка сточных вод</t>
  </si>
  <si>
    <t>Оказание услуг на территории: город Тобольск (ОКТМО: 71710000) - перекачка сточных вод, льготные тарифы для населения</t>
  </si>
  <si>
    <t>Оказание услуг на территории: город Тюмень (ОКТМО: 71701000) - п Тараскуль</t>
  </si>
  <si>
    <t>Оказание услуг на территории: город Тюмень (ОКТМО: 71701000) - с использованием объектов: ул. Одесская, д. 1 и ул. Одесская, д. 1, стр. 30</t>
  </si>
  <si>
    <t>Оказание услуг на территории: город Тюмень (ОКТМО: 71701000) - с использованием объектов: ул. Одесская, д. 1 и ул. Одесская, д. 1, стр. 30, льготные тарифы для населения</t>
  </si>
  <si>
    <t>Оказание услуг на территории: город Тюмень (ОКТМО: 71701000) - с использованием объектов: ул. Широтная, д. 200, стр. 21, ул. Широтная, д. 200, стр. 54, ул. Широтная-кп, 11 км Ялуторовского тракта, 13б, ул. Раневской-кп</t>
  </si>
  <si>
    <t>Оказание услуг на территории: город Тюмень (ОКТМО: 71701000) - с использованием объектов: ул. Широтная, д. 200, стр. 21, ул. Широтная, д. 200, стр. 54, ул. Широтная-кп, 11 км Ялуторовского тракта, 13б, ул. Раневской-кп, льготные тарифы для населения</t>
  </si>
  <si>
    <t>Оказание услуг на территории: город Ялуторовск (ОКТМО: 71715000) - очистка сточных вод</t>
  </si>
  <si>
    <t>Оказание услуг на территории: город Ялуторовск (ОКТМО: 71715000) - очистка сточных вод, льготные тарифы для населения</t>
  </si>
  <si>
    <t>Абатский муниципальный район</t>
  </si>
  <si>
    <t>71603000</t>
  </si>
  <si>
    <t>муниципальный район</t>
  </si>
  <si>
    <t>Абатское</t>
  </si>
  <si>
    <t>71603402</t>
  </si>
  <si>
    <t>сельское поселение</t>
  </si>
  <si>
    <t>Банниковское</t>
  </si>
  <si>
    <t>71603410</t>
  </si>
  <si>
    <t>Болдыревское</t>
  </si>
  <si>
    <t>71603415</t>
  </si>
  <si>
    <t>Коневское</t>
  </si>
  <si>
    <t>71603430</t>
  </si>
  <si>
    <t>Ленинское</t>
  </si>
  <si>
    <t>71603435</t>
  </si>
  <si>
    <t>Майское</t>
  </si>
  <si>
    <t>71603440</t>
  </si>
  <si>
    <t>Назаровское</t>
  </si>
  <si>
    <t>71603445</t>
  </si>
  <si>
    <t>Ощепковское</t>
  </si>
  <si>
    <t>71603450</t>
  </si>
  <si>
    <t>Партизанское</t>
  </si>
  <si>
    <t>71603455</t>
  </si>
  <si>
    <t>Тушнолобовское</t>
  </si>
  <si>
    <t>71603460</t>
  </si>
  <si>
    <t>Шевыринское</t>
  </si>
  <si>
    <t>71603465</t>
  </si>
  <si>
    <t>Армизонский муниципальный район</t>
  </si>
  <si>
    <t>71605000</t>
  </si>
  <si>
    <t>Армизонское</t>
  </si>
  <si>
    <t>71605405</t>
  </si>
  <si>
    <t>Ивановское</t>
  </si>
  <si>
    <t>71605410</t>
  </si>
  <si>
    <t>Калмакское</t>
  </si>
  <si>
    <t>71605415</t>
  </si>
  <si>
    <t>Капралихинское</t>
  </si>
  <si>
    <t>71605420</t>
  </si>
  <si>
    <t>Красноорловское</t>
  </si>
  <si>
    <t>71605425</t>
  </si>
  <si>
    <t>Орловское</t>
  </si>
  <si>
    <t>71605430</t>
  </si>
  <si>
    <t>Прохоровское</t>
  </si>
  <si>
    <t>71605435</t>
  </si>
  <si>
    <t>Раздольское</t>
  </si>
  <si>
    <t>71605440</t>
  </si>
  <si>
    <t>Южно-Дубровинское</t>
  </si>
  <si>
    <t>71605445</t>
  </si>
  <si>
    <t>Аромашевский муниципальный район</t>
  </si>
  <si>
    <t>71607000</t>
  </si>
  <si>
    <t>Аромашевское</t>
  </si>
  <si>
    <t>71607405</t>
  </si>
  <si>
    <t>Кармацкое</t>
  </si>
  <si>
    <t>71607410</t>
  </si>
  <si>
    <t>Кротовское</t>
  </si>
  <si>
    <t>71607415</t>
  </si>
  <si>
    <t>Малиновское</t>
  </si>
  <si>
    <t>71607420</t>
  </si>
  <si>
    <t>Малоскарединское</t>
  </si>
  <si>
    <t>71607425</t>
  </si>
  <si>
    <t>Новоберезовское</t>
  </si>
  <si>
    <t>71607430</t>
  </si>
  <si>
    <t>Новопетровское</t>
  </si>
  <si>
    <t>71607435</t>
  </si>
  <si>
    <t>Русаковское</t>
  </si>
  <si>
    <t>71607440</t>
  </si>
  <si>
    <t>Слободчиковское</t>
  </si>
  <si>
    <t>71607445</t>
  </si>
  <si>
    <t>Сорочкинское</t>
  </si>
  <si>
    <t>71607450</t>
  </si>
  <si>
    <t>Юрминское</t>
  </si>
  <si>
    <t>71607455</t>
  </si>
  <si>
    <t>Бердюжский муниципальный район</t>
  </si>
  <si>
    <t>71610000</t>
  </si>
  <si>
    <t>Бердюжское</t>
  </si>
  <si>
    <t>71610410</t>
  </si>
  <si>
    <t>Зарословское</t>
  </si>
  <si>
    <t>71610420</t>
  </si>
  <si>
    <t>Истошинское</t>
  </si>
  <si>
    <t>71610430</t>
  </si>
  <si>
    <t>Мелехинское</t>
  </si>
  <si>
    <t>71610440</t>
  </si>
  <si>
    <t>Окуневское</t>
  </si>
  <si>
    <t>71610450</t>
  </si>
  <si>
    <t>Пегановское</t>
  </si>
  <si>
    <t>71610460</t>
  </si>
  <si>
    <t>Полозаозерское</t>
  </si>
  <si>
    <t>71610470</t>
  </si>
  <si>
    <t>Рямовское</t>
  </si>
  <si>
    <t>71610474</t>
  </si>
  <si>
    <t>Уктузское</t>
  </si>
  <si>
    <t>71610480</t>
  </si>
  <si>
    <t>Вагайский муниципальный район</t>
  </si>
  <si>
    <t>71613000</t>
  </si>
  <si>
    <t>Аксурское</t>
  </si>
  <si>
    <t>71613404</t>
  </si>
  <si>
    <t>Бегишевское</t>
  </si>
  <si>
    <t>71613412</t>
  </si>
  <si>
    <t>Вершинское</t>
  </si>
  <si>
    <t>71613416</t>
  </si>
  <si>
    <t>Дубровинское</t>
  </si>
  <si>
    <t>71613428</t>
  </si>
  <si>
    <t>Зареченское</t>
  </si>
  <si>
    <t>71613424</t>
  </si>
  <si>
    <t>Казанское</t>
  </si>
  <si>
    <t>71613456</t>
  </si>
  <si>
    <t>Карагайское</t>
  </si>
  <si>
    <t>71613432</t>
  </si>
  <si>
    <t>Касьяновское</t>
  </si>
  <si>
    <t>71613436</t>
  </si>
  <si>
    <t>Куларовское</t>
  </si>
  <si>
    <t>71613444</t>
  </si>
  <si>
    <t>Первовагайское</t>
  </si>
  <si>
    <t>71613460</t>
  </si>
  <si>
    <t>Первомайское</t>
  </si>
  <si>
    <t>71613464</t>
  </si>
  <si>
    <t>Птицкое</t>
  </si>
  <si>
    <t>71613468</t>
  </si>
  <si>
    <t>Супринское</t>
  </si>
  <si>
    <t>71613472</t>
  </si>
  <si>
    <t>Тукузское</t>
  </si>
  <si>
    <t>71613476</t>
  </si>
  <si>
    <t>Ушаковское</t>
  </si>
  <si>
    <t>71613480</t>
  </si>
  <si>
    <t>Фатеевское</t>
  </si>
  <si>
    <t>71613484</t>
  </si>
  <si>
    <t>Черноковское</t>
  </si>
  <si>
    <t>71613488</t>
  </si>
  <si>
    <t>Шестовское</t>
  </si>
  <si>
    <t>71613492</t>
  </si>
  <si>
    <t>Шишкинское</t>
  </si>
  <si>
    <t>71613408</t>
  </si>
  <si>
    <t>Викуловский муниципальный район</t>
  </si>
  <si>
    <t>71615000</t>
  </si>
  <si>
    <t>Балаганское</t>
  </si>
  <si>
    <t>71615404</t>
  </si>
  <si>
    <t>Березинское</t>
  </si>
  <si>
    <t>71615408</t>
  </si>
  <si>
    <t>Викуловское</t>
  </si>
  <si>
    <t>71615412</t>
  </si>
  <si>
    <t>Ермаковское</t>
  </si>
  <si>
    <t>71615416</t>
  </si>
  <si>
    <t>Калининское</t>
  </si>
  <si>
    <t>71615420</t>
  </si>
  <si>
    <t>Каргалинское</t>
  </si>
  <si>
    <t>71615424</t>
  </si>
  <si>
    <t>Коточиговское</t>
  </si>
  <si>
    <t>71615428</t>
  </si>
  <si>
    <t>Нововяткинское</t>
  </si>
  <si>
    <t>71615432</t>
  </si>
  <si>
    <t>Озернинское</t>
  </si>
  <si>
    <t>71615436</t>
  </si>
  <si>
    <t>Поддубровинское</t>
  </si>
  <si>
    <t>71615440</t>
  </si>
  <si>
    <t>Рябовское</t>
  </si>
  <si>
    <t>71615444</t>
  </si>
  <si>
    <t>Сартамское</t>
  </si>
  <si>
    <t>71615448</t>
  </si>
  <si>
    <t>Скрипкинское</t>
  </si>
  <si>
    <t>71615452</t>
  </si>
  <si>
    <t>Чуртанское</t>
  </si>
  <si>
    <t>71615456</t>
  </si>
  <si>
    <t>Голышмановский</t>
  </si>
  <si>
    <t>71702000</t>
  </si>
  <si>
    <t>городской округ</t>
  </si>
  <si>
    <t>Город Ишим</t>
  </si>
  <si>
    <t>71705000</t>
  </si>
  <si>
    <t>Исетский муниципальный район</t>
  </si>
  <si>
    <t>71624000</t>
  </si>
  <si>
    <t>Архангельское</t>
  </si>
  <si>
    <t>71624403</t>
  </si>
  <si>
    <t>Бархатовское</t>
  </si>
  <si>
    <t>71624405</t>
  </si>
  <si>
    <t>Бобылевское</t>
  </si>
  <si>
    <t>71624410</t>
  </si>
  <si>
    <t>Верхнебешкильское</t>
  </si>
  <si>
    <t>71624415</t>
  </si>
  <si>
    <t>Верхнеингальское</t>
  </si>
  <si>
    <t>71624417</t>
  </si>
  <si>
    <t>Денисовское</t>
  </si>
  <si>
    <t>71624420</t>
  </si>
  <si>
    <t>Исетское</t>
  </si>
  <si>
    <t>71624425</t>
  </si>
  <si>
    <t>Кировское</t>
  </si>
  <si>
    <t>71624427</t>
  </si>
  <si>
    <t>Коммунаровское</t>
  </si>
  <si>
    <t>71624430</t>
  </si>
  <si>
    <t>Красновское</t>
  </si>
  <si>
    <t>71624435</t>
  </si>
  <si>
    <t>Мининское</t>
  </si>
  <si>
    <t>71624440</t>
  </si>
  <si>
    <t>Рассветовское</t>
  </si>
  <si>
    <t>71624445</t>
  </si>
  <si>
    <t>Рафайловское</t>
  </si>
  <si>
    <t>71624450</t>
  </si>
  <si>
    <t>Слободобешкильское</t>
  </si>
  <si>
    <t>71624455</t>
  </si>
  <si>
    <t>Солобоевское</t>
  </si>
  <si>
    <t>71624460</t>
  </si>
  <si>
    <t>Шороховское</t>
  </si>
  <si>
    <t>71624465</t>
  </si>
  <si>
    <t>Ишимский муниципальный район</t>
  </si>
  <si>
    <t>71626000</t>
  </si>
  <si>
    <t>Боровское</t>
  </si>
  <si>
    <t>71626404</t>
  </si>
  <si>
    <t>Бутусовское</t>
  </si>
  <si>
    <t>71626408</t>
  </si>
  <si>
    <t>Второпесьяновское</t>
  </si>
  <si>
    <t>71626412</t>
  </si>
  <si>
    <t>Гагаринское</t>
  </si>
  <si>
    <t>71626416</t>
  </si>
  <si>
    <t>Десятовское</t>
  </si>
  <si>
    <t>71626420</t>
  </si>
  <si>
    <t>Дымковское</t>
  </si>
  <si>
    <t>71626424</t>
  </si>
  <si>
    <t>Карасульское</t>
  </si>
  <si>
    <t>71626428</t>
  </si>
  <si>
    <t>Клепиковское</t>
  </si>
  <si>
    <t>71626432</t>
  </si>
  <si>
    <t>Ларихинское</t>
  </si>
  <si>
    <t>71626436</t>
  </si>
  <si>
    <t>Мизоновское</t>
  </si>
  <si>
    <t>71626440</t>
  </si>
  <si>
    <t>Неволинское</t>
  </si>
  <si>
    <t>71626442</t>
  </si>
  <si>
    <t>Новолоктинское</t>
  </si>
  <si>
    <t>71626444</t>
  </si>
  <si>
    <t>Новотравнинское</t>
  </si>
  <si>
    <t>71626448</t>
  </si>
  <si>
    <t>Пахомовское</t>
  </si>
  <si>
    <t>71626452</t>
  </si>
  <si>
    <t>Первопесьяновское</t>
  </si>
  <si>
    <t>71626456</t>
  </si>
  <si>
    <t>Плешковское</t>
  </si>
  <si>
    <t>71626460</t>
  </si>
  <si>
    <t>Прокуткинское</t>
  </si>
  <si>
    <t>71626464</t>
  </si>
  <si>
    <t>Равнецкое</t>
  </si>
  <si>
    <t>71626468</t>
  </si>
  <si>
    <t>Стрехнинское</t>
  </si>
  <si>
    <t>71626472</t>
  </si>
  <si>
    <t>Тоболовское</t>
  </si>
  <si>
    <t>71626476</t>
  </si>
  <si>
    <t>Черемшанское</t>
  </si>
  <si>
    <t>71626484</t>
  </si>
  <si>
    <t>Шаблыкинское</t>
  </si>
  <si>
    <t>71626488</t>
  </si>
  <si>
    <t>Казанский муниципальный район</t>
  </si>
  <si>
    <t>71630000</t>
  </si>
  <si>
    <t>Афонькинское</t>
  </si>
  <si>
    <t>71630405</t>
  </si>
  <si>
    <t>Большеченчерское</t>
  </si>
  <si>
    <t>71630410</t>
  </si>
  <si>
    <t>Большеярковское</t>
  </si>
  <si>
    <t>71630415</t>
  </si>
  <si>
    <t>Гагарьевское</t>
  </si>
  <si>
    <t>71630420</t>
  </si>
  <si>
    <t>Дубынское</t>
  </si>
  <si>
    <t>71630425</t>
  </si>
  <si>
    <t>Ильинское</t>
  </si>
  <si>
    <t>71630430</t>
  </si>
  <si>
    <t>71630432</t>
  </si>
  <si>
    <t>Огневское</t>
  </si>
  <si>
    <t>71630435</t>
  </si>
  <si>
    <t>Пешневское</t>
  </si>
  <si>
    <t>71630440</t>
  </si>
  <si>
    <t>Смирновское</t>
  </si>
  <si>
    <t>71630445</t>
  </si>
  <si>
    <t>Челюскинское</t>
  </si>
  <si>
    <t>71630450</t>
  </si>
  <si>
    <t>Чирковское</t>
  </si>
  <si>
    <t>71630452</t>
  </si>
  <si>
    <t>Яровское</t>
  </si>
  <si>
    <t>71630455</t>
  </si>
  <si>
    <t>Нижнетавдинский муниципальный район</t>
  </si>
  <si>
    <t>71632000</t>
  </si>
  <si>
    <t>Андрюшинское</t>
  </si>
  <si>
    <t>71632404</t>
  </si>
  <si>
    <t>Антипинское</t>
  </si>
  <si>
    <t>71632408</t>
  </si>
  <si>
    <t>Березовское</t>
  </si>
  <si>
    <t>71632412</t>
  </si>
  <si>
    <t>Бухтальское</t>
  </si>
  <si>
    <t>71632416</t>
  </si>
  <si>
    <t>Велижанское</t>
  </si>
  <si>
    <t>71632420</t>
  </si>
  <si>
    <t>Искинское</t>
  </si>
  <si>
    <t>71632428</t>
  </si>
  <si>
    <t>Канашское</t>
  </si>
  <si>
    <t>71632432</t>
  </si>
  <si>
    <t>Ключевское</t>
  </si>
  <si>
    <t>71632440</t>
  </si>
  <si>
    <t>Миясское</t>
  </si>
  <si>
    <t>71632448</t>
  </si>
  <si>
    <t>Нижнетавдинское</t>
  </si>
  <si>
    <t>71632450</t>
  </si>
  <si>
    <t>Новоникольское</t>
  </si>
  <si>
    <t>71632452</t>
  </si>
  <si>
    <t>Новотроицкое</t>
  </si>
  <si>
    <t>71632456</t>
  </si>
  <si>
    <t>Тавдинское</t>
  </si>
  <si>
    <t>71632469</t>
  </si>
  <si>
    <t>Тарманское</t>
  </si>
  <si>
    <t>71632472</t>
  </si>
  <si>
    <t>Тюневское</t>
  </si>
  <si>
    <t>71632475</t>
  </si>
  <si>
    <t>Черепановское</t>
  </si>
  <si>
    <t>71632478</t>
  </si>
  <si>
    <t>Чугунаевское</t>
  </si>
  <si>
    <t>71632482</t>
  </si>
  <si>
    <t>Омутинский муниципальный район</t>
  </si>
  <si>
    <t>71634000</t>
  </si>
  <si>
    <t>Большекрасноярское</t>
  </si>
  <si>
    <t>71634411</t>
  </si>
  <si>
    <t>Вагайское</t>
  </si>
  <si>
    <t>71634415</t>
  </si>
  <si>
    <t>Журавлевское</t>
  </si>
  <si>
    <t>71634422</t>
  </si>
  <si>
    <t>71634444</t>
  </si>
  <si>
    <t>Омутинское</t>
  </si>
  <si>
    <t>71634448</t>
  </si>
  <si>
    <t>Ситниковское</t>
  </si>
  <si>
    <t>71634455</t>
  </si>
  <si>
    <t>Шабановское</t>
  </si>
  <si>
    <t>71634466</t>
  </si>
  <si>
    <t>Южно-Плетневское</t>
  </si>
  <si>
    <t>71634477</t>
  </si>
  <si>
    <t>Сладковский муниципальный район</t>
  </si>
  <si>
    <t>71636000</t>
  </si>
  <si>
    <t>Александровское</t>
  </si>
  <si>
    <t>71636405</t>
  </si>
  <si>
    <t>Лопазновское</t>
  </si>
  <si>
    <t>71636410</t>
  </si>
  <si>
    <t>71636415</t>
  </si>
  <si>
    <t>Маслянское</t>
  </si>
  <si>
    <t>71636420</t>
  </si>
  <si>
    <t>Менжинское</t>
  </si>
  <si>
    <t>71636425</t>
  </si>
  <si>
    <t>Никулинское</t>
  </si>
  <si>
    <t>71636430</t>
  </si>
  <si>
    <t>Новоандреевское</t>
  </si>
  <si>
    <t>71636435</t>
  </si>
  <si>
    <t>Сладковское</t>
  </si>
  <si>
    <t>71636445</t>
  </si>
  <si>
    <t>Степновское</t>
  </si>
  <si>
    <t>71636450</t>
  </si>
  <si>
    <t>Усовское</t>
  </si>
  <si>
    <t>71636455</t>
  </si>
  <si>
    <t>Сорокинский муниципальный район</t>
  </si>
  <si>
    <t>71638000</t>
  </si>
  <si>
    <t>71638410</t>
  </si>
  <si>
    <t>Ворсихинское</t>
  </si>
  <si>
    <t>71638420</t>
  </si>
  <si>
    <t>Готопутовское</t>
  </si>
  <si>
    <t>71638430</t>
  </si>
  <si>
    <t>Знаменщиковское</t>
  </si>
  <si>
    <t>71638440</t>
  </si>
  <si>
    <t>Пинигинское</t>
  </si>
  <si>
    <t>71638470</t>
  </si>
  <si>
    <t>Покровское</t>
  </si>
  <si>
    <t>71638480</t>
  </si>
  <si>
    <t>Сорокинское</t>
  </si>
  <si>
    <t>71638490</t>
  </si>
  <si>
    <t>Тобольский муниципальный район</t>
  </si>
  <si>
    <t>71642000</t>
  </si>
  <si>
    <t>Абалакское</t>
  </si>
  <si>
    <t>71642405</t>
  </si>
  <si>
    <t>Ачирское</t>
  </si>
  <si>
    <t>71642407</t>
  </si>
  <si>
    <t>Байкаловское</t>
  </si>
  <si>
    <t>71642410</t>
  </si>
  <si>
    <t>Башковское</t>
  </si>
  <si>
    <t>71642425</t>
  </si>
  <si>
    <t>Булашовское</t>
  </si>
  <si>
    <t>71642415</t>
  </si>
  <si>
    <t>Верхнеаремзянское</t>
  </si>
  <si>
    <t>71642420</t>
  </si>
  <si>
    <t>Ворогушинское</t>
  </si>
  <si>
    <t>71642430</t>
  </si>
  <si>
    <t>Дегтяревское</t>
  </si>
  <si>
    <t>71642435</t>
  </si>
  <si>
    <t>71642440</t>
  </si>
  <si>
    <t>Загваздинское</t>
  </si>
  <si>
    <t>71642445</t>
  </si>
  <si>
    <t>Карачинское</t>
  </si>
  <si>
    <t>71642450</t>
  </si>
  <si>
    <t>Кутарбитское</t>
  </si>
  <si>
    <t>71642455</t>
  </si>
  <si>
    <t>Лайтамакское</t>
  </si>
  <si>
    <t>71642460</t>
  </si>
  <si>
    <t>Малозоркальцевское</t>
  </si>
  <si>
    <t>71642462</t>
  </si>
  <si>
    <t>Надцынское</t>
  </si>
  <si>
    <t>71642465</t>
  </si>
  <si>
    <t>Овсянниковское</t>
  </si>
  <si>
    <t>71642470</t>
  </si>
  <si>
    <t>Полуяновское</t>
  </si>
  <si>
    <t>71642473</t>
  </si>
  <si>
    <t>Прииртышское</t>
  </si>
  <si>
    <t>71642475</t>
  </si>
  <si>
    <t>Санниковское</t>
  </si>
  <si>
    <t>71642480</t>
  </si>
  <si>
    <t>Сетовское</t>
  </si>
  <si>
    <t>71642482</t>
  </si>
  <si>
    <t>Ушаровское</t>
  </si>
  <si>
    <t>71642485</t>
  </si>
  <si>
    <t>Хмелевское</t>
  </si>
  <si>
    <t>71642490</t>
  </si>
  <si>
    <t>Тюменский муниципальный район</t>
  </si>
  <si>
    <t>71644000</t>
  </si>
  <si>
    <t>Андреевское</t>
  </si>
  <si>
    <t>71644405</t>
  </si>
  <si>
    <t>Богандинское</t>
  </si>
  <si>
    <t>71644410</t>
  </si>
  <si>
    <t>Винзилинское</t>
  </si>
  <si>
    <t>71644416</t>
  </si>
  <si>
    <t>Горьковское</t>
  </si>
  <si>
    <t>71644417</t>
  </si>
  <si>
    <t>Ембаевское</t>
  </si>
  <si>
    <t>71644420</t>
  </si>
  <si>
    <t>Каменское</t>
  </si>
  <si>
    <t>71644425</t>
  </si>
  <si>
    <t>Каскаринское</t>
  </si>
  <si>
    <t>71644430</t>
  </si>
  <si>
    <t>Кулаковское</t>
  </si>
  <si>
    <t>71644440</t>
  </si>
  <si>
    <t>Мальковское</t>
  </si>
  <si>
    <t>71644445</t>
  </si>
  <si>
    <t>Московское</t>
  </si>
  <si>
    <t>71644450</t>
  </si>
  <si>
    <t>Муллашинское</t>
  </si>
  <si>
    <t>71644451</t>
  </si>
  <si>
    <t>Наримановское</t>
  </si>
  <si>
    <t>71644452</t>
  </si>
  <si>
    <t>Новотарманское</t>
  </si>
  <si>
    <t>71644456</t>
  </si>
  <si>
    <t>Онохинское</t>
  </si>
  <si>
    <t>71644458</t>
  </si>
  <si>
    <t>Переваловское</t>
  </si>
  <si>
    <t>71644460</t>
  </si>
  <si>
    <t>Салаирское</t>
  </si>
  <si>
    <t>71644470</t>
  </si>
  <si>
    <t>Успенское</t>
  </si>
  <si>
    <t>71644475</t>
  </si>
  <si>
    <t>Червишевское</t>
  </si>
  <si>
    <t>71644480</t>
  </si>
  <si>
    <t>Чикчинское</t>
  </si>
  <si>
    <t>71644485</t>
  </si>
  <si>
    <t>поселок Боровский</t>
  </si>
  <si>
    <t>71644412</t>
  </si>
  <si>
    <t>Уватский муниципальный район</t>
  </si>
  <si>
    <t>71648000</t>
  </si>
  <si>
    <t>Алымское</t>
  </si>
  <si>
    <t>71648405</t>
  </si>
  <si>
    <t>Горнослинкинское</t>
  </si>
  <si>
    <t>71648410</t>
  </si>
  <si>
    <t>Демьянское</t>
  </si>
  <si>
    <t>71648415</t>
  </si>
  <si>
    <t>71648420</t>
  </si>
  <si>
    <t>Красноярское</t>
  </si>
  <si>
    <t>71648425</t>
  </si>
  <si>
    <t>Межселенная территория Уватского муниципального района</t>
  </si>
  <si>
    <t>71648701</t>
  </si>
  <si>
    <t>межселенная территория</t>
  </si>
  <si>
    <t>Осинниковское</t>
  </si>
  <si>
    <t>71648435</t>
  </si>
  <si>
    <t>Соровое</t>
  </si>
  <si>
    <t>71648438</t>
  </si>
  <si>
    <t>Тугаловское</t>
  </si>
  <si>
    <t>71648440</t>
  </si>
  <si>
    <t>Туртасское</t>
  </si>
  <si>
    <t>71648445</t>
  </si>
  <si>
    <t>Уватское</t>
  </si>
  <si>
    <t>71648450</t>
  </si>
  <si>
    <t>Укинское</t>
  </si>
  <si>
    <t>71648452</t>
  </si>
  <si>
    <t>Юровское</t>
  </si>
  <si>
    <t>71648455</t>
  </si>
  <si>
    <t>Упоровский муниципальный район</t>
  </si>
  <si>
    <t>71650000</t>
  </si>
  <si>
    <t>Буньковское</t>
  </si>
  <si>
    <t>71650405</t>
  </si>
  <si>
    <t>Бызовское</t>
  </si>
  <si>
    <t>71650410</t>
  </si>
  <si>
    <t>Видоновское</t>
  </si>
  <si>
    <t>71650415</t>
  </si>
  <si>
    <t>Емуртлинское</t>
  </si>
  <si>
    <t>71650420</t>
  </si>
  <si>
    <t>Ингалинское</t>
  </si>
  <si>
    <t>71650425</t>
  </si>
  <si>
    <t>Коркинское</t>
  </si>
  <si>
    <t>71650430</t>
  </si>
  <si>
    <t>Крашенининское</t>
  </si>
  <si>
    <t>71650435</t>
  </si>
  <si>
    <t>Липихинское</t>
  </si>
  <si>
    <t>71650440</t>
  </si>
  <si>
    <t>Нижнеманайское</t>
  </si>
  <si>
    <t>71650445</t>
  </si>
  <si>
    <t>Пятковское</t>
  </si>
  <si>
    <t>71650450</t>
  </si>
  <si>
    <t>Скородумское</t>
  </si>
  <si>
    <t>71650455</t>
  </si>
  <si>
    <t>Суерское</t>
  </si>
  <si>
    <t>71650460</t>
  </si>
  <si>
    <t>Упоровское</t>
  </si>
  <si>
    <t>71650465</t>
  </si>
  <si>
    <t>Чернаковское</t>
  </si>
  <si>
    <t>71650470</t>
  </si>
  <si>
    <t>Юргинский муниципальный район</t>
  </si>
  <si>
    <t>71653000</t>
  </si>
  <si>
    <t>Агаракское</t>
  </si>
  <si>
    <t>71653405</t>
  </si>
  <si>
    <t>Бушуевское</t>
  </si>
  <si>
    <t>71653420</t>
  </si>
  <si>
    <t>Володинское</t>
  </si>
  <si>
    <t>71653425</t>
  </si>
  <si>
    <t>Зоновское</t>
  </si>
  <si>
    <t>71653430</t>
  </si>
  <si>
    <t>Лабинское</t>
  </si>
  <si>
    <t>71653440</t>
  </si>
  <si>
    <t>Лесное</t>
  </si>
  <si>
    <t>71653443</t>
  </si>
  <si>
    <t>Новотаповское</t>
  </si>
  <si>
    <t>71653447</t>
  </si>
  <si>
    <t>Северо-Плетневское</t>
  </si>
  <si>
    <t>71653450</t>
  </si>
  <si>
    <t>Шипаковское</t>
  </si>
  <si>
    <t>71653460</t>
  </si>
  <si>
    <t>Юргинское</t>
  </si>
  <si>
    <t>71653465</t>
  </si>
  <si>
    <t>Ялуторовский муниципальный район</t>
  </si>
  <si>
    <t>71656000</t>
  </si>
  <si>
    <t>Асланинское</t>
  </si>
  <si>
    <t>71656405</t>
  </si>
  <si>
    <t>Беркутское</t>
  </si>
  <si>
    <t>71656410</t>
  </si>
  <si>
    <t>Заводопетровское</t>
  </si>
  <si>
    <t>71656413</t>
  </si>
  <si>
    <t>Зиновское</t>
  </si>
  <si>
    <t>71656415</t>
  </si>
  <si>
    <t>71656420</t>
  </si>
  <si>
    <t>Карабашское</t>
  </si>
  <si>
    <t>71656422</t>
  </si>
  <si>
    <t>Киевское</t>
  </si>
  <si>
    <t>71656423</t>
  </si>
  <si>
    <t>Коктюльское</t>
  </si>
  <si>
    <t>71656425</t>
  </si>
  <si>
    <t>Новоатьяловское</t>
  </si>
  <si>
    <t>71656430</t>
  </si>
  <si>
    <t>Памятнинское</t>
  </si>
  <si>
    <t>71656435</t>
  </si>
  <si>
    <t>Петелинское</t>
  </si>
  <si>
    <t>71656440</t>
  </si>
  <si>
    <t>Ревдинское</t>
  </si>
  <si>
    <t>71656445</t>
  </si>
  <si>
    <t>Сингульское</t>
  </si>
  <si>
    <t>71656450</t>
  </si>
  <si>
    <t>Старокавдыкское</t>
  </si>
  <si>
    <t>71656455</t>
  </si>
  <si>
    <t>Хохловское</t>
  </si>
  <si>
    <t>71656460</t>
  </si>
  <si>
    <t>Ярковский муниципальный район</t>
  </si>
  <si>
    <t>71658000</t>
  </si>
  <si>
    <t>Аксаринское</t>
  </si>
  <si>
    <t>71658405</t>
  </si>
  <si>
    <t>Гилевское</t>
  </si>
  <si>
    <t>71658410</t>
  </si>
  <si>
    <t>71658415</t>
  </si>
  <si>
    <t>Иевлевское</t>
  </si>
  <si>
    <t>71658420</t>
  </si>
  <si>
    <t>Караульноярское</t>
  </si>
  <si>
    <t>71658425</t>
  </si>
  <si>
    <t>Маранское</t>
  </si>
  <si>
    <t>71658430</t>
  </si>
  <si>
    <t>Новоалександровское</t>
  </si>
  <si>
    <t>71658435</t>
  </si>
  <si>
    <t>Плехановское</t>
  </si>
  <si>
    <t>71658440</t>
  </si>
  <si>
    <t>71658445</t>
  </si>
  <si>
    <t>71658450</t>
  </si>
  <si>
    <t>Староалександровское</t>
  </si>
  <si>
    <t>71658455</t>
  </si>
  <si>
    <t>Усальское</t>
  </si>
  <si>
    <t>71658460</t>
  </si>
  <si>
    <t>Щетковское</t>
  </si>
  <si>
    <t>71658465</t>
  </si>
  <si>
    <t>Ярковское</t>
  </si>
  <si>
    <t>71658470</t>
  </si>
  <si>
    <t>город Заводоуковск</t>
  </si>
  <si>
    <t>71703000</t>
  </si>
  <si>
    <t>город Тобольск</t>
  </si>
  <si>
    <t>71710000</t>
  </si>
  <si>
    <t>город Тюмень</t>
  </si>
  <si>
    <t>71701000</t>
  </si>
  <si>
    <t>город Ялуторовск</t>
  </si>
  <si>
    <t>71715000</t>
  </si>
  <si>
    <t>MO_LIST_2</t>
  </si>
  <si>
    <t>MO_LIST_3</t>
  </si>
  <si>
    <t>MO_LIST_4</t>
  </si>
  <si>
    <t>MO_LIST_5</t>
  </si>
  <si>
    <t>MO_LIST_6</t>
  </si>
  <si>
    <t>MO_LIST_7</t>
  </si>
  <si>
    <t>MO_LIST_8</t>
  </si>
  <si>
    <t>MO_LIST_9</t>
  </si>
  <si>
    <t>MO_LIST_10</t>
  </si>
  <si>
    <t>MO_LIST_11</t>
  </si>
  <si>
    <t>MO_LIST_12</t>
  </si>
  <si>
    <t>MO_LIST_13</t>
  </si>
  <si>
    <t>MO_LIST_14</t>
  </si>
  <si>
    <t>MO_LIST_15</t>
  </si>
  <si>
    <t>MO_LIST_16</t>
  </si>
  <si>
    <t>MO_LIST_17</t>
  </si>
  <si>
    <t>MO_LIST_18</t>
  </si>
  <si>
    <t>MO_LIST_19</t>
  </si>
  <si>
    <t>MO_LIST_20</t>
  </si>
  <si>
    <t>MO_LIST_21</t>
  </si>
  <si>
    <t>MO_LIST_22</t>
  </si>
  <si>
    <t>MO_LIST_23</t>
  </si>
  <si>
    <t>MO_LIST_24</t>
  </si>
  <si>
    <t>MO_LIST_25</t>
  </si>
  <si>
    <t>MO_LIST_26</t>
  </si>
  <si>
    <t>MO_LIST_27</t>
  </si>
  <si>
    <t>МР</t>
  </si>
  <si>
    <t>МО</t>
  </si>
  <si>
    <t>ТИП МО</t>
  </si>
  <si>
    <t>КОЛ-ВО ЖИТЕЛЕЙ</t>
  </si>
  <si>
    <t>ИМЯ ДИАПАЗОНА</t>
  </si>
  <si>
    <t/>
  </si>
  <si>
    <t>625017, г. Тюмень, ул. Сергея Ильюшина, 23</t>
  </si>
  <si>
    <t>625017, г. Тюмень, ул. Сергея Ильюшина, д 23</t>
  </si>
  <si>
    <t>(3452) 49-64-13</t>
  </si>
  <si>
    <t>mail@roshino.askar.ru</t>
  </si>
  <si>
    <t>Лужбин Игорь Сергеевич</t>
  </si>
  <si>
    <t>Генеральный директор</t>
  </si>
  <si>
    <t>www.tjmport.ru</t>
  </si>
  <si>
    <t>АКЦИОНЕРНОЕ ОБЩЕСТВО "АЭРОПОРТ РОЩИНО"</t>
  </si>
  <si>
    <t>АО "АЭРОПОРТ РОЩИНО"</t>
  </si>
  <si>
    <t>1027200783070</t>
  </si>
  <si>
    <t>TEMPLATE_LGL_ID</t>
  </si>
  <si>
    <t>TEMPLATE_PRD</t>
  </si>
  <si>
    <t>TEMPLATE_STATUS</t>
  </si>
  <si>
    <t>TEMPLATE_DATE</t>
  </si>
  <si>
    <t>TARIFF_ID</t>
  </si>
  <si>
    <t>TARIFF_VID</t>
  </si>
  <si>
    <t>TARIFF_TIP</t>
  </si>
  <si>
    <t>TARIFF_VDET</t>
  </si>
  <si>
    <t>TARIFF_VTOV</t>
  </si>
  <si>
    <t>TARIFF_DOP</t>
  </si>
  <si>
    <t>TARIFF_MO_LIST</t>
  </si>
  <si>
    <t>ВО.72.26320038.0001</t>
  </si>
  <si>
    <t>&lt;нет шаблона&gt;</t>
  </si>
  <si>
    <t>ВО.72.26320038.0002</t>
  </si>
  <si>
    <t>ХВС.72.26320038.0002</t>
  </si>
  <si>
    <t>7498832087</t>
  </si>
  <si>
    <t>2024</t>
  </si>
  <si>
    <t>Принят</t>
  </si>
  <si>
    <t>16.11.2023 16:18:49</t>
  </si>
  <si>
    <t>ХВС.72.26320038.0001</t>
  </si>
  <si>
    <t>тариф на транспортировку воды</t>
  </si>
  <si>
    <t>Транспортировка воды</t>
  </si>
  <si>
    <t>город Тюмень/город Тюмень/71701000/</t>
  </si>
  <si>
    <t>0 %</t>
  </si>
  <si>
    <t>Фельбуш Валентина Евгеньевна</t>
  </si>
  <si>
    <t>начальник отдела тарифного регулирования в сфере водоснабжения и водоотведения</t>
  </si>
  <si>
    <t>8 (3452) 42-64-95</t>
  </si>
  <si>
    <t>FelbushVE@72to.ru</t>
  </si>
  <si>
    <t>47201042</t>
  </si>
  <si>
    <t>Программа комплексного развития систем коммунальной инфраструктуры города Тюмени на 2017 - 2040 годы</t>
  </si>
  <si>
    <t>772-пк</t>
  </si>
  <si>
    <t>27.11.2017</t>
  </si>
  <si>
    <t>https://portal.eias.ru/Portal/DownloadPage.aspx?type=12&amp;guid=75839a5d-be95-4c3f-83d7-d1026e5eef13</t>
  </si>
  <si>
    <t>Схемы водоснабжения и водоотведения муниципального образования городской округ город Тюмень до 2040 года</t>
  </si>
  <si>
    <t>295-пк</t>
  </si>
  <si>
    <t>20.06.2016</t>
  </si>
  <si>
    <t>https://portal.eias.ru/Portal/DownloadPage.aspx?type=12&amp;guid=5b42ec4f-ab2f-4d3a-b8af-b54afd089f99</t>
  </si>
  <si>
    <t>В соответствии с п.43 Основ ценообразования в сфере водоснабжения и водоотведения, п.28 Методических указаний №1746-э расходы на амортизацию основных средств и нематериальных активов для расчета тарифов определяются на уровне, равном сумме отношений стоимости амортизируемых активов регулируемой организации к сроку полезного использования таких активов, принадлежащих ей на праве собственности или на ином законном основании. Экспертом Департамента произведен расчет расходов амортизации основных средств, предложенных предприятием, с учетом требований основ ценообразования в сфере водоснабжения и водоотведения. По результатам расчета, на основании инвентарных карточек, ведомости амортизации ОС за 2022 год, расходы на амортизацию основных средств составили 98,08 тыс.руб. Не учтены расходы на амортизацию основных средств которые самортизировалась.</t>
  </si>
  <si>
    <t>9</t>
  </si>
  <si>
    <t>10</t>
  </si>
  <si>
    <t>11</t>
  </si>
  <si>
    <t>51-100</t>
  </si>
  <si>
    <t>126-150</t>
  </si>
  <si>
    <t>0-50</t>
  </si>
  <si>
    <t>151-200</t>
  </si>
  <si>
    <t>251-300</t>
  </si>
  <si>
    <t>101-125</t>
  </si>
  <si>
    <t>201-250</t>
  </si>
  <si>
    <t>2.13.1</t>
  </si>
  <si>
    <t>Расходы на тепловую энергию</t>
  </si>
  <si>
    <t>146/01-21</t>
  </si>
  <si>
    <t>41 (приказ Департамента от 23.04.2024 №41/01-05в)</t>
  </si>
  <si>
    <t>SPHERE</t>
  </si>
  <si>
    <t>NMBR</t>
  </si>
  <si>
    <t>NMOB</t>
  </si>
  <si>
    <t>STYPE</t>
  </si>
  <si>
    <t>ADDRESS</t>
  </si>
  <si>
    <t>L_EXPLOIT_DOC_BASE</t>
  </si>
  <si>
    <t>L_EXPLOIT_DOC_TYPE</t>
  </si>
  <si>
    <t>L_EXPLOIT_DOC_NUMBER</t>
  </si>
  <si>
    <t>L_EXPLOIT_DOC_DATE</t>
  </si>
  <si>
    <t>ВС</t>
  </si>
  <si>
    <t>АО "Аэропорт Рощино" (Аренда)</t>
  </si>
  <si>
    <t>НС</t>
  </si>
  <si>
    <t>г Тюмень / ул. Олега Антонова / 16</t>
  </si>
  <si>
    <t>№3-15/408</t>
  </si>
  <si>
    <t>30 июля 2015</t>
  </si>
  <si>
    <t>АО Аэропорт Рощино"</t>
  </si>
  <si>
    <t>сеть</t>
  </si>
  <si>
    <t>72 нк 412451. от 29.12.07г., 72 нк 119880. 20.01.06г., 72нм623769 от 04.02.14г.</t>
  </si>
  <si>
    <t>04 февраля 2014</t>
  </si>
  <si>
    <t>АО Аэропорт Рощино" (аренда)</t>
  </si>
  <si>
    <t>30 июня 2015</t>
  </si>
  <si>
    <t>№И.ТНВК-26042024-055 от 26.04.2024, №И.ТНВК-15052024-035 от 15.05.2024, №И.ТНВК-29112024-085 от 29.11.2024</t>
  </si>
  <si>
    <t>Диева Любовь Геннадьевна</t>
  </si>
  <si>
    <t>8 (3452) 49-64-28</t>
  </si>
  <si>
    <t>Экономист ФЭО</t>
  </si>
  <si>
    <t>l.dieva@tjmport.ru</t>
  </si>
  <si>
    <t>1.4.1</t>
  </si>
  <si>
    <t xml:space="preserve">Глава II Методических указаний по расчету регулируемых тарифов в сфере водоснабжения и водоотведения, утвержденных приказом ФСТ России от 27.12.2013 №1746-э (далее – Методических указаний №1746-э) </t>
  </si>
  <si>
    <t>п.38 Методических указаний №1746-э</t>
  </si>
  <si>
    <t>Необходимая валовая выручка АО "Аэропорт Рощино" для осуществления транспортировки воды на период с 01.01.2025 по 31.12.2025 определена исходя из удельных текущих расходов ООО «Тюмень Водоканал» в расчете на 1 км водопроводной сети в сопоставимых величинах за фактический 2023 год (с учетом Прогноза) и нормативного уровня расходов на амортизацию основных средств и нематериальных активов.</t>
  </si>
  <si>
    <t>Расчет объема транспортировки воды на 2025 год выполнен в соответствии с Методическими указаниями № 1746-э. В соответствии с письмом Минстроя России от 24.11.2014 №26623-ГБ/04 объем воды, который будет транспортироваться по сетям транзитной организации, подтвержден гарантирующей организацией – ООО «Тюмень Водоканал».</t>
  </si>
  <si>
    <t xml:space="preserve">Kd - коэффициент дифференциации стоимости строительства сетей в зависимости от их диаметра d (НЦС 2024).
При переводе протяженности сетей АО "Аэропорт Рощино" в сопоставимые величины используются коэффициенты дифференциации, применяемые для расчетов протяженностей сетей по централизованным системам с гарантирующей организацией ООО «Тюмень Водоканал». </t>
  </si>
  <si>
    <t>В соответствии с п.35 Методических указаний №1746-э.</t>
  </si>
  <si>
    <t>Тюменская область / 2025 / АО "Аэропорт Рощино" (ИНН:7204660086, КПП:720301001)</t>
  </si>
  <si>
    <t>об установлении тарифов в сфере холодного водоснабжения методом сравнения аналогов</t>
  </si>
  <si>
    <t>на 2025 год</t>
  </si>
  <si>
    <t>Заявление организации</t>
  </si>
  <si>
    <t>Тариф 1</t>
  </si>
  <si>
    <t>Тариф 1 (Водоснабжение) - тариф на транспортировку воды</t>
  </si>
  <si>
    <t>2025 год</t>
  </si>
  <si>
    <t>Подкачивающие насосные станции::ед.</t>
  </si>
  <si>
    <t>Водопроводные сети::км</t>
  </si>
  <si>
    <t>НС :: АО "Аэропорт Рощино" (Аренда) :: г Тюмень / ул. Олега Антонова / 16</t>
  </si>
  <si>
    <t>сеть :: АО Аэропорт Рощино" :: г Тюмень / ул. Олега Антонова / 16</t>
  </si>
  <si>
    <t>сеть :: АО Аэропорт Рощино" (аренда) :: г Тюмень / ул. Олега Антонова / 16</t>
  </si>
  <si>
    <t>2023Принято органом регулирования</t>
  </si>
  <si>
    <t>2023Факт по данным организации</t>
  </si>
  <si>
    <t>2023Факт, принятый органом регулирования</t>
  </si>
  <si>
    <t>2024Принято органом регулирования</t>
  </si>
  <si>
    <t>2023 год</t>
  </si>
  <si>
    <t>2024 год</t>
  </si>
  <si>
    <t>8. Калькуляция расходов гарантирующей организации (ООО "Тюмень Водоканал")</t>
  </si>
  <si>
    <t>индекс потребительских цен на 2024 год</t>
  </si>
  <si>
    <t>индекс потребительских цен на 2025 год</t>
  </si>
  <si>
    <t>(должность)</t>
  </si>
  <si>
    <t>(ФИО)</t>
  </si>
  <si>
    <t>(подпись)</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</si>
</sst>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_(&quot;₽&quot;* #,##0_);_(&quot;₽&quot;* \(#,##0\);_(&quot;₽&quot;* &quot;-&quot;_);_(@_)"/>
    <numFmt numFmtId="167" formatCode="_(&quot;₽&quot;* #,##0.00_);_(&quot;₽&quot;* \(#,##0.00\);_(&quot;₽&quot;* &quot;-&quot;??_);_(@_)"/>
    <numFmt numFmtId="168" formatCode="&quot;$&quot;#,##0_);[Red]\(&quot;$&quot;#,##0\)"/>
    <numFmt numFmtId="169" formatCode="_-* #,##0.00[$€-1]_-;\-* #,##0.00[$€-1]_-;_-* &quot;-&quot;??[$€-1]_-"/>
    <numFmt numFmtId="170" formatCode="#,##0.0"/>
    <numFmt numFmtId="171" formatCode="#,##0.000"/>
    <numFmt numFmtId="172" formatCode="#,##0.0000"/>
  </numFmts>
  <fonts count="90">
    <font>
      <sz val="9"/>
      <name val="Tahoma"/>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sz val="10"/>
      <name val="Helv"/>
    </font>
    <font>
      <sz val="10"/>
      <name val="MS Sans Serif"/>
      <family val="2"/>
      <charset val="204"/>
    </font>
    <font>
      <sz val="8"/>
      <name val="Helv"/>
      <charset val="204"/>
    </font>
    <font>
      <sz val="9"/>
      <name val="Tahoma"/>
      <family val="2"/>
      <charset val="204"/>
    </font>
    <font>
      <sz val="12"/>
      <name val="Arial"/>
      <family val="2"/>
      <charset val="204"/>
    </font>
    <font>
      <b/>
      <sz val="9"/>
      <name val="Tahoma"/>
      <family val="2"/>
      <charset val="204"/>
    </font>
    <font>
      <sz val="8"/>
      <name val="Tahoma"/>
      <family val="2"/>
      <charset val="204"/>
    </font>
    <font>
      <sz val="9"/>
      <color indexed="8"/>
      <name val="Tahoma"/>
      <family val="2"/>
      <charset val="204"/>
    </font>
    <font>
      <sz val="8"/>
      <name val="Arial Cyr"/>
      <charset val="204"/>
    </font>
    <font>
      <sz val="9"/>
      <color indexed="9"/>
      <name val="Tahoma"/>
      <family val="2"/>
      <charset val="204"/>
    </font>
    <font>
      <b/>
      <u/>
      <sz val="9"/>
      <color indexed="12"/>
      <name val="Tahoma"/>
      <family val="2"/>
      <charset val="204"/>
    </font>
    <font>
      <sz val="9"/>
      <name val="Tahoma"/>
      <family val="2"/>
      <charset val="204"/>
    </font>
    <font>
      <sz val="11"/>
      <color indexed="62"/>
      <name val="Calibri"/>
      <family val="2"/>
      <charset val="204"/>
    </font>
    <font>
      <sz val="8"/>
      <name val="Palatino"/>
      <family val="1"/>
    </font>
    <font>
      <u/>
      <sz val="10"/>
      <color indexed="36"/>
      <name val="Arial Cyr"/>
      <charset val="204"/>
    </font>
    <font>
      <u/>
      <sz val="10"/>
      <color indexed="12"/>
      <name val="Arial Cyr"/>
      <charset val="204"/>
    </font>
    <font>
      <sz val="10"/>
      <name val="Tahoma"/>
      <family val="2"/>
      <charset val="204"/>
    </font>
    <font>
      <b/>
      <sz val="10"/>
      <name val="Tahoma"/>
      <family val="2"/>
      <charset val="204"/>
    </font>
    <font>
      <sz val="11"/>
      <color indexed="8"/>
      <name val="Calibri"/>
      <family val="2"/>
      <charset val="204"/>
    </font>
    <font>
      <b/>
      <sz val="9"/>
      <color indexed="22"/>
      <name val="Tahoma"/>
      <family val="2"/>
      <charset val="204"/>
    </font>
    <font>
      <sz val="9"/>
      <color indexed="10"/>
      <name val="Tahoma"/>
      <family val="2"/>
      <charset val="204"/>
    </font>
    <font>
      <sz val="9"/>
      <color indexed="81"/>
      <name val="Tahoma"/>
      <family val="2"/>
      <charset val="204"/>
    </font>
    <font>
      <sz val="8"/>
      <name val="Tahoma"/>
      <family val="2"/>
      <charset val="204"/>
    </font>
    <font>
      <b/>
      <u/>
      <sz val="11"/>
      <color indexed="12"/>
      <name val="Tahoma"/>
      <family val="2"/>
      <charset val="204"/>
    </font>
    <font>
      <sz val="11"/>
      <color indexed="8"/>
      <name val="Tahoma"/>
      <family val="2"/>
      <charset val="204"/>
    </font>
    <font>
      <sz val="11"/>
      <color indexed="9"/>
      <name val="Tahoma"/>
      <family val="2"/>
      <charset val="204"/>
    </font>
    <font>
      <u/>
      <sz val="20"/>
      <color indexed="56"/>
      <name val="Tahoma"/>
      <family val="2"/>
      <charset val="204"/>
    </font>
    <font>
      <sz val="11"/>
      <name val="Tahoma"/>
      <family val="2"/>
      <charset val="204"/>
    </font>
    <font>
      <sz val="10"/>
      <color indexed="8"/>
      <name val="Tahoma"/>
      <family val="2"/>
      <charset val="204"/>
    </font>
    <font>
      <sz val="11"/>
      <color indexed="8"/>
      <name val="Marlett"/>
      <charset val="2"/>
    </font>
    <font>
      <b/>
      <sz val="10"/>
      <color indexed="8"/>
      <name val="Tahoma"/>
      <family val="2"/>
      <charset val="204"/>
    </font>
    <font>
      <sz val="9"/>
      <color indexed="11"/>
      <name val="Tahoma"/>
      <family val="2"/>
      <charset val="204"/>
    </font>
    <font>
      <u/>
      <sz val="9"/>
      <color indexed="62"/>
      <name val="Tahoma"/>
      <family val="2"/>
      <charset val="204"/>
    </font>
    <font>
      <u/>
      <sz val="9"/>
      <color indexed="12"/>
      <name val="Tahoma"/>
      <family val="2"/>
      <charset val="204"/>
    </font>
    <font>
      <sz val="10"/>
      <name val="Helv"/>
      <charset val="204"/>
    </font>
    <font>
      <sz val="8"/>
      <name val="Arial"/>
      <family val="2"/>
      <charset val="204"/>
    </font>
    <font>
      <u/>
      <sz val="9"/>
      <color indexed="18"/>
      <name val="Tahoma"/>
      <family val="2"/>
      <charset val="204"/>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color theme="1"/>
      <name val="Calibri"/>
      <family val="2"/>
      <charset val="204"/>
      <scheme val="minor"/>
    </font>
    <font>
      <u/>
      <sz val="9"/>
      <color theme="11"/>
      <name val="Tahoma"/>
      <family val="2"/>
      <charset val="204"/>
    </font>
    <font>
      <sz val="9"/>
      <color theme="1"/>
      <name val="Tahoma"/>
      <family val="2"/>
      <charset val="204"/>
    </font>
    <font>
      <sz val="11"/>
      <color theme="1"/>
      <name val="Calibri"/>
      <family val="2"/>
      <scheme val="minor"/>
    </font>
    <font>
      <b/>
      <sz val="8"/>
      <color theme="1"/>
      <name val="Tahoma"/>
      <family val="2"/>
      <charset val="204"/>
    </font>
    <font>
      <b/>
      <sz val="8"/>
      <name val="Tahoma"/>
      <family val="2"/>
      <charset val="204"/>
    </font>
    <font>
      <sz val="8"/>
      <color rgb="FF0070C0"/>
      <name val="Tahoma"/>
      <family val="2"/>
      <charset val="204"/>
    </font>
    <font>
      <b/>
      <sz val="8"/>
      <color rgb="FF0070C0"/>
      <name val="Tahoma"/>
      <family val="2"/>
      <charset val="204"/>
    </font>
    <font>
      <sz val="8"/>
      <color rgb="FFFF0000"/>
      <name val="Tahoma"/>
      <family val="2"/>
      <charset val="204"/>
    </font>
    <font>
      <sz val="8"/>
      <color theme="1"/>
      <name val="Tahoma"/>
      <family val="2"/>
      <charset val="204"/>
    </font>
    <font>
      <b/>
      <u/>
      <sz val="9"/>
      <color indexed="9"/>
      <name val="Tahoma"/>
      <family val="2"/>
      <charset val="204"/>
    </font>
    <font>
      <b/>
      <sz val="10"/>
      <color indexed="22"/>
      <name val="Wingdings 2"/>
      <family val="1"/>
      <charset val="2"/>
    </font>
    <font>
      <sz val="11"/>
      <name val="Calibri"/>
      <family val="2"/>
      <charset val="204"/>
      <scheme val="minor"/>
    </font>
    <font>
      <sz val="9"/>
      <color rgb="FFFF0000"/>
      <name val="Tahoma"/>
      <family val="2"/>
      <charset val="204"/>
    </font>
    <font>
      <b/>
      <sz val="9"/>
      <color theme="1"/>
      <name val="Tahoma"/>
      <family val="2"/>
      <charset val="204"/>
    </font>
    <font>
      <sz val="9"/>
      <color rgb="FF000000"/>
      <name val="Tahoma"/>
      <family val="2"/>
      <charset val="204"/>
    </font>
    <font>
      <b/>
      <sz val="9"/>
      <color rgb="FF000000"/>
      <name val="Tahoma"/>
      <family val="2"/>
      <charset val="204"/>
    </font>
    <font>
      <sz val="8"/>
      <color indexed="9"/>
      <name val="Tahoma"/>
      <family val="2"/>
      <charset val="204"/>
    </font>
    <font>
      <sz val="8"/>
      <color theme="0"/>
      <name val="Tahoma"/>
      <family val="2"/>
      <charset val="204"/>
    </font>
    <font>
      <b/>
      <sz val="9"/>
      <color indexed="62"/>
      <name val="Tahoma"/>
      <family val="2"/>
      <charset val="204"/>
    </font>
    <font>
      <sz val="11"/>
      <color indexed="22"/>
      <name val="Wingdings 2"/>
      <family val="1"/>
      <charset val="2"/>
    </font>
    <font>
      <sz val="9"/>
      <color theme="0"/>
      <name val="Tahoma"/>
      <family val="2"/>
      <charset val="204"/>
    </font>
    <font>
      <b/>
      <u/>
      <sz val="9"/>
      <color rgb="FFFF0000"/>
      <name val="Tahoma"/>
      <family val="2"/>
      <charset val="204"/>
    </font>
    <font>
      <u/>
      <sz val="9"/>
      <color rgb="FF000080"/>
      <name val="Tahoma"/>
      <family val="2"/>
      <charset val="204"/>
    </font>
    <font>
      <sz val="20"/>
      <color rgb="FF0070C0"/>
      <name val="Tahoma"/>
      <family val="2"/>
      <charset val="204"/>
    </font>
    <font>
      <sz val="16"/>
      <color rgb="FF0070C0"/>
      <name val="Tahoma"/>
      <family val="2"/>
      <charset val="204"/>
    </font>
    <font>
      <sz val="16"/>
      <name val="Tahoma"/>
      <family val="2"/>
      <charset val="204"/>
    </font>
    <font>
      <sz val="8"/>
      <color rgb="FF000000"/>
      <name val="Tahoma"/>
      <family val="2"/>
      <charset val="204"/>
    </font>
    <font>
      <u/>
      <sz val="10"/>
      <color rgb="FF000080"/>
      <name val="Tahoma"/>
      <family val="2"/>
      <charset val="204"/>
    </font>
    <font>
      <b/>
      <sz val="14"/>
      <name val="Franklin Gothic Medium"/>
      <family val="2"/>
      <charset val="204"/>
    </font>
    <font>
      <sz val="12"/>
      <name val="Tahoma"/>
      <family val="2"/>
      <charset val="204"/>
    </font>
    <font>
      <b/>
      <u/>
      <sz val="9"/>
      <name val="Tahoma"/>
      <family val="2"/>
      <charset val="204"/>
    </font>
  </fonts>
  <fills count="51">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55"/>
        <bgColor indexed="64"/>
      </patternFill>
    </fill>
    <fill>
      <patternFill patternType="solid">
        <fgColor indexed="47"/>
      </patternFill>
    </fill>
    <fill>
      <patternFill patternType="solid">
        <fgColor indexed="11"/>
        <bgColor indexed="64"/>
      </patternFill>
    </fill>
    <fill>
      <patternFill patternType="solid">
        <fgColor indexed="42"/>
        <bgColor indexed="64"/>
      </patternFill>
    </fill>
    <fill>
      <patternFill patternType="solid">
        <fgColor indexed="29"/>
        <bgColor indexed="64"/>
      </patternFill>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3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7EAD3"/>
        <bgColor indexed="64"/>
      </patternFill>
    </fill>
    <fill>
      <patternFill patternType="solid">
        <fgColor indexed="30"/>
        <bgColor indexed="64"/>
      </patternFill>
    </fill>
    <fill>
      <patternFill patternType="solid">
        <fgColor indexed="13"/>
        <bgColor indexed="64"/>
      </patternFill>
    </fill>
    <fill>
      <patternFill patternType="lightDown">
        <fgColor indexed="22"/>
      </patternFill>
    </fill>
    <fill>
      <patternFill patternType="solid">
        <fgColor theme="4" tint="0.39997558519241921"/>
        <bgColor indexed="64"/>
      </patternFill>
    </fill>
    <fill>
      <patternFill patternType="solid">
        <fgColor rgb="FF808080"/>
        <bgColor indexed="64"/>
      </patternFill>
    </fill>
    <fill>
      <patternFill patternType="solid">
        <fgColor rgb="FFCC0000"/>
      </patternFill>
    </fill>
    <fill>
      <patternFill patternType="solid">
        <fgColor rgb="FFD3DBDB"/>
      </patternFill>
    </fill>
  </fills>
  <borders count="68">
    <border>
      <left/>
      <right/>
      <top/>
      <bottom/>
      <diagonal/>
    </border>
    <border>
      <left style="thin">
        <color indexed="23"/>
      </left>
      <right style="thin">
        <color indexed="23"/>
      </right>
      <top style="thin">
        <color indexed="23"/>
      </top>
      <bottom style="thin">
        <color indexed="23"/>
      </bottom>
      <diagonal/>
    </border>
    <border>
      <left style="thick">
        <color indexed="23"/>
      </left>
      <right style="thick">
        <color indexed="23"/>
      </right>
      <top style="thick">
        <color indexed="23"/>
      </top>
      <bottom style="thick">
        <color indexed="23"/>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right/>
      <top/>
      <bottom style="thin">
        <color indexed="22"/>
      </bottom>
      <diagonal/>
    </border>
    <border>
      <left style="thin">
        <color indexed="55"/>
      </left>
      <right style="thin">
        <color indexed="55"/>
      </right>
      <top style="thin">
        <color indexed="55"/>
      </top>
      <bottom style="double">
        <color indexed="55"/>
      </bottom>
      <diagonal/>
    </border>
    <border>
      <left/>
      <right/>
      <top style="thin">
        <color indexed="23"/>
      </top>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
      <left style="thin">
        <color indexed="55"/>
      </left>
      <right/>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style="thin">
        <color theme="0" tint="-0.249977111117893"/>
      </left>
      <right style="thin">
        <color theme="0" tint="-0.34998626667073579"/>
      </right>
      <top style="thin">
        <color theme="0" tint="-0.249977111117893"/>
      </top>
      <bottom style="thin">
        <color theme="0" tint="-0.34998626667073579"/>
      </bottom>
      <diagonal/>
    </border>
    <border>
      <left style="thin">
        <color theme="0" tint="-0.34998626667073579"/>
      </left>
      <right style="thin">
        <color theme="0" tint="-0.34998626667073579"/>
      </right>
      <top style="thin">
        <color theme="0" tint="-0.249977111117893"/>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34998626667073579"/>
      </left>
      <right/>
      <top style="thin">
        <color theme="0" tint="-0.34998626667073579"/>
      </top>
      <bottom style="thin">
        <color indexed="22"/>
      </bottom>
      <diagonal/>
    </border>
    <border>
      <left/>
      <right/>
      <top style="thin">
        <color theme="0" tint="-0.34998626667073579"/>
      </top>
      <bottom style="thin">
        <color indexed="22"/>
      </bottom>
      <diagonal/>
    </border>
    <border>
      <left/>
      <right style="thin">
        <color theme="0" tint="-0.249977111117893"/>
      </right>
      <top style="thin">
        <color theme="0" tint="-0.34998626667073579"/>
      </top>
      <bottom style="thin">
        <color indexed="22"/>
      </bottom>
      <diagonal/>
    </border>
    <border>
      <left/>
      <right/>
      <top style="thin">
        <color indexed="22"/>
      </top>
      <bottom/>
      <diagonal/>
    </border>
    <border>
      <left style="thin">
        <color indexed="22"/>
      </left>
      <right style="thin">
        <color indexed="22"/>
      </right>
      <top style="thin">
        <color indexed="22"/>
      </top>
      <bottom/>
      <diagonal/>
    </border>
    <border>
      <left/>
      <right style="thin">
        <color theme="0" tint="-0.34998626667073579"/>
      </right>
      <top style="thin">
        <color theme="0" tint="-0.34998626667073579"/>
      </top>
      <bottom style="thin">
        <color indexed="22"/>
      </bottom>
      <diagonal/>
    </border>
    <border>
      <left/>
      <right style="thin">
        <color indexed="22"/>
      </right>
      <top style="thin">
        <color indexed="22"/>
      </top>
      <bottom/>
      <diagonal/>
    </border>
    <border>
      <left style="thin">
        <color indexed="22"/>
      </left>
      <right style="thin">
        <color indexed="22"/>
      </right>
      <top style="thin">
        <color indexed="22"/>
      </top>
      <bottom style="double">
        <color indexed="55"/>
      </bottom>
      <diagonal/>
    </border>
    <border>
      <left/>
      <right style="thin">
        <color indexed="22"/>
      </right>
      <top/>
      <bottom style="thin">
        <color indexed="22"/>
      </bottom>
      <diagonal/>
    </border>
    <border>
      <left style="thin">
        <color indexed="22"/>
      </left>
      <right style="thin">
        <color indexed="22"/>
      </right>
      <top/>
      <bottom/>
      <diagonal/>
    </border>
    <border>
      <left style="thin">
        <color theme="0" tint="-0.249977111117893"/>
      </left>
      <right style="thin">
        <color theme="0" tint="-0.249977111117893"/>
      </right>
      <top/>
      <bottom style="thin">
        <color indexed="22"/>
      </bottom>
      <diagonal/>
    </border>
    <border>
      <left style="thin">
        <color theme="0" tint="-0.249977111117893"/>
      </left>
      <right/>
      <top style="thin">
        <color indexed="22"/>
      </top>
      <bottom style="thin">
        <color theme="0" tint="-0.249977111117893"/>
      </bottom>
      <diagonal/>
    </border>
    <border>
      <left/>
      <right/>
      <top style="thin">
        <color indexed="22"/>
      </top>
      <bottom style="thin">
        <color theme="0" tint="-0.249977111117893"/>
      </bottom>
      <diagonal/>
    </border>
    <border>
      <left/>
      <right style="thin">
        <color theme="0" tint="-0.249977111117893"/>
      </right>
      <top style="thin">
        <color indexed="22"/>
      </top>
      <bottom style="thin">
        <color theme="0" tint="-0.249977111117893"/>
      </bottom>
      <diagonal/>
    </border>
    <border>
      <left style="thin">
        <color indexed="22"/>
      </left>
      <right/>
      <top style="thin">
        <color theme="0" tint="-0.249977111117893"/>
      </top>
      <bottom/>
      <diagonal/>
    </border>
    <border>
      <left style="thin">
        <color indexed="22"/>
      </left>
      <right/>
      <top style="thin">
        <color theme="0" tint="-0.249977111117893"/>
      </top>
      <bottom style="thin">
        <color theme="0" tint="-0.249977111117893"/>
      </bottom>
      <diagonal/>
    </border>
    <border>
      <left style="thin">
        <color theme="0" tint="-0.34998626667073579"/>
      </left>
      <right/>
      <top style="thin">
        <color theme="0" tint="-0.249977111117893"/>
      </top>
      <bottom style="thin">
        <color theme="0" tint="-0.34998626667073579"/>
      </bottom>
      <diagonal/>
    </border>
    <border>
      <left/>
      <right style="thin">
        <color indexed="22"/>
      </right>
      <top style="thin">
        <color indexed="55"/>
      </top>
      <bottom style="thin">
        <color indexed="55"/>
      </bottom>
      <diagonal/>
    </border>
    <border>
      <left style="thin">
        <color indexed="22"/>
      </left>
      <right style="thin">
        <color indexed="22"/>
      </right>
      <top style="thin">
        <color indexed="55"/>
      </top>
      <bottom style="thin">
        <color indexed="55"/>
      </bottom>
      <diagonal/>
    </border>
    <border>
      <left style="thin">
        <color indexed="22"/>
      </left>
      <right/>
      <top style="thin">
        <color indexed="55"/>
      </top>
      <bottom style="thin">
        <color indexed="55"/>
      </bottom>
      <diagonal/>
    </border>
    <border>
      <left style="thin">
        <color theme="0" tint="-0.249977111117893"/>
      </left>
      <right style="thin">
        <color theme="0" tint="-0.249977111117893"/>
      </right>
      <top/>
      <bottom/>
      <diagonal/>
    </border>
    <border>
      <left style="medium">
        <color indexed="64"/>
      </left>
      <right style="thin">
        <color indexed="64"/>
      </right>
      <top style="medium">
        <color indexed="64"/>
      </top>
      <bottom/>
      <diagonal/>
    </border>
    <border>
      <left/>
      <right/>
      <top/>
      <bottom style="thin">
        <color indexed="64"/>
      </bottom>
      <diagonal/>
    </border>
  </borders>
  <cellStyleXfs count="117">
    <xf numFmtId="49" fontId="0" fillId="0" borderId="0" applyBorder="0">
      <alignment vertical="top"/>
    </xf>
    <xf numFmtId="0" fontId="6" fillId="0" borderId="0"/>
    <xf numFmtId="169" fontId="6" fillId="0" borderId="0"/>
    <xf numFmtId="0" fontId="40" fillId="0" borderId="0"/>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38" fontId="41" fillId="0" borderId="0">
      <alignment vertical="top"/>
    </xf>
    <xf numFmtId="0" fontId="22" fillId="0" borderId="1" applyNumberFormat="0" applyAlignment="0">
      <protection locked="0"/>
    </xf>
    <xf numFmtId="168" fontId="7" fillId="0" borderId="0" applyFont="0" applyFill="0" applyBorder="0" applyAlignment="0" applyProtection="0"/>
    <xf numFmtId="170" fontId="9" fillId="2" borderId="0">
      <protection locked="0"/>
    </xf>
    <xf numFmtId="0" fontId="19" fillId="0" borderId="0" applyFill="0" applyBorder="0" applyProtection="0">
      <alignment vertical="center"/>
    </xf>
    <xf numFmtId="171" fontId="9" fillId="2" borderId="0">
      <protection locked="0"/>
    </xf>
    <xf numFmtId="172" fontId="9" fillId="2" borderId="0">
      <protection locked="0"/>
    </xf>
    <xf numFmtId="0" fontId="20" fillId="0" borderId="0" applyNumberFormat="0" applyFill="0" applyBorder="0" applyAlignment="0" applyProtection="0">
      <alignment vertical="top"/>
      <protection locked="0"/>
    </xf>
    <xf numFmtId="0" fontId="22" fillId="3" borderId="1" applyNumberFormat="0" applyAlignment="0"/>
    <xf numFmtId="0" fontId="21" fillId="0" borderId="0" applyNumberFormat="0" applyFill="0" applyBorder="0" applyAlignment="0" applyProtection="0">
      <alignment vertical="top"/>
      <protection locked="0"/>
    </xf>
    <xf numFmtId="0" fontId="10" fillId="0" borderId="0" applyNumberFormat="0" applyFill="0" applyBorder="0" applyAlignment="0" applyProtection="0"/>
    <xf numFmtId="0" fontId="8" fillId="0" borderId="0"/>
    <xf numFmtId="0" fontId="19" fillId="0" borderId="0" applyFill="0" applyBorder="0" applyProtection="0">
      <alignment vertical="center"/>
    </xf>
    <xf numFmtId="0" fontId="19" fillId="0" borderId="0" applyFill="0" applyBorder="0" applyProtection="0">
      <alignment vertical="center"/>
    </xf>
    <xf numFmtId="49" fontId="33" fillId="4" borderId="2" applyNumberFormat="0">
      <alignment horizontal="center" vertical="center"/>
    </xf>
    <xf numFmtId="0" fontId="18" fillId="5" borderId="1" applyNumberFormat="0" applyAlignment="0" applyProtection="0"/>
    <xf numFmtId="0" fontId="81"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49" fontId="9" fillId="0" borderId="0" applyBorder="0">
      <alignment vertical="top"/>
    </xf>
    <xf numFmtId="0" fontId="37" fillId="6" borderId="0" applyNumberFormat="0" applyBorder="0" applyAlignment="0">
      <alignment horizontal="left" vertical="center"/>
    </xf>
    <xf numFmtId="0" fontId="5" fillId="0" borderId="0"/>
    <xf numFmtId="49" fontId="9" fillId="6" borderId="0" applyBorder="0">
      <alignment vertical="top"/>
    </xf>
    <xf numFmtId="49" fontId="9" fillId="6" borderId="0" applyBorder="0">
      <alignment vertical="top"/>
    </xf>
    <xf numFmtId="49" fontId="9" fillId="0" borderId="0" applyBorder="0">
      <alignment vertical="top"/>
    </xf>
    <xf numFmtId="49" fontId="9" fillId="0" borderId="0" applyBorder="0">
      <alignment vertical="top"/>
    </xf>
    <xf numFmtId="0" fontId="5" fillId="0" borderId="0"/>
    <xf numFmtId="49" fontId="9" fillId="0" borderId="0" applyBorder="0">
      <alignment vertical="top"/>
    </xf>
    <xf numFmtId="49" fontId="9" fillId="0" borderId="0" applyBorder="0">
      <alignment vertical="top"/>
    </xf>
    <xf numFmtId="0" fontId="9" fillId="0" borderId="0">
      <alignment horizontal="left" vertical="center"/>
    </xf>
    <xf numFmtId="0" fontId="24" fillId="0" borderId="0"/>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13" borderId="0" applyNumberFormat="0" applyBorder="0" applyAlignment="0" applyProtection="0"/>
    <xf numFmtId="0" fontId="48" fillId="14" borderId="0" applyNumberFormat="0" applyBorder="0" applyAlignment="0" applyProtection="0"/>
    <xf numFmtId="0" fontId="49" fillId="15" borderId="0" applyNumberFormat="0" applyBorder="0" applyAlignment="0" applyProtection="0"/>
    <xf numFmtId="0" fontId="50" fillId="16" borderId="22" applyNumberFormat="0" applyAlignment="0" applyProtection="0"/>
    <xf numFmtId="0" fontId="51" fillId="16" borderId="23" applyNumberFormat="0" applyAlignment="0" applyProtection="0"/>
    <xf numFmtId="0" fontId="52" fillId="0" borderId="24" applyNumberFormat="0" applyFill="0" applyAlignment="0" applyProtection="0"/>
    <xf numFmtId="0" fontId="53" fillId="17" borderId="25" applyNumberFormat="0" applyAlignment="0" applyProtection="0"/>
    <xf numFmtId="0" fontId="54" fillId="0" borderId="0" applyNumberFormat="0" applyFill="0" applyBorder="0" applyAlignment="0" applyProtection="0"/>
    <xf numFmtId="0" fontId="9" fillId="18" borderId="26" applyNumberFormat="0" applyFont="0" applyAlignment="0" applyProtection="0"/>
    <xf numFmtId="0" fontId="55" fillId="0" borderId="0" applyNumberFormat="0" applyFill="0" applyBorder="0" applyAlignment="0" applyProtection="0"/>
    <xf numFmtId="0" fontId="56" fillId="0" borderId="27" applyNumberFormat="0" applyFill="0" applyAlignment="0" applyProtection="0"/>
    <xf numFmtId="0" fontId="57" fillId="19"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57" fillId="22" borderId="0" applyNumberFormat="0" applyBorder="0" applyAlignment="0" applyProtection="0"/>
    <xf numFmtId="0" fontId="57" fillId="23"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57" fillId="26" borderId="0" applyNumberFormat="0" applyBorder="0" applyAlignment="0" applyProtection="0"/>
    <xf numFmtId="0" fontId="57" fillId="27" borderId="0" applyNumberFormat="0" applyBorder="0" applyAlignment="0" applyProtection="0"/>
    <xf numFmtId="0" fontId="58" fillId="28" borderId="0" applyNumberFormat="0" applyBorder="0" applyAlignment="0" applyProtection="0"/>
    <xf numFmtId="0" fontId="58" fillId="29" borderId="0" applyNumberFormat="0" applyBorder="0" applyAlignment="0" applyProtection="0"/>
    <xf numFmtId="0" fontId="57" fillId="30" borderId="0" applyNumberFormat="0" applyBorder="0" applyAlignment="0" applyProtection="0"/>
    <xf numFmtId="0" fontId="57" fillId="31" borderId="0" applyNumberFormat="0" applyBorder="0" applyAlignment="0" applyProtection="0"/>
    <xf numFmtId="0" fontId="58" fillId="32" borderId="0" applyNumberFormat="0" applyBorder="0" applyAlignment="0" applyProtection="0"/>
    <xf numFmtId="0" fontId="58" fillId="33" borderId="0" applyNumberFormat="0" applyBorder="0" applyAlignment="0" applyProtection="0"/>
    <xf numFmtId="0" fontId="57" fillId="34" borderId="0" applyNumberFormat="0" applyBorder="0" applyAlignment="0" applyProtection="0"/>
    <xf numFmtId="0" fontId="57" fillId="35" borderId="0" applyNumberFormat="0" applyBorder="0" applyAlignment="0" applyProtection="0"/>
    <xf numFmtId="0" fontId="58" fillId="36" borderId="0" applyNumberFormat="0" applyBorder="0" applyAlignment="0" applyProtection="0"/>
    <xf numFmtId="0" fontId="58" fillId="37" borderId="0" applyNumberFormat="0" applyBorder="0" applyAlignment="0" applyProtection="0"/>
    <xf numFmtId="0" fontId="57" fillId="38" borderId="0" applyNumberFormat="0" applyBorder="0" applyAlignment="0" applyProtection="0"/>
    <xf numFmtId="0" fontId="57" fillId="39" borderId="0" applyNumberFormat="0" applyBorder="0" applyAlignment="0" applyProtection="0"/>
    <xf numFmtId="0" fontId="58" fillId="40" borderId="0" applyNumberFormat="0" applyBorder="0" applyAlignment="0" applyProtection="0"/>
    <xf numFmtId="0" fontId="58" fillId="41" borderId="0" applyNumberFormat="0" applyBorder="0" applyAlignment="0" applyProtection="0"/>
    <xf numFmtId="0" fontId="57" fillId="42" borderId="0" applyNumberFormat="0" applyBorder="0" applyAlignmen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49" fontId="59" fillId="0" borderId="0" applyNumberFormat="0" applyFill="0" applyBorder="0" applyAlignment="0" applyProtection="0">
      <alignment vertical="top"/>
    </xf>
    <xf numFmtId="0" fontId="61" fillId="0" borderId="0"/>
    <xf numFmtId="0" fontId="4" fillId="0" borderId="0"/>
    <xf numFmtId="49" fontId="9" fillId="0" borderId="0" applyBorder="0">
      <alignment vertical="top"/>
    </xf>
    <xf numFmtId="0" fontId="4" fillId="0" borderId="0"/>
    <xf numFmtId="0" fontId="4" fillId="0" borderId="0"/>
    <xf numFmtId="0" fontId="5" fillId="0" borderId="0"/>
    <xf numFmtId="0" fontId="4" fillId="0" borderId="0"/>
    <xf numFmtId="0" fontId="61" fillId="0" borderId="0"/>
    <xf numFmtId="0" fontId="5" fillId="0" borderId="0"/>
    <xf numFmtId="9" fontId="9" fillId="0" borderId="0" applyFont="0" applyFill="0" applyBorder="0" applyAlignment="0" applyProtection="0"/>
    <xf numFmtId="0" fontId="5" fillId="0" borderId="0" applyFill="0" applyBorder="0"/>
    <xf numFmtId="0" fontId="2" fillId="0" borderId="0"/>
    <xf numFmtId="0" fontId="2" fillId="0" borderId="0"/>
    <xf numFmtId="0" fontId="2" fillId="0" borderId="0"/>
    <xf numFmtId="0" fontId="2" fillId="0" borderId="0"/>
    <xf numFmtId="0" fontId="5" fillId="0" borderId="0"/>
    <xf numFmtId="0" fontId="2" fillId="0" borderId="0"/>
    <xf numFmtId="49" fontId="42" fillId="0" borderId="0" applyNumberFormat="0" applyFill="0" applyBorder="0" applyAlignment="0" applyProtection="0">
      <alignment vertical="top"/>
    </xf>
    <xf numFmtId="0" fontId="21" fillId="0" borderId="0" applyNumberFormat="0" applyFill="0" applyBorder="0" applyAlignment="0" applyProtection="0">
      <alignment vertical="top"/>
      <protection locked="0"/>
    </xf>
    <xf numFmtId="0" fontId="87" fillId="0" borderId="0" applyBorder="0">
      <alignment horizontal="center" vertical="center" wrapText="1"/>
    </xf>
    <xf numFmtId="0" fontId="11" fillId="0" borderId="66" applyBorder="0">
      <alignment horizontal="center" vertical="center" wrapText="1"/>
    </xf>
    <xf numFmtId="4" fontId="9" fillId="2" borderId="3" applyBorder="0">
      <alignment horizontal="right"/>
    </xf>
    <xf numFmtId="0" fontId="1" fillId="0" borderId="0"/>
    <xf numFmtId="0" fontId="1" fillId="0" borderId="0"/>
    <xf numFmtId="4" fontId="9" fillId="7" borderId="0" applyBorder="0">
      <alignment horizontal="right"/>
    </xf>
  </cellStyleXfs>
  <cellXfs count="659">
    <xf numFmtId="49" fontId="0" fillId="0" borderId="0" xfId="0">
      <alignment vertical="top"/>
    </xf>
    <xf numFmtId="49" fontId="17" fillId="0" borderId="0" xfId="0" applyFont="1" applyFill="1" applyBorder="1" applyAlignment="1" applyProtection="1">
      <alignment vertical="top"/>
    </xf>
    <xf numFmtId="49" fontId="9" fillId="0" borderId="0" xfId="0" applyFont="1" applyProtection="1">
      <alignment vertical="top"/>
    </xf>
    <xf numFmtId="0" fontId="15" fillId="0" borderId="0" xfId="0" applyNumberFormat="1" applyFont="1" applyFill="1" applyBorder="1" applyAlignment="1" applyProtection="1">
      <alignment vertical="top"/>
    </xf>
    <xf numFmtId="49" fontId="0" fillId="0" borderId="0" xfId="0" applyProtection="1">
      <alignment vertical="top"/>
    </xf>
    <xf numFmtId="49" fontId="9" fillId="7" borderId="3" xfId="0" applyFont="1" applyFill="1" applyBorder="1" applyAlignment="1" applyProtection="1">
      <alignment horizontal="center" vertical="top"/>
    </xf>
    <xf numFmtId="49" fontId="0" fillId="0" borderId="0" xfId="0" applyNumberFormat="1" applyProtection="1">
      <alignment vertical="top"/>
    </xf>
    <xf numFmtId="49" fontId="9" fillId="0" borderId="0" xfId="44" applyFont="1" applyAlignment="1" applyProtection="1">
      <alignment vertical="center" wrapText="1"/>
    </xf>
    <xf numFmtId="49" fontId="15" fillId="0" borderId="0" xfId="44" applyFont="1" applyAlignment="1" applyProtection="1">
      <alignment vertical="center"/>
    </xf>
    <xf numFmtId="0" fontId="9" fillId="0" borderId="0" xfId="42" applyFont="1" applyProtection="1"/>
    <xf numFmtId="0" fontId="9" fillId="0" borderId="0" xfId="42" applyFont="1"/>
    <xf numFmtId="49" fontId="9" fillId="0" borderId="0" xfId="41" applyFont="1" applyProtection="1">
      <alignment vertical="top"/>
    </xf>
    <xf numFmtId="49" fontId="9" fillId="0" borderId="0" xfId="41" applyProtection="1">
      <alignment vertical="top"/>
    </xf>
    <xf numFmtId="0" fontId="29" fillId="0" borderId="0" xfId="38" applyNumberFormat="1" applyFont="1" applyFill="1" applyAlignment="1" applyProtection="1">
      <alignment wrapText="1"/>
    </xf>
    <xf numFmtId="49" fontId="30" fillId="0" borderId="0" xfId="38" applyFont="1" applyFill="1" applyAlignment="1" applyProtection="1">
      <alignment wrapText="1"/>
    </xf>
    <xf numFmtId="49" fontId="30" fillId="0" borderId="0" xfId="38" applyFont="1" applyFill="1" applyAlignment="1" applyProtection="1">
      <alignment vertical="center" wrapText="1"/>
    </xf>
    <xf numFmtId="49" fontId="31" fillId="0" borderId="0" xfId="38" applyFont="1" applyFill="1" applyAlignment="1" applyProtection="1">
      <alignment wrapText="1"/>
    </xf>
    <xf numFmtId="0" fontId="23" fillId="0" borderId="0" xfId="38" applyNumberFormat="1" applyFont="1" applyFill="1" applyAlignment="1" applyProtection="1">
      <alignment horizontal="left" vertical="center" wrapText="1"/>
    </xf>
    <xf numFmtId="0" fontId="22" fillId="0" borderId="0" xfId="38" applyNumberFormat="1" applyFont="1" applyFill="1" applyAlignment="1" applyProtection="1">
      <alignment vertical="top"/>
    </xf>
    <xf numFmtId="49" fontId="32" fillId="0" borderId="0" xfId="38" applyFont="1" applyFill="1" applyBorder="1" applyAlignment="1" applyProtection="1">
      <alignment wrapText="1"/>
    </xf>
    <xf numFmtId="0" fontId="22" fillId="0" borderId="0" xfId="38" applyNumberFormat="1" applyFont="1" applyFill="1" applyAlignment="1" applyProtection="1">
      <alignment horizontal="left" vertical="top" wrapText="1"/>
    </xf>
    <xf numFmtId="49" fontId="9" fillId="0" borderId="0" xfId="38" applyFont="1" applyFill="1" applyAlignment="1" applyProtection="1">
      <alignment vertical="top" wrapText="1"/>
    </xf>
    <xf numFmtId="49" fontId="30" fillId="0" borderId="0" xfId="38" applyFont="1" applyFill="1" applyBorder="1" applyAlignment="1" applyProtection="1">
      <alignment wrapText="1"/>
    </xf>
    <xf numFmtId="49" fontId="34" fillId="0" borderId="0" xfId="38" applyFont="1" applyFill="1" applyBorder="1" applyAlignment="1" applyProtection="1">
      <alignment wrapText="1"/>
    </xf>
    <xf numFmtId="49" fontId="36" fillId="0" borderId="0" xfId="38" applyFont="1" applyFill="1" applyBorder="1" applyAlignment="1" applyProtection="1">
      <alignment horizontal="left" vertical="center" wrapText="1"/>
    </xf>
    <xf numFmtId="49" fontId="13" fillId="2" borderId="9" xfId="36" applyNumberFormat="1" applyFont="1" applyFill="1" applyBorder="1" applyAlignment="1" applyProtection="1">
      <alignment horizontal="center" vertical="center" wrapText="1"/>
    </xf>
    <xf numFmtId="49" fontId="34" fillId="9" borderId="0" xfId="38" applyFont="1" applyFill="1" applyBorder="1" applyAlignment="1">
      <alignment wrapText="1"/>
    </xf>
    <xf numFmtId="49" fontId="13" fillId="12" borderId="9" xfId="36" applyNumberFormat="1" applyFont="1" applyFill="1" applyBorder="1" applyAlignment="1" applyProtection="1">
      <alignment horizontal="center" vertical="center" wrapText="1"/>
    </xf>
    <xf numFmtId="49" fontId="13" fillId="7" borderId="9" xfId="36" applyNumberFormat="1" applyFont="1" applyFill="1" applyBorder="1" applyAlignment="1" applyProtection="1">
      <alignment horizontal="center" vertical="center" wrapText="1"/>
    </xf>
    <xf numFmtId="49" fontId="13" fillId="11" borderId="9" xfId="36" applyNumberFormat="1" applyFont="1" applyFill="1" applyBorder="1" applyAlignment="1" applyProtection="1">
      <alignment horizontal="center" vertical="center" wrapText="1"/>
    </xf>
    <xf numFmtId="0" fontId="22" fillId="0" borderId="0" xfId="23" applyFont="1" applyFill="1" applyBorder="1" applyAlignment="1" applyProtection="1">
      <alignment horizontal="left" vertical="top" wrapText="1"/>
    </xf>
    <xf numFmtId="0" fontId="22" fillId="0" borderId="0" xfId="23" applyFont="1" applyFill="1" applyBorder="1" applyAlignment="1" applyProtection="1">
      <alignment horizontal="right" vertical="top" wrapText="1"/>
    </xf>
    <xf numFmtId="49" fontId="34" fillId="0" borderId="0" xfId="38" applyFont="1" applyFill="1" applyBorder="1" applyAlignment="1" applyProtection="1">
      <alignment vertical="top" wrapText="1"/>
    </xf>
    <xf numFmtId="49" fontId="16" fillId="0" borderId="0" xfId="32" applyNumberFormat="1" applyFont="1" applyFill="1" applyBorder="1" applyAlignment="1" applyProtection="1">
      <alignment wrapText="1"/>
    </xf>
    <xf numFmtId="49" fontId="16" fillId="0" borderId="0" xfId="32" applyNumberFormat="1" applyFont="1" applyFill="1" applyBorder="1" applyAlignment="1" applyProtection="1">
      <alignment horizontal="left" wrapText="1"/>
    </xf>
    <xf numFmtId="49" fontId="34" fillId="0" borderId="0" xfId="38" applyFont="1" applyFill="1" applyBorder="1" applyAlignment="1" applyProtection="1">
      <alignment horizontal="right" wrapText="1"/>
    </xf>
    <xf numFmtId="0" fontId="9" fillId="0" borderId="11" xfId="42" applyFont="1" applyFill="1" applyBorder="1" applyAlignment="1" applyProtection="1">
      <alignment horizontal="center" vertical="center" wrapText="1"/>
    </xf>
    <xf numFmtId="0" fontId="15" fillId="0" borderId="0" xfId="42" applyFont="1" applyAlignment="1" applyProtection="1">
      <alignment horizontal="center" vertical="center" wrapText="1"/>
    </xf>
    <xf numFmtId="0" fontId="9" fillId="0" borderId="0" xfId="42" applyFont="1" applyAlignment="1" applyProtection="1">
      <alignment vertical="center" wrapText="1"/>
    </xf>
    <xf numFmtId="0" fontId="9" fillId="0" borderId="0" xfId="42" applyFont="1" applyAlignment="1" applyProtection="1">
      <alignment horizontal="left" vertical="center" wrapText="1"/>
    </xf>
    <xf numFmtId="49" fontId="9" fillId="0" borderId="0" xfId="40" applyNumberFormat="1" applyFont="1" applyProtection="1">
      <alignment vertical="top"/>
    </xf>
    <xf numFmtId="49" fontId="9" fillId="0" borderId="0" xfId="35" applyFont="1" applyProtection="1">
      <alignment vertical="top"/>
    </xf>
    <xf numFmtId="49" fontId="0" fillId="0" borderId="0" xfId="0" applyBorder="1" applyAlignment="1">
      <alignment horizontal="left" vertical="center" indent="1"/>
    </xf>
    <xf numFmtId="49" fontId="38" fillId="0" borderId="0" xfId="33" applyNumberFormat="1" applyFont="1" applyFill="1" applyBorder="1" applyAlignment="1" applyProtection="1">
      <alignment horizontal="left" vertical="center" wrapText="1" indent="1"/>
    </xf>
    <xf numFmtId="49" fontId="9" fillId="0" borderId="0" xfId="43">
      <alignment vertical="top"/>
    </xf>
    <xf numFmtId="0" fontId="5" fillId="0" borderId="0" xfId="37"/>
    <xf numFmtId="49" fontId="35" fillId="0" borderId="0" xfId="38" applyFont="1" applyFill="1" applyBorder="1" applyAlignment="1" applyProtection="1">
      <alignment vertical="center" wrapText="1"/>
    </xf>
    <xf numFmtId="49" fontId="35" fillId="0" borderId="0" xfId="38" applyFont="1" applyFill="1" applyBorder="1" applyAlignment="1" applyProtection="1">
      <alignment horizontal="center" vertical="center" wrapText="1"/>
    </xf>
    <xf numFmtId="49" fontId="9" fillId="0" borderId="0" xfId="38" applyFont="1" applyFill="1" applyBorder="1" applyAlignment="1" applyProtection="1">
      <alignment vertical="top" wrapText="1"/>
    </xf>
    <xf numFmtId="49" fontId="30" fillId="0" borderId="0" xfId="38" applyFont="1" applyFill="1" applyBorder="1" applyAlignment="1" applyProtection="1">
      <alignment vertical="center" wrapText="1"/>
    </xf>
    <xf numFmtId="49" fontId="34" fillId="0" borderId="12" xfId="38" applyFont="1" applyFill="1" applyBorder="1" applyAlignment="1" applyProtection="1">
      <alignment wrapText="1"/>
    </xf>
    <xf numFmtId="0" fontId="12" fillId="0" borderId="0" xfId="92" applyFont="1" applyAlignment="1">
      <alignment vertical="center"/>
    </xf>
    <xf numFmtId="0" fontId="64" fillId="0" borderId="0" xfId="92" applyFont="1" applyAlignment="1">
      <alignment vertical="center"/>
    </xf>
    <xf numFmtId="0" fontId="66" fillId="0" borderId="0" xfId="92" applyFont="1" applyAlignment="1">
      <alignment vertical="center"/>
    </xf>
    <xf numFmtId="49" fontId="12" fillId="0" borderId="28" xfId="92" applyNumberFormat="1" applyFont="1" applyBorder="1" applyAlignment="1">
      <alignment horizontal="right" vertical="center" wrapText="1" indent="1"/>
    </xf>
    <xf numFmtId="49" fontId="9" fillId="0" borderId="0" xfId="94" applyAlignment="1">
      <alignment vertical="center" wrapText="1"/>
    </xf>
    <xf numFmtId="49" fontId="9" fillId="0" borderId="0" xfId="94">
      <alignment vertical="top"/>
    </xf>
    <xf numFmtId="49" fontId="9" fillId="0" borderId="0" xfId="94" applyBorder="1" applyAlignment="1">
      <alignment vertical="center" wrapText="1"/>
    </xf>
    <xf numFmtId="49" fontId="15" fillId="0" borderId="0" xfId="94" applyFont="1" applyAlignment="1">
      <alignment vertical="center" wrapText="1"/>
    </xf>
    <xf numFmtId="49" fontId="68" fillId="0" borderId="0" xfId="94" applyFont="1" applyBorder="1" applyAlignment="1">
      <alignment vertical="center" wrapText="1"/>
    </xf>
    <xf numFmtId="49" fontId="25" fillId="0" borderId="0" xfId="94" applyFont="1" applyBorder="1" applyAlignment="1">
      <alignment horizontal="center" vertical="top" wrapText="1"/>
    </xf>
    <xf numFmtId="49" fontId="69" fillId="0" borderId="0" xfId="94" applyFont="1" applyBorder="1" applyAlignment="1">
      <alignment horizontal="center" vertical="top" wrapText="1"/>
    </xf>
    <xf numFmtId="49" fontId="9" fillId="0" borderId="40" xfId="94" applyBorder="1" applyAlignment="1">
      <alignment horizontal="center" vertical="center" wrapText="1"/>
    </xf>
    <xf numFmtId="49" fontId="9" fillId="11" borderId="41" xfId="94" applyFill="1" applyBorder="1" applyAlignment="1" applyProtection="1">
      <alignment horizontal="left" vertical="center" wrapText="1" indent="1"/>
      <protection locked="0"/>
    </xf>
    <xf numFmtId="49" fontId="9" fillId="0" borderId="0" xfId="94" applyAlignment="1">
      <alignment horizontal="left" vertical="center" wrapText="1"/>
    </xf>
    <xf numFmtId="0" fontId="60" fillId="0" borderId="0" xfId="93" applyFont="1"/>
    <xf numFmtId="49" fontId="9" fillId="0" borderId="28" xfId="45" applyNumberFormat="1" applyBorder="1" applyAlignment="1">
      <alignment horizontal="center" vertical="center"/>
    </xf>
    <xf numFmtId="0" fontId="9" fillId="0" borderId="0" xfId="93" applyFont="1"/>
    <xf numFmtId="0" fontId="60" fillId="0" borderId="0" xfId="96" applyFont="1" applyAlignment="1">
      <alignment vertical="center"/>
    </xf>
    <xf numFmtId="0" fontId="9" fillId="0" borderId="0" xfId="92" applyFont="1" applyAlignment="1">
      <alignment vertical="center"/>
    </xf>
    <xf numFmtId="0" fontId="60" fillId="0" borderId="0" xfId="96" applyFont="1" applyAlignment="1">
      <alignment vertical="center" wrapText="1"/>
    </xf>
    <xf numFmtId="0" fontId="9" fillId="0" borderId="0" xfId="97" applyFont="1"/>
    <xf numFmtId="0" fontId="9" fillId="0" borderId="0" xfId="97" applyFont="1" applyAlignment="1">
      <alignment horizontal="center"/>
    </xf>
    <xf numFmtId="0" fontId="11" fillId="0" borderId="0" xfId="97" applyFont="1"/>
    <xf numFmtId="0" fontId="60" fillId="0" borderId="0" xfId="98" applyFont="1"/>
    <xf numFmtId="49" fontId="12" fillId="0" borderId="0" xfId="94" applyFont="1" applyAlignment="1">
      <alignment vertical="center" wrapText="1"/>
    </xf>
    <xf numFmtId="49" fontId="75" fillId="44" borderId="0" xfId="94" applyFont="1" applyFill="1" applyAlignment="1">
      <alignment horizontal="center" vertical="center"/>
    </xf>
    <xf numFmtId="0" fontId="12" fillId="0" borderId="0" xfId="94" applyNumberFormat="1" applyFont="1" applyAlignment="1">
      <alignment vertical="center" wrapText="1"/>
    </xf>
    <xf numFmtId="0" fontId="67" fillId="0" borderId="0" xfId="98" applyFont="1"/>
    <xf numFmtId="0" fontId="12" fillId="45" borderId="0" xfId="94" applyNumberFormat="1" applyFont="1" applyFill="1" applyAlignment="1">
      <alignment horizontal="right" vertical="center"/>
    </xf>
    <xf numFmtId="0" fontId="12" fillId="45" borderId="0" xfId="94" applyNumberFormat="1" applyFont="1" applyFill="1" applyAlignment="1">
      <alignment horizontal="center" vertical="center"/>
    </xf>
    <xf numFmtId="49" fontId="75" fillId="44" borderId="0" xfId="98" applyNumberFormat="1" applyFont="1" applyFill="1" applyAlignment="1">
      <alignment horizontal="center" vertical="center"/>
    </xf>
    <xf numFmtId="0" fontId="67" fillId="45" borderId="0" xfId="98" applyFont="1" applyFill="1" applyAlignment="1">
      <alignment horizontal="right" vertical="center"/>
    </xf>
    <xf numFmtId="49" fontId="67" fillId="0" borderId="0" xfId="98" applyNumberFormat="1" applyFont="1" applyAlignment="1">
      <alignment vertical="center" wrapText="1"/>
    </xf>
    <xf numFmtId="0" fontId="12" fillId="0" borderId="0" xfId="100" applyFont="1"/>
    <xf numFmtId="49" fontId="12" fillId="0" borderId="0" xfId="94" applyFont="1">
      <alignment vertical="top"/>
    </xf>
    <xf numFmtId="0" fontId="63" fillId="0" borderId="28" xfId="92" applyNumberFormat="1" applyFont="1" applyBorder="1" applyAlignment="1">
      <alignment horizontal="right" vertical="center" wrapText="1" indent="1"/>
    </xf>
    <xf numFmtId="49" fontId="67" fillId="7" borderId="28" xfId="93" applyNumberFormat="1" applyFont="1" applyFill="1" applyBorder="1" applyAlignment="1" applyProtection="1">
      <alignment horizontal="left" vertical="center" wrapText="1" indent="1"/>
    </xf>
    <xf numFmtId="0" fontId="12" fillId="45" borderId="0" xfId="94" applyNumberFormat="1" applyFont="1" applyFill="1" applyAlignment="1">
      <alignment horizontal="left" vertical="center"/>
    </xf>
    <xf numFmtId="0" fontId="67" fillId="11" borderId="28" xfId="93" applyNumberFormat="1" applyFont="1" applyFill="1" applyBorder="1" applyAlignment="1" applyProtection="1">
      <alignment horizontal="left" vertical="center" wrapText="1" indent="1"/>
      <protection locked="0"/>
    </xf>
    <xf numFmtId="0" fontId="12" fillId="0" borderId="28" xfId="92" applyNumberFormat="1" applyFont="1" applyBorder="1" applyAlignment="1">
      <alignment horizontal="right" vertical="center" wrapText="1" indent="1"/>
    </xf>
    <xf numFmtId="14" fontId="67" fillId="11" borderId="28" xfId="93" applyNumberFormat="1" applyFont="1" applyFill="1" applyBorder="1" applyAlignment="1" applyProtection="1">
      <alignment horizontal="left" vertical="center" wrapText="1" indent="1"/>
      <protection locked="0"/>
    </xf>
    <xf numFmtId="0" fontId="67" fillId="7" borderId="28" xfId="93" applyNumberFormat="1" applyFont="1" applyFill="1" applyBorder="1" applyAlignment="1" applyProtection="1">
      <alignment horizontal="left" vertical="center" wrapText="1" indent="1"/>
    </xf>
    <xf numFmtId="49" fontId="11" fillId="47" borderId="0" xfId="0" applyFont="1" applyFill="1" applyBorder="1" applyAlignment="1" applyProtection="1">
      <alignment vertical="center"/>
    </xf>
    <xf numFmtId="49" fontId="17" fillId="47" borderId="0" xfId="0" applyFont="1" applyFill="1" applyBorder="1" applyAlignment="1" applyProtection="1">
      <alignment vertical="top"/>
    </xf>
    <xf numFmtId="0" fontId="15" fillId="47" borderId="0" xfId="0" applyNumberFormat="1" applyFont="1" applyFill="1" applyBorder="1" applyAlignment="1" applyProtection="1">
      <alignment vertical="top"/>
    </xf>
    <xf numFmtId="49" fontId="0" fillId="8" borderId="0" xfId="0" applyFont="1" applyFill="1" applyBorder="1" applyAlignment="1" applyProtection="1">
      <alignment vertical="top"/>
    </xf>
    <xf numFmtId="49" fontId="78" fillId="0" borderId="0" xfId="0" applyFont="1" applyAlignment="1">
      <alignment horizontal="center" vertical="center" wrapText="1"/>
    </xf>
    <xf numFmtId="49" fontId="79" fillId="48" borderId="5" xfId="0" applyFont="1" applyFill="1" applyBorder="1" applyAlignment="1">
      <alignment horizontal="left" vertical="center" wrapText="1"/>
    </xf>
    <xf numFmtId="49" fontId="77" fillId="46" borderId="45" xfId="0" applyFont="1" applyFill="1" applyBorder="1" applyAlignment="1">
      <alignment horizontal="left" vertical="center" wrapText="1" indent="1"/>
    </xf>
    <xf numFmtId="49" fontId="77" fillId="46" borderId="46" xfId="0" applyFont="1" applyFill="1" applyBorder="1" applyAlignment="1">
      <alignment horizontal="left" vertical="center" wrapText="1" indent="1"/>
    </xf>
    <xf numFmtId="49" fontId="77" fillId="46" borderId="47" xfId="0" applyFont="1" applyFill="1" applyBorder="1" applyAlignment="1">
      <alignment horizontal="left" vertical="center" wrapText="1" indent="1"/>
    </xf>
    <xf numFmtId="0" fontId="79" fillId="48" borderId="5" xfId="0" applyNumberFormat="1" applyFont="1" applyFill="1" applyBorder="1" applyAlignment="1">
      <alignment horizontal="left" vertical="center"/>
    </xf>
    <xf numFmtId="0" fontId="67" fillId="0" borderId="0" xfId="98" applyFont="1" applyAlignment="1"/>
    <xf numFmtId="49" fontId="9" fillId="0" borderId="31" xfId="93" applyNumberFormat="1" applyFont="1" applyBorder="1" applyAlignment="1">
      <alignment vertical="center" wrapText="1"/>
    </xf>
    <xf numFmtId="0" fontId="79" fillId="48" borderId="48" xfId="0" applyNumberFormat="1" applyFont="1" applyFill="1" applyBorder="1" applyAlignment="1">
      <alignment horizontal="left" vertical="center"/>
    </xf>
    <xf numFmtId="0" fontId="60" fillId="0" borderId="6" xfId="93" applyFont="1" applyBorder="1" applyAlignment="1">
      <alignment horizontal="center" vertical="center"/>
    </xf>
    <xf numFmtId="0" fontId="9" fillId="0" borderId="6" xfId="93" applyFont="1" applyBorder="1" applyAlignment="1">
      <alignment horizontal="center" vertical="center"/>
    </xf>
    <xf numFmtId="4" fontId="9" fillId="2" borderId="28" xfId="93" applyNumberFormat="1" applyFont="1" applyFill="1" applyBorder="1" applyAlignment="1" applyProtection="1">
      <alignment horizontal="right" vertical="center"/>
      <protection locked="0"/>
    </xf>
    <xf numFmtId="49" fontId="77" fillId="46" borderId="50" xfId="0" applyFont="1" applyFill="1" applyBorder="1" applyAlignment="1">
      <alignment horizontal="left" vertical="center" wrapText="1" indent="1"/>
    </xf>
    <xf numFmtId="3" fontId="9" fillId="2" borderId="28" xfId="93" applyNumberFormat="1" applyFont="1" applyFill="1" applyBorder="1" applyAlignment="1" applyProtection="1">
      <alignment horizontal="right" vertical="center"/>
      <protection locked="0"/>
    </xf>
    <xf numFmtId="49" fontId="9" fillId="2" borderId="6" xfId="93" applyNumberFormat="1" applyFont="1" applyFill="1" applyBorder="1" applyAlignment="1" applyProtection="1">
      <alignment horizontal="left" vertical="center" wrapText="1"/>
      <protection locked="0"/>
    </xf>
    <xf numFmtId="49" fontId="9" fillId="11" borderId="6" xfId="93" applyNumberFormat="1" applyFont="1" applyFill="1" applyBorder="1" applyAlignment="1" applyProtection="1">
      <alignment horizontal="left" vertical="center" wrapText="1"/>
      <protection locked="0"/>
    </xf>
    <xf numFmtId="0" fontId="72" fillId="0" borderId="8" xfId="96" applyFont="1" applyFill="1" applyBorder="1" applyAlignment="1">
      <alignment vertical="center" wrapText="1"/>
    </xf>
    <xf numFmtId="49" fontId="9" fillId="2" borderId="42" xfId="94" applyFill="1" applyBorder="1" applyAlignment="1" applyProtection="1">
      <alignment horizontal="left" vertical="center" wrapText="1" indent="1"/>
      <protection locked="0"/>
    </xf>
    <xf numFmtId="0" fontId="60" fillId="0" borderId="0" xfId="96" applyNumberFormat="1" applyFont="1" applyAlignment="1">
      <alignment vertical="center"/>
    </xf>
    <xf numFmtId="49" fontId="60" fillId="0" borderId="0" xfId="96" applyNumberFormat="1" applyFont="1" applyAlignment="1">
      <alignment vertical="center"/>
    </xf>
    <xf numFmtId="49" fontId="9" fillId="8" borderId="0" xfId="0" applyFont="1" applyFill="1" applyBorder="1" applyAlignment="1" applyProtection="1">
      <alignment vertical="top"/>
    </xf>
    <xf numFmtId="49" fontId="9" fillId="0" borderId="0" xfId="0" applyFont="1" applyFill="1" applyBorder="1" applyAlignment="1" applyProtection="1">
      <alignment vertical="top"/>
    </xf>
    <xf numFmtId="49" fontId="60" fillId="2" borderId="28" xfId="96" applyNumberFormat="1" applyFont="1" applyFill="1" applyBorder="1" applyAlignment="1" applyProtection="1">
      <alignment horizontal="left" vertical="center" wrapText="1"/>
      <protection locked="0"/>
    </xf>
    <xf numFmtId="0" fontId="9" fillId="0" borderId="0" xfId="93" applyFont="1" applyFill="1" applyProtection="1"/>
    <xf numFmtId="49" fontId="78" fillId="0" borderId="0" xfId="0" applyFont="1" applyFill="1" applyAlignment="1" applyProtection="1">
      <alignment horizontal="center" vertical="center" wrapText="1"/>
    </xf>
    <xf numFmtId="0" fontId="9" fillId="0" borderId="0" xfId="93" applyFont="1" applyFill="1" applyBorder="1" applyAlignment="1" applyProtection="1">
      <alignment horizontal="center" vertical="center"/>
    </xf>
    <xf numFmtId="49" fontId="9" fillId="0" borderId="0" xfId="93" applyNumberFormat="1" applyFont="1" applyFill="1" applyBorder="1" applyAlignment="1" applyProtection="1">
      <alignment horizontal="left" vertical="center" wrapText="1"/>
    </xf>
    <xf numFmtId="0" fontId="9" fillId="0" borderId="0" xfId="93" applyNumberFormat="1" applyFont="1" applyFill="1" applyBorder="1" applyAlignment="1" applyProtection="1">
      <alignment vertical="center" wrapText="1"/>
    </xf>
    <xf numFmtId="0" fontId="9" fillId="0" borderId="0" xfId="93" applyNumberFormat="1" applyFont="1" applyFill="1" applyBorder="1" applyAlignment="1" applyProtection="1">
      <alignment horizontal="left" vertical="center" wrapText="1"/>
    </xf>
    <xf numFmtId="0" fontId="71" fillId="0" borderId="0" xfId="93" applyFont="1" applyFill="1" applyProtection="1"/>
    <xf numFmtId="0" fontId="9" fillId="0" borderId="0" xfId="97" applyFont="1" applyBorder="1"/>
    <xf numFmtId="49" fontId="72" fillId="0" borderId="8" xfId="96" applyNumberFormat="1" applyFont="1" applyFill="1" applyBorder="1" applyAlignment="1" applyProtection="1">
      <alignment vertical="center" wrapText="1"/>
    </xf>
    <xf numFmtId="0" fontId="4" fillId="0" borderId="8" xfId="96" applyFill="1" applyBorder="1" applyAlignment="1" applyProtection="1"/>
    <xf numFmtId="49" fontId="72" fillId="0" borderId="8" xfId="96" applyNumberFormat="1" applyFont="1" applyFill="1" applyBorder="1" applyAlignment="1" applyProtection="1">
      <alignment horizontal="center" vertical="center" wrapText="1"/>
    </xf>
    <xf numFmtId="0" fontId="79" fillId="48" borderId="4" xfId="0" applyNumberFormat="1" applyFont="1" applyFill="1" applyBorder="1" applyAlignment="1">
      <alignment horizontal="left" vertical="center"/>
    </xf>
    <xf numFmtId="4" fontId="60" fillId="2" borderId="6" xfId="96" applyNumberFormat="1" applyFont="1" applyFill="1" applyBorder="1" applyAlignment="1" applyProtection="1">
      <alignment horizontal="right" vertical="center" wrapText="1"/>
      <protection locked="0"/>
    </xf>
    <xf numFmtId="0" fontId="60" fillId="0" borderId="6" xfId="98" applyFont="1" applyBorder="1" applyAlignment="1">
      <alignment horizontal="center" vertical="center" wrapText="1"/>
    </xf>
    <xf numFmtId="49" fontId="12" fillId="0" borderId="0" xfId="92" applyNumberFormat="1" applyFont="1" applyAlignment="1">
      <alignment vertical="center"/>
    </xf>
    <xf numFmtId="0" fontId="60" fillId="0" borderId="0" xfId="98" applyFont="1" applyAlignment="1">
      <alignment horizontal="center" vertical="center" wrapText="1"/>
    </xf>
    <xf numFmtId="0" fontId="72" fillId="0" borderId="8" xfId="98" applyFont="1" applyFill="1" applyBorder="1" applyAlignment="1">
      <alignment horizontal="left" vertical="center" indent="1"/>
    </xf>
    <xf numFmtId="0" fontId="60" fillId="0" borderId="8" xfId="98" applyFont="1" applyFill="1" applyBorder="1"/>
    <xf numFmtId="0" fontId="60" fillId="0" borderId="6" xfId="98" applyFont="1" applyBorder="1" applyAlignment="1">
      <alignment horizontal="left" vertical="center" wrapText="1"/>
    </xf>
    <xf numFmtId="0" fontId="62" fillId="7" borderId="28" xfId="93" applyNumberFormat="1" applyFont="1" applyFill="1" applyBorder="1" applyAlignment="1" applyProtection="1">
      <alignment horizontal="left" vertical="center" wrapText="1" indent="1"/>
    </xf>
    <xf numFmtId="0" fontId="64" fillId="0" borderId="0" xfId="92" applyFont="1" applyFill="1" applyAlignment="1" applyProtection="1">
      <alignment vertical="center"/>
    </xf>
    <xf numFmtId="0" fontId="76" fillId="0" borderId="0" xfId="92" applyFont="1" applyFill="1" applyAlignment="1" applyProtection="1">
      <alignment vertical="center"/>
    </xf>
    <xf numFmtId="49" fontId="77" fillId="46" borderId="46" xfId="0" applyFont="1" applyFill="1" applyBorder="1" applyAlignment="1">
      <alignment horizontal="left" vertical="center" indent="1"/>
    </xf>
    <xf numFmtId="49" fontId="0" fillId="0" borderId="0" xfId="0" applyFont="1" applyFill="1" applyBorder="1" applyAlignment="1" applyProtection="1">
      <alignment vertical="top"/>
    </xf>
    <xf numFmtId="49" fontId="38" fillId="0" borderId="0" xfId="33" applyNumberFormat="1" applyFont="1" applyFill="1" applyBorder="1" applyAlignment="1" applyProtection="1">
      <alignment horizontal="left" vertical="top" wrapText="1"/>
    </xf>
    <xf numFmtId="49" fontId="12" fillId="11" borderId="28" xfId="94" applyFont="1" applyFill="1" applyBorder="1" applyAlignment="1" applyProtection="1">
      <alignment horizontal="left" vertical="center" wrapText="1" indent="1"/>
      <protection locked="0"/>
    </xf>
    <xf numFmtId="0" fontId="12" fillId="46" borderId="0" xfId="92" applyFont="1" applyFill="1" applyAlignment="1" applyProtection="1">
      <alignment vertical="center"/>
    </xf>
    <xf numFmtId="0" fontId="9" fillId="2" borderId="28" xfId="45" applyNumberFormat="1" applyFill="1" applyBorder="1" applyAlignment="1" applyProtection="1">
      <alignment horizontal="left" vertical="center" indent="1"/>
      <protection locked="0"/>
    </xf>
    <xf numFmtId="49" fontId="9" fillId="2" borderId="28" xfId="45" applyNumberFormat="1" applyFill="1" applyBorder="1" applyAlignment="1" applyProtection="1">
      <alignment horizontal="left" vertical="center" wrapText="1" indent="1"/>
      <protection locked="0"/>
    </xf>
    <xf numFmtId="0" fontId="9" fillId="2" borderId="28" xfId="45" applyNumberFormat="1" applyFill="1" applyBorder="1" applyAlignment="1" applyProtection="1">
      <alignment horizontal="left" vertical="center" wrapText="1" indent="1"/>
      <protection locked="0"/>
    </xf>
    <xf numFmtId="49" fontId="77" fillId="46" borderId="46" xfId="0" applyFont="1" applyFill="1" applyBorder="1" applyAlignment="1">
      <alignment horizontal="left" vertical="center"/>
    </xf>
    <xf numFmtId="0" fontId="9" fillId="0" borderId="49" xfId="97" applyFont="1" applyBorder="1" applyAlignment="1">
      <alignment horizontal="center" vertical="center" wrapText="1"/>
    </xf>
    <xf numFmtId="49" fontId="13" fillId="0" borderId="49" xfId="0" applyFont="1" applyBorder="1" applyAlignment="1">
      <alignment horizontal="center" vertical="center" wrapText="1"/>
    </xf>
    <xf numFmtId="3" fontId="13" fillId="0" borderId="49" xfId="0" applyNumberFormat="1" applyFont="1" applyBorder="1" applyAlignment="1">
      <alignment horizontal="center" vertical="center" wrapText="1"/>
    </xf>
    <xf numFmtId="49" fontId="77" fillId="46" borderId="14" xfId="0" applyFont="1" applyFill="1" applyBorder="1" applyAlignment="1">
      <alignment vertical="center"/>
    </xf>
    <xf numFmtId="49" fontId="77" fillId="46" borderId="10" xfId="0" applyFont="1" applyFill="1" applyBorder="1" applyAlignment="1">
      <alignment vertical="center"/>
    </xf>
    <xf numFmtId="49" fontId="77" fillId="46" borderId="53" xfId="0" applyFont="1" applyFill="1" applyBorder="1" applyAlignment="1">
      <alignment vertical="center"/>
    </xf>
    <xf numFmtId="49" fontId="9" fillId="0" borderId="6" xfId="97" applyNumberFormat="1" applyFont="1" applyFill="1" applyBorder="1" applyAlignment="1" applyProtection="1">
      <alignment horizontal="center" vertical="center" wrapText="1"/>
    </xf>
    <xf numFmtId="4" fontId="13" fillId="2" borderId="6" xfId="0" applyNumberFormat="1" applyFont="1" applyFill="1" applyBorder="1" applyAlignment="1" applyProtection="1">
      <alignment horizontal="right" vertical="center" wrapText="1"/>
      <protection locked="0"/>
    </xf>
    <xf numFmtId="49" fontId="13" fillId="2" borderId="6" xfId="0" applyNumberFormat="1" applyFont="1" applyFill="1" applyBorder="1" applyAlignment="1" applyProtection="1">
      <alignment horizontal="left" vertical="center" wrapText="1"/>
      <protection locked="0"/>
    </xf>
    <xf numFmtId="171" fontId="13" fillId="7" borderId="28" xfId="0" applyNumberFormat="1" applyFont="1" applyFill="1" applyBorder="1" applyAlignment="1">
      <alignment vertical="center" wrapText="1"/>
    </xf>
    <xf numFmtId="0" fontId="9" fillId="0" borderId="0" xfId="97" applyFont="1" applyAlignment="1">
      <alignment horizontal="left"/>
    </xf>
    <xf numFmtId="0" fontId="72" fillId="0" borderId="8" xfId="96" applyNumberFormat="1" applyFont="1" applyFill="1" applyBorder="1" applyAlignment="1" applyProtection="1">
      <alignment horizontal="left" vertical="center" indent="1"/>
    </xf>
    <xf numFmtId="49" fontId="9" fillId="0" borderId="28" xfId="0" applyFont="1" applyBorder="1" applyAlignment="1">
      <alignment horizontal="left" vertical="center" wrapText="1" shrinkToFit="1"/>
    </xf>
    <xf numFmtId="4" fontId="9" fillId="7" borderId="28" xfId="0" applyNumberFormat="1" applyFont="1" applyFill="1" applyBorder="1" applyAlignment="1">
      <alignment horizontal="right" vertical="center" wrapText="1"/>
    </xf>
    <xf numFmtId="49" fontId="11" fillId="0" borderId="28" xfId="0" applyFont="1" applyBorder="1" applyAlignment="1">
      <alignment horizontal="left" vertical="center" wrapText="1" shrinkToFit="1"/>
    </xf>
    <xf numFmtId="4" fontId="11" fillId="7" borderId="28" xfId="0" applyNumberFormat="1" applyFont="1" applyFill="1" applyBorder="1" applyAlignment="1">
      <alignment horizontal="right" vertical="center" wrapText="1"/>
    </xf>
    <xf numFmtId="49" fontId="11" fillId="0" borderId="28" xfId="0" applyFont="1" applyBorder="1" applyAlignment="1">
      <alignment horizontal="center" vertical="center" wrapText="1" shrinkToFit="1"/>
    </xf>
    <xf numFmtId="49" fontId="9" fillId="0" borderId="28" xfId="0" applyFont="1" applyBorder="1" applyAlignment="1">
      <alignment horizontal="center" vertical="center" wrapText="1" shrinkToFit="1"/>
    </xf>
    <xf numFmtId="49" fontId="9" fillId="0" borderId="29" xfId="0" applyFont="1" applyBorder="1" applyAlignment="1">
      <alignment horizontal="center" vertical="center" wrapText="1" shrinkToFit="1"/>
    </xf>
    <xf numFmtId="49" fontId="11" fillId="0" borderId="29" xfId="0" applyFont="1" applyBorder="1" applyAlignment="1">
      <alignment horizontal="center" vertical="center" wrapText="1" shrinkToFit="1"/>
    </xf>
    <xf numFmtId="4" fontId="72" fillId="2" borderId="6" xfId="96" applyNumberFormat="1" applyFont="1" applyFill="1" applyBorder="1" applyAlignment="1" applyProtection="1">
      <alignment horizontal="right" vertical="center" wrapText="1"/>
      <protection locked="0"/>
    </xf>
    <xf numFmtId="49" fontId="0" fillId="0" borderId="28" xfId="0" applyFont="1" applyBorder="1" applyAlignment="1">
      <alignment horizontal="center" vertical="center" wrapText="1" shrinkToFit="1"/>
    </xf>
    <xf numFmtId="49" fontId="0" fillId="0" borderId="29" xfId="0" applyFont="1" applyBorder="1" applyAlignment="1">
      <alignment horizontal="center" vertical="center" wrapText="1" shrinkToFit="1"/>
    </xf>
    <xf numFmtId="49" fontId="0" fillId="0" borderId="28" xfId="0" applyNumberFormat="1" applyFont="1" applyBorder="1" applyAlignment="1">
      <alignment horizontal="center" vertical="center" wrapText="1" shrinkToFit="1"/>
    </xf>
    <xf numFmtId="49" fontId="0" fillId="0" borderId="28" xfId="0" applyFont="1" applyBorder="1" applyAlignment="1">
      <alignment horizontal="left" vertical="center" wrapText="1" indent="1" shrinkToFit="1"/>
    </xf>
    <xf numFmtId="49" fontId="0" fillId="0" borderId="28" xfId="0" applyFont="1" applyBorder="1" applyAlignment="1">
      <alignment horizontal="left" vertical="center" wrapText="1" indent="2" shrinkToFit="1"/>
    </xf>
    <xf numFmtId="49" fontId="0" fillId="0" borderId="28" xfId="0" applyFont="1" applyBorder="1" applyAlignment="1">
      <alignment horizontal="left" vertical="center" wrapText="1" indent="3" shrinkToFit="1"/>
    </xf>
    <xf numFmtId="49" fontId="0" fillId="0" borderId="28" xfId="0" applyFont="1" applyBorder="1" applyAlignment="1">
      <alignment horizontal="left" vertical="center" wrapText="1" indent="4" shrinkToFit="1"/>
    </xf>
    <xf numFmtId="49" fontId="9" fillId="0" borderId="28" xfId="0" applyFont="1" applyBorder="1" applyAlignment="1">
      <alignment horizontal="left" vertical="center" wrapText="1" indent="3" shrinkToFit="1"/>
    </xf>
    <xf numFmtId="49" fontId="9" fillId="0" borderId="28" xfId="0" applyFont="1" applyBorder="1" applyAlignment="1">
      <alignment horizontal="left" vertical="center" wrapText="1" indent="1" shrinkToFit="1"/>
    </xf>
    <xf numFmtId="0" fontId="0" fillId="0" borderId="28" xfId="0" applyNumberFormat="1" applyFont="1" applyBorder="1" applyAlignment="1">
      <alignment horizontal="left" vertical="center" wrapText="1" indent="1" shrinkToFit="1"/>
    </xf>
    <xf numFmtId="4" fontId="60" fillId="7" borderId="6" xfId="96" applyNumberFormat="1" applyFont="1" applyFill="1" applyBorder="1" applyAlignment="1" applyProtection="1">
      <alignment horizontal="right" vertical="center" wrapText="1"/>
    </xf>
    <xf numFmtId="4" fontId="79" fillId="48" borderId="5" xfId="0" applyNumberFormat="1" applyFont="1" applyFill="1" applyBorder="1" applyAlignment="1">
      <alignment horizontal="right" vertical="center" wrapText="1"/>
    </xf>
    <xf numFmtId="49" fontId="9" fillId="0" borderId="28" xfId="0" applyFont="1" applyBorder="1" applyAlignment="1">
      <alignment horizontal="center" vertical="center" wrapText="1"/>
    </xf>
    <xf numFmtId="49" fontId="9" fillId="0" borderId="28" xfId="0" applyFont="1" applyBorder="1" applyAlignment="1">
      <alignment horizontal="left" vertical="center" wrapText="1"/>
    </xf>
    <xf numFmtId="49" fontId="9" fillId="0" borderId="44" xfId="0" applyFont="1" applyBorder="1" applyAlignment="1">
      <alignment horizontal="center" vertical="center" wrapText="1"/>
    </xf>
    <xf numFmtId="49" fontId="9" fillId="0" borderId="44" xfId="0" applyFont="1" applyBorder="1" applyAlignment="1">
      <alignment horizontal="left" vertical="center" wrapText="1" indent="1"/>
    </xf>
    <xf numFmtId="1" fontId="11" fillId="0" borderId="28" xfId="0" applyNumberFormat="1" applyFont="1" applyBorder="1" applyAlignment="1">
      <alignment horizontal="center" vertical="center" wrapText="1"/>
    </xf>
    <xf numFmtId="49" fontId="11" fillId="0" borderId="28" xfId="0" applyFont="1" applyBorder="1" applyAlignment="1">
      <alignment horizontal="left" vertical="center" wrapText="1"/>
    </xf>
    <xf numFmtId="49" fontId="11" fillId="0" borderId="28" xfId="0" applyFont="1" applyBorder="1" applyAlignment="1">
      <alignment horizontal="center" vertical="center" wrapText="1"/>
    </xf>
    <xf numFmtId="1" fontId="9" fillId="0" borderId="28" xfId="0" applyNumberFormat="1" applyFont="1" applyBorder="1" applyAlignment="1">
      <alignment horizontal="center" vertical="center" wrapText="1"/>
    </xf>
    <xf numFmtId="49" fontId="79" fillId="48" borderId="10" xfId="0" applyFont="1" applyFill="1" applyBorder="1" applyAlignment="1">
      <alignment horizontal="left" vertical="center" wrapText="1"/>
    </xf>
    <xf numFmtId="0" fontId="9" fillId="0" borderId="28" xfId="0" applyNumberFormat="1" applyFont="1" applyBorder="1" applyAlignment="1">
      <alignment horizontal="left" vertical="center" wrapText="1" indent="2" shrinkToFit="1"/>
    </xf>
    <xf numFmtId="4" fontId="9" fillId="2" borderId="28" xfId="0" applyNumberFormat="1" applyFont="1" applyFill="1" applyBorder="1" applyAlignment="1" applyProtection="1">
      <alignment horizontal="right" vertical="center" wrapText="1"/>
      <protection locked="0"/>
    </xf>
    <xf numFmtId="0" fontId="9" fillId="0" borderId="28" xfId="0" applyNumberFormat="1" applyFont="1" applyBorder="1" applyAlignment="1">
      <alignment horizontal="left" vertical="center" wrapText="1" indent="1" shrinkToFit="1"/>
    </xf>
    <xf numFmtId="49" fontId="11" fillId="0" borderId="30" xfId="0" applyFont="1" applyBorder="1" applyAlignment="1">
      <alignment vertical="center" wrapText="1"/>
    </xf>
    <xf numFmtId="49" fontId="9" fillId="0" borderId="30" xfId="0" applyFont="1" applyBorder="1" applyAlignment="1">
      <alignment horizontal="left" vertical="center" wrapText="1" indent="1"/>
    </xf>
    <xf numFmtId="49" fontId="9" fillId="0" borderId="28" xfId="0" applyFont="1" applyBorder="1" applyAlignment="1">
      <alignment horizontal="left" vertical="center" wrapText="1" indent="1"/>
    </xf>
    <xf numFmtId="171" fontId="79" fillId="48" borderId="5" xfId="0" applyNumberFormat="1" applyFont="1" applyFill="1" applyBorder="1" applyAlignment="1">
      <alignment horizontal="right" vertical="center"/>
    </xf>
    <xf numFmtId="171" fontId="13" fillId="2" borderId="6" xfId="0" applyNumberFormat="1" applyFont="1" applyFill="1" applyBorder="1" applyAlignment="1" applyProtection="1">
      <alignment horizontal="right" vertical="center" wrapText="1"/>
      <protection locked="0"/>
    </xf>
    <xf numFmtId="49" fontId="9" fillId="0" borderId="30" xfId="0" applyFont="1" applyBorder="1" applyAlignment="1">
      <alignment horizontal="left" vertical="center" wrapText="1" indent="1" shrinkToFit="1"/>
    </xf>
    <xf numFmtId="171" fontId="9" fillId="7" borderId="28" xfId="0" applyNumberFormat="1" applyFont="1" applyFill="1" applyBorder="1" applyAlignment="1" applyProtection="1">
      <alignment horizontal="right" vertical="center" wrapText="1"/>
    </xf>
    <xf numFmtId="4" fontId="9" fillId="7" borderId="28" xfId="0" applyNumberFormat="1" applyFont="1" applyFill="1" applyBorder="1" applyAlignment="1" applyProtection="1">
      <alignment horizontal="right" vertical="center" wrapText="1"/>
    </xf>
    <xf numFmtId="0" fontId="60" fillId="0" borderId="49" xfId="96" applyFont="1" applyBorder="1" applyAlignment="1">
      <alignment horizontal="center" vertical="center" wrapText="1"/>
    </xf>
    <xf numFmtId="0" fontId="67" fillId="2" borderId="28" xfId="93" applyNumberFormat="1" applyFont="1" applyFill="1" applyBorder="1" applyAlignment="1" applyProtection="1">
      <alignment horizontal="left" vertical="center" wrapText="1" indent="1"/>
      <protection locked="0"/>
    </xf>
    <xf numFmtId="0" fontId="13" fillId="2" borderId="6" xfId="0" applyNumberFormat="1" applyFont="1" applyFill="1" applyBorder="1" applyAlignment="1" applyProtection="1">
      <alignment horizontal="left" vertical="center" wrapText="1" indent="1"/>
      <protection locked="0"/>
    </xf>
    <xf numFmtId="0" fontId="13" fillId="11" borderId="6" xfId="0" applyNumberFormat="1" applyFont="1" applyFill="1" applyBorder="1" applyAlignment="1" applyProtection="1">
      <alignment horizontal="left" vertical="center" wrapText="1"/>
      <protection locked="0"/>
    </xf>
    <xf numFmtId="0" fontId="13" fillId="2" borderId="6" xfId="0" applyNumberFormat="1" applyFont="1" applyFill="1" applyBorder="1" applyAlignment="1" applyProtection="1">
      <alignment horizontal="left" vertical="center" wrapText="1"/>
      <protection locked="0"/>
    </xf>
    <xf numFmtId="171" fontId="13" fillId="2" borderId="28" xfId="0" applyNumberFormat="1" applyFont="1" applyFill="1" applyBorder="1" applyAlignment="1" applyProtection="1">
      <alignment vertical="center" wrapText="1"/>
      <protection locked="0"/>
    </xf>
    <xf numFmtId="4" fontId="9" fillId="7" borderId="28" xfId="93" applyNumberFormat="1" applyFont="1" applyFill="1" applyBorder="1" applyAlignment="1" applyProtection="1">
      <alignment horizontal="right" vertical="center"/>
    </xf>
    <xf numFmtId="4" fontId="9" fillId="2" borderId="44" xfId="0" applyNumberFormat="1" applyFont="1" applyFill="1" applyBorder="1" applyAlignment="1" applyProtection="1">
      <alignment horizontal="right" vertical="center" wrapText="1"/>
      <protection locked="0"/>
    </xf>
    <xf numFmtId="171" fontId="9" fillId="2" borderId="28" xfId="0" applyNumberFormat="1" applyFont="1" applyFill="1" applyBorder="1" applyAlignment="1" applyProtection="1">
      <alignment horizontal="right" vertical="center" wrapText="1"/>
      <protection locked="0"/>
    </xf>
    <xf numFmtId="0" fontId="9" fillId="0" borderId="28" xfId="92" applyFont="1" applyBorder="1" applyAlignment="1">
      <alignment horizontal="center" vertical="center" wrapText="1"/>
    </xf>
    <xf numFmtId="0" fontId="60" fillId="0" borderId="28" xfId="96" applyFont="1" applyBorder="1" applyAlignment="1">
      <alignment horizontal="center" vertical="center" wrapText="1"/>
    </xf>
    <xf numFmtId="0" fontId="60" fillId="0" borderId="31" xfId="96" applyFont="1" applyBorder="1" applyAlignment="1">
      <alignment horizontal="center" vertical="center" wrapText="1"/>
    </xf>
    <xf numFmtId="0" fontId="60" fillId="0" borderId="31" xfId="96" applyFont="1" applyBorder="1" applyAlignment="1">
      <alignment horizontal="right" vertical="center" wrapText="1" indent="1"/>
    </xf>
    <xf numFmtId="0" fontId="60" fillId="0" borderId="28" xfId="96" applyFont="1" applyBorder="1" applyAlignment="1">
      <alignment horizontal="right" vertical="center" indent="1"/>
    </xf>
    <xf numFmtId="0" fontId="72" fillId="0" borderId="8" xfId="96" quotePrefix="1" applyFont="1" applyFill="1" applyBorder="1" applyAlignment="1">
      <alignment horizontal="left" vertical="center" indent="1"/>
    </xf>
    <xf numFmtId="49" fontId="72" fillId="0" borderId="8" xfId="96" quotePrefix="1" applyNumberFormat="1" applyFont="1" applyFill="1" applyBorder="1" applyAlignment="1" applyProtection="1">
      <alignment horizontal="left" vertical="center" indent="1"/>
    </xf>
    <xf numFmtId="0" fontId="79" fillId="48" borderId="48" xfId="0" applyNumberFormat="1" applyFont="1" applyFill="1" applyBorder="1" applyAlignment="1">
      <alignment horizontal="left" vertical="center" indent="1"/>
    </xf>
    <xf numFmtId="49" fontId="60" fillId="0" borderId="6" xfId="96" applyNumberFormat="1" applyFont="1" applyBorder="1" applyAlignment="1">
      <alignment horizontal="center" vertical="center"/>
    </xf>
    <xf numFmtId="0" fontId="9" fillId="0" borderId="31" xfId="92" applyFont="1" applyBorder="1" applyAlignment="1">
      <alignment horizontal="center" vertical="center" wrapText="1"/>
    </xf>
    <xf numFmtId="0" fontId="60" fillId="0" borderId="31" xfId="96" applyFont="1" applyBorder="1" applyAlignment="1">
      <alignment vertical="center"/>
    </xf>
    <xf numFmtId="0" fontId="9" fillId="0" borderId="60" xfId="92" applyFont="1" applyBorder="1" applyAlignment="1">
      <alignment vertical="center" wrapText="1"/>
    </xf>
    <xf numFmtId="0" fontId="9" fillId="0" borderId="30" xfId="92" applyFont="1" applyBorder="1" applyAlignment="1">
      <alignment vertical="center" wrapText="1"/>
    </xf>
    <xf numFmtId="0" fontId="9" fillId="0" borderId="60" xfId="92" applyFont="1" applyBorder="1" applyAlignment="1">
      <alignment horizontal="left" vertical="center" wrapText="1" indent="1"/>
    </xf>
    <xf numFmtId="0" fontId="60" fillId="0" borderId="6" xfId="96" applyFont="1" applyBorder="1" applyAlignment="1">
      <alignment vertical="center"/>
    </xf>
    <xf numFmtId="0" fontId="60" fillId="0" borderId="6" xfId="96" applyFont="1" applyBorder="1" applyAlignment="1">
      <alignment vertical="center" wrapText="1"/>
    </xf>
    <xf numFmtId="0" fontId="9" fillId="0" borderId="6" xfId="92" applyFont="1" applyBorder="1" applyAlignment="1">
      <alignment vertical="center" wrapText="1"/>
    </xf>
    <xf numFmtId="0" fontId="9" fillId="0" borderId="6" xfId="92" applyFont="1" applyBorder="1" applyAlignment="1">
      <alignment horizontal="left" vertical="center" wrapText="1" indent="1"/>
    </xf>
    <xf numFmtId="0" fontId="60" fillId="0" borderId="6" xfId="96" applyFont="1" applyBorder="1" applyAlignment="1">
      <alignment horizontal="left" vertical="center" indent="1"/>
    </xf>
    <xf numFmtId="0" fontId="60" fillId="0" borderId="6" xfId="96" applyFont="1" applyBorder="1" applyAlignment="1">
      <alignment horizontal="left" vertical="center" indent="2"/>
    </xf>
    <xf numFmtId="0" fontId="60" fillId="0" borderId="6" xfId="96" applyFont="1" applyBorder="1" applyAlignment="1">
      <alignment horizontal="left" vertical="center" wrapText="1" indent="1"/>
    </xf>
    <xf numFmtId="49" fontId="67" fillId="2" borderId="28" xfId="93" applyNumberFormat="1" applyFont="1" applyFill="1" applyBorder="1" applyAlignment="1" applyProtection="1">
      <alignment horizontal="left" vertical="center" wrapText="1" indent="1"/>
      <protection locked="0"/>
    </xf>
    <xf numFmtId="4" fontId="60" fillId="0" borderId="6" xfId="96" applyNumberFormat="1" applyFont="1" applyFill="1" applyBorder="1" applyAlignment="1" applyProtection="1">
      <alignment horizontal="right" vertical="center" wrapText="1"/>
    </xf>
    <xf numFmtId="49" fontId="9" fillId="46" borderId="29" xfId="0" applyFont="1" applyFill="1" applyBorder="1" applyAlignment="1" applyProtection="1">
      <alignment horizontal="center" vertical="center" wrapText="1" shrinkToFit="1"/>
    </xf>
    <xf numFmtId="49" fontId="9" fillId="46" borderId="30" xfId="0" applyFont="1" applyFill="1" applyBorder="1" applyAlignment="1" applyProtection="1">
      <alignment horizontal="center" vertical="center" wrapText="1" shrinkToFit="1"/>
    </xf>
    <xf numFmtId="4" fontId="60" fillId="46" borderId="7" xfId="96" applyNumberFormat="1" applyFont="1" applyFill="1" applyBorder="1" applyAlignment="1" applyProtection="1">
      <alignment horizontal="right" vertical="center" wrapText="1"/>
    </xf>
    <xf numFmtId="49" fontId="77" fillId="46" borderId="10" xfId="0" applyFont="1" applyFill="1" applyBorder="1" applyAlignment="1">
      <alignment horizontal="left" vertical="center" indent="2"/>
    </xf>
    <xf numFmtId="49" fontId="0" fillId="11" borderId="28" xfId="0" applyFont="1" applyFill="1" applyBorder="1" applyAlignment="1" applyProtection="1">
      <alignment horizontal="left" vertical="center" wrapText="1" indent="1" shrinkToFit="1"/>
      <protection locked="0"/>
    </xf>
    <xf numFmtId="171" fontId="60" fillId="2" borderId="28" xfId="96" applyNumberFormat="1" applyFont="1" applyFill="1" applyBorder="1" applyAlignment="1" applyProtection="1">
      <alignment horizontal="right" vertical="center"/>
      <protection locked="0"/>
    </xf>
    <xf numFmtId="171" fontId="60" fillId="43" borderId="28" xfId="96" applyNumberFormat="1" applyFont="1" applyFill="1" applyBorder="1" applyAlignment="1">
      <alignment horizontal="right" vertical="center"/>
    </xf>
    <xf numFmtId="171" fontId="15" fillId="0" borderId="0" xfId="0" applyNumberFormat="1" applyFont="1" applyFill="1" applyBorder="1" applyAlignment="1" applyProtection="1">
      <alignment vertical="top"/>
    </xf>
    <xf numFmtId="171" fontId="9" fillId="0" borderId="0" xfId="0" applyNumberFormat="1" applyFont="1" applyFill="1" applyBorder="1" applyAlignment="1" applyProtection="1">
      <alignment vertical="top"/>
    </xf>
    <xf numFmtId="171" fontId="79" fillId="48" borderId="5" xfId="0" applyNumberFormat="1" applyFont="1" applyFill="1" applyBorder="1" applyAlignment="1">
      <alignment horizontal="left" vertical="center"/>
    </xf>
    <xf numFmtId="171" fontId="9" fillId="2" borderId="28" xfId="96" applyNumberFormat="1" applyFont="1" applyFill="1" applyBorder="1" applyAlignment="1" applyProtection="1">
      <alignment horizontal="right" vertical="center"/>
      <protection locked="0"/>
    </xf>
    <xf numFmtId="0" fontId="12" fillId="0" borderId="28" xfId="92" applyFont="1" applyBorder="1" applyAlignment="1">
      <alignment horizontal="right" vertical="center" wrapText="1" indent="1"/>
    </xf>
    <xf numFmtId="14" fontId="67" fillId="2" borderId="28" xfId="93" applyNumberFormat="1" applyFont="1" applyFill="1" applyBorder="1" applyAlignment="1" applyProtection="1">
      <alignment horizontal="left" vertical="center" wrapText="1" indent="1"/>
      <protection locked="0"/>
    </xf>
    <xf numFmtId="49" fontId="81" fillId="2" borderId="28" xfId="31" applyNumberFormat="1" applyFill="1" applyBorder="1" applyAlignment="1" applyProtection="1">
      <alignment horizontal="left" vertical="center" wrapText="1" indent="1"/>
      <protection locked="0"/>
    </xf>
    <xf numFmtId="0" fontId="60" fillId="7" borderId="29" xfId="96" applyFont="1" applyFill="1" applyBorder="1" applyAlignment="1">
      <alignment horizontal="left" vertical="center" indent="1"/>
    </xf>
    <xf numFmtId="0" fontId="60" fillId="7" borderId="30" xfId="96" applyFont="1" applyFill="1" applyBorder="1" applyAlignment="1">
      <alignment horizontal="left" vertical="center" indent="1"/>
    </xf>
    <xf numFmtId="0" fontId="60" fillId="7" borderId="31" xfId="96" applyFont="1" applyFill="1" applyBorder="1" applyAlignment="1">
      <alignment horizontal="left" vertical="center" indent="1"/>
    </xf>
    <xf numFmtId="0" fontId="12" fillId="46" borderId="0" xfId="92" applyFont="1" applyFill="1" applyAlignment="1">
      <alignment vertical="center"/>
    </xf>
    <xf numFmtId="0" fontId="60" fillId="0" borderId="0" xfId="93" applyNumberFormat="1" applyFont="1" applyAlignment="1"/>
    <xf numFmtId="49" fontId="60" fillId="0" borderId="0" xfId="93" applyNumberFormat="1" applyFont="1" applyAlignment="1"/>
    <xf numFmtId="0" fontId="9" fillId="0" borderId="0" xfId="93" applyFont="1" applyAlignment="1"/>
    <xf numFmtId="0" fontId="9" fillId="0" borderId="0" xfId="93" applyFont="1" applyFill="1" applyAlignment="1" applyProtection="1"/>
    <xf numFmtId="0" fontId="9" fillId="0" borderId="0" xfId="97" applyFont="1" applyAlignment="1"/>
    <xf numFmtId="0" fontId="60" fillId="0" borderId="0" xfId="96" applyFont="1" applyAlignment="1">
      <alignment horizontal="left" vertical="center"/>
    </xf>
    <xf numFmtId="0" fontId="72" fillId="0" borderId="0" xfId="96" applyFont="1" applyAlignment="1">
      <alignment horizontal="left" vertical="center"/>
    </xf>
    <xf numFmtId="0" fontId="9" fillId="0" borderId="0" xfId="97" applyNumberFormat="1" applyFont="1" applyAlignment="1"/>
    <xf numFmtId="49" fontId="0" fillId="8" borderId="0" xfId="0" applyFill="1" applyBorder="1">
      <alignment vertical="top"/>
    </xf>
    <xf numFmtId="49" fontId="9" fillId="0" borderId="0" xfId="0" applyFont="1" applyBorder="1">
      <alignment vertical="top"/>
    </xf>
    <xf numFmtId="0" fontId="15" fillId="0" borderId="0" xfId="0" applyNumberFormat="1" applyFont="1" applyBorder="1">
      <alignment vertical="top"/>
    </xf>
    <xf numFmtId="49" fontId="15" fillId="0" borderId="0" xfId="0" applyFont="1" applyBorder="1">
      <alignment vertical="top"/>
    </xf>
    <xf numFmtId="49" fontId="12" fillId="11" borderId="28" xfId="92" applyNumberFormat="1" applyFont="1" applyFill="1" applyBorder="1" applyAlignment="1" applyProtection="1">
      <alignment horizontal="right" vertical="center" wrapText="1" indent="1"/>
      <protection locked="0"/>
    </xf>
    <xf numFmtId="49" fontId="9" fillId="11" borderId="28" xfId="45" applyNumberFormat="1" applyFill="1" applyBorder="1" applyAlignment="1" applyProtection="1">
      <alignment horizontal="left" vertical="center" wrapText="1" indent="1"/>
      <protection locked="0"/>
    </xf>
    <xf numFmtId="0" fontId="9" fillId="0" borderId="0" xfId="94" applyNumberFormat="1" applyAlignment="1">
      <alignment vertical="center"/>
    </xf>
    <xf numFmtId="49" fontId="9" fillId="7" borderId="41" xfId="94" applyFill="1" applyBorder="1" applyAlignment="1">
      <alignment horizontal="left" vertical="center" wrapText="1" indent="1"/>
    </xf>
    <xf numFmtId="49" fontId="9" fillId="0" borderId="0" xfId="41">
      <alignment vertical="top"/>
    </xf>
    <xf numFmtId="0" fontId="60" fillId="0" borderId="0" xfId="93" applyFont="1" applyBorder="1"/>
    <xf numFmtId="0" fontId="60" fillId="0" borderId="8" xfId="93" applyFont="1" applyFill="1" applyBorder="1"/>
    <xf numFmtId="0" fontId="84" fillId="0" borderId="0" xfId="92" applyFont="1" applyAlignment="1">
      <alignment vertical="center"/>
    </xf>
    <xf numFmtId="49" fontId="60" fillId="7" borderId="28" xfId="93" applyNumberFormat="1" applyFont="1" applyFill="1" applyBorder="1" applyAlignment="1">
      <alignment horizontal="left" vertical="center" wrapText="1" indent="1"/>
    </xf>
    <xf numFmtId="49" fontId="60" fillId="0" borderId="0" xfId="93" applyNumberFormat="1" applyFont="1"/>
    <xf numFmtId="49" fontId="9" fillId="0" borderId="0" xfId="93" applyNumberFormat="1" applyFont="1"/>
    <xf numFmtId="0" fontId="9" fillId="7" borderId="6" xfId="93" applyFont="1" applyFill="1" applyBorder="1" applyAlignment="1">
      <alignment horizontal="left" vertical="center" wrapText="1" indent="1"/>
    </xf>
    <xf numFmtId="49" fontId="9" fillId="7" borderId="6" xfId="93" applyNumberFormat="1" applyFont="1" applyFill="1" applyBorder="1" applyAlignment="1">
      <alignment horizontal="left" vertical="center" wrapText="1" indent="1"/>
    </xf>
    <xf numFmtId="0" fontId="9" fillId="0" borderId="31" xfId="96" applyFont="1" applyBorder="1" applyAlignment="1">
      <alignment horizontal="left" vertical="center" wrapText="1" indent="1"/>
    </xf>
    <xf numFmtId="0" fontId="9" fillId="0" borderId="28" xfId="96" applyFont="1" applyBorder="1" applyAlignment="1">
      <alignment horizontal="center" vertical="center" wrapText="1"/>
    </xf>
    <xf numFmtId="171" fontId="9" fillId="43" borderId="28" xfId="96" applyNumberFormat="1" applyFont="1" applyFill="1" applyBorder="1" applyAlignment="1">
      <alignment horizontal="right" vertical="center"/>
    </xf>
    <xf numFmtId="49" fontId="9" fillId="0" borderId="0" xfId="97" applyNumberFormat="1" applyFont="1"/>
    <xf numFmtId="0" fontId="12" fillId="0" borderId="0" xfId="0" applyNumberFormat="1" applyFont="1" applyAlignment="1">
      <alignment vertical="center" wrapText="1"/>
    </xf>
    <xf numFmtId="0" fontId="12" fillId="0" borderId="0" xfId="0" applyNumberFormat="1" applyFont="1" applyAlignment="1">
      <alignment vertical="center"/>
    </xf>
    <xf numFmtId="0" fontId="12" fillId="49" borderId="0" xfId="0" applyNumberFormat="1" applyFont="1" applyFill="1" applyAlignment="1">
      <alignment vertical="center" wrapText="1"/>
    </xf>
    <xf numFmtId="0" fontId="12" fillId="12" borderId="0" xfId="0" applyNumberFormat="1" applyFont="1" applyFill="1" applyAlignment="1" applyProtection="1">
      <alignment vertical="center" wrapText="1"/>
    </xf>
    <xf numFmtId="0" fontId="12" fillId="12" borderId="0" xfId="0" applyNumberFormat="1" applyFont="1" applyFill="1" applyAlignment="1" applyProtection="1">
      <alignment vertical="center"/>
    </xf>
    <xf numFmtId="0" fontId="12" fillId="0" borderId="0" xfId="0" applyNumberFormat="1" applyFont="1" applyAlignment="1"/>
    <xf numFmtId="0" fontId="12" fillId="50" borderId="0" xfId="0" applyNumberFormat="1" applyFont="1" applyFill="1" applyAlignment="1">
      <alignment vertical="center"/>
    </xf>
    <xf numFmtId="0" fontId="85" fillId="0" borderId="0" xfId="0" applyNumberFormat="1" applyFont="1" applyBorder="1" applyAlignment="1">
      <alignment horizontal="left" vertical="center"/>
    </xf>
    <xf numFmtId="49" fontId="75" fillId="44" borderId="0" xfId="0" applyFont="1" applyFill="1" applyAlignment="1">
      <alignment horizontal="center" vertical="center"/>
    </xf>
    <xf numFmtId="0" fontId="12" fillId="45" borderId="0" xfId="0" applyNumberFormat="1" applyFont="1" applyFill="1" applyAlignment="1">
      <alignment horizontal="left" vertical="center"/>
    </xf>
    <xf numFmtId="49" fontId="12" fillId="0" borderId="0" xfId="0" applyFont="1">
      <alignment vertical="top"/>
    </xf>
    <xf numFmtId="49" fontId="12" fillId="0" borderId="0" xfId="0" applyFont="1" applyAlignment="1">
      <alignment vertical="center" wrapText="1"/>
    </xf>
    <xf numFmtId="0" fontId="12" fillId="45" borderId="0" xfId="0" applyNumberFormat="1" applyFont="1" applyFill="1" applyAlignment="1">
      <alignment horizontal="left" vertical="center" wrapText="1"/>
    </xf>
    <xf numFmtId="0" fontId="22" fillId="0" borderId="0" xfId="102" applyFont="1"/>
    <xf numFmtId="0" fontId="22" fillId="0" borderId="0" xfId="102" applyFont="1" applyFill="1"/>
    <xf numFmtId="0" fontId="23" fillId="0" borderId="8" xfId="102" applyFont="1" applyFill="1" applyBorder="1" applyAlignment="1">
      <alignment horizontal="left" vertical="center" indent="1"/>
    </xf>
    <xf numFmtId="0" fontId="22" fillId="0" borderId="8" xfId="102" applyFont="1" applyFill="1" applyBorder="1"/>
    <xf numFmtId="0" fontId="22" fillId="0" borderId="0" xfId="102" applyFont="1" applyFill="1" applyAlignment="1">
      <alignment vertical="center"/>
    </xf>
    <xf numFmtId="49" fontId="75" fillId="44" borderId="0" xfId="0" applyFont="1" applyFill="1" applyAlignment="1">
      <alignment horizontal="center" vertical="top"/>
    </xf>
    <xf numFmtId="49" fontId="12" fillId="45" borderId="0" xfId="0" applyFont="1" applyFill="1" applyAlignment="1">
      <alignment horizontal="right"/>
    </xf>
    <xf numFmtId="0" fontId="12" fillId="45" borderId="0" xfId="0" applyNumberFormat="1" applyFont="1" applyFill="1" applyAlignment="1">
      <alignment horizontal="right" vertical="center"/>
    </xf>
    <xf numFmtId="0" fontId="9" fillId="7" borderId="41" xfId="94" applyNumberFormat="1" applyFill="1" applyBorder="1" applyAlignment="1">
      <alignment horizontal="left" vertical="center" wrapText="1" indent="1"/>
    </xf>
    <xf numFmtId="22" fontId="9" fillId="0" borderId="0" xfId="42" applyNumberFormat="1" applyFont="1" applyAlignment="1" applyProtection="1">
      <alignment horizontal="left" vertical="center" wrapText="1"/>
    </xf>
    <xf numFmtId="49" fontId="0" fillId="0" borderId="0" xfId="0" applyNumberFormat="1">
      <alignment vertical="top"/>
    </xf>
    <xf numFmtId="0" fontId="0" fillId="0" borderId="0" xfId="0" applyNumberFormat="1">
      <alignment vertical="top"/>
    </xf>
    <xf numFmtId="0" fontId="22" fillId="0" borderId="0" xfId="102" applyFont="1" applyFill="1" applyAlignment="1">
      <alignment horizontal="left" vertical="center" indent="1"/>
    </xf>
    <xf numFmtId="0" fontId="86" fillId="0" borderId="6" xfId="102" applyFont="1" applyFill="1" applyBorder="1" applyAlignment="1">
      <alignment horizontal="center" vertical="center"/>
    </xf>
    <xf numFmtId="0" fontId="22" fillId="0" borderId="6" xfId="102" applyFont="1" applyFill="1" applyBorder="1" applyAlignment="1">
      <alignment vertical="center"/>
    </xf>
    <xf numFmtId="0" fontId="22" fillId="0" borderId="6" xfId="102" applyFont="1" applyFill="1" applyBorder="1" applyAlignment="1">
      <alignment vertical="center" wrapText="1"/>
    </xf>
    <xf numFmtId="0" fontId="22" fillId="0" borderId="6" xfId="102" quotePrefix="1" applyFont="1" applyFill="1" applyBorder="1" applyAlignment="1">
      <alignment vertical="center" wrapText="1"/>
    </xf>
    <xf numFmtId="0" fontId="12" fillId="0" borderId="0" xfId="92" applyFont="1" applyFill="1" applyAlignment="1" applyProtection="1">
      <alignment vertical="center"/>
    </xf>
    <xf numFmtId="0" fontId="12" fillId="0" borderId="0" xfId="92" applyFont="1" applyFill="1" applyAlignment="1">
      <alignment vertical="center"/>
    </xf>
    <xf numFmtId="0" fontId="9" fillId="0" borderId="0" xfId="92" applyFont="1" applyFill="1" applyAlignment="1">
      <alignment vertical="center"/>
    </xf>
    <xf numFmtId="0" fontId="9" fillId="0" borderId="6" xfId="92" applyFont="1" applyFill="1" applyBorder="1" applyAlignment="1" applyProtection="1">
      <alignment horizontal="left" vertical="center" wrapText="1" indent="1"/>
    </xf>
    <xf numFmtId="0" fontId="84" fillId="0" borderId="0" xfId="92" applyFont="1" applyFill="1" applyAlignment="1">
      <alignment vertical="center"/>
    </xf>
    <xf numFmtId="0" fontId="9" fillId="0" borderId="6" xfId="92" applyNumberFormat="1" applyFont="1" applyFill="1" applyBorder="1" applyAlignment="1" applyProtection="1">
      <alignment horizontal="left" vertical="center" wrapText="1" indent="1"/>
      <protection locked="0"/>
    </xf>
    <xf numFmtId="0" fontId="63" fillId="0" borderId="0" xfId="92" applyFont="1" applyFill="1" applyAlignment="1">
      <alignment vertical="center"/>
    </xf>
    <xf numFmtId="0" fontId="65" fillId="0" borderId="0" xfId="92" applyFont="1" applyFill="1" applyAlignment="1">
      <alignment horizontal="center" vertical="center"/>
    </xf>
    <xf numFmtId="0" fontId="63" fillId="0" borderId="0" xfId="92" applyFont="1" applyFill="1" applyAlignment="1">
      <alignment horizontal="center" vertical="center"/>
    </xf>
    <xf numFmtId="0" fontId="12" fillId="0" borderId="0" xfId="92" applyFont="1" applyFill="1" applyAlignment="1">
      <alignment horizontal="center" vertical="center"/>
    </xf>
    <xf numFmtId="0" fontId="12" fillId="0" borderId="0" xfId="92" applyFont="1" applyFill="1" applyAlignment="1">
      <alignment horizontal="left" vertical="center" wrapText="1"/>
    </xf>
    <xf numFmtId="0" fontId="12" fillId="0" borderId="0" xfId="92" applyFont="1" applyFill="1" applyAlignment="1">
      <alignment vertical="center" wrapText="1"/>
    </xf>
    <xf numFmtId="0" fontId="9" fillId="0" borderId="28" xfId="92" applyFont="1" applyFill="1" applyBorder="1" applyAlignment="1" applyProtection="1">
      <alignment horizontal="left" vertical="center" wrapText="1" indent="1"/>
    </xf>
    <xf numFmtId="0" fontId="82" fillId="0" borderId="0" xfId="92" applyFont="1" applyFill="1" applyAlignment="1">
      <alignment vertical="center" wrapText="1"/>
    </xf>
    <xf numFmtId="0" fontId="9" fillId="0" borderId="28" xfId="92" applyNumberFormat="1" applyFont="1" applyFill="1" applyBorder="1" applyAlignment="1" applyProtection="1">
      <alignment horizontal="left" vertical="center" wrapText="1" indent="1"/>
      <protection locked="0"/>
    </xf>
    <xf numFmtId="0" fontId="83" fillId="0" borderId="0" xfId="92" applyFont="1" applyFill="1" applyAlignment="1">
      <alignment vertical="center" wrapText="1"/>
    </xf>
    <xf numFmtId="49" fontId="9" fillId="0" borderId="28" xfId="92" applyNumberFormat="1" applyFont="1" applyFill="1" applyBorder="1" applyAlignment="1" applyProtection="1">
      <alignment horizontal="left" vertical="center" wrapText="1" indent="1"/>
    </xf>
    <xf numFmtId="49" fontId="9" fillId="0" borderId="28" xfId="92" applyNumberFormat="1" applyFont="1" applyFill="1" applyBorder="1" applyAlignment="1">
      <alignment horizontal="left" vertical="center" wrapText="1" indent="1"/>
    </xf>
    <xf numFmtId="49" fontId="9" fillId="0" borderId="28" xfId="92" applyNumberFormat="1" applyFont="1" applyFill="1" applyBorder="1" applyAlignment="1" applyProtection="1">
      <alignment horizontal="left" vertical="center" wrapText="1" indent="1"/>
      <protection locked="0"/>
    </xf>
    <xf numFmtId="0" fontId="9" fillId="0" borderId="28" xfId="92" applyFont="1" applyFill="1" applyBorder="1" applyAlignment="1" applyProtection="1">
      <alignment horizontal="left" vertical="center" wrapText="1" indent="1"/>
      <protection locked="0"/>
    </xf>
    <xf numFmtId="0" fontId="83" fillId="0" borderId="0" xfId="92" applyFont="1" applyFill="1" applyAlignment="1">
      <alignment vertical="center"/>
    </xf>
    <xf numFmtId="0" fontId="9" fillId="0" borderId="28" xfId="92" applyFont="1" applyFill="1" applyBorder="1" applyAlignment="1">
      <alignment horizontal="right" vertical="center" wrapText="1" indent="1"/>
    </xf>
    <xf numFmtId="49" fontId="60" fillId="0" borderId="28" xfId="93" applyNumberFormat="1" applyFont="1" applyFill="1" applyBorder="1" applyAlignment="1" applyProtection="1">
      <alignment horizontal="left" vertical="center" wrapText="1" indent="1"/>
      <protection locked="0"/>
    </xf>
    <xf numFmtId="49" fontId="60" fillId="0" borderId="28" xfId="93" applyNumberFormat="1" applyFont="1" applyFill="1" applyBorder="1" applyAlignment="1" applyProtection="1">
      <alignment horizontal="left" vertical="center" wrapText="1" indent="1"/>
    </xf>
    <xf numFmtId="0" fontId="82" fillId="0" borderId="0" xfId="92" applyFont="1" applyFill="1" applyAlignment="1">
      <alignment vertical="center"/>
    </xf>
    <xf numFmtId="0" fontId="9" fillId="0" borderId="0" xfId="92" applyFont="1" applyFill="1" applyAlignment="1">
      <alignment horizontal="left" vertical="center" wrapText="1"/>
    </xf>
    <xf numFmtId="0" fontId="9" fillId="0" borderId="0" xfId="92" applyFont="1" applyFill="1" applyAlignment="1">
      <alignment horizontal="center" vertical="center" wrapText="1"/>
    </xf>
    <xf numFmtId="0" fontId="64" fillId="0" borderId="0" xfId="92" applyFont="1" applyFill="1" applyAlignment="1">
      <alignment vertical="center"/>
    </xf>
    <xf numFmtId="49" fontId="9" fillId="0" borderId="28" xfId="45" applyNumberFormat="1" applyFont="1" applyFill="1" applyBorder="1" applyAlignment="1" applyProtection="1">
      <alignment horizontal="left" vertical="center" wrapText="1" indent="1"/>
      <protection locked="0"/>
    </xf>
    <xf numFmtId="49" fontId="9" fillId="0" borderId="28" xfId="94" applyFont="1" applyFill="1" applyBorder="1" applyAlignment="1" applyProtection="1">
      <alignment horizontal="left" vertical="center" wrapText="1" indent="1"/>
      <protection locked="0"/>
    </xf>
    <xf numFmtId="14" fontId="60" fillId="0" borderId="28" xfId="93" applyNumberFormat="1" applyFont="1" applyFill="1" applyBorder="1" applyAlignment="1" applyProtection="1">
      <alignment horizontal="left" vertical="center" wrapText="1" indent="1"/>
      <protection locked="0"/>
    </xf>
    <xf numFmtId="49" fontId="81" fillId="0" borderId="28" xfId="31" applyNumberFormat="1" applyFont="1" applyFill="1" applyBorder="1" applyAlignment="1" applyProtection="1">
      <alignment horizontal="left" vertical="center" wrapText="1" indent="1"/>
      <protection locked="0"/>
    </xf>
    <xf numFmtId="0" fontId="66" fillId="0" borderId="0" xfId="92" applyFont="1" applyFill="1" applyAlignment="1">
      <alignment vertical="center"/>
    </xf>
    <xf numFmtId="0" fontId="0" fillId="0" borderId="0" xfId="92" applyFont="1" applyFill="1" applyAlignment="1">
      <alignment vertical="center"/>
    </xf>
    <xf numFmtId="49" fontId="9" fillId="0" borderId="31" xfId="92" applyNumberFormat="1" applyFont="1" applyFill="1" applyBorder="1" applyAlignment="1">
      <alignment horizontal="right" vertical="center" wrapText="1" indent="1"/>
    </xf>
    <xf numFmtId="0" fontId="60" fillId="0" borderId="28" xfId="93" applyNumberFormat="1" applyFont="1" applyFill="1" applyBorder="1" applyAlignment="1" applyProtection="1">
      <alignment horizontal="left" vertical="center" wrapText="1" indent="1"/>
      <protection locked="0"/>
    </xf>
    <xf numFmtId="49" fontId="12" fillId="0" borderId="0" xfId="92" applyNumberFormat="1" applyFont="1" applyFill="1" applyBorder="1" applyAlignment="1">
      <alignment horizontal="center" vertical="center"/>
    </xf>
    <xf numFmtId="0" fontId="11" fillId="0" borderId="31" xfId="92" applyFont="1" applyFill="1" applyBorder="1" applyAlignment="1">
      <alignment horizontal="right" vertical="center" wrapText="1" indent="1"/>
    </xf>
    <xf numFmtId="0" fontId="72" fillId="0" borderId="28" xfId="93" applyFont="1" applyFill="1" applyBorder="1" applyAlignment="1">
      <alignment horizontal="left" vertical="center" wrapText="1" indent="1"/>
    </xf>
    <xf numFmtId="0" fontId="88" fillId="0" borderId="0" xfId="92" applyFont="1" applyFill="1" applyAlignment="1">
      <alignment vertical="center"/>
    </xf>
    <xf numFmtId="49" fontId="12" fillId="0" borderId="0" xfId="92" applyNumberFormat="1" applyFont="1" applyFill="1" applyAlignment="1">
      <alignment vertical="center"/>
    </xf>
    <xf numFmtId="0" fontId="63" fillId="0" borderId="28" xfId="92" applyNumberFormat="1" applyFont="1" applyFill="1" applyBorder="1" applyAlignment="1">
      <alignment horizontal="right" vertical="center" wrapText="1" indent="1"/>
    </xf>
    <xf numFmtId="0" fontId="62" fillId="0" borderId="28" xfId="93" applyNumberFormat="1" applyFont="1" applyFill="1" applyBorder="1" applyAlignment="1" applyProtection="1">
      <alignment horizontal="left" vertical="center" wrapText="1" indent="1"/>
    </xf>
    <xf numFmtId="49" fontId="78" fillId="0" borderId="0" xfId="0" applyFont="1" applyFill="1" applyAlignment="1">
      <alignment horizontal="center" vertical="center" wrapText="1"/>
    </xf>
    <xf numFmtId="49" fontId="12" fillId="0" borderId="28" xfId="92" applyNumberFormat="1" applyFont="1" applyFill="1" applyBorder="1" applyAlignment="1">
      <alignment horizontal="right" vertical="center" wrapText="1" indent="1"/>
    </xf>
    <xf numFmtId="49" fontId="67" fillId="0" borderId="28" xfId="93" applyNumberFormat="1" applyFont="1" applyFill="1" applyBorder="1" applyAlignment="1" applyProtection="1">
      <alignment horizontal="left" vertical="center" wrapText="1" indent="1"/>
    </xf>
    <xf numFmtId="0" fontId="67" fillId="0" borderId="28" xfId="93" applyNumberFormat="1" applyFont="1" applyFill="1" applyBorder="1" applyAlignment="1" applyProtection="1">
      <alignment horizontal="left" vertical="center" wrapText="1" indent="1"/>
    </xf>
    <xf numFmtId="0" fontId="12" fillId="0" borderId="28" xfId="92" applyNumberFormat="1" applyFont="1" applyFill="1" applyBorder="1" applyAlignment="1">
      <alignment horizontal="right" vertical="center" wrapText="1" indent="1"/>
    </xf>
    <xf numFmtId="0" fontId="67" fillId="0" borderId="28" xfId="93" applyNumberFormat="1" applyFont="1" applyFill="1" applyBorder="1" applyAlignment="1" applyProtection="1">
      <alignment horizontal="left" vertical="center" wrapText="1" indent="1"/>
      <protection locked="0"/>
    </xf>
    <xf numFmtId="49" fontId="60" fillId="0" borderId="28" xfId="93" applyNumberFormat="1" applyFont="1" applyFill="1" applyBorder="1" applyAlignment="1">
      <alignment horizontal="left" vertical="center" wrapText="1" indent="1"/>
    </xf>
    <xf numFmtId="0" fontId="9" fillId="0" borderId="28" xfId="45" applyNumberFormat="1" applyFill="1" applyBorder="1" applyAlignment="1" applyProtection="1">
      <alignment horizontal="left" vertical="center" wrapText="1" indent="1"/>
      <protection locked="0"/>
    </xf>
    <xf numFmtId="14" fontId="67" fillId="0" borderId="28" xfId="93" applyNumberFormat="1" applyFont="1" applyFill="1" applyBorder="1" applyAlignment="1" applyProtection="1">
      <alignment horizontal="left" vertical="center" wrapText="1" indent="1"/>
      <protection locked="0"/>
    </xf>
    <xf numFmtId="49" fontId="67" fillId="0" borderId="28" xfId="93" applyNumberFormat="1" applyFont="1" applyFill="1" applyBorder="1" applyAlignment="1" applyProtection="1">
      <alignment horizontal="left" vertical="center" wrapText="1" indent="1"/>
      <protection locked="0"/>
    </xf>
    <xf numFmtId="0" fontId="12" fillId="0" borderId="28" xfId="92" applyFont="1" applyFill="1" applyBorder="1" applyAlignment="1">
      <alignment horizontal="right" vertical="center" wrapText="1" indent="1"/>
    </xf>
    <xf numFmtId="0" fontId="9" fillId="0" borderId="28" xfId="45" applyNumberFormat="1" applyFill="1" applyBorder="1" applyAlignment="1" applyProtection="1">
      <alignment horizontal="left" vertical="center" indent="1"/>
      <protection locked="0"/>
    </xf>
    <xf numFmtId="49" fontId="9" fillId="0" borderId="28" xfId="92" applyNumberFormat="1" applyFont="1" applyFill="1" applyBorder="1" applyAlignment="1">
      <alignment horizontal="right" vertical="center" wrapText="1" indent="1"/>
    </xf>
    <xf numFmtId="0" fontId="60" fillId="0" borderId="28" xfId="93" applyNumberFormat="1" applyFont="1" applyFill="1" applyBorder="1" applyAlignment="1" applyProtection="1">
      <alignment horizontal="left" vertical="center" wrapText="1" indent="1"/>
    </xf>
    <xf numFmtId="0" fontId="9" fillId="0" borderId="28" xfId="92" applyFont="1" applyFill="1" applyBorder="1" applyAlignment="1" applyProtection="1">
      <alignment horizontal="left" vertical="center" indent="1"/>
    </xf>
    <xf numFmtId="49" fontId="26" fillId="0" borderId="0" xfId="94" applyFont="1" applyFill="1" applyAlignment="1">
      <alignment vertical="center" wrapText="1"/>
    </xf>
    <xf numFmtId="49" fontId="9" fillId="0" borderId="0" xfId="94" applyFill="1" applyAlignment="1">
      <alignment vertical="center" wrapText="1"/>
    </xf>
    <xf numFmtId="49" fontId="9" fillId="0" borderId="0" xfId="94" applyFill="1">
      <alignment vertical="top"/>
    </xf>
    <xf numFmtId="49" fontId="22" fillId="0" borderId="0" xfId="94" applyFont="1" applyFill="1" applyBorder="1" applyAlignment="1">
      <alignment horizontal="right" vertical="center" wrapText="1"/>
    </xf>
    <xf numFmtId="0" fontId="22" fillId="0" borderId="0" xfId="94" applyNumberFormat="1" applyFont="1" applyFill="1" applyBorder="1" applyAlignment="1">
      <alignment horizontal="left" vertical="center"/>
    </xf>
    <xf numFmtId="49" fontId="11" fillId="0" borderId="0" xfId="94" applyFont="1" applyFill="1" applyBorder="1" applyAlignment="1">
      <alignment vertical="center" wrapText="1"/>
    </xf>
    <xf numFmtId="49" fontId="9" fillId="0" borderId="0" xfId="94" applyFill="1" applyBorder="1" applyAlignment="1">
      <alignment horizontal="left" vertical="center" wrapText="1"/>
    </xf>
    <xf numFmtId="49" fontId="0" fillId="0" borderId="0" xfId="94" applyFont="1" applyFill="1" applyAlignment="1">
      <alignment vertical="center" wrapText="1"/>
    </xf>
    <xf numFmtId="0" fontId="9" fillId="0" borderId="37" xfId="94" applyNumberFormat="1" applyFill="1" applyBorder="1" applyAlignment="1">
      <alignment horizontal="center" vertical="center" wrapText="1"/>
    </xf>
    <xf numFmtId="0" fontId="9" fillId="0" borderId="38" xfId="94" applyNumberFormat="1" applyFill="1" applyBorder="1" applyAlignment="1">
      <alignment horizontal="center" vertical="center" wrapText="1"/>
    </xf>
    <xf numFmtId="0" fontId="9" fillId="0" borderId="61" xfId="94" applyNumberFormat="1" applyFill="1" applyBorder="1" applyAlignment="1">
      <alignment horizontal="center" vertical="center" wrapText="1"/>
    </xf>
    <xf numFmtId="0" fontId="9" fillId="0" borderId="39" xfId="94" applyNumberFormat="1" applyFill="1" applyBorder="1" applyAlignment="1">
      <alignment horizontal="center" vertical="center" wrapText="1"/>
    </xf>
    <xf numFmtId="49" fontId="9" fillId="0" borderId="0" xfId="94" applyNumberFormat="1" applyFill="1" applyAlignment="1">
      <alignment vertical="center"/>
    </xf>
    <xf numFmtId="49" fontId="89" fillId="0" borderId="0" xfId="94" applyFont="1" applyFill="1" applyBorder="1" applyAlignment="1">
      <alignment vertical="center" wrapText="1"/>
    </xf>
    <xf numFmtId="0" fontId="0" fillId="0" borderId="48" xfId="0" applyNumberFormat="1" applyFont="1" applyFill="1" applyBorder="1" applyAlignment="1">
      <alignment horizontal="left" vertical="center"/>
    </xf>
    <xf numFmtId="49" fontId="0" fillId="0" borderId="5" xfId="0" applyFont="1" applyFill="1" applyBorder="1" applyAlignment="1">
      <alignment horizontal="left" vertical="center" wrapText="1"/>
    </xf>
    <xf numFmtId="0" fontId="9" fillId="0" borderId="0" xfId="94" applyNumberFormat="1" applyFill="1" applyAlignment="1">
      <alignment vertical="center"/>
    </xf>
    <xf numFmtId="49" fontId="25" fillId="0" borderId="0" xfId="94" applyFont="1" applyFill="1" applyBorder="1" applyAlignment="1">
      <alignment horizontal="center" vertical="top" wrapText="1"/>
    </xf>
    <xf numFmtId="49" fontId="69" fillId="0" borderId="0" xfId="94" applyFont="1" applyFill="1" applyBorder="1" applyAlignment="1">
      <alignment horizontal="center" vertical="top" wrapText="1"/>
    </xf>
    <xf numFmtId="49" fontId="9" fillId="0" borderId="40" xfId="94" applyFill="1" applyBorder="1" applyAlignment="1">
      <alignment horizontal="center" vertical="center" wrapText="1"/>
    </xf>
    <xf numFmtId="49" fontId="9" fillId="0" borderId="41" xfId="94" applyFill="1" applyBorder="1" applyAlignment="1" applyProtection="1">
      <alignment horizontal="left" vertical="center" wrapText="1" indent="1"/>
      <protection locked="0"/>
    </xf>
    <xf numFmtId="49" fontId="9" fillId="0" borderId="41" xfId="94" applyFill="1" applyBorder="1" applyAlignment="1">
      <alignment horizontal="left" vertical="center" wrapText="1" indent="1"/>
    </xf>
    <xf numFmtId="0" fontId="9" fillId="0" borderId="41" xfId="94" applyNumberFormat="1" applyFill="1" applyBorder="1" applyAlignment="1">
      <alignment horizontal="left" vertical="center" wrapText="1" indent="1"/>
    </xf>
    <xf numFmtId="49" fontId="9" fillId="0" borderId="42" xfId="94" applyFill="1" applyBorder="1" applyAlignment="1" applyProtection="1">
      <alignment horizontal="left" vertical="center" wrapText="1" indent="1"/>
      <protection locked="0"/>
    </xf>
    <xf numFmtId="49" fontId="0" fillId="0" borderId="0" xfId="0" applyFill="1">
      <alignment vertical="top"/>
    </xf>
    <xf numFmtId="0" fontId="9" fillId="0" borderId="0" xfId="94" applyNumberFormat="1" applyFill="1" applyAlignment="1">
      <alignment vertical="center" wrapText="1"/>
    </xf>
    <xf numFmtId="49" fontId="9" fillId="0" borderId="0" xfId="94" applyFill="1" applyBorder="1" applyAlignment="1">
      <alignment horizontal="right" vertical="center" wrapText="1"/>
    </xf>
    <xf numFmtId="0" fontId="0" fillId="0" borderId="0" xfId="94" applyNumberFormat="1" applyFont="1" applyFill="1" applyAlignment="1">
      <alignment horizontal="left" vertical="center"/>
    </xf>
    <xf numFmtId="0" fontId="0" fillId="0" borderId="0" xfId="94" applyNumberFormat="1" applyFont="1" applyFill="1" applyBorder="1" applyAlignment="1">
      <alignment horizontal="left" vertical="center"/>
    </xf>
    <xf numFmtId="49" fontId="9" fillId="0" borderId="0" xfId="94" applyFill="1" applyBorder="1" applyAlignment="1">
      <alignment vertical="center" wrapText="1"/>
    </xf>
    <xf numFmtId="0" fontId="9" fillId="0" borderId="0" xfId="94" applyNumberFormat="1" applyFill="1" applyBorder="1" applyAlignment="1">
      <alignment horizontal="left" vertical="center"/>
    </xf>
    <xf numFmtId="49" fontId="11" fillId="0" borderId="0" xfId="94" applyFont="1" applyFill="1" applyBorder="1" applyAlignment="1">
      <alignment horizontal="center" vertical="center" wrapText="1" shrinkToFit="1"/>
    </xf>
    <xf numFmtId="0" fontId="60" fillId="0" borderId="28" xfId="93" applyFont="1" applyFill="1" applyBorder="1" applyAlignment="1">
      <alignment horizontal="center" vertical="center" wrapText="1"/>
    </xf>
    <xf numFmtId="0" fontId="60" fillId="0" borderId="31" xfId="93" applyFont="1" applyFill="1" applyBorder="1" applyAlignment="1">
      <alignment horizontal="center" vertical="center" wrapText="1"/>
    </xf>
    <xf numFmtId="0" fontId="60" fillId="0" borderId="0" xfId="93" applyFont="1" applyFill="1"/>
    <xf numFmtId="0" fontId="60" fillId="0" borderId="44" xfId="93" applyFont="1" applyFill="1" applyBorder="1" applyAlignment="1">
      <alignment horizontal="center" vertical="center" wrapText="1"/>
    </xf>
    <xf numFmtId="49" fontId="60" fillId="0" borderId="0" xfId="93" applyNumberFormat="1" applyFont="1" applyFill="1" applyAlignment="1"/>
    <xf numFmtId="0" fontId="0" fillId="0" borderId="5" xfId="0" applyNumberFormat="1" applyFont="1" applyFill="1" applyBorder="1" applyAlignment="1">
      <alignment horizontal="left" vertical="center"/>
    </xf>
    <xf numFmtId="0" fontId="60" fillId="0" borderId="0" xfId="93" applyNumberFormat="1" applyFont="1" applyFill="1" applyAlignment="1"/>
    <xf numFmtId="0" fontId="60" fillId="0" borderId="6" xfId="93" applyFont="1" applyFill="1" applyBorder="1" applyAlignment="1">
      <alignment horizontal="center" vertical="center"/>
    </xf>
    <xf numFmtId="49" fontId="9" fillId="0" borderId="31" xfId="93" applyNumberFormat="1" applyFont="1" applyFill="1" applyBorder="1" applyAlignment="1">
      <alignment vertical="center" wrapText="1"/>
    </xf>
    <xf numFmtId="49" fontId="9" fillId="0" borderId="28" xfId="45" applyNumberFormat="1" applyFill="1" applyBorder="1" applyAlignment="1">
      <alignment horizontal="center" vertical="center"/>
    </xf>
    <xf numFmtId="3" fontId="9" fillId="0" borderId="28" xfId="93" applyNumberFormat="1" applyFont="1" applyFill="1" applyBorder="1" applyAlignment="1" applyProtection="1">
      <alignment horizontal="right" vertical="center"/>
      <protection locked="0"/>
    </xf>
    <xf numFmtId="49" fontId="9" fillId="0" borderId="6" xfId="93" applyNumberFormat="1" applyFont="1" applyFill="1" applyBorder="1" applyAlignment="1" applyProtection="1">
      <alignment horizontal="left" vertical="center" wrapText="1"/>
      <protection locked="0"/>
    </xf>
    <xf numFmtId="4" fontId="9" fillId="0" borderId="28" xfId="93" applyNumberFormat="1" applyFont="1" applyFill="1" applyBorder="1" applyAlignment="1" applyProtection="1">
      <alignment horizontal="right" vertical="center"/>
    </xf>
    <xf numFmtId="49" fontId="60" fillId="0" borderId="0" xfId="93" applyNumberFormat="1" applyFont="1" applyFill="1"/>
    <xf numFmtId="0" fontId="60" fillId="0" borderId="0" xfId="93" applyFont="1" applyFill="1" applyBorder="1"/>
    <xf numFmtId="0" fontId="11" fillId="0" borderId="0" xfId="93" applyFont="1" applyFill="1" applyBorder="1" applyAlignment="1">
      <alignment horizontal="center" vertical="center" wrapText="1"/>
    </xf>
    <xf numFmtId="0" fontId="0" fillId="0" borderId="10" xfId="93" applyFont="1" applyFill="1" applyBorder="1" applyAlignment="1">
      <alignment horizontal="left" vertical="center" wrapText="1" indent="1"/>
    </xf>
    <xf numFmtId="0" fontId="9" fillId="0" borderId="49" xfId="93" applyFont="1" applyFill="1" applyBorder="1" applyAlignment="1">
      <alignment horizontal="center" vertical="center" wrapText="1"/>
    </xf>
    <xf numFmtId="0" fontId="9" fillId="0" borderId="6" xfId="93" applyFont="1" applyFill="1" applyBorder="1" applyAlignment="1">
      <alignment horizontal="center" vertical="center" wrapText="1"/>
    </xf>
    <xf numFmtId="0" fontId="9" fillId="0" borderId="0" xfId="93" applyFont="1" applyFill="1" applyAlignment="1"/>
    <xf numFmtId="0" fontId="9" fillId="0" borderId="0" xfId="93" applyFont="1" applyFill="1"/>
    <xf numFmtId="49" fontId="9" fillId="0" borderId="0" xfId="93" applyNumberFormat="1" applyFont="1" applyFill="1"/>
    <xf numFmtId="0" fontId="9" fillId="0" borderId="6" xfId="93" applyFont="1" applyFill="1" applyBorder="1" applyAlignment="1">
      <alignment horizontal="center" vertical="center"/>
    </xf>
    <xf numFmtId="0" fontId="9" fillId="0" borderId="6" xfId="93" applyFont="1" applyFill="1" applyBorder="1" applyAlignment="1">
      <alignment horizontal="left" vertical="center" wrapText="1"/>
    </xf>
    <xf numFmtId="0" fontId="9" fillId="0" borderId="6" xfId="93" applyFont="1" applyFill="1" applyBorder="1" applyAlignment="1">
      <alignment horizontal="left" vertical="center" wrapText="1" indent="1"/>
    </xf>
    <xf numFmtId="49" fontId="9" fillId="0" borderId="6" xfId="93" applyNumberFormat="1" applyFont="1" applyFill="1" applyBorder="1" applyAlignment="1">
      <alignment horizontal="left" vertical="center" wrapText="1" indent="1"/>
    </xf>
    <xf numFmtId="0" fontId="60" fillId="0" borderId="0" xfId="96" applyFont="1" applyFill="1" applyAlignment="1">
      <alignment vertical="center"/>
    </xf>
    <xf numFmtId="0" fontId="60" fillId="0" borderId="0" xfId="96" applyFont="1" applyFill="1" applyAlignment="1">
      <alignment vertical="center" wrapText="1"/>
    </xf>
    <xf numFmtId="0" fontId="60" fillId="0" borderId="0" xfId="92" applyFont="1" applyFill="1"/>
    <xf numFmtId="0" fontId="60" fillId="0" borderId="0" xfId="96" applyNumberFormat="1" applyFont="1" applyFill="1" applyAlignment="1">
      <alignment horizontal="left" vertical="center"/>
    </xf>
    <xf numFmtId="0" fontId="72" fillId="0" borderId="43" xfId="96" applyFont="1" applyFill="1" applyBorder="1" applyAlignment="1">
      <alignment vertical="center"/>
    </xf>
    <xf numFmtId="0" fontId="72" fillId="0" borderId="28" xfId="96" applyFont="1" applyFill="1" applyBorder="1" applyAlignment="1">
      <alignment vertical="center" wrapText="1"/>
    </xf>
    <xf numFmtId="0" fontId="60" fillId="0" borderId="32" xfId="96" applyFont="1" applyFill="1" applyBorder="1" applyAlignment="1">
      <alignment horizontal="center" vertical="center" wrapText="1"/>
    </xf>
    <xf numFmtId="0" fontId="60" fillId="0" borderId="43" xfId="96" applyFont="1" applyFill="1" applyBorder="1" applyAlignment="1">
      <alignment horizontal="center" vertical="center" wrapText="1"/>
    </xf>
    <xf numFmtId="0" fontId="60" fillId="0" borderId="28" xfId="96" applyFont="1" applyFill="1" applyBorder="1" applyAlignment="1">
      <alignment horizontal="center" vertical="center" wrapText="1"/>
    </xf>
    <xf numFmtId="0" fontId="60" fillId="0" borderId="29" xfId="96" applyFont="1" applyFill="1" applyBorder="1" applyAlignment="1">
      <alignment horizontal="center" vertical="center" wrapText="1"/>
    </xf>
    <xf numFmtId="49" fontId="60" fillId="0" borderId="0" xfId="96" applyNumberFormat="1" applyFont="1" applyFill="1" applyAlignment="1">
      <alignment vertical="center"/>
    </xf>
    <xf numFmtId="0" fontId="0" fillId="0" borderId="48" xfId="0" applyNumberFormat="1" applyFont="1" applyFill="1" applyBorder="1" applyAlignment="1">
      <alignment horizontal="left" vertical="center" indent="1"/>
    </xf>
    <xf numFmtId="0" fontId="0" fillId="0" borderId="5" xfId="0" applyNumberFormat="1" applyFont="1" applyFill="1" applyBorder="1" applyAlignment="1">
      <alignment horizontal="left" vertical="center" indent="1"/>
    </xf>
    <xf numFmtId="49" fontId="60" fillId="0" borderId="6" xfId="96" applyNumberFormat="1" applyFont="1" applyFill="1" applyBorder="1" applyAlignment="1">
      <alignment horizontal="center" vertical="center"/>
    </xf>
    <xf numFmtId="0" fontId="60" fillId="0" borderId="31" xfId="96" applyFont="1" applyFill="1" applyBorder="1" applyAlignment="1">
      <alignment vertical="center"/>
    </xf>
    <xf numFmtId="0" fontId="60" fillId="0" borderId="28" xfId="96" applyFont="1" applyFill="1" applyBorder="1" applyAlignment="1">
      <alignment horizontal="right" vertical="center" indent="1"/>
    </xf>
    <xf numFmtId="0" fontId="60" fillId="0" borderId="29" xfId="96" applyFont="1" applyFill="1" applyBorder="1" applyAlignment="1">
      <alignment horizontal="left" vertical="center" indent="1"/>
    </xf>
    <xf numFmtId="0" fontId="60" fillId="0" borderId="30" xfId="96" applyFont="1" applyFill="1" applyBorder="1" applyAlignment="1">
      <alignment horizontal="left" vertical="center" indent="1"/>
    </xf>
    <xf numFmtId="0" fontId="60" fillId="0" borderId="31" xfId="96" applyFont="1" applyFill="1" applyBorder="1" applyAlignment="1">
      <alignment horizontal="left" vertical="center" indent="1"/>
    </xf>
    <xf numFmtId="49" fontId="60" fillId="0" borderId="28" xfId="96" applyNumberFormat="1" applyFont="1" applyFill="1" applyBorder="1" applyAlignment="1" applyProtection="1">
      <alignment horizontal="left" vertical="center" wrapText="1"/>
      <protection locked="0"/>
    </xf>
    <xf numFmtId="171" fontId="60" fillId="0" borderId="28" xfId="96" applyNumberFormat="1" applyFont="1" applyFill="1" applyBorder="1" applyAlignment="1" applyProtection="1">
      <alignment horizontal="right" vertical="center"/>
      <protection locked="0"/>
    </xf>
    <xf numFmtId="0" fontId="9" fillId="0" borderId="60" xfId="92" applyFont="1" applyFill="1" applyBorder="1" applyAlignment="1">
      <alignment vertical="center" wrapText="1"/>
    </xf>
    <xf numFmtId="0" fontId="9" fillId="0" borderId="28" xfId="92" applyFont="1" applyFill="1" applyBorder="1" applyAlignment="1">
      <alignment horizontal="center" vertical="center" wrapText="1"/>
    </xf>
    <xf numFmtId="171" fontId="60" fillId="0" borderId="28" xfId="96" applyNumberFormat="1" applyFont="1" applyFill="1" applyBorder="1" applyAlignment="1">
      <alignment horizontal="right" vertical="center"/>
    </xf>
    <xf numFmtId="0" fontId="9" fillId="0" borderId="60" xfId="92" applyFont="1" applyFill="1" applyBorder="1" applyAlignment="1">
      <alignment horizontal="left" vertical="center" wrapText="1" indent="1"/>
    </xf>
    <xf numFmtId="0" fontId="9" fillId="0" borderId="31" xfId="96" applyFont="1" applyFill="1" applyBorder="1" applyAlignment="1">
      <alignment horizontal="left" vertical="center" wrapText="1" indent="1"/>
    </xf>
    <xf numFmtId="0" fontId="9" fillId="0" borderId="28" xfId="96" applyFont="1" applyFill="1" applyBorder="1" applyAlignment="1">
      <alignment horizontal="center" vertical="center" wrapText="1"/>
    </xf>
    <xf numFmtId="171" fontId="9" fillId="0" borderId="28" xfId="96" applyNumberFormat="1" applyFont="1" applyFill="1" applyBorder="1" applyAlignment="1">
      <alignment horizontal="right" vertical="center"/>
    </xf>
    <xf numFmtId="0" fontId="9" fillId="0" borderId="30" xfId="92" applyFont="1" applyFill="1" applyBorder="1" applyAlignment="1">
      <alignment vertical="center" wrapText="1"/>
    </xf>
    <xf numFmtId="0" fontId="9" fillId="0" borderId="0" xfId="92" applyFont="1" applyFill="1" applyAlignment="1">
      <alignment horizontal="right" vertical="center" wrapText="1" indent="1"/>
    </xf>
    <xf numFmtId="0" fontId="72" fillId="0" borderId="44" xfId="96" applyFont="1" applyFill="1" applyBorder="1" applyAlignment="1">
      <alignment vertical="center"/>
    </xf>
    <xf numFmtId="0" fontId="72" fillId="0" borderId="44" xfId="96" applyFont="1" applyFill="1" applyBorder="1" applyAlignment="1">
      <alignment vertical="center" wrapText="1"/>
    </xf>
    <xf numFmtId="0" fontId="9" fillId="0" borderId="0" xfId="97" applyFont="1" applyFill="1"/>
    <xf numFmtId="0" fontId="9" fillId="0" borderId="0" xfId="97" applyFont="1" applyFill="1" applyAlignment="1">
      <alignment horizontal="center"/>
    </xf>
    <xf numFmtId="0" fontId="9" fillId="0" borderId="0" xfId="97" applyNumberFormat="1" applyFont="1" applyFill="1" applyAlignment="1">
      <alignment horizontal="left" vertical="center"/>
    </xf>
    <xf numFmtId="0" fontId="9" fillId="0" borderId="0" xfId="97" applyFont="1" applyFill="1" applyBorder="1"/>
    <xf numFmtId="0" fontId="11" fillId="0" borderId="0" xfId="97" applyFont="1" applyFill="1" applyBorder="1" applyAlignment="1">
      <alignment horizontal="center"/>
    </xf>
    <xf numFmtId="0" fontId="60" fillId="0" borderId="6" xfId="96" applyFont="1" applyFill="1" applyBorder="1" applyAlignment="1">
      <alignment horizontal="center" vertical="center" wrapText="1"/>
    </xf>
    <xf numFmtId="171" fontId="0" fillId="0" borderId="5" xfId="0" applyNumberFormat="1" applyFont="1" applyFill="1" applyBorder="1" applyAlignment="1">
      <alignment horizontal="right" vertical="center"/>
    </xf>
    <xf numFmtId="0" fontId="9" fillId="0" borderId="0" xfId="97" applyFont="1" applyFill="1" applyAlignment="1">
      <alignment horizontal="left"/>
    </xf>
    <xf numFmtId="0" fontId="9" fillId="0" borderId="49" xfId="97" applyFont="1" applyFill="1" applyBorder="1" applyAlignment="1">
      <alignment horizontal="center" vertical="center" wrapText="1"/>
    </xf>
    <xf numFmtId="49" fontId="13" fillId="0" borderId="49" xfId="0" applyFont="1" applyFill="1" applyBorder="1" applyAlignment="1">
      <alignment horizontal="center" vertical="center" wrapText="1"/>
    </xf>
    <xf numFmtId="3" fontId="13" fillId="0" borderId="49" xfId="0" applyNumberFormat="1" applyFont="1" applyFill="1" applyBorder="1" applyAlignment="1">
      <alignment horizontal="center" vertical="center" wrapText="1"/>
    </xf>
    <xf numFmtId="0" fontId="60" fillId="0" borderId="49" xfId="96" applyFont="1" applyFill="1" applyBorder="1" applyAlignment="1">
      <alignment horizontal="center" vertical="center" wrapText="1"/>
    </xf>
    <xf numFmtId="0" fontId="9" fillId="0" borderId="0" xfId="97" applyFont="1" applyFill="1" applyAlignment="1"/>
    <xf numFmtId="0" fontId="13" fillId="0" borderId="6" xfId="0" applyNumberFormat="1" applyFont="1" applyFill="1" applyBorder="1" applyAlignment="1" applyProtection="1">
      <alignment horizontal="left" vertical="center" wrapText="1"/>
      <protection locked="0"/>
    </xf>
    <xf numFmtId="4" fontId="13" fillId="0" borderId="6" xfId="0" applyNumberFormat="1" applyFont="1" applyFill="1" applyBorder="1" applyAlignment="1" applyProtection="1">
      <alignment horizontal="right" vertical="center" wrapText="1"/>
      <protection locked="0"/>
    </xf>
    <xf numFmtId="0" fontId="13" fillId="0" borderId="6" xfId="0" applyNumberFormat="1" applyFont="1" applyFill="1" applyBorder="1" applyAlignment="1" applyProtection="1">
      <alignment horizontal="left" vertical="center" wrapText="1" indent="1"/>
      <protection locked="0"/>
    </xf>
    <xf numFmtId="171" fontId="13" fillId="0" borderId="28" xfId="0" applyNumberFormat="1" applyFont="1" applyFill="1" applyBorder="1" applyAlignment="1">
      <alignment vertical="center" wrapText="1"/>
    </xf>
    <xf numFmtId="171" fontId="13" fillId="0" borderId="6" xfId="0" applyNumberFormat="1" applyFont="1" applyFill="1" applyBorder="1" applyAlignment="1" applyProtection="1">
      <alignment horizontal="right" vertical="center" wrapText="1"/>
      <protection locked="0"/>
    </xf>
    <xf numFmtId="171" fontId="13" fillId="0" borderId="28" xfId="0" applyNumberFormat="1" applyFont="1" applyFill="1" applyBorder="1" applyAlignment="1" applyProtection="1">
      <alignment vertical="center" wrapText="1"/>
      <protection locked="0"/>
    </xf>
    <xf numFmtId="49" fontId="13" fillId="0" borderId="6" xfId="0" applyNumberFormat="1" applyFont="1" applyFill="1" applyBorder="1" applyAlignment="1" applyProtection="1">
      <alignment horizontal="left" vertical="center" wrapText="1"/>
      <protection locked="0"/>
    </xf>
    <xf numFmtId="0" fontId="9" fillId="0" borderId="0" xfId="97" applyFont="1" applyFill="1" applyAlignment="1">
      <alignment horizontal="center" vertical="center"/>
    </xf>
    <xf numFmtId="0" fontId="9" fillId="0" borderId="0" xfId="97" applyFont="1" applyFill="1" applyAlignment="1">
      <alignment vertical="center" wrapText="1"/>
    </xf>
    <xf numFmtId="4" fontId="9" fillId="0" borderId="0" xfId="97" applyNumberFormat="1" applyFont="1" applyFill="1" applyAlignment="1">
      <alignment horizontal="center" vertical="center"/>
    </xf>
    <xf numFmtId="0" fontId="73" fillId="0" borderId="0" xfId="97" applyFont="1" applyFill="1"/>
    <xf numFmtId="0" fontId="74" fillId="0" borderId="0" xfId="97" applyFont="1" applyFill="1"/>
    <xf numFmtId="0" fontId="0" fillId="0" borderId="4" xfId="0" applyNumberFormat="1" applyFont="1" applyFill="1" applyBorder="1" applyAlignment="1">
      <alignment horizontal="left" vertical="center"/>
    </xf>
    <xf numFmtId="49" fontId="0" fillId="0" borderId="10" xfId="0" applyFont="1" applyFill="1" applyBorder="1" applyAlignment="1">
      <alignment horizontal="left" vertical="center" wrapText="1"/>
    </xf>
    <xf numFmtId="0" fontId="60" fillId="0" borderId="0" xfId="96" applyFont="1" applyFill="1" applyAlignment="1">
      <alignment horizontal="left" vertical="center"/>
    </xf>
    <xf numFmtId="0" fontId="11" fillId="0" borderId="0" xfId="97" applyFont="1" applyFill="1"/>
    <xf numFmtId="49" fontId="9" fillId="0" borderId="28" xfId="0" applyFont="1" applyFill="1" applyBorder="1" applyAlignment="1">
      <alignment horizontal="center" vertical="center" wrapText="1"/>
    </xf>
    <xf numFmtId="49" fontId="9" fillId="0" borderId="28" xfId="0" applyFont="1" applyFill="1" applyBorder="1" applyAlignment="1">
      <alignment horizontal="left" vertical="center" wrapText="1"/>
    </xf>
    <xf numFmtId="4" fontId="9" fillId="0" borderId="28" xfId="0" applyNumberFormat="1" applyFont="1" applyFill="1" applyBorder="1" applyAlignment="1">
      <alignment horizontal="right" vertical="center" wrapText="1"/>
    </xf>
    <xf numFmtId="49" fontId="9" fillId="0" borderId="44" xfId="0" applyFont="1" applyFill="1" applyBorder="1" applyAlignment="1">
      <alignment horizontal="center" vertical="center" wrapText="1"/>
    </xf>
    <xf numFmtId="49" fontId="9" fillId="0" borderId="44" xfId="0" applyFont="1" applyFill="1" applyBorder="1" applyAlignment="1">
      <alignment horizontal="left" vertical="center" wrapText="1" indent="1"/>
    </xf>
    <xf numFmtId="4" fontId="9" fillId="0" borderId="44" xfId="0" applyNumberFormat="1" applyFont="1" applyFill="1" applyBorder="1" applyAlignment="1" applyProtection="1">
      <alignment horizontal="right" vertical="center" wrapText="1"/>
      <protection locked="0"/>
    </xf>
    <xf numFmtId="171" fontId="9" fillId="0" borderId="28" xfId="0" applyNumberFormat="1" applyFont="1" applyFill="1" applyBorder="1" applyAlignment="1" applyProtection="1">
      <alignment horizontal="right" vertical="center" wrapText="1"/>
    </xf>
    <xf numFmtId="0" fontId="72" fillId="0" borderId="0" xfId="96" applyFont="1" applyFill="1" applyAlignment="1">
      <alignment horizontal="left" vertical="center"/>
    </xf>
    <xf numFmtId="1" fontId="11" fillId="0" borderId="28" xfId="0" applyNumberFormat="1" applyFont="1" applyFill="1" applyBorder="1" applyAlignment="1">
      <alignment horizontal="center" vertical="center" wrapText="1"/>
    </xf>
    <xf numFmtId="49" fontId="11" fillId="0" borderId="28" xfId="0" applyFont="1" applyFill="1" applyBorder="1" applyAlignment="1">
      <alignment horizontal="left" vertical="center" wrapText="1"/>
    </xf>
    <xf numFmtId="49" fontId="11" fillId="0" borderId="28" xfId="0" applyFont="1" applyFill="1" applyBorder="1" applyAlignment="1">
      <alignment horizontal="center" vertical="center" wrapText="1"/>
    </xf>
    <xf numFmtId="4" fontId="11" fillId="0" borderId="28" xfId="0" applyNumberFormat="1" applyFont="1" applyFill="1" applyBorder="1" applyAlignment="1">
      <alignment horizontal="right" vertical="center" wrapText="1"/>
    </xf>
    <xf numFmtId="1" fontId="9" fillId="0" borderId="28" xfId="0" applyNumberFormat="1" applyFont="1" applyFill="1" applyBorder="1" applyAlignment="1">
      <alignment horizontal="center" vertical="center" wrapText="1"/>
    </xf>
    <xf numFmtId="4" fontId="9" fillId="0" borderId="28" xfId="0" applyNumberFormat="1" applyFont="1" applyFill="1" applyBorder="1" applyAlignment="1" applyProtection="1">
      <alignment horizontal="right" vertical="center" wrapText="1"/>
    </xf>
    <xf numFmtId="4" fontId="9" fillId="0" borderId="28" xfId="0" applyNumberFormat="1" applyFont="1" applyFill="1" applyBorder="1" applyAlignment="1" applyProtection="1">
      <alignment horizontal="right" vertical="center" wrapText="1"/>
      <protection locked="0"/>
    </xf>
    <xf numFmtId="4" fontId="0" fillId="0" borderId="5" xfId="0" applyNumberFormat="1" applyFont="1" applyFill="1" applyBorder="1" applyAlignment="1">
      <alignment horizontal="right" vertical="center" wrapText="1"/>
    </xf>
    <xf numFmtId="49" fontId="11" fillId="0" borderId="28" xfId="0" applyFont="1" applyFill="1" applyBorder="1" applyAlignment="1">
      <alignment horizontal="center" vertical="center" wrapText="1" shrinkToFit="1"/>
    </xf>
    <xf numFmtId="49" fontId="11" fillId="0" borderId="28" xfId="0" applyFont="1" applyFill="1" applyBorder="1" applyAlignment="1">
      <alignment horizontal="left" vertical="center" wrapText="1" shrinkToFit="1"/>
    </xf>
    <xf numFmtId="49" fontId="11" fillId="0" borderId="29" xfId="0" applyFont="1" applyFill="1" applyBorder="1" applyAlignment="1">
      <alignment horizontal="center" vertical="center" wrapText="1" shrinkToFit="1"/>
    </xf>
    <xf numFmtId="49" fontId="0" fillId="0" borderId="28" xfId="0" applyFont="1" applyFill="1" applyBorder="1" applyAlignment="1">
      <alignment horizontal="center" vertical="center" wrapText="1" shrinkToFit="1"/>
    </xf>
    <xf numFmtId="49" fontId="0" fillId="0" borderId="28" xfId="0" applyFont="1" applyFill="1" applyBorder="1" applyAlignment="1">
      <alignment horizontal="left" vertical="center" wrapText="1" indent="1" shrinkToFit="1"/>
    </xf>
    <xf numFmtId="49" fontId="0" fillId="0" borderId="29" xfId="0" applyFont="1" applyFill="1" applyBorder="1" applyAlignment="1">
      <alignment horizontal="center" vertical="center" wrapText="1" shrinkToFit="1"/>
    </xf>
    <xf numFmtId="49" fontId="0" fillId="0" borderId="28" xfId="0" applyFont="1" applyFill="1" applyBorder="1" applyAlignment="1">
      <alignment horizontal="left" vertical="center" wrapText="1" indent="2" shrinkToFit="1"/>
    </xf>
    <xf numFmtId="4" fontId="60" fillId="0" borderId="6" xfId="96" applyNumberFormat="1" applyFont="1" applyFill="1" applyBorder="1" applyAlignment="1" applyProtection="1">
      <alignment horizontal="right" vertical="center" wrapText="1"/>
      <protection locked="0"/>
    </xf>
    <xf numFmtId="49" fontId="0" fillId="0" borderId="28" xfId="0" applyFont="1" applyFill="1" applyBorder="1" applyAlignment="1">
      <alignment horizontal="left" vertical="center" wrapText="1" indent="3" shrinkToFit="1"/>
    </xf>
    <xf numFmtId="49" fontId="0" fillId="0" borderId="28" xfId="0" applyFont="1" applyFill="1" applyBorder="1" applyAlignment="1">
      <alignment horizontal="left" vertical="center" wrapText="1" indent="4" shrinkToFit="1"/>
    </xf>
    <xf numFmtId="49" fontId="9" fillId="0" borderId="28" xfId="0" applyFont="1" applyFill="1" applyBorder="1" applyAlignment="1">
      <alignment horizontal="center" vertical="center" wrapText="1" shrinkToFit="1"/>
    </xf>
    <xf numFmtId="49" fontId="9" fillId="0" borderId="28" xfId="0" applyFont="1" applyFill="1" applyBorder="1" applyAlignment="1">
      <alignment horizontal="left" vertical="center" wrapText="1" indent="3" shrinkToFit="1"/>
    </xf>
    <xf numFmtId="49" fontId="9" fillId="0" borderId="29" xfId="0" applyFont="1" applyFill="1" applyBorder="1" applyAlignment="1">
      <alignment horizontal="center" vertical="center" wrapText="1" shrinkToFit="1"/>
    </xf>
    <xf numFmtId="49" fontId="9" fillId="0" borderId="28" xfId="0" applyFont="1" applyFill="1" applyBorder="1" applyAlignment="1">
      <alignment horizontal="left" vertical="center" wrapText="1" indent="1" shrinkToFit="1"/>
    </xf>
    <xf numFmtId="49" fontId="9" fillId="0" borderId="0" xfId="97" applyNumberFormat="1" applyFont="1" applyFill="1"/>
    <xf numFmtId="49" fontId="0" fillId="0" borderId="28" xfId="0" applyNumberFormat="1" applyFont="1" applyFill="1" applyBorder="1" applyAlignment="1">
      <alignment horizontal="center" vertical="center" wrapText="1" shrinkToFit="1"/>
    </xf>
    <xf numFmtId="49" fontId="0" fillId="0" borderId="28" xfId="0" applyFont="1" applyFill="1" applyBorder="1" applyAlignment="1" applyProtection="1">
      <alignment horizontal="left" vertical="center" wrapText="1" indent="2" shrinkToFit="1"/>
      <protection locked="0"/>
    </xf>
    <xf numFmtId="0" fontId="0" fillId="0" borderId="28" xfId="0" applyNumberFormat="1" applyFont="1" applyFill="1" applyBorder="1" applyAlignment="1">
      <alignment horizontal="left" vertical="center" wrapText="1" indent="1" shrinkToFit="1"/>
    </xf>
    <xf numFmtId="4" fontId="72" fillId="0" borderId="6" xfId="96" applyNumberFormat="1" applyFont="1" applyFill="1" applyBorder="1" applyAlignment="1" applyProtection="1">
      <alignment horizontal="right" vertical="center" wrapText="1"/>
      <protection locked="0"/>
    </xf>
    <xf numFmtId="49" fontId="9" fillId="0" borderId="0" xfId="97" applyNumberFormat="1" applyFont="1" applyFill="1" applyAlignment="1"/>
    <xf numFmtId="0" fontId="9" fillId="0" borderId="28" xfId="0" applyNumberFormat="1" applyFont="1" applyFill="1" applyBorder="1" applyAlignment="1">
      <alignment horizontal="left" vertical="center" wrapText="1" indent="1" shrinkToFit="1"/>
    </xf>
    <xf numFmtId="0" fontId="9" fillId="0" borderId="28" xfId="0" applyNumberFormat="1" applyFont="1" applyFill="1" applyBorder="1" applyAlignment="1">
      <alignment horizontal="left" vertical="center" wrapText="1" indent="2" shrinkToFit="1"/>
    </xf>
    <xf numFmtId="49" fontId="9" fillId="0" borderId="28" xfId="0" applyFont="1" applyFill="1" applyBorder="1" applyAlignment="1">
      <alignment horizontal="left" vertical="center" wrapText="1" shrinkToFit="1"/>
    </xf>
    <xf numFmtId="49" fontId="9" fillId="0" borderId="30" xfId="0" applyFont="1" applyFill="1" applyBorder="1" applyAlignment="1">
      <alignment horizontal="left" vertical="center" wrapText="1" indent="1" shrinkToFit="1"/>
    </xf>
    <xf numFmtId="49" fontId="11" fillId="0" borderId="30" xfId="0" applyFont="1" applyFill="1" applyBorder="1" applyAlignment="1">
      <alignment vertical="center" wrapText="1"/>
    </xf>
    <xf numFmtId="49" fontId="9" fillId="0" borderId="30" xfId="0" applyFont="1" applyFill="1" applyBorder="1" applyAlignment="1">
      <alignment horizontal="left" vertical="center" wrapText="1" indent="1"/>
    </xf>
    <xf numFmtId="171" fontId="9" fillId="0" borderId="28" xfId="0" applyNumberFormat="1" applyFont="1" applyFill="1" applyBorder="1" applyAlignment="1" applyProtection="1">
      <alignment horizontal="right" vertical="center" wrapText="1"/>
      <protection locked="0"/>
    </xf>
    <xf numFmtId="49" fontId="9" fillId="0" borderId="28" xfId="0" applyFont="1" applyFill="1" applyBorder="1" applyAlignment="1">
      <alignment horizontal="left" vertical="center" wrapText="1" indent="1"/>
    </xf>
    <xf numFmtId="0" fontId="9" fillId="0" borderId="0" xfId="42" applyFont="1" applyFill="1" applyProtection="1"/>
    <xf numFmtId="0" fontId="9" fillId="0" borderId="0" xfId="42" applyFont="1" applyFill="1" applyBorder="1" applyProtection="1"/>
    <xf numFmtId="0" fontId="23" fillId="0" borderId="8" xfId="46" applyFont="1" applyFill="1" applyBorder="1" applyAlignment="1">
      <alignment horizontal="center" vertical="center"/>
    </xf>
    <xf numFmtId="49" fontId="9" fillId="0" borderId="9" xfId="42" applyNumberFormat="1" applyFont="1" applyFill="1" applyBorder="1" applyAlignment="1" applyProtection="1">
      <alignment horizontal="left" vertical="center" wrapText="1"/>
      <protection locked="0"/>
    </xf>
    <xf numFmtId="0" fontId="9" fillId="0" borderId="0" xfId="42" applyFont="1" applyFill="1"/>
    <xf numFmtId="0" fontId="9" fillId="0" borderId="52" xfId="42" applyFont="1" applyFill="1" applyBorder="1" applyAlignment="1">
      <alignment horizontal="center" vertical="center"/>
    </xf>
    <xf numFmtId="0" fontId="9" fillId="0" borderId="51" xfId="42" applyFont="1" applyFill="1" applyBorder="1" applyAlignment="1">
      <alignment horizontal="center" vertical="center"/>
    </xf>
    <xf numFmtId="0" fontId="9" fillId="0" borderId="67" xfId="92" applyFont="1" applyFill="1" applyBorder="1" applyAlignment="1">
      <alignment vertical="center"/>
    </xf>
    <xf numFmtId="0" fontId="9" fillId="0" borderId="0" xfId="92" applyFont="1" applyAlignment="1">
      <alignment horizontal="left" vertical="center" indent="2"/>
    </xf>
    <xf numFmtId="0" fontId="9" fillId="0" borderId="67" xfId="92" applyFont="1" applyFill="1" applyBorder="1" applyAlignment="1">
      <alignment horizontal="center" vertical="center"/>
    </xf>
    <xf numFmtId="0" fontId="9" fillId="0" borderId="0" xfId="92" applyFont="1" applyAlignment="1">
      <alignment horizontal="center" vertical="center"/>
    </xf>
    <xf numFmtId="49" fontId="9" fillId="0" borderId="67" xfId="92" applyNumberFormat="1" applyFont="1" applyFill="1" applyBorder="1" applyAlignment="1">
      <alignment horizontal="center" vertical="center"/>
    </xf>
    <xf numFmtId="49" fontId="9" fillId="0" borderId="67" xfId="92" applyNumberFormat="1" applyFont="1" applyFill="1" applyBorder="1" applyAlignment="1">
      <alignment horizontal="left" vertical="center" indent="1"/>
    </xf>
    <xf numFmtId="0" fontId="42" fillId="0" borderId="0" xfId="31" applyFont="1" applyFill="1" applyBorder="1" applyAlignment="1" applyProtection="1">
      <alignment horizontal="left" vertical="center" wrapText="1"/>
    </xf>
    <xf numFmtId="0" fontId="42" fillId="0" borderId="0" xfId="31" applyFont="1" applyFill="1" applyBorder="1" applyAlignment="1" applyProtection="1">
      <alignment horizontal="left" vertical="top" wrapText="1"/>
    </xf>
    <xf numFmtId="49" fontId="34" fillId="0" borderId="0" xfId="38" applyFont="1" applyFill="1" applyBorder="1" applyAlignment="1" applyProtection="1">
      <alignment horizontal="left" wrapText="1"/>
    </xf>
    <xf numFmtId="49" fontId="34" fillId="0" borderId="0" xfId="38" applyFont="1" applyFill="1" applyBorder="1" applyAlignment="1" applyProtection="1">
      <alignment horizontal="justify" vertical="justify" wrapText="1"/>
    </xf>
    <xf numFmtId="0" fontId="22" fillId="0" borderId="0" xfId="37" applyFont="1" applyFill="1" applyBorder="1" applyAlignment="1" applyProtection="1">
      <alignment horizontal="left" vertical="top" wrapText="1"/>
    </xf>
    <xf numFmtId="0" fontId="22" fillId="0" borderId="0" xfId="37" applyFont="1" applyFill="1" applyBorder="1" applyAlignment="1" applyProtection="1">
      <alignment horizontal="left" vertical="center" wrapText="1" indent="1"/>
    </xf>
    <xf numFmtId="0" fontId="22" fillId="0" borderId="0" xfId="23" applyFont="1" applyFill="1" applyBorder="1" applyAlignment="1" applyProtection="1">
      <alignment horizontal="left" vertical="top" wrapText="1"/>
    </xf>
    <xf numFmtId="0" fontId="9" fillId="0" borderId="0" xfId="23" applyFont="1" applyFill="1" applyBorder="1" applyAlignment="1" applyProtection="1">
      <alignment horizontal="center" vertical="top" wrapText="1"/>
    </xf>
    <xf numFmtId="49" fontId="38" fillId="0" borderId="0" xfId="33" applyNumberFormat="1" applyFont="1" applyFill="1" applyBorder="1" applyAlignment="1" applyProtection="1">
      <alignment horizontal="left" vertical="top" wrapText="1"/>
    </xf>
    <xf numFmtId="49" fontId="22" fillId="0" borderId="0" xfId="16" applyNumberFormat="1" applyFont="1" applyFill="1" applyBorder="1" applyAlignment="1" applyProtection="1">
      <alignment horizontal="left" vertical="center" wrapText="1" indent="1"/>
    </xf>
    <xf numFmtId="0" fontId="13" fillId="0" borderId="0" xfId="38" applyNumberFormat="1" applyFont="1" applyFill="1" applyBorder="1" applyAlignment="1" applyProtection="1">
      <alignment vertical="top" wrapText="1"/>
    </xf>
    <xf numFmtId="49" fontId="34" fillId="9" borderId="15" xfId="38" applyFont="1" applyFill="1" applyBorder="1" applyAlignment="1">
      <alignment vertical="center" wrapText="1"/>
    </xf>
    <xf numFmtId="49" fontId="34" fillId="9" borderId="0" xfId="38" applyFont="1" applyFill="1" applyBorder="1" applyAlignment="1">
      <alignment vertical="center" wrapText="1"/>
    </xf>
    <xf numFmtId="49" fontId="34" fillId="9" borderId="15" xfId="38" applyFont="1" applyFill="1" applyBorder="1" applyAlignment="1">
      <alignment horizontal="left" vertical="center" wrapText="1"/>
    </xf>
    <xf numFmtId="49" fontId="34" fillId="9" borderId="0" xfId="38" applyFont="1" applyFill="1" applyBorder="1" applyAlignment="1">
      <alignment horizontal="left" vertical="center" wrapText="1"/>
    </xf>
    <xf numFmtId="0" fontId="22" fillId="0" borderId="0" xfId="38" applyNumberFormat="1" applyFont="1" applyFill="1" applyAlignment="1" applyProtection="1">
      <alignment horizontal="left" vertical="center" wrapText="1"/>
    </xf>
    <xf numFmtId="0" fontId="22" fillId="0" borderId="0" xfId="38" applyNumberFormat="1" applyFont="1" applyFill="1" applyAlignment="1" applyProtection="1">
      <alignment horizontal="left" vertical="center"/>
    </xf>
    <xf numFmtId="0" fontId="22" fillId="10" borderId="16" xfId="29" applyNumberFormat="1" applyFont="1" applyFill="1" applyBorder="1" applyAlignment="1">
      <alignment horizontal="center" vertical="center" wrapText="1"/>
    </xf>
    <xf numFmtId="0" fontId="22" fillId="10" borderId="17" xfId="29" applyNumberFormat="1" applyFont="1" applyFill="1" applyBorder="1" applyAlignment="1">
      <alignment horizontal="center" vertical="center" wrapText="1"/>
    </xf>
    <xf numFmtId="0" fontId="22" fillId="10" borderId="18" xfId="29" applyNumberFormat="1" applyFont="1" applyFill="1" applyBorder="1" applyAlignment="1">
      <alignment horizontal="center" vertical="center" wrapText="1"/>
    </xf>
    <xf numFmtId="0" fontId="34" fillId="0" borderId="0" xfId="39" applyNumberFormat="1" applyFont="1" applyFill="1" applyBorder="1" applyAlignment="1" applyProtection="1">
      <alignment horizontal="justify" vertical="top" wrapText="1"/>
    </xf>
    <xf numFmtId="0" fontId="34" fillId="0" borderId="0" xfId="38" applyNumberFormat="1" applyFont="1" applyFill="1" applyBorder="1" applyAlignment="1" applyProtection="1">
      <alignment horizontal="justify" vertical="center" wrapText="1"/>
    </xf>
    <xf numFmtId="49" fontId="42" fillId="0" borderId="0" xfId="34" applyNumberFormat="1" applyFont="1" applyBorder="1" applyProtection="1">
      <alignment vertical="top"/>
    </xf>
    <xf numFmtId="0" fontId="34" fillId="0" borderId="0" xfId="38" applyNumberFormat="1" applyFont="1" applyFill="1" applyBorder="1" applyAlignment="1" applyProtection="1">
      <alignment horizontal="justify" vertical="top" wrapText="1"/>
    </xf>
    <xf numFmtId="49" fontId="9" fillId="2" borderId="56" xfId="45" applyNumberFormat="1" applyFill="1" applyBorder="1" applyAlignment="1" applyProtection="1">
      <alignment horizontal="left" vertical="center" wrapText="1"/>
      <protection locked="0"/>
    </xf>
    <xf numFmtId="49" fontId="9" fillId="2" borderId="57" xfId="45" applyNumberFormat="1" applyFill="1" applyBorder="1" applyAlignment="1" applyProtection="1">
      <alignment horizontal="left" vertical="center" wrapText="1"/>
      <protection locked="0"/>
    </xf>
    <xf numFmtId="49" fontId="9" fillId="2" borderId="58" xfId="45" applyNumberFormat="1" applyFill="1" applyBorder="1" applyAlignment="1" applyProtection="1">
      <alignment horizontal="left" vertical="center" wrapText="1"/>
      <protection locked="0"/>
    </xf>
    <xf numFmtId="49" fontId="76" fillId="0" borderId="0" xfId="92" applyNumberFormat="1" applyFont="1" applyBorder="1" applyAlignment="1">
      <alignment horizontal="center" vertical="center"/>
    </xf>
    <xf numFmtId="0" fontId="12" fillId="0" borderId="28" xfId="93" applyFont="1" applyBorder="1" applyAlignment="1">
      <alignment horizontal="center" vertical="center" textRotation="90" wrapText="1"/>
    </xf>
    <xf numFmtId="0" fontId="12" fillId="0" borderId="28" xfId="92" applyFont="1" applyBorder="1" applyAlignment="1">
      <alignment horizontal="right" vertical="center" wrapText="1" indent="1"/>
    </xf>
    <xf numFmtId="0" fontId="9" fillId="0" borderId="28" xfId="92" applyFont="1" applyFill="1" applyBorder="1" applyAlignment="1">
      <alignment horizontal="right" vertical="center" wrapText="1" indent="1"/>
    </xf>
    <xf numFmtId="0" fontId="60" fillId="0" borderId="28" xfId="99" applyFont="1" applyFill="1" applyBorder="1" applyAlignment="1" applyProtection="1">
      <alignment horizontal="right" vertical="center" wrapText="1" indent="1"/>
    </xf>
    <xf numFmtId="0" fontId="9" fillId="0" borderId="28" xfId="92" applyFont="1" applyFill="1" applyBorder="1" applyAlignment="1" applyProtection="1">
      <alignment horizontal="right" vertical="center" wrapText="1" indent="1"/>
    </xf>
    <xf numFmtId="0" fontId="9" fillId="0" borderId="4" xfId="92" applyFont="1" applyFill="1" applyBorder="1" applyAlignment="1" applyProtection="1">
      <alignment horizontal="right" vertical="center" wrapText="1" indent="1"/>
    </xf>
    <xf numFmtId="0" fontId="9" fillId="0" borderId="5" xfId="92" applyFont="1" applyFill="1" applyBorder="1" applyAlignment="1" applyProtection="1">
      <alignment horizontal="right" vertical="center" wrapText="1" indent="1"/>
    </xf>
    <xf numFmtId="0" fontId="9" fillId="0" borderId="7" xfId="92" applyFont="1" applyFill="1" applyBorder="1" applyAlignment="1" applyProtection="1">
      <alignment horizontal="right" vertical="center" wrapText="1" indent="1"/>
    </xf>
    <xf numFmtId="49" fontId="72" fillId="0" borderId="28" xfId="93" applyNumberFormat="1" applyFont="1" applyFill="1" applyBorder="1" applyAlignment="1">
      <alignment horizontal="center" vertical="center" wrapText="1"/>
    </xf>
    <xf numFmtId="0" fontId="11" fillId="0" borderId="28" xfId="92" applyFont="1" applyFill="1" applyBorder="1" applyAlignment="1" applyProtection="1">
      <alignment horizontal="center" vertical="center"/>
      <protection locked="0"/>
    </xf>
    <xf numFmtId="0" fontId="11" fillId="0" borderId="28" xfId="92" applyFont="1" applyFill="1" applyBorder="1" applyAlignment="1">
      <alignment horizontal="center" vertical="center"/>
    </xf>
    <xf numFmtId="0" fontId="72" fillId="0" borderId="28" xfId="93" applyNumberFormat="1" applyFont="1" applyFill="1" applyBorder="1" applyAlignment="1">
      <alignment horizontal="center" vertical="center" wrapText="1"/>
    </xf>
    <xf numFmtId="0" fontId="12" fillId="0" borderId="0" xfId="92" applyFont="1" applyFill="1" applyAlignment="1">
      <alignment horizontal="center" vertical="center"/>
    </xf>
    <xf numFmtId="49" fontId="11" fillId="0" borderId="28" xfId="93" applyNumberFormat="1" applyFont="1" applyFill="1" applyBorder="1" applyAlignment="1">
      <alignment horizontal="left" vertical="center" wrapText="1" indent="4"/>
    </xf>
    <xf numFmtId="0" fontId="11" fillId="0" borderId="28" xfId="93" applyNumberFormat="1" applyFont="1" applyFill="1" applyBorder="1" applyAlignment="1">
      <alignment horizontal="center" vertical="center" wrapText="1"/>
    </xf>
    <xf numFmtId="0" fontId="9" fillId="0" borderId="29" xfId="92" applyFont="1" applyFill="1" applyBorder="1" applyAlignment="1">
      <alignment vertical="center"/>
    </xf>
    <xf numFmtId="0" fontId="9" fillId="0" borderId="30" xfId="93" applyFont="1" applyFill="1" applyBorder="1" applyAlignment="1">
      <alignment vertical="center"/>
    </xf>
    <xf numFmtId="0" fontId="9" fillId="0" borderId="31" xfId="93" applyFont="1" applyFill="1" applyBorder="1" applyAlignment="1">
      <alignment vertical="center"/>
    </xf>
    <xf numFmtId="0" fontId="9" fillId="0" borderId="28" xfId="93" applyFont="1" applyFill="1" applyBorder="1" applyAlignment="1">
      <alignment horizontal="center" vertical="center" textRotation="90" wrapText="1"/>
    </xf>
    <xf numFmtId="0" fontId="9" fillId="0" borderId="29" xfId="92" applyFont="1" applyFill="1" applyBorder="1" applyAlignment="1">
      <alignment horizontal="right" vertical="center" wrapText="1" indent="1"/>
    </xf>
    <xf numFmtId="0" fontId="9" fillId="0" borderId="30" xfId="92" applyFont="1" applyFill="1" applyBorder="1" applyAlignment="1">
      <alignment horizontal="right" vertical="center" wrapText="1" indent="1"/>
    </xf>
    <xf numFmtId="0" fontId="9" fillId="0" borderId="31" xfId="92" applyFont="1" applyFill="1" applyBorder="1" applyAlignment="1">
      <alignment horizontal="right" vertical="center" wrapText="1" indent="1"/>
    </xf>
    <xf numFmtId="0" fontId="12" fillId="0" borderId="65" xfId="92" applyFont="1" applyFill="1" applyBorder="1" applyAlignment="1">
      <alignment vertical="center" wrapText="1"/>
    </xf>
    <xf numFmtId="0" fontId="12" fillId="0" borderId="44" xfId="92" applyFont="1" applyFill="1" applyBorder="1" applyAlignment="1">
      <alignment vertical="center" wrapText="1"/>
    </xf>
    <xf numFmtId="0" fontId="72" fillId="0" borderId="43" xfId="93" applyFont="1" applyFill="1" applyBorder="1" applyAlignment="1">
      <alignment horizontal="left" vertical="center" wrapText="1" indent="4"/>
    </xf>
    <xf numFmtId="0" fontId="72" fillId="0" borderId="28" xfId="93" applyFont="1" applyFill="1" applyBorder="1" applyAlignment="1">
      <alignment horizontal="left" vertical="center" wrapText="1" indent="4"/>
    </xf>
    <xf numFmtId="0" fontId="9" fillId="0" borderId="6" xfId="92" applyFont="1" applyFill="1" applyBorder="1" applyAlignment="1" applyProtection="1">
      <alignment horizontal="right" vertical="center" wrapText="1" indent="1"/>
      <protection locked="0"/>
    </xf>
    <xf numFmtId="0" fontId="60" fillId="0" borderId="6" xfId="93" applyFont="1" applyFill="1" applyBorder="1" applyAlignment="1" applyProtection="1">
      <alignment horizontal="right" vertical="center" wrapText="1" indent="1"/>
      <protection locked="0"/>
    </xf>
    <xf numFmtId="49" fontId="12" fillId="0" borderId="0" xfId="92" applyNumberFormat="1" applyFont="1" applyFill="1" applyBorder="1" applyAlignment="1">
      <alignment horizontal="center" vertical="center"/>
    </xf>
    <xf numFmtId="49" fontId="76" fillId="0" borderId="0" xfId="92" applyNumberFormat="1" applyFont="1" applyFill="1" applyBorder="1" applyAlignment="1">
      <alignment horizontal="center" vertical="center"/>
    </xf>
    <xf numFmtId="0" fontId="9" fillId="0" borderId="6" xfId="92" applyFont="1" applyFill="1" applyBorder="1" applyAlignment="1">
      <alignment horizontal="right" vertical="center" wrapText="1" indent="1"/>
    </xf>
    <xf numFmtId="0" fontId="60" fillId="0" borderId="6" xfId="93" applyFont="1" applyFill="1" applyBorder="1" applyAlignment="1">
      <alignment horizontal="right" vertical="center" wrapText="1" indent="1"/>
    </xf>
    <xf numFmtId="0" fontId="9" fillId="0" borderId="34" xfId="92" applyFont="1" applyFill="1" applyBorder="1" applyAlignment="1">
      <alignment horizontal="right" vertical="center" wrapText="1" indent="1"/>
    </xf>
    <xf numFmtId="0" fontId="9" fillId="0" borderId="35" xfId="92" applyFont="1" applyFill="1" applyBorder="1" applyAlignment="1">
      <alignment horizontal="right" vertical="center" wrapText="1" indent="1"/>
    </xf>
    <xf numFmtId="0" fontId="11" fillId="0" borderId="0" xfId="92" applyFont="1" applyFill="1" applyAlignment="1">
      <alignment vertical="center" wrapText="1"/>
    </xf>
    <xf numFmtId="0" fontId="12" fillId="0" borderId="43" xfId="92" applyFont="1" applyFill="1" applyBorder="1" applyAlignment="1">
      <alignment vertical="center" wrapText="1"/>
    </xf>
    <xf numFmtId="0" fontId="0" fillId="0" borderId="28" xfId="92" applyFont="1" applyFill="1" applyBorder="1" applyAlignment="1">
      <alignment horizontal="right" vertical="center" wrapText="1" indent="1"/>
    </xf>
    <xf numFmtId="0" fontId="11" fillId="0" borderId="8" xfId="94" quotePrefix="1" applyNumberFormat="1" applyFont="1" applyFill="1" applyBorder="1" applyAlignment="1">
      <alignment horizontal="left" vertical="center" wrapText="1" indent="1"/>
    </xf>
    <xf numFmtId="0" fontId="11" fillId="0" borderId="8" xfId="94" quotePrefix="1" applyNumberFormat="1" applyFont="1" applyFill="1" applyBorder="1" applyAlignment="1" applyProtection="1">
      <alignment horizontal="left" vertical="center" wrapText="1" indent="1"/>
    </xf>
    <xf numFmtId="0" fontId="11" fillId="0" borderId="8" xfId="94" applyNumberFormat="1" applyFont="1" applyFill="1" applyBorder="1" applyAlignment="1" applyProtection="1">
      <alignment horizontal="left" vertical="center" wrapText="1" indent="1"/>
    </xf>
    <xf numFmtId="49" fontId="9" fillId="0" borderId="28" xfId="95" applyNumberFormat="1" applyFont="1" applyFill="1" applyBorder="1" applyAlignment="1">
      <alignment horizontal="center" vertical="center" wrapText="1"/>
    </xf>
    <xf numFmtId="0" fontId="11" fillId="0" borderId="62" xfId="93" applyFont="1" applyFill="1" applyBorder="1" applyAlignment="1">
      <alignment horizontal="left" vertical="center" wrapText="1" indent="1"/>
    </xf>
    <xf numFmtId="0" fontId="11" fillId="0" borderId="63" xfId="93" applyFont="1" applyFill="1" applyBorder="1" applyAlignment="1">
      <alignment horizontal="left" vertical="center" wrapText="1" indent="1"/>
    </xf>
    <xf numFmtId="0" fontId="11" fillId="0" borderId="64" xfId="93" applyFont="1" applyFill="1" applyBorder="1" applyAlignment="1">
      <alignment horizontal="left" vertical="center" wrapText="1" indent="1"/>
    </xf>
    <xf numFmtId="49" fontId="9" fillId="0" borderId="29" xfId="95" applyNumberFormat="1" applyFont="1" applyFill="1" applyBorder="1" applyAlignment="1">
      <alignment horizontal="center" vertical="center" wrapText="1"/>
    </xf>
    <xf numFmtId="0" fontId="60" fillId="0" borderId="43" xfId="93" applyFont="1" applyFill="1" applyBorder="1" applyAlignment="1" applyProtection="1">
      <alignment horizontal="center" vertical="center" wrapText="1"/>
    </xf>
    <xf numFmtId="0" fontId="60" fillId="0" borderId="55" xfId="93" applyFont="1" applyFill="1" applyBorder="1" applyAlignment="1" applyProtection="1">
      <alignment horizontal="center" vertical="center" wrapText="1"/>
    </xf>
    <xf numFmtId="49" fontId="9" fillId="0" borderId="56" xfId="45" applyNumberFormat="1" applyFill="1" applyBorder="1" applyAlignment="1" applyProtection="1">
      <alignment horizontal="left" vertical="center" wrapText="1"/>
      <protection locked="0"/>
    </xf>
    <xf numFmtId="49" fontId="9" fillId="0" borderId="57" xfId="45" applyNumberFormat="1" applyFill="1" applyBorder="1" applyAlignment="1" applyProtection="1">
      <alignment horizontal="left" vertical="center" wrapText="1"/>
      <protection locked="0"/>
    </xf>
    <xf numFmtId="49" fontId="9" fillId="0" borderId="58" xfId="45" applyNumberFormat="1" applyFill="1" applyBorder="1" applyAlignment="1" applyProtection="1">
      <alignment horizontal="left" vertical="center" wrapText="1"/>
      <protection locked="0"/>
    </xf>
    <xf numFmtId="0" fontId="60" fillId="0" borderId="6" xfId="96" applyFont="1" applyFill="1" applyBorder="1" applyAlignment="1">
      <alignment horizontal="center" vertical="center" wrapText="1"/>
    </xf>
    <xf numFmtId="0" fontId="9" fillId="0" borderId="6" xfId="96" applyFont="1" applyFill="1" applyBorder="1" applyAlignment="1">
      <alignment horizontal="center" vertical="center" wrapText="1"/>
    </xf>
    <xf numFmtId="0" fontId="9" fillId="0" borderId="6" xfId="96" applyFont="1" applyFill="1" applyBorder="1" applyAlignment="1" applyProtection="1">
      <alignment horizontal="left" vertical="center" wrapText="1"/>
      <protection locked="0"/>
    </xf>
    <xf numFmtId="0" fontId="9" fillId="0" borderId="31" xfId="96" applyFont="1" applyFill="1" applyBorder="1" applyAlignment="1">
      <alignment horizontal="center" vertical="center" wrapText="1"/>
    </xf>
    <xf numFmtId="0" fontId="9" fillId="0" borderId="28" xfId="92" applyFont="1" applyFill="1" applyBorder="1" applyAlignment="1">
      <alignment horizontal="center" vertical="center" wrapText="1"/>
    </xf>
    <xf numFmtId="0" fontId="60" fillId="0" borderId="28" xfId="96" applyFont="1" applyFill="1" applyBorder="1" applyAlignment="1">
      <alignment horizontal="center" vertical="center" wrapText="1"/>
    </xf>
    <xf numFmtId="0" fontId="9" fillId="0" borderId="32" xfId="96" applyFont="1" applyFill="1" applyBorder="1" applyAlignment="1">
      <alignment horizontal="center" vertical="center" wrapText="1"/>
    </xf>
    <xf numFmtId="0" fontId="9" fillId="0" borderId="36" xfId="96" applyFont="1" applyFill="1" applyBorder="1" applyAlignment="1">
      <alignment horizontal="center" vertical="center" wrapText="1"/>
    </xf>
    <xf numFmtId="0" fontId="3" fillId="0" borderId="6" xfId="96" applyFont="1" applyFill="1" applyBorder="1" applyAlignment="1">
      <alignment vertical="center"/>
    </xf>
    <xf numFmtId="49" fontId="9" fillId="0" borderId="13" xfId="96" applyNumberFormat="1" applyFont="1" applyFill="1" applyBorder="1" applyAlignment="1" applyProtection="1">
      <alignment horizontal="left" vertical="top" wrapText="1"/>
      <protection locked="0"/>
    </xf>
    <xf numFmtId="49" fontId="70" fillId="0" borderId="13" xfId="96" applyNumberFormat="1" applyFont="1" applyFill="1" applyBorder="1" applyAlignment="1" applyProtection="1">
      <alignment horizontal="left" vertical="top" wrapText="1"/>
      <protection locked="0"/>
    </xf>
    <xf numFmtId="3" fontId="13" fillId="0" borderId="6" xfId="0" applyNumberFormat="1" applyFont="1" applyFill="1" applyBorder="1" applyAlignment="1">
      <alignment horizontal="center" vertical="center" wrapText="1"/>
    </xf>
    <xf numFmtId="0" fontId="9" fillId="0" borderId="6" xfId="97" applyFont="1" applyFill="1" applyBorder="1" applyAlignment="1">
      <alignment horizontal="center" vertical="center" wrapText="1"/>
    </xf>
    <xf numFmtId="49" fontId="13" fillId="0" borderId="6" xfId="0" applyFont="1" applyFill="1" applyBorder="1" applyAlignment="1">
      <alignment horizontal="center" vertical="center" wrapText="1"/>
    </xf>
    <xf numFmtId="0" fontId="11" fillId="0" borderId="0" xfId="97" applyFont="1" applyFill="1" applyBorder="1" applyAlignment="1">
      <alignment horizontal="center"/>
    </xf>
    <xf numFmtId="49" fontId="13" fillId="0" borderId="49" xfId="0" applyFont="1" applyFill="1" applyBorder="1" applyAlignment="1">
      <alignment horizontal="center" vertical="center" wrapText="1"/>
    </xf>
    <xf numFmtId="49" fontId="13" fillId="0" borderId="54" xfId="0" applyFont="1" applyFill="1" applyBorder="1" applyAlignment="1">
      <alignment horizontal="center" vertical="center" wrapText="1"/>
    </xf>
    <xf numFmtId="49" fontId="13" fillId="0" borderId="13" xfId="0" applyFont="1" applyFill="1" applyBorder="1" applyAlignment="1">
      <alignment horizontal="center" vertical="center" wrapText="1"/>
    </xf>
    <xf numFmtId="0" fontId="9" fillId="0" borderId="4" xfId="97" applyFont="1" applyFill="1" applyBorder="1" applyAlignment="1">
      <alignment horizontal="center"/>
    </xf>
    <xf numFmtId="0" fontId="9" fillId="0" borderId="5" xfId="97" applyFont="1" applyFill="1" applyBorder="1" applyAlignment="1">
      <alignment horizontal="center"/>
    </xf>
    <xf numFmtId="0" fontId="9" fillId="0" borderId="7" xfId="97" applyFont="1" applyFill="1" applyBorder="1" applyAlignment="1">
      <alignment horizontal="center"/>
    </xf>
    <xf numFmtId="0" fontId="60" fillId="0" borderId="4" xfId="96" applyFont="1" applyFill="1" applyBorder="1" applyAlignment="1">
      <alignment horizontal="center" vertical="center" wrapText="1"/>
    </xf>
    <xf numFmtId="0" fontId="60" fillId="0" borderId="5" xfId="96" applyFont="1" applyFill="1" applyBorder="1" applyAlignment="1">
      <alignment horizontal="center" vertical="center" wrapText="1"/>
    </xf>
    <xf numFmtId="0" fontId="60" fillId="0" borderId="7" xfId="96" applyFont="1" applyFill="1" applyBorder="1" applyAlignment="1">
      <alignment horizontal="center" vertical="center" wrapText="1"/>
    </xf>
    <xf numFmtId="49" fontId="72" fillId="0" borderId="8" xfId="96" quotePrefix="1" applyNumberFormat="1" applyFont="1" applyFill="1" applyBorder="1" applyAlignment="1" applyProtection="1">
      <alignment horizontal="left" vertical="center" wrapText="1" indent="1"/>
    </xf>
    <xf numFmtId="49" fontId="72" fillId="0" borderId="8" xfId="96" applyNumberFormat="1" applyFont="1" applyFill="1" applyBorder="1" applyAlignment="1" applyProtection="1">
      <alignment horizontal="left" vertical="center" wrapText="1" indent="1"/>
    </xf>
    <xf numFmtId="0" fontId="9" fillId="0" borderId="6" xfId="97" applyFont="1" applyFill="1" applyBorder="1" applyAlignment="1">
      <alignment horizontal="center" vertical="center"/>
    </xf>
    <xf numFmtId="0" fontId="60" fillId="0" borderId="59" xfId="96" applyFont="1" applyFill="1" applyBorder="1" applyAlignment="1">
      <alignment horizontal="center" vertical="center" wrapText="1"/>
    </xf>
    <xf numFmtId="0" fontId="60" fillId="0" borderId="33" xfId="96" applyFont="1" applyFill="1" applyBorder="1" applyAlignment="1">
      <alignment horizontal="center" vertical="center" wrapText="1"/>
    </xf>
    <xf numFmtId="0" fontId="9" fillId="0" borderId="4" xfId="97" applyFont="1" applyFill="1" applyBorder="1" applyAlignment="1">
      <alignment horizontal="center" vertical="center" wrapText="1"/>
    </xf>
    <xf numFmtId="0" fontId="9" fillId="0" borderId="0" xfId="97" applyFont="1" applyFill="1" applyAlignment="1">
      <alignment horizontal="left" vertical="center" wrapText="1"/>
    </xf>
    <xf numFmtId="0" fontId="23" fillId="0" borderId="8" xfId="46" applyFont="1" applyFill="1" applyBorder="1" applyAlignment="1">
      <alignment horizontal="center" vertical="center"/>
    </xf>
    <xf numFmtId="0" fontId="0" fillId="0" borderId="28" xfId="92" applyFont="1" applyFill="1" applyBorder="1" applyAlignment="1">
      <alignment horizontal="right" vertical="center" wrapText="1"/>
    </xf>
    <xf numFmtId="0" fontId="9" fillId="0" borderId="28" xfId="92" applyFont="1" applyFill="1" applyBorder="1" applyAlignment="1">
      <alignment horizontal="right" vertical="center" wrapText="1"/>
    </xf>
  </cellXfs>
  <cellStyles count="117">
    <cellStyle name=" 1" xfId="1"/>
    <cellStyle name=" 1 2" xfId="2"/>
    <cellStyle name=" 1_Stage1" xfId="3"/>
    <cellStyle name="_Model_RAB Мой_PR.PROG.WARM.NOTCOMBI.2012.2.16_v1.4(04.04.11) " xfId="4"/>
    <cellStyle name="_Model_RAB Мой_Книга2_PR.PROG.WARM.NOTCOMBI.2012.2.16_v1.4(04.04.11) " xfId="5"/>
    <cellStyle name="_Model_RAB_MRSK_svod_PR.PROG.WARM.NOTCOMBI.2012.2.16_v1.4(04.04.11) " xfId="6"/>
    <cellStyle name="_Model_RAB_MRSK_svod_Книга2_PR.PROG.WARM.NOTCOMBI.2012.2.16_v1.4(04.04.11) " xfId="7"/>
    <cellStyle name="_МОДЕЛЬ_1 (2)_PR.PROG.WARM.NOTCOMBI.2012.2.16_v1.4(04.04.11) " xfId="8"/>
    <cellStyle name="_МОДЕЛЬ_1 (2)_Книга2_PR.PROG.WARM.NOTCOMBI.2012.2.16_v1.4(04.04.11) " xfId="9"/>
    <cellStyle name="_пр 5 тариф RAB_PR.PROG.WARM.NOTCOMBI.2012.2.16_v1.4(04.04.11) " xfId="10"/>
    <cellStyle name="_пр 5 тариф RAB_Книга2_PR.PROG.WARM.NOTCOMBI.2012.2.16_v1.4(04.04.11) " xfId="11"/>
    <cellStyle name="_Расчет RAB_22072008_PR.PROG.WARM.NOTCOMBI.2012.2.16_v1.4(04.04.11) " xfId="12"/>
    <cellStyle name="_Расчет RAB_22072008_Книга2_PR.PROG.WARM.NOTCOMBI.2012.2.16_v1.4(04.04.11) " xfId="13"/>
    <cellStyle name="_Расчет RAB_Лен и МОЭСК_с 2010 года_14.04.2009_со сглаж_version 3.0_без ФСК_PR.PROG.WARM.NOTCOMBI.2012.2.16_v1.4(04.04.11) " xfId="14"/>
    <cellStyle name="_Расчет RAB_Лен и МОЭСК_с 2010 года_14.04.2009_со сглаж_version 3.0_без ФСК_Книга2_PR.PROG.WARM.NOTCOMBI.2012.2.16_v1.4(04.04.11) " xfId="15"/>
    <cellStyle name="20% — акцент1" xfId="64" builtinId="30" hidden="1"/>
    <cellStyle name="20% — акцент2" xfId="68" builtinId="34" hidden="1"/>
    <cellStyle name="20% — акцент3" xfId="72" builtinId="38" hidden="1"/>
    <cellStyle name="20% — акцент4" xfId="76" builtinId="42" hidden="1"/>
    <cellStyle name="20% — акцент5" xfId="80" builtinId="46" hidden="1"/>
    <cellStyle name="20% — акцент6" xfId="84" builtinId="50" hidden="1"/>
    <cellStyle name="40% — акцент1" xfId="65" builtinId="31" hidden="1"/>
    <cellStyle name="40% — акцент2" xfId="69" builtinId="35" hidden="1"/>
    <cellStyle name="40% — акцент3" xfId="73" builtinId="39" hidden="1"/>
    <cellStyle name="40% — акцент4" xfId="77" builtinId="43" hidden="1"/>
    <cellStyle name="40% — акцент5" xfId="81" builtinId="47" hidden="1"/>
    <cellStyle name="40% — акцент6" xfId="85" builtinId="51" hidden="1"/>
    <cellStyle name="60% — акцент1" xfId="66" builtinId="32" hidden="1"/>
    <cellStyle name="60% — акцент2" xfId="70" builtinId="36" hidden="1"/>
    <cellStyle name="60% — акцент3" xfId="74" builtinId="40" hidden="1"/>
    <cellStyle name="60% — акцент4" xfId="78" builtinId="44" hidden="1"/>
    <cellStyle name="60% — акцент5" xfId="82" builtinId="48" hidden="1"/>
    <cellStyle name="60% — акцент6" xfId="86" builtinId="52" hidden="1"/>
    <cellStyle name="Cells 2" xfId="16"/>
    <cellStyle name="Currency [0]" xfId="17"/>
    <cellStyle name="currency1" xfId="18"/>
    <cellStyle name="Currency2" xfId="19"/>
    <cellStyle name="currency3" xfId="20"/>
    <cellStyle name="currency4" xfId="21"/>
    <cellStyle name="Followed Hyperlink" xfId="22"/>
    <cellStyle name="Header 3" xfId="23"/>
    <cellStyle name="Hyperlink" xfId="24"/>
    <cellStyle name="normal" xfId="25"/>
    <cellStyle name="Normal1" xfId="26"/>
    <cellStyle name="Normal2" xfId="27"/>
    <cellStyle name="Percent1" xfId="28"/>
    <cellStyle name="Title 4" xfId="29"/>
    <cellStyle name="Акцент1" xfId="63" builtinId="29" hidden="1"/>
    <cellStyle name="Акцент2" xfId="67" builtinId="33" hidden="1"/>
    <cellStyle name="Акцент3" xfId="71" builtinId="37" hidden="1"/>
    <cellStyle name="Акцент4" xfId="75" builtinId="41" hidden="1"/>
    <cellStyle name="Акцент5" xfId="79" builtinId="45" hidden="1"/>
    <cellStyle name="Акцент6" xfId="83" builtinId="49" hidden="1"/>
    <cellStyle name="Ввод " xfId="30" builtinId="20" customBuiltin="1"/>
    <cellStyle name="Вывод" xfId="55" builtinId="21" hidden="1"/>
    <cellStyle name="Вычисление" xfId="56" builtinId="22" hidden="1"/>
    <cellStyle name="Гиперссылка" xfId="31" builtinId="8" customBuiltin="1"/>
    <cellStyle name="Гиперссылка 2" xfId="109"/>
    <cellStyle name="Гиперссылка 2 2" xfId="32"/>
    <cellStyle name="Гиперссылка 3" xfId="110"/>
    <cellStyle name="Гиперссылка 4" xfId="33"/>
    <cellStyle name="Гиперссылка_ZAYAVKA.TEPLO(v1.2)" xfId="34"/>
    <cellStyle name="Денежный" xfId="89" builtinId="4" hidden="1"/>
    <cellStyle name="Денежный [0]" xfId="90" builtinId="7" hidden="1"/>
    <cellStyle name="Заголовок" xfId="111"/>
    <cellStyle name="Заголовок 1" xfId="48" builtinId="16" hidden="1"/>
    <cellStyle name="Заголовок 2" xfId="49" builtinId="17" hidden="1"/>
    <cellStyle name="Заголовок 3" xfId="50" builtinId="18" hidden="1"/>
    <cellStyle name="Заголовок 4" xfId="51" builtinId="19" hidden="1"/>
    <cellStyle name="ЗаголовокСтолбца" xfId="112"/>
    <cellStyle name="Значение" xfId="113"/>
    <cellStyle name="Итог" xfId="62" builtinId="25" hidden="1"/>
    <cellStyle name="Контрольная ячейка" xfId="58" builtinId="23" hidden="1"/>
    <cellStyle name="Название" xfId="47" builtinId="15" hidden="1"/>
    <cellStyle name="Нейтральный" xfId="54" builtinId="28" hidden="1"/>
    <cellStyle name="Обычный" xfId="0" builtinId="0"/>
    <cellStyle name="Обычный 10" xfId="35"/>
    <cellStyle name="Обычный 10 2" xfId="94"/>
    <cellStyle name="Обычный 10 3" xfId="97"/>
    <cellStyle name="Обычный 11 4 3 3 2 3 3" xfId="98"/>
    <cellStyle name="Обычный 11 4 3 3 2 3 3 2" xfId="103"/>
    <cellStyle name="Обычный 12 3 2 2 3" xfId="96"/>
    <cellStyle name="Обычный 12 3 2 2 3 2" xfId="104"/>
    <cellStyle name="Обычный 12 3 2 2 3 2 2" xfId="105"/>
    <cellStyle name="Обычный 12 3 2 2 3 3" xfId="114"/>
    <cellStyle name="Обычный 17 3" xfId="106"/>
    <cellStyle name="Обычный 2" xfId="36"/>
    <cellStyle name="Обычный 2 15" xfId="99"/>
    <cellStyle name="Обычный 2 2" xfId="92"/>
    <cellStyle name="Обычный 2 8 2" xfId="107"/>
    <cellStyle name="Обычный 23 2 2 2" xfId="115"/>
    <cellStyle name="Обычный 3" xfId="93"/>
    <cellStyle name="Обычный 3 2" xfId="37"/>
    <cellStyle name="Обычный 3 3" xfId="38"/>
    <cellStyle name="Обычный 3 3 2" xfId="39"/>
    <cellStyle name="Обычный 3 4 10 2 2 2 3" xfId="95"/>
    <cellStyle name="Обычный 4" xfId="102"/>
    <cellStyle name="Обычный 4 2" xfId="108"/>
    <cellStyle name="Обычный_46EE(v6.1.1)" xfId="40"/>
    <cellStyle name="Обычный_INVEST.WARM.PLAN.4.78(v0.1)" xfId="41"/>
    <cellStyle name="Обычный_MINENERGO.340.PRIL79(v0.1)" xfId="42"/>
    <cellStyle name="Обычный_PASSPORT.TEPLO.PROIZV.2016(v1.0)" xfId="43"/>
    <cellStyle name="Обычный_PREDEL.JKH.2010(v1.3)" xfId="44"/>
    <cellStyle name="Обычный_SIMPLE_1_massive2" xfId="45"/>
    <cellStyle name="Обычный_ЖКУ_проект3" xfId="100"/>
    <cellStyle name="Обычный_Шаблон по источникам для Модуля Реестр (2)" xfId="46"/>
    <cellStyle name="Открывавшаяся гиперссылка" xfId="91" builtinId="9" hidden="1"/>
    <cellStyle name="Плохой" xfId="53" builtinId="27" hidden="1"/>
    <cellStyle name="Пояснение" xfId="61" builtinId="53" hidden="1"/>
    <cellStyle name="Примечание" xfId="60" builtinId="10" hidden="1"/>
    <cellStyle name="Процентный" xfId="101" builtinId="5" hidden="1"/>
    <cellStyle name="Связанная ячейка" xfId="57" builtinId="24" hidden="1"/>
    <cellStyle name="Текст предупреждения" xfId="59" builtinId="11" hidden="1"/>
    <cellStyle name="Финансовый" xfId="87" builtinId="3" hidden="1"/>
    <cellStyle name="Финансовый [0]" xfId="88" builtinId="6" hidden="1"/>
    <cellStyle name="Формула" xfId="116"/>
    <cellStyle name="Хороший" xfId="52" builtinId="26" hidde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FFFFEB"/>
      <rgbColor rgb="000000FF"/>
      <rgbColor rgb="00FFFF00"/>
      <rgbColor rgb="00FF00FF"/>
      <rgbColor rgb="0000FFFF"/>
      <rgbColor rgb="00800000"/>
      <rgbColor rgb="00FF9966"/>
      <rgbColor rgb="00000080"/>
      <rgbColor rgb="00808000"/>
      <rgbColor rgb="00800080"/>
      <rgbColor rgb="00008080"/>
      <rgbColor rgb="00BCBCBC"/>
      <rgbColor rgb="00999999"/>
      <rgbColor rgb="009999FF"/>
      <rgbColor rgb="00993366"/>
      <rgbColor rgb="00FFFFCC"/>
      <rgbColor rgb="00CCFFFF"/>
      <rgbColor rgb="00660066"/>
      <rgbColor rgb="00FF8080"/>
      <rgbColor rgb="000066CC"/>
      <rgbColor rgb="00D3DBDB"/>
      <rgbColor rgb="00000080"/>
      <rgbColor rgb="00FF00FF"/>
      <rgbColor rgb="00FFFF00"/>
      <rgbColor rgb="0000FFFF"/>
      <rgbColor rgb="00800080"/>
      <rgbColor rgb="00800000"/>
      <rgbColor rgb="00008080"/>
      <rgbColor rgb="000000FF"/>
      <rgbColor rgb="0000CCFF"/>
      <rgbColor rgb="00E3FAFD"/>
      <rgbColor rgb="00D7EAD3"/>
      <rgbColor rgb="00FFFFC0"/>
      <rgbColor rgb="00EAEBEE"/>
      <rgbColor rgb="00FF99CC"/>
      <rgbColor rgb="00CC99FF"/>
      <rgbColor rgb="00FFCC99"/>
      <rgbColor rgb="003366FF"/>
      <rgbColor rgb="0033CCCC"/>
      <rgbColor rgb="00CCFF99"/>
      <rgbColor rgb="00FFCC00"/>
      <rgbColor rgb="00FF9900"/>
      <rgbColor rgb="00FF6600"/>
      <rgbColor rgb="00666699"/>
      <rgbColor rgb="00D9D9D9"/>
      <rgbColor rgb="00003366"/>
      <rgbColor rgb="00FF5050"/>
      <rgbColor rgb="00003300"/>
      <rgbColor rgb="00333300"/>
      <rgbColor rgb="00993300"/>
      <rgbColor rgb="00993366"/>
      <rgbColor rgb="00333399"/>
      <rgbColor rgb="00333333"/>
    </indexed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18</xdr:row>
      <xdr:rowOff>438784</xdr:rowOff>
    </xdr:from>
    <xdr:to>
      <xdr:col>3</xdr:col>
      <xdr:colOff>0</xdr:colOff>
      <xdr:row>107</xdr:row>
      <xdr:rowOff>149859</xdr:rowOff>
    </xdr:to>
    <xdr:sp macro="[0]!Instruction.BlockClick" textlink="">
      <xdr:nvSpPr>
        <xdr:cNvPr id="2" name="InstrBlock_8">
          <a:extLst>
            <a:ext uri="{FF2B5EF4-FFF2-40B4-BE49-F238E27FC236}">
              <a16:creationId xmlns:a16="http://schemas.microsoft.com/office/drawing/2014/main" xmlns="" id="{00000000-0008-0000-0100-000002000000}"/>
            </a:ext>
          </a:extLst>
        </xdr:cNvPr>
        <xdr:cNvSpPr txBox="1">
          <a:spLocks noChangeArrowheads="1"/>
        </xdr:cNvSpPr>
      </xdr:nvSpPr>
      <xdr:spPr bwMode="auto">
        <a:xfrm>
          <a:off x="219075" y="430593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a:lstStyle/>
        <a:p>
          <a:pPr algn="l" rtl="0">
            <a:defRPr sz="1000"/>
          </a:pPr>
          <a:r>
            <a:rPr lang="ru-RU" sz="1000" b="0" i="0" u="none" strike="noStrike" baseline="0">
              <a:solidFill>
                <a:srgbClr val="000000"/>
              </a:solidFill>
              <a:latin typeface="Tahoma"/>
              <a:ea typeface="Tahoma"/>
              <a:cs typeface="Tahoma"/>
            </a:rPr>
            <a:t>Обновление</a:t>
          </a:r>
          <a:endParaRPr lang="ru-RU"/>
        </a:p>
      </xdr:txBody>
    </xdr:sp>
    <xdr:clientData/>
  </xdr:twoCellAnchor>
  <xdr:twoCellAnchor editAs="absolute">
    <xdr:from>
      <xdr:col>1</xdr:col>
      <xdr:colOff>0</xdr:colOff>
      <xdr:row>17</xdr:row>
      <xdr:rowOff>165734</xdr:rowOff>
    </xdr:from>
    <xdr:to>
      <xdr:col>3</xdr:col>
      <xdr:colOff>0</xdr:colOff>
      <xdr:row>18</xdr:row>
      <xdr:rowOff>438784</xdr:rowOff>
    </xdr:to>
    <xdr:sp macro="[0]!Instruction.BlockClick" textlink="">
      <xdr:nvSpPr>
        <xdr:cNvPr id="3" name="InstrBlock_7">
          <a:extLst>
            <a:ext uri="{FF2B5EF4-FFF2-40B4-BE49-F238E27FC236}">
              <a16:creationId xmlns:a16="http://schemas.microsoft.com/office/drawing/2014/main" xmlns="" id="{00000000-0008-0000-0100-000003000000}"/>
            </a:ext>
          </a:extLst>
        </xdr:cNvPr>
        <xdr:cNvSpPr txBox="1">
          <a:spLocks noChangeArrowheads="1"/>
        </xdr:cNvSpPr>
      </xdr:nvSpPr>
      <xdr:spPr bwMode="auto">
        <a:xfrm>
          <a:off x="219075" y="384238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upright="1"/>
        <a:lstStyle/>
        <a:p>
          <a:pPr algn="l" rtl="0">
            <a:defRPr sz="1000"/>
          </a:pPr>
          <a:r>
            <a:rPr lang="ru-RU" sz="1000" b="0" i="0" u="none" strike="noStrike" baseline="0">
              <a:solidFill>
                <a:srgbClr val="000000"/>
              </a:solidFill>
              <a:latin typeface="Tahoma"/>
              <a:ea typeface="Tahoma"/>
              <a:cs typeface="Tahoma"/>
            </a:rPr>
            <a:t>Консультация по методологии заполнения</a:t>
          </a:r>
        </a:p>
      </xdr:txBody>
    </xdr:sp>
    <xdr:clientData/>
  </xdr:twoCellAnchor>
  <xdr:twoCellAnchor editAs="absolute">
    <xdr:from>
      <xdr:col>1</xdr:col>
      <xdr:colOff>0</xdr:colOff>
      <xdr:row>15</xdr:row>
      <xdr:rowOff>83184</xdr:rowOff>
    </xdr:from>
    <xdr:to>
      <xdr:col>3</xdr:col>
      <xdr:colOff>0</xdr:colOff>
      <xdr:row>17</xdr:row>
      <xdr:rowOff>165734</xdr:rowOff>
    </xdr:to>
    <xdr:sp macro="[0]!Instruction.BlockClick" textlink="">
      <xdr:nvSpPr>
        <xdr:cNvPr id="4" name="InstrBlock_6">
          <a:extLst>
            <a:ext uri="{FF2B5EF4-FFF2-40B4-BE49-F238E27FC236}">
              <a16:creationId xmlns:a16="http://schemas.microsoft.com/office/drawing/2014/main" xmlns="" id="{00000000-0008-0000-0100-000004000000}"/>
            </a:ext>
          </a:extLst>
        </xdr:cNvPr>
        <xdr:cNvSpPr txBox="1">
          <a:spLocks noChangeArrowheads="1"/>
        </xdr:cNvSpPr>
      </xdr:nvSpPr>
      <xdr:spPr bwMode="auto">
        <a:xfrm>
          <a:off x="219075" y="337883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upright="1"/>
        <a:lstStyle/>
        <a:p>
          <a:pPr algn="l" rtl="0">
            <a:defRPr sz="1000"/>
          </a:pPr>
          <a:r>
            <a:rPr lang="ru-RU" sz="1000" b="0" i="0" u="none" strike="noStrike" baseline="0">
              <a:solidFill>
                <a:srgbClr val="000000"/>
              </a:solidFill>
              <a:latin typeface="Tahoma"/>
              <a:ea typeface="Tahoma"/>
              <a:cs typeface="Tahoma"/>
            </a:rPr>
            <a:t>Методология заполнения</a:t>
          </a:r>
        </a:p>
      </xdr:txBody>
    </xdr:sp>
    <xdr:clientData/>
  </xdr:twoCellAnchor>
  <xdr:twoCellAnchor editAs="absolute">
    <xdr:from>
      <xdr:col>1</xdr:col>
      <xdr:colOff>0</xdr:colOff>
      <xdr:row>13</xdr:row>
      <xdr:rowOff>634</xdr:rowOff>
    </xdr:from>
    <xdr:to>
      <xdr:col>3</xdr:col>
      <xdr:colOff>0</xdr:colOff>
      <xdr:row>15</xdr:row>
      <xdr:rowOff>83184</xdr:rowOff>
    </xdr:to>
    <xdr:sp macro="[0]!Instruction.BlockClick" textlink="">
      <xdr:nvSpPr>
        <xdr:cNvPr id="5" name="InstrBlock_5">
          <a:extLst>
            <a:ext uri="{FF2B5EF4-FFF2-40B4-BE49-F238E27FC236}">
              <a16:creationId xmlns:a16="http://schemas.microsoft.com/office/drawing/2014/main" xmlns="" id="{00000000-0008-0000-0100-000005000000}"/>
            </a:ext>
          </a:extLst>
        </xdr:cNvPr>
        <xdr:cNvSpPr txBox="1">
          <a:spLocks noChangeArrowheads="1"/>
        </xdr:cNvSpPr>
      </xdr:nvSpPr>
      <xdr:spPr bwMode="auto">
        <a:xfrm>
          <a:off x="219075" y="2915284"/>
          <a:ext cx="2066925" cy="463550"/>
        </a:xfrm>
        <a:prstGeom prst="rect">
          <a:avLst/>
        </a:prstGeom>
        <a:solidFill>
          <a:srgbClr val="F0F0F0"/>
        </a:solidFill>
        <a:ln w="9525">
          <a:solidFill>
            <a:srgbClr val="A6A6A6"/>
          </a:solidFill>
          <a:miter lim="800000"/>
          <a:headEnd/>
          <a:tailEnd/>
        </a:ln>
      </xdr:spPr>
      <xdr:txBody>
        <a:bodyPr vertOverflow="clip" wrap="square" lIns="468000" tIns="46800" rIns="0" bIns="46800" anchor="ctr" upright="1"/>
        <a:lstStyle/>
        <a:p>
          <a:pPr algn="l" rtl="0">
            <a:defRPr sz="1000"/>
          </a:pPr>
          <a:r>
            <a:rPr lang="ru-RU" sz="1000" b="0" i="0" u="none" strike="noStrike" baseline="0">
              <a:solidFill>
                <a:srgbClr val="000000"/>
              </a:solidFill>
              <a:latin typeface="Tahoma"/>
              <a:ea typeface="Tahoma"/>
              <a:cs typeface="Tahoma"/>
            </a:rPr>
            <a:t>Организационно-технические консультации</a:t>
          </a:r>
        </a:p>
      </xdr:txBody>
    </xdr:sp>
    <xdr:clientData/>
  </xdr:twoCellAnchor>
  <xdr:twoCellAnchor editAs="absolute">
    <xdr:from>
      <xdr:col>1</xdr:col>
      <xdr:colOff>0</xdr:colOff>
      <xdr:row>12</xdr:row>
      <xdr:rowOff>22859</xdr:rowOff>
    </xdr:from>
    <xdr:to>
      <xdr:col>3</xdr:col>
      <xdr:colOff>0</xdr:colOff>
      <xdr:row>13</xdr:row>
      <xdr:rowOff>634</xdr:rowOff>
    </xdr:to>
    <xdr:sp macro="[0]!Instruction.BlockClick" textlink="">
      <xdr:nvSpPr>
        <xdr:cNvPr id="6" name="InstrBlock_4">
          <a:extLst>
            <a:ext uri="{FF2B5EF4-FFF2-40B4-BE49-F238E27FC236}">
              <a16:creationId xmlns:a16="http://schemas.microsoft.com/office/drawing/2014/main" xmlns="" id="{00000000-0008-0000-0100-000006000000}"/>
            </a:ext>
          </a:extLst>
        </xdr:cNvPr>
        <xdr:cNvSpPr txBox="1">
          <a:spLocks noChangeArrowheads="1"/>
        </xdr:cNvSpPr>
      </xdr:nvSpPr>
      <xdr:spPr bwMode="auto">
        <a:xfrm>
          <a:off x="219075" y="245173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upright="1"/>
        <a:lstStyle/>
        <a:p>
          <a:pPr algn="l" rtl="0">
            <a:defRPr sz="1000"/>
          </a:pPr>
          <a:r>
            <a:rPr lang="ru-RU" sz="1000" b="0" i="0" u="none" strike="noStrike" baseline="0">
              <a:solidFill>
                <a:srgbClr val="000000"/>
              </a:solidFill>
              <a:latin typeface="Tahoma"/>
              <a:ea typeface="Tahoma"/>
              <a:cs typeface="Tahoma"/>
            </a:rPr>
            <a:t>Проверка отчёта</a:t>
          </a:r>
        </a:p>
      </xdr:txBody>
    </xdr:sp>
    <xdr:clientData/>
  </xdr:twoCellAnchor>
  <xdr:twoCellAnchor editAs="absolute">
    <xdr:from>
      <xdr:col>1</xdr:col>
      <xdr:colOff>0</xdr:colOff>
      <xdr:row>10</xdr:row>
      <xdr:rowOff>54609</xdr:rowOff>
    </xdr:from>
    <xdr:to>
      <xdr:col>3</xdr:col>
      <xdr:colOff>0</xdr:colOff>
      <xdr:row>12</xdr:row>
      <xdr:rowOff>22859</xdr:rowOff>
    </xdr:to>
    <xdr:sp macro="[0]!Instruction.BlockClick" textlink="">
      <xdr:nvSpPr>
        <xdr:cNvPr id="7" name="InstrBlock_3">
          <a:extLst>
            <a:ext uri="{FF2B5EF4-FFF2-40B4-BE49-F238E27FC236}">
              <a16:creationId xmlns:a16="http://schemas.microsoft.com/office/drawing/2014/main" xmlns="" id="{00000000-0008-0000-0100-000007000000}"/>
            </a:ext>
          </a:extLst>
        </xdr:cNvPr>
        <xdr:cNvSpPr txBox="1">
          <a:spLocks noChangeArrowheads="1"/>
        </xdr:cNvSpPr>
      </xdr:nvSpPr>
      <xdr:spPr bwMode="auto">
        <a:xfrm>
          <a:off x="219075" y="198818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upright="1"/>
        <a:lstStyle/>
        <a:p>
          <a:pPr algn="l" rtl="0">
            <a:defRPr sz="1000"/>
          </a:pPr>
          <a:r>
            <a:rPr lang="ru-RU" sz="1000" b="0" i="0" u="none" strike="noStrike" baseline="0">
              <a:solidFill>
                <a:srgbClr val="000000"/>
              </a:solidFill>
              <a:latin typeface="Tahoma"/>
              <a:ea typeface="Tahoma"/>
              <a:cs typeface="Tahoma"/>
            </a:rPr>
            <a:t>Работа с реестрами</a:t>
          </a:r>
        </a:p>
      </xdr:txBody>
    </xdr:sp>
    <xdr:clientData/>
  </xdr:twoCellAnchor>
  <xdr:twoCellAnchor editAs="absolute">
    <xdr:from>
      <xdr:col>1</xdr:col>
      <xdr:colOff>0</xdr:colOff>
      <xdr:row>7</xdr:row>
      <xdr:rowOff>105409</xdr:rowOff>
    </xdr:from>
    <xdr:to>
      <xdr:col>3</xdr:col>
      <xdr:colOff>0</xdr:colOff>
      <xdr:row>10</xdr:row>
      <xdr:rowOff>54609</xdr:rowOff>
    </xdr:to>
    <xdr:sp macro="[0]!Instruction.BlockClick" textlink="">
      <xdr:nvSpPr>
        <xdr:cNvPr id="8" name="InstrBlock_2">
          <a:extLst>
            <a:ext uri="{FF2B5EF4-FFF2-40B4-BE49-F238E27FC236}">
              <a16:creationId xmlns:a16="http://schemas.microsoft.com/office/drawing/2014/main" xmlns="" id="{00000000-0008-0000-0100-000008000000}"/>
            </a:ext>
          </a:extLst>
        </xdr:cNvPr>
        <xdr:cNvSpPr txBox="1">
          <a:spLocks noChangeArrowheads="1"/>
        </xdr:cNvSpPr>
      </xdr:nvSpPr>
      <xdr:spPr bwMode="auto">
        <a:xfrm>
          <a:off x="219075" y="1524634"/>
          <a:ext cx="2066925" cy="463550"/>
        </a:xfrm>
        <a:prstGeom prst="rect">
          <a:avLst/>
        </a:prstGeom>
        <a:solidFill>
          <a:srgbClr val="F0F0F0"/>
        </a:solidFill>
        <a:ln w="9525">
          <a:solidFill>
            <a:srgbClr val="A6A6A6"/>
          </a:solidFill>
          <a:miter lim="800000"/>
          <a:headEnd/>
          <a:tailEnd/>
        </a:ln>
      </xdr:spPr>
      <xdr:txBody>
        <a:bodyPr vertOverflow="clip" wrap="square" lIns="468000" tIns="46800" rIns="36000" bIns="46800" anchor="ctr" upright="1"/>
        <a:lstStyle/>
        <a:p>
          <a:pPr algn="l" rtl="0">
            <a:defRPr sz="1000"/>
          </a:pPr>
          <a:r>
            <a:rPr lang="ru-RU" sz="1000" b="0" i="0" u="none" strike="noStrike" baseline="0">
              <a:solidFill>
                <a:srgbClr val="000000"/>
              </a:solidFill>
              <a:latin typeface="Tahoma"/>
              <a:ea typeface="Tahoma"/>
              <a:cs typeface="Tahoma"/>
            </a:rPr>
            <a:t>Условные обозначения</a:t>
          </a:r>
        </a:p>
      </xdr:txBody>
    </xdr:sp>
    <xdr:clientData/>
  </xdr:twoCellAnchor>
  <xdr:twoCellAnchor>
    <xdr:from>
      <xdr:col>2</xdr:col>
      <xdr:colOff>0</xdr:colOff>
      <xdr:row>6</xdr:row>
      <xdr:rowOff>0</xdr:rowOff>
    </xdr:from>
    <xdr:to>
      <xdr:col>2</xdr:col>
      <xdr:colOff>0</xdr:colOff>
      <xdr:row>6</xdr:row>
      <xdr:rowOff>0</xdr:rowOff>
    </xdr:to>
    <xdr:pic>
      <xdr:nvPicPr>
        <xdr:cNvPr id="131776" name="Pict 9" descr="тест">
          <a:extLst>
            <a:ext uri="{FF2B5EF4-FFF2-40B4-BE49-F238E27FC236}">
              <a16:creationId xmlns:a16="http://schemas.microsoft.com/office/drawing/2014/main" xmlns="" id="{00000000-0008-0000-0100-0000C002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287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xdr:row>
      <xdr:rowOff>0</xdr:rowOff>
    </xdr:from>
    <xdr:to>
      <xdr:col>2</xdr:col>
      <xdr:colOff>0</xdr:colOff>
      <xdr:row>6</xdr:row>
      <xdr:rowOff>0</xdr:rowOff>
    </xdr:to>
    <xdr:pic>
      <xdr:nvPicPr>
        <xdr:cNvPr id="131777" name="Pict 9" descr="тест">
          <a:extLst>
            <a:ext uri="{FF2B5EF4-FFF2-40B4-BE49-F238E27FC236}">
              <a16:creationId xmlns:a16="http://schemas.microsoft.com/office/drawing/2014/main" xmlns="" id="{00000000-0008-0000-0100-0000C102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287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6</xdr:row>
      <xdr:rowOff>0</xdr:rowOff>
    </xdr:from>
    <xdr:to>
      <xdr:col>2</xdr:col>
      <xdr:colOff>0</xdr:colOff>
      <xdr:row>6</xdr:row>
      <xdr:rowOff>0</xdr:rowOff>
    </xdr:to>
    <xdr:pic>
      <xdr:nvPicPr>
        <xdr:cNvPr id="131778" name="Pict 9" descr="тест">
          <a:extLst>
            <a:ext uri="{FF2B5EF4-FFF2-40B4-BE49-F238E27FC236}">
              <a16:creationId xmlns:a16="http://schemas.microsoft.com/office/drawing/2014/main" xmlns="" id="{00000000-0008-0000-0100-0000C202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2287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0</xdr:colOff>
      <xdr:row>5</xdr:row>
      <xdr:rowOff>3809</xdr:rowOff>
    </xdr:from>
    <xdr:to>
      <xdr:col>3</xdr:col>
      <xdr:colOff>0</xdr:colOff>
      <xdr:row>7</xdr:row>
      <xdr:rowOff>105409</xdr:rowOff>
    </xdr:to>
    <xdr:sp macro="[0]!Instruction.BlockClick" textlink="">
      <xdr:nvSpPr>
        <xdr:cNvPr id="18" name="InstrBlock_1">
          <a:extLst>
            <a:ext uri="{FF2B5EF4-FFF2-40B4-BE49-F238E27FC236}">
              <a16:creationId xmlns:a16="http://schemas.microsoft.com/office/drawing/2014/main" xmlns="" id="{00000000-0008-0000-0100-000012000000}"/>
            </a:ext>
          </a:extLst>
        </xdr:cNvPr>
        <xdr:cNvSpPr txBox="1">
          <a:spLocks noChangeArrowheads="1"/>
        </xdr:cNvSpPr>
      </xdr:nvSpPr>
      <xdr:spPr bwMode="auto">
        <a:xfrm>
          <a:off x="219075" y="1061084"/>
          <a:ext cx="2066925" cy="463550"/>
        </a:xfrm>
        <a:prstGeom prst="rect">
          <a:avLst/>
        </a:prstGeom>
        <a:solidFill>
          <a:srgbClr val="FFC170"/>
        </a:solidFill>
        <a:ln w="9525">
          <a:solidFill>
            <a:srgbClr val="A6A6A6"/>
          </a:solidFill>
          <a:miter lim="800000"/>
          <a:headEnd/>
          <a:tailEnd/>
        </a:ln>
      </xdr:spPr>
      <xdr:txBody>
        <a:bodyPr vertOverflow="clip" wrap="square" lIns="468000" tIns="46800" rIns="36000" bIns="46800" anchor="ctr"/>
        <a:lstStyle/>
        <a:p>
          <a:pPr algn="l" rtl="0">
            <a:defRPr sz="1000"/>
          </a:pPr>
          <a:r>
            <a:rPr lang="ru-RU" sz="1000" b="0" i="0" u="none" strike="noStrike" baseline="0">
              <a:solidFill>
                <a:srgbClr val="000000"/>
              </a:solidFill>
              <a:latin typeface="Tahoma"/>
              <a:ea typeface="Tahoma"/>
              <a:cs typeface="Tahoma"/>
            </a:rPr>
            <a:t>Технические требования</a:t>
          </a:r>
          <a:endParaRPr lang="ru-RU"/>
        </a:p>
      </xdr:txBody>
    </xdr:sp>
    <xdr:clientData/>
  </xdr:twoCellAnchor>
  <xdr:twoCellAnchor editAs="absolute">
    <xdr:from>
      <xdr:col>1</xdr:col>
      <xdr:colOff>66675</xdr:colOff>
      <xdr:row>5</xdr:row>
      <xdr:rowOff>57150</xdr:rowOff>
    </xdr:from>
    <xdr:to>
      <xdr:col>1</xdr:col>
      <xdr:colOff>447675</xdr:colOff>
      <xdr:row>7</xdr:row>
      <xdr:rowOff>66675</xdr:rowOff>
    </xdr:to>
    <xdr:pic macro="[0]!Instruction.BlockClick">
      <xdr:nvPicPr>
        <xdr:cNvPr id="131780" name="InstrImg_1" descr="icon1">
          <a:extLst>
            <a:ext uri="{FF2B5EF4-FFF2-40B4-BE49-F238E27FC236}">
              <a16:creationId xmlns:a16="http://schemas.microsoft.com/office/drawing/2014/main" xmlns="" id="{00000000-0008-0000-0100-0000C40202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1114425"/>
          <a:ext cx="3810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47625</xdr:colOff>
      <xdr:row>7</xdr:row>
      <xdr:rowOff>133350</xdr:rowOff>
    </xdr:from>
    <xdr:to>
      <xdr:col>1</xdr:col>
      <xdr:colOff>428625</xdr:colOff>
      <xdr:row>10</xdr:row>
      <xdr:rowOff>9525</xdr:rowOff>
    </xdr:to>
    <xdr:pic macro="[0]!Instruction.BlockClick">
      <xdr:nvPicPr>
        <xdr:cNvPr id="131781" name="InstrImg_2" descr="icon2">
          <a:extLst>
            <a:ext uri="{FF2B5EF4-FFF2-40B4-BE49-F238E27FC236}">
              <a16:creationId xmlns:a16="http://schemas.microsoft.com/office/drawing/2014/main" xmlns="" id="{00000000-0008-0000-0100-0000C50202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66700" y="1552575"/>
          <a:ext cx="381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47625</xdr:colOff>
      <xdr:row>10</xdr:row>
      <xdr:rowOff>85725</xdr:rowOff>
    </xdr:from>
    <xdr:to>
      <xdr:col>1</xdr:col>
      <xdr:colOff>428625</xdr:colOff>
      <xdr:row>11</xdr:row>
      <xdr:rowOff>133350</xdr:rowOff>
    </xdr:to>
    <xdr:pic macro="[0]!Instruction.BlockClick">
      <xdr:nvPicPr>
        <xdr:cNvPr id="131782" name="InstrImg_3" descr="icon3">
          <a:extLst>
            <a:ext uri="{FF2B5EF4-FFF2-40B4-BE49-F238E27FC236}">
              <a16:creationId xmlns:a16="http://schemas.microsoft.com/office/drawing/2014/main" xmlns="" id="{00000000-0008-0000-0100-0000C60202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66700" y="2019300"/>
          <a:ext cx="381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47625</xdr:colOff>
      <xdr:row>12</xdr:row>
      <xdr:rowOff>57150</xdr:rowOff>
    </xdr:from>
    <xdr:to>
      <xdr:col>1</xdr:col>
      <xdr:colOff>428625</xdr:colOff>
      <xdr:row>12</xdr:row>
      <xdr:rowOff>457200</xdr:rowOff>
    </xdr:to>
    <xdr:pic macro="[0]!Instruction.BlockClick">
      <xdr:nvPicPr>
        <xdr:cNvPr id="131783" name="InstrImg_4" descr="icon4">
          <a:extLst>
            <a:ext uri="{FF2B5EF4-FFF2-40B4-BE49-F238E27FC236}">
              <a16:creationId xmlns:a16="http://schemas.microsoft.com/office/drawing/2014/main" xmlns="" id="{00000000-0008-0000-0100-0000C70202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66700" y="2486025"/>
          <a:ext cx="3810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47625</xdr:colOff>
      <xdr:row>13</xdr:row>
      <xdr:rowOff>47625</xdr:rowOff>
    </xdr:from>
    <xdr:to>
      <xdr:col>1</xdr:col>
      <xdr:colOff>428625</xdr:colOff>
      <xdr:row>15</xdr:row>
      <xdr:rowOff>38100</xdr:rowOff>
    </xdr:to>
    <xdr:pic macro="[0]!Instruction.BlockClick">
      <xdr:nvPicPr>
        <xdr:cNvPr id="131784" name="InstrImg_5" descr="icon5">
          <a:extLst>
            <a:ext uri="{FF2B5EF4-FFF2-40B4-BE49-F238E27FC236}">
              <a16:creationId xmlns:a16="http://schemas.microsoft.com/office/drawing/2014/main" xmlns="" id="{00000000-0008-0000-0100-0000C80202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66700" y="2962275"/>
          <a:ext cx="3810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66675</xdr:colOff>
      <xdr:row>15</xdr:row>
      <xdr:rowOff>133350</xdr:rowOff>
    </xdr:from>
    <xdr:to>
      <xdr:col>1</xdr:col>
      <xdr:colOff>447675</xdr:colOff>
      <xdr:row>17</xdr:row>
      <xdr:rowOff>133350</xdr:rowOff>
    </xdr:to>
    <xdr:pic macro="[0]!Instruction.BlockClick">
      <xdr:nvPicPr>
        <xdr:cNvPr id="131785" name="InstrImg_6" descr="icon6">
          <a:extLst>
            <a:ext uri="{FF2B5EF4-FFF2-40B4-BE49-F238E27FC236}">
              <a16:creationId xmlns:a16="http://schemas.microsoft.com/office/drawing/2014/main" xmlns="" id="{00000000-0008-0000-0100-0000C90202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85750" y="342900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76200</xdr:colOff>
      <xdr:row>18</xdr:row>
      <xdr:rowOff>38100</xdr:rowOff>
    </xdr:from>
    <xdr:to>
      <xdr:col>1</xdr:col>
      <xdr:colOff>457200</xdr:colOff>
      <xdr:row>18</xdr:row>
      <xdr:rowOff>400050</xdr:rowOff>
    </xdr:to>
    <xdr:pic macro="[0]!Instruction.BlockClick">
      <xdr:nvPicPr>
        <xdr:cNvPr id="131786" name="InstrImg_7" descr="icon7">
          <a:extLst>
            <a:ext uri="{FF2B5EF4-FFF2-40B4-BE49-F238E27FC236}">
              <a16:creationId xmlns:a16="http://schemas.microsoft.com/office/drawing/2014/main" xmlns="" id="{00000000-0008-0000-0100-0000CA0202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95275" y="3905250"/>
          <a:ext cx="381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18</xdr:row>
      <xdr:rowOff>0</xdr:rowOff>
    </xdr:from>
    <xdr:to>
      <xdr:col>2</xdr:col>
      <xdr:colOff>0</xdr:colOff>
      <xdr:row>18</xdr:row>
      <xdr:rowOff>0</xdr:rowOff>
    </xdr:to>
    <xdr:pic>
      <xdr:nvPicPr>
        <xdr:cNvPr id="131787" name="Pict 9" descr="тест">
          <a:extLst>
            <a:ext uri="{FF2B5EF4-FFF2-40B4-BE49-F238E27FC236}">
              <a16:creationId xmlns:a16="http://schemas.microsoft.com/office/drawing/2014/main" xmlns="" id="{00000000-0008-0000-0100-0000CB02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671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32</xdr:row>
      <xdr:rowOff>0</xdr:rowOff>
    </xdr:from>
    <xdr:to>
      <xdr:col>2</xdr:col>
      <xdr:colOff>0</xdr:colOff>
      <xdr:row>32</xdr:row>
      <xdr:rowOff>0</xdr:rowOff>
    </xdr:to>
    <xdr:pic>
      <xdr:nvPicPr>
        <xdr:cNvPr id="131788" name="Pict 9" descr="тест">
          <a:extLst>
            <a:ext uri="{FF2B5EF4-FFF2-40B4-BE49-F238E27FC236}">
              <a16:creationId xmlns:a16="http://schemas.microsoft.com/office/drawing/2014/main" xmlns="" id="{00000000-0008-0000-0100-0000CC02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46196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19050</xdr:colOff>
      <xdr:row>18</xdr:row>
      <xdr:rowOff>466725</xdr:rowOff>
    </xdr:from>
    <xdr:to>
      <xdr:col>1</xdr:col>
      <xdr:colOff>447675</xdr:colOff>
      <xdr:row>107</xdr:row>
      <xdr:rowOff>161925</xdr:rowOff>
    </xdr:to>
    <xdr:pic macro="[0]!Instruction.BlockClick">
      <xdr:nvPicPr>
        <xdr:cNvPr id="131789" name="InstrImg_8" descr="icon8.png">
          <a:extLst>
            <a:ext uri="{FF2B5EF4-FFF2-40B4-BE49-F238E27FC236}">
              <a16:creationId xmlns:a16="http://schemas.microsoft.com/office/drawing/2014/main" xmlns="" id="{00000000-0008-0000-0100-0000CD0202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38125" y="4333875"/>
          <a:ext cx="4286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xdr:colOff>
      <xdr:row>94</xdr:row>
      <xdr:rowOff>47625</xdr:rowOff>
    </xdr:from>
    <xdr:to>
      <xdr:col>4</xdr:col>
      <xdr:colOff>257175</xdr:colOff>
      <xdr:row>95</xdr:row>
      <xdr:rowOff>9525</xdr:rowOff>
    </xdr:to>
    <xdr:pic macro="[0]!Instruction.chkUpdates_Click">
      <xdr:nvPicPr>
        <xdr:cNvPr id="131790" name="chkGetUpdatesTrue" descr="check_yes.jpg">
          <a:extLst>
            <a:ext uri="{FF2B5EF4-FFF2-40B4-BE49-F238E27FC236}">
              <a16:creationId xmlns:a16="http://schemas.microsoft.com/office/drawing/2014/main" xmlns="" id="{00000000-0008-0000-0100-0000CE0202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676525" y="461962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xdr:colOff>
      <xdr:row>96</xdr:row>
      <xdr:rowOff>57150</xdr:rowOff>
    </xdr:from>
    <xdr:to>
      <xdr:col>4</xdr:col>
      <xdr:colOff>257175</xdr:colOff>
      <xdr:row>97</xdr:row>
      <xdr:rowOff>19050</xdr:rowOff>
    </xdr:to>
    <xdr:pic macro="[0]!Instruction.chkUpdates_Click">
      <xdr:nvPicPr>
        <xdr:cNvPr id="131791" name="chkNoUpdatesFalse" descr="check_no.png">
          <a:extLst>
            <a:ext uri="{FF2B5EF4-FFF2-40B4-BE49-F238E27FC236}">
              <a16:creationId xmlns:a16="http://schemas.microsoft.com/office/drawing/2014/main" xmlns="" id="{00000000-0008-0000-0100-0000CF0202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676525" y="461962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xdr:colOff>
      <xdr:row>96</xdr:row>
      <xdr:rowOff>57150</xdr:rowOff>
    </xdr:from>
    <xdr:to>
      <xdr:col>4</xdr:col>
      <xdr:colOff>257175</xdr:colOff>
      <xdr:row>97</xdr:row>
      <xdr:rowOff>19050</xdr:rowOff>
    </xdr:to>
    <xdr:pic macro="[0]!Instruction.chkUpdates_Click">
      <xdr:nvPicPr>
        <xdr:cNvPr id="131792" name="chkNoUpdatesTrue" descr="check_yes.jpg" hidden="1">
          <a:extLst>
            <a:ext uri="{FF2B5EF4-FFF2-40B4-BE49-F238E27FC236}">
              <a16:creationId xmlns:a16="http://schemas.microsoft.com/office/drawing/2014/main" xmlns="" id="{00000000-0008-0000-0100-0000D00202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676525" y="461962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xdr:colOff>
      <xdr:row>94</xdr:row>
      <xdr:rowOff>47625</xdr:rowOff>
    </xdr:from>
    <xdr:to>
      <xdr:col>4</xdr:col>
      <xdr:colOff>257175</xdr:colOff>
      <xdr:row>95</xdr:row>
      <xdr:rowOff>9525</xdr:rowOff>
    </xdr:to>
    <xdr:pic macro="[0]!Instruction.chkUpdates_Click">
      <xdr:nvPicPr>
        <xdr:cNvPr id="131793" name="chkGetUpdatesFalse" descr="check_no.png" hidden="1">
          <a:extLst>
            <a:ext uri="{FF2B5EF4-FFF2-40B4-BE49-F238E27FC236}">
              <a16:creationId xmlns:a16="http://schemas.microsoft.com/office/drawing/2014/main" xmlns="" id="{00000000-0008-0000-0100-0000D10202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676525" y="461962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379095</xdr:colOff>
      <xdr:row>2</xdr:row>
      <xdr:rowOff>7620</xdr:rowOff>
    </xdr:from>
    <xdr:to>
      <xdr:col>3</xdr:col>
      <xdr:colOff>116146</xdr:colOff>
      <xdr:row>2</xdr:row>
      <xdr:rowOff>220980</xdr:rowOff>
    </xdr:to>
    <xdr:sp macro="" textlink="">
      <xdr:nvSpPr>
        <xdr:cNvPr id="114722" name="cmdAct_1">
          <a:extLst>
            <a:ext uri="{FF2B5EF4-FFF2-40B4-BE49-F238E27FC236}">
              <a16:creationId xmlns:a16="http://schemas.microsoft.com/office/drawing/2014/main" xmlns="" id="{00000000-0008-0000-0100-000022C00100}"/>
            </a:ext>
          </a:extLst>
        </xdr:cNvPr>
        <xdr:cNvSpPr txBox="1">
          <a:spLocks noChangeArrowheads="1"/>
        </xdr:cNvSpPr>
      </xdr:nvSpPr>
      <xdr:spPr bwMode="auto">
        <a:xfrm>
          <a:off x="1082040" y="342900"/>
          <a:ext cx="1112520" cy="213360"/>
        </a:xfrm>
        <a:prstGeom prst="rect">
          <a:avLst/>
        </a:prstGeom>
        <a:solidFill>
          <a:srgbClr val="B3FFD9"/>
        </a:solidFill>
        <a:ln>
          <a:noFill/>
        </a:ln>
      </xdr:spPr>
      <xdr:txBody>
        <a:bodyPr vertOverflow="clip" wrap="square" lIns="360000" tIns="36000" rIns="36000" bIns="36000" anchor="ctr" upright="1"/>
        <a:lstStyle/>
        <a:p>
          <a:pPr algn="l" rtl="0">
            <a:defRPr sz="1000"/>
          </a:pPr>
          <a:r>
            <a:rPr lang="ru-RU" sz="1000" b="0" i="0" u="none" strike="noStrike" baseline="0">
              <a:solidFill>
                <a:srgbClr val="000000"/>
              </a:solidFill>
              <a:latin typeface="Tahoma"/>
              <a:ea typeface="Tahoma"/>
              <a:cs typeface="Tahoma"/>
            </a:rPr>
            <a:t>Актуальна</a:t>
          </a:r>
        </a:p>
      </xdr:txBody>
    </xdr:sp>
    <xdr:clientData/>
  </xdr:twoCellAnchor>
  <xdr:twoCellAnchor>
    <xdr:from>
      <xdr:col>2</xdr:col>
      <xdr:colOff>352425</xdr:colOff>
      <xdr:row>1</xdr:row>
      <xdr:rowOff>114300</xdr:rowOff>
    </xdr:from>
    <xdr:to>
      <xdr:col>2</xdr:col>
      <xdr:colOff>638175</xdr:colOff>
      <xdr:row>3</xdr:row>
      <xdr:rowOff>57150</xdr:rowOff>
    </xdr:to>
    <xdr:pic>
      <xdr:nvPicPr>
        <xdr:cNvPr id="131797" name="cmdAct_2" descr="icon15.png">
          <a:extLst>
            <a:ext uri="{FF2B5EF4-FFF2-40B4-BE49-F238E27FC236}">
              <a16:creationId xmlns:a16="http://schemas.microsoft.com/office/drawing/2014/main" xmlns="" id="{00000000-0008-0000-0100-0000D50202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52525" y="247650"/>
          <a:ext cx="2857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409575</xdr:colOff>
      <xdr:row>2</xdr:row>
      <xdr:rowOff>9525</xdr:rowOff>
    </xdr:from>
    <xdr:to>
      <xdr:col>4</xdr:col>
      <xdr:colOff>277831</xdr:colOff>
      <xdr:row>2</xdr:row>
      <xdr:rowOff>219075</xdr:rowOff>
    </xdr:to>
    <xdr:sp macro="[0]!Instruction.cmdGetUpdate_Click" textlink="">
      <xdr:nvSpPr>
        <xdr:cNvPr id="37" name="cmdNoAct_1" hidden="1">
          <a:extLst>
            <a:ext uri="{FF2B5EF4-FFF2-40B4-BE49-F238E27FC236}">
              <a16:creationId xmlns:a16="http://schemas.microsoft.com/office/drawing/2014/main" xmlns="" id="{00000000-0008-0000-0100-000025000000}"/>
            </a:ext>
          </a:extLst>
        </xdr:cNvPr>
        <xdr:cNvSpPr txBox="1">
          <a:spLocks noChangeArrowheads="1"/>
        </xdr:cNvSpPr>
      </xdr:nvSpPr>
      <xdr:spPr bwMode="auto">
        <a:xfrm>
          <a:off x="1102995" y="344805"/>
          <a:ext cx="1493230" cy="209550"/>
        </a:xfrm>
        <a:prstGeom prst="rect">
          <a:avLst/>
        </a:prstGeom>
        <a:solidFill>
          <a:srgbClr val="FF5050"/>
        </a:solidFill>
        <a:ln w="9525">
          <a:noFill/>
          <a:miter lim="800000"/>
          <a:headEnd/>
          <a:tailEnd/>
        </a:ln>
      </xdr:spPr>
      <xdr:txBody>
        <a:bodyPr vertOverflow="clip" wrap="square" lIns="288000" tIns="36000" rIns="0" bIns="36000" anchor="ctr" upright="1"/>
        <a:lstStyle/>
        <a:p>
          <a:pPr algn="l" rtl="0">
            <a:defRPr sz="1000"/>
          </a:pPr>
          <a:r>
            <a:rPr lang="ru-RU" sz="1000" b="0" i="0" u="none" strike="noStrike" baseline="0">
              <a:solidFill>
                <a:schemeClr val="bg1"/>
              </a:solidFill>
              <a:latin typeface="Tahoma"/>
              <a:ea typeface="Tahoma"/>
              <a:cs typeface="Tahoma"/>
            </a:rPr>
            <a:t>Требуется обновление</a:t>
          </a:r>
        </a:p>
      </xdr:txBody>
    </xdr:sp>
    <xdr:clientData/>
  </xdr:twoCellAnchor>
  <xdr:twoCellAnchor editAs="oneCell">
    <xdr:from>
      <xdr:col>2</xdr:col>
      <xdr:colOff>419100</xdr:colOff>
      <xdr:row>1</xdr:row>
      <xdr:rowOff>200025</xdr:rowOff>
    </xdr:from>
    <xdr:to>
      <xdr:col>2</xdr:col>
      <xdr:colOff>666750</xdr:colOff>
      <xdr:row>3</xdr:row>
      <xdr:rowOff>9525</xdr:rowOff>
    </xdr:to>
    <xdr:pic>
      <xdr:nvPicPr>
        <xdr:cNvPr id="131799" name="cmdNoAct_2" descr="icon16.png" hidden="1">
          <a:extLst>
            <a:ext uri="{FF2B5EF4-FFF2-40B4-BE49-F238E27FC236}">
              <a16:creationId xmlns:a16="http://schemas.microsoft.com/office/drawing/2014/main" xmlns="" id="{00000000-0008-0000-0100-0000D70202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19200" y="333375"/>
          <a:ext cx="2476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264251</xdr:colOff>
      <xdr:row>2</xdr:row>
      <xdr:rowOff>3612</xdr:rowOff>
    </xdr:from>
    <xdr:to>
      <xdr:col>4</xdr:col>
      <xdr:colOff>192936</xdr:colOff>
      <xdr:row>2</xdr:row>
      <xdr:rowOff>219612</xdr:rowOff>
    </xdr:to>
    <xdr:sp macro="" textlink="">
      <xdr:nvSpPr>
        <xdr:cNvPr id="39" name="cmdNoInet_1" hidden="1">
          <a:extLst>
            <a:ext uri="{FF2B5EF4-FFF2-40B4-BE49-F238E27FC236}">
              <a16:creationId xmlns:a16="http://schemas.microsoft.com/office/drawing/2014/main" xmlns="" id="{00000000-0008-0000-0100-000027000000}"/>
            </a:ext>
          </a:extLst>
        </xdr:cNvPr>
        <xdr:cNvSpPr txBox="1">
          <a:spLocks noChangeArrowheads="1"/>
        </xdr:cNvSpPr>
      </xdr:nvSpPr>
      <xdr:spPr bwMode="auto">
        <a:xfrm>
          <a:off x="976721" y="338892"/>
          <a:ext cx="1544125" cy="216000"/>
        </a:xfrm>
        <a:prstGeom prst="rect">
          <a:avLst/>
        </a:prstGeom>
        <a:solidFill>
          <a:srgbClr val="FFCC66"/>
        </a:solidFill>
        <a:ln w="9525">
          <a:noFill/>
          <a:miter lim="800000"/>
          <a:headEnd/>
          <a:tailEnd/>
        </a:ln>
      </xdr:spPr>
      <xdr:txBody>
        <a:bodyPr vertOverflow="clip" wrap="square" lIns="288000" tIns="36000" rIns="0" bIns="36000" anchor="ctr" upright="1"/>
        <a:lstStyle/>
        <a:p>
          <a:pPr algn="l" rtl="0">
            <a:defRPr sz="1000"/>
          </a:pPr>
          <a:r>
            <a:rPr lang="ru-RU" sz="1000" b="0" i="0" u="none" strike="noStrike" baseline="0">
              <a:solidFill>
                <a:sysClr val="windowText" lastClr="000000"/>
              </a:solidFill>
              <a:latin typeface="Tahoma"/>
              <a:ea typeface="Tahoma"/>
              <a:cs typeface="Tahoma"/>
            </a:rPr>
            <a:t>Ошибка подключения</a:t>
          </a:r>
        </a:p>
      </xdr:txBody>
    </xdr:sp>
    <xdr:clientData/>
  </xdr:twoCellAnchor>
  <xdr:oneCellAnchor>
    <xdr:from>
      <xdr:col>2</xdr:col>
      <xdr:colOff>243840</xdr:colOff>
      <xdr:row>1</xdr:row>
      <xdr:rowOff>136963</xdr:rowOff>
    </xdr:from>
    <xdr:ext cx="256495" cy="374141"/>
    <xdr:sp macro="" textlink="">
      <xdr:nvSpPr>
        <xdr:cNvPr id="40" name="cmdNoInet_2" hidden="1">
          <a:extLst>
            <a:ext uri="{FF2B5EF4-FFF2-40B4-BE49-F238E27FC236}">
              <a16:creationId xmlns:a16="http://schemas.microsoft.com/office/drawing/2014/main" xmlns="" id="{00000000-0008-0000-0100-000028000000}"/>
            </a:ext>
          </a:extLst>
        </xdr:cNvPr>
        <xdr:cNvSpPr txBox="1"/>
      </xdr:nvSpPr>
      <xdr:spPr>
        <a:xfrm>
          <a:off x="956310" y="266503"/>
          <a:ext cx="22689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ru-RU" sz="1800" b="1">
              <a:solidFill>
                <a:schemeClr val="bg1"/>
              </a:solidFill>
            </a:rPr>
            <a:t>!</a:t>
          </a:r>
        </a:p>
      </xdr:txBody>
    </xdr:sp>
    <xdr:clientData/>
  </xdr:oneCellAnchor>
  <xdr:twoCellAnchor>
    <xdr:from>
      <xdr:col>23</xdr:col>
      <xdr:colOff>257175</xdr:colOff>
      <xdr:row>69</xdr:row>
      <xdr:rowOff>57150</xdr:rowOff>
    </xdr:from>
    <xdr:to>
      <xdr:col>24</xdr:col>
      <xdr:colOff>142875</xdr:colOff>
      <xdr:row>69</xdr:row>
      <xdr:rowOff>238125</xdr:rowOff>
    </xdr:to>
    <xdr:pic macro="[0]!modInstruction.Process_Page_Last">
      <xdr:nvPicPr>
        <xdr:cNvPr id="131802" name="PAGE_LAST" descr="tick_circle_3887.png" hidden="1">
          <a:extLst>
            <a:ext uri="{FF2B5EF4-FFF2-40B4-BE49-F238E27FC236}">
              <a16:creationId xmlns:a16="http://schemas.microsoft.com/office/drawing/2014/main" xmlns="" id="{00000000-0008-0000-0100-0000DA0202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8675" y="4619625"/>
          <a:ext cx="180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95250</xdr:colOff>
      <xdr:row>69</xdr:row>
      <xdr:rowOff>57150</xdr:rowOff>
    </xdr:from>
    <xdr:to>
      <xdr:col>19</xdr:col>
      <xdr:colOff>276225</xdr:colOff>
      <xdr:row>69</xdr:row>
      <xdr:rowOff>238125</xdr:rowOff>
    </xdr:to>
    <xdr:pic macro="[0]!modInstruction.Process_Page_First">
      <xdr:nvPicPr>
        <xdr:cNvPr id="131803" name="PAGE_FIRST" descr="tick_circle_3887.png" hidden="1">
          <a:extLst>
            <a:ext uri="{FF2B5EF4-FFF2-40B4-BE49-F238E27FC236}">
              <a16:creationId xmlns:a16="http://schemas.microsoft.com/office/drawing/2014/main" xmlns="" id="{00000000-0008-0000-0100-0000DB0202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105650" y="4619625"/>
          <a:ext cx="180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9525</xdr:colOff>
      <xdr:row>69</xdr:row>
      <xdr:rowOff>28575</xdr:rowOff>
    </xdr:from>
    <xdr:to>
      <xdr:col>20</xdr:col>
      <xdr:colOff>257175</xdr:colOff>
      <xdr:row>69</xdr:row>
      <xdr:rowOff>276225</xdr:rowOff>
    </xdr:to>
    <xdr:pic macro="[0]!modInstruction.Process_Page_Back">
      <xdr:nvPicPr>
        <xdr:cNvPr id="131804" name="PAGE_BACK" descr="tick_circle_3887.png" hidden="1">
          <a:extLst>
            <a:ext uri="{FF2B5EF4-FFF2-40B4-BE49-F238E27FC236}">
              <a16:creationId xmlns:a16="http://schemas.microsoft.com/office/drawing/2014/main" xmlns="" id="{00000000-0008-0000-0100-0000DC0202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315200" y="4619625"/>
          <a:ext cx="247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276225</xdr:colOff>
      <xdr:row>69</xdr:row>
      <xdr:rowOff>28575</xdr:rowOff>
    </xdr:from>
    <xdr:to>
      <xdr:col>23</xdr:col>
      <xdr:colOff>228600</xdr:colOff>
      <xdr:row>69</xdr:row>
      <xdr:rowOff>276225</xdr:rowOff>
    </xdr:to>
    <xdr:pic macro="[0]!modInstruction.Process_Page_Next">
      <xdr:nvPicPr>
        <xdr:cNvPr id="131805" name="PAGE_NEXT" descr="tick_circle_3887.png" hidden="1">
          <a:extLst>
            <a:ext uri="{FF2B5EF4-FFF2-40B4-BE49-F238E27FC236}">
              <a16:creationId xmlns:a16="http://schemas.microsoft.com/office/drawing/2014/main" xmlns="" id="{00000000-0008-0000-0100-0000DD0202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172450" y="4619625"/>
          <a:ext cx="247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18</xdr:col>
      <xdr:colOff>276225</xdr:colOff>
      <xdr:row>1</xdr:row>
      <xdr:rowOff>38100</xdr:rowOff>
    </xdr:from>
    <xdr:to>
      <xdr:col>25</xdr:col>
      <xdr:colOff>0</xdr:colOff>
      <xdr:row>2</xdr:row>
      <xdr:rowOff>152400</xdr:rowOff>
    </xdr:to>
    <xdr:sp macro="[0]!modInstruction.cmdStart_Click_Handler" textlink="">
      <xdr:nvSpPr>
        <xdr:cNvPr id="114855" name="cmdStart" hidden="1">
          <a:extLst>
            <a:ext uri="{FF2B5EF4-FFF2-40B4-BE49-F238E27FC236}">
              <a16:creationId xmlns:a16="http://schemas.microsoft.com/office/drawing/2014/main" xmlns="" id="{00000000-0008-0000-0100-0000A7C00100}"/>
            </a:ext>
          </a:extLst>
        </xdr:cNvPr>
        <xdr:cNvSpPr>
          <a:spLocks noChangeArrowheads="1"/>
        </xdr:cNvSpPr>
      </xdr:nvSpPr>
      <xdr:spPr bwMode="auto">
        <a:xfrm>
          <a:off x="6991350" y="171450"/>
          <a:ext cx="1790700" cy="323850"/>
        </a:xfrm>
        <a:prstGeom prst="roundRect">
          <a:avLst>
            <a:gd name="adj" fmla="val 0"/>
          </a:avLst>
        </a:prstGeom>
        <a:solidFill>
          <a:srgbClr val="007A85"/>
        </a:solidFill>
        <a:ln w="12700" algn="ctr">
          <a:solidFill>
            <a:srgbClr val="479EA5"/>
          </a:solidFill>
          <a:round/>
          <a:headEnd/>
          <a:tailEnd/>
        </a:ln>
        <a:effectLst/>
      </xdr:spPr>
      <xdr:txBody>
        <a:bodyPr vertOverflow="clip" wrap="square" lIns="27432" tIns="18288" rIns="27432" bIns="18288" anchor="ctr" upright="1"/>
        <a:lstStyle/>
        <a:p>
          <a:pPr algn="ctr" rtl="0">
            <a:defRPr sz="1000"/>
          </a:pPr>
          <a:r>
            <a:rPr lang="ru-RU" sz="900" b="0" i="0" u="none" strike="noStrike" baseline="0">
              <a:solidFill>
                <a:srgbClr val="FFFFFF"/>
              </a:solidFill>
              <a:latin typeface="Tahoma"/>
              <a:ea typeface="Tahoma"/>
              <a:cs typeface="Tahoma"/>
            </a:rPr>
            <a:t>Приступить к заполнению</a:t>
          </a:r>
        </a:p>
      </xdr:txBody>
    </xdr:sp>
    <xdr:clientData/>
  </xdr:twoCellAnchor>
  <xdr:twoCellAnchor>
    <xdr:from>
      <xdr:col>0</xdr:col>
      <xdr:colOff>57150</xdr:colOff>
      <xdr:row>0</xdr:row>
      <xdr:rowOff>49530</xdr:rowOff>
    </xdr:from>
    <xdr:to>
      <xdr:col>25</xdr:col>
      <xdr:colOff>327668</xdr:colOff>
      <xdr:row>109</xdr:row>
      <xdr:rowOff>95236</xdr:rowOff>
    </xdr:to>
    <xdr:sp macro="" textlink="">
      <xdr:nvSpPr>
        <xdr:cNvPr id="27" name="Border">
          <a:extLst>
            <a:ext uri="{FF2B5EF4-FFF2-40B4-BE49-F238E27FC236}">
              <a16:creationId xmlns:a16="http://schemas.microsoft.com/office/drawing/2014/main" xmlns="" id="{00000000-0008-0000-0100-00001B000000}"/>
            </a:ext>
          </a:extLst>
        </xdr:cNvPr>
        <xdr:cNvSpPr/>
      </xdr:nvSpPr>
      <xdr:spPr>
        <a:xfrm>
          <a:off x="76200" y="68580"/>
          <a:ext cx="9052568" cy="5103495"/>
        </a:xfrm>
        <a:prstGeom prst="roundRect">
          <a:avLst>
            <a:gd name="adj" fmla="val 0"/>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ru-RU"/>
        </a:p>
      </xdr:txBody>
    </xdr:sp>
    <xdr:clientData/>
  </xdr:twoCellAnchor>
  <xdr:twoCellAnchor>
    <xdr:from>
      <xdr:col>4</xdr:col>
      <xdr:colOff>104775</xdr:colOff>
      <xdr:row>98</xdr:row>
      <xdr:rowOff>66675</xdr:rowOff>
    </xdr:from>
    <xdr:to>
      <xdr:col>9</xdr:col>
      <xdr:colOff>239235</xdr:colOff>
      <xdr:row>100</xdr:row>
      <xdr:rowOff>119355</xdr:rowOff>
    </xdr:to>
    <xdr:sp macro="[0]!Instruction.cmdGetUpdate_Click" textlink="">
      <xdr:nvSpPr>
        <xdr:cNvPr id="41" name="cmdGetUpdate">
          <a:extLst>
            <a:ext uri="{FF2B5EF4-FFF2-40B4-BE49-F238E27FC236}">
              <a16:creationId xmlns:a16="http://schemas.microsoft.com/office/drawing/2014/main" xmlns="" id="{00000000-0008-0000-0100-000029000000}"/>
            </a:ext>
          </a:extLst>
        </xdr:cNvPr>
        <xdr:cNvSpPr txBox="1">
          <a:spLocks noChangeArrowheads="1"/>
        </xdr:cNvSpPr>
      </xdr:nvSpPr>
      <xdr:spPr bwMode="auto">
        <a:xfrm>
          <a:off x="2676525" y="2571750"/>
          <a:ext cx="1620360" cy="433680"/>
        </a:xfrm>
        <a:prstGeom prst="rect">
          <a:avLst/>
        </a:prstGeom>
        <a:solidFill>
          <a:srgbClr val="F0F0F0"/>
        </a:solidFill>
        <a:ln w="9525">
          <a:solidFill>
            <a:srgbClr val="A6A6A6"/>
          </a:solidFill>
          <a:miter lim="800000"/>
          <a:headEnd/>
          <a:tailEnd/>
        </a:ln>
      </xdr:spPr>
      <xdr:txBody>
        <a:bodyPr vertOverflow="clip" wrap="square" lIns="432000" tIns="36000" rIns="36000" bIns="36000" anchor="ctr" upright="1"/>
        <a:lstStyle/>
        <a:p>
          <a:pPr algn="l" rtl="0">
            <a:defRPr sz="1000"/>
          </a:pPr>
          <a:r>
            <a:rPr lang="ru-RU" sz="900" b="0" i="0" u="none" strike="noStrike" baseline="0">
              <a:solidFill>
                <a:srgbClr val="000000"/>
              </a:solidFill>
              <a:latin typeface="Tahoma"/>
              <a:ea typeface="Tahoma"/>
              <a:cs typeface="Tahoma"/>
            </a:rPr>
            <a:t>Обновить</a:t>
          </a:r>
        </a:p>
      </xdr:txBody>
    </xdr:sp>
    <xdr:clientData/>
  </xdr:twoCellAnchor>
  <xdr:twoCellAnchor>
    <xdr:from>
      <xdr:col>10</xdr:col>
      <xdr:colOff>11432</xdr:colOff>
      <xdr:row>98</xdr:row>
      <xdr:rowOff>66675</xdr:rowOff>
    </xdr:from>
    <xdr:to>
      <xdr:col>15</xdr:col>
      <xdr:colOff>189707</xdr:colOff>
      <xdr:row>100</xdr:row>
      <xdr:rowOff>119355</xdr:rowOff>
    </xdr:to>
    <xdr:sp macro="[0]!Instruction.cmdShowHideUpdateLog_Click" textlink="">
      <xdr:nvSpPr>
        <xdr:cNvPr id="42" name="cmdShowHideUpdateLog">
          <a:extLst>
            <a:ext uri="{FF2B5EF4-FFF2-40B4-BE49-F238E27FC236}">
              <a16:creationId xmlns:a16="http://schemas.microsoft.com/office/drawing/2014/main" xmlns="" id="{00000000-0008-0000-0100-00002A000000}"/>
            </a:ext>
          </a:extLst>
        </xdr:cNvPr>
        <xdr:cNvSpPr txBox="1">
          <a:spLocks noChangeArrowheads="1"/>
        </xdr:cNvSpPr>
      </xdr:nvSpPr>
      <xdr:spPr bwMode="auto">
        <a:xfrm>
          <a:off x="4364357" y="2571750"/>
          <a:ext cx="1654650" cy="433680"/>
        </a:xfrm>
        <a:prstGeom prst="rect">
          <a:avLst/>
        </a:prstGeom>
        <a:solidFill>
          <a:srgbClr val="F0F0F0"/>
        </a:solidFill>
        <a:ln w="9525">
          <a:solidFill>
            <a:srgbClr val="A6A6A6"/>
          </a:solidFill>
          <a:miter lim="800000"/>
          <a:headEnd/>
          <a:tailEnd/>
        </a:ln>
      </xdr:spPr>
      <xdr:txBody>
        <a:bodyPr vertOverflow="clip" wrap="square" lIns="432000" tIns="36000" rIns="36000" bIns="36000" anchor="ctr" upright="1"/>
        <a:lstStyle/>
        <a:p>
          <a:pPr algn="ctr" rtl="0">
            <a:defRPr sz="1000"/>
          </a:pPr>
          <a:r>
            <a:rPr lang="ru-RU" sz="900" b="0" i="0" u="none" strike="noStrike" baseline="0">
              <a:solidFill>
                <a:srgbClr val="000000"/>
              </a:solidFill>
              <a:latin typeface="Tahoma"/>
              <a:ea typeface="Tahoma"/>
              <a:cs typeface="Tahoma"/>
            </a:rPr>
            <a:t>Показать / скрыть лог обновления</a:t>
          </a:r>
        </a:p>
      </xdr:txBody>
    </xdr:sp>
    <xdr:clientData/>
  </xdr:twoCellAnchor>
  <xdr:twoCellAnchor>
    <xdr:from>
      <xdr:col>4</xdr:col>
      <xdr:colOff>140972</xdr:colOff>
      <xdr:row>98</xdr:row>
      <xdr:rowOff>81915</xdr:rowOff>
    </xdr:from>
    <xdr:to>
      <xdr:col>5</xdr:col>
      <xdr:colOff>247652</xdr:colOff>
      <xdr:row>100</xdr:row>
      <xdr:rowOff>112395</xdr:rowOff>
    </xdr:to>
    <xdr:pic macro="[0]!Instruction.cmdGetUpdate_Click">
      <xdr:nvPicPr>
        <xdr:cNvPr id="43" name="cmdGetUpdateImg" descr="icon11.png">
          <a:extLst>
            <a:ext uri="{FF2B5EF4-FFF2-40B4-BE49-F238E27FC236}">
              <a16:creationId xmlns:a16="http://schemas.microsoft.com/office/drawing/2014/main" xmlns="" id="{00000000-0008-0000-0100-00002B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12722" y="2586990"/>
          <a:ext cx="401955"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43817</xdr:colOff>
      <xdr:row>98</xdr:row>
      <xdr:rowOff>81915</xdr:rowOff>
    </xdr:from>
    <xdr:to>
      <xdr:col>11</xdr:col>
      <xdr:colOff>179072</xdr:colOff>
      <xdr:row>100</xdr:row>
      <xdr:rowOff>112395</xdr:rowOff>
    </xdr:to>
    <xdr:pic macro="[0]!Instruction.cmdShowHideUpdateLog_Click">
      <xdr:nvPicPr>
        <xdr:cNvPr id="44" name="cmdShowHideUpdateLogImg" descr="icon13.png">
          <a:extLst>
            <a:ext uri="{FF2B5EF4-FFF2-40B4-BE49-F238E27FC236}">
              <a16:creationId xmlns:a16="http://schemas.microsoft.com/office/drawing/2014/main" xmlns="" id="{00000000-0008-0000-0100-00002C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396742" y="2586990"/>
          <a:ext cx="43053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28575</xdr:colOff>
      <xdr:row>0</xdr:row>
      <xdr:rowOff>19050</xdr:rowOff>
    </xdr:from>
    <xdr:to>
      <xdr:col>6</xdr:col>
      <xdr:colOff>38100</xdr:colOff>
      <xdr:row>0</xdr:row>
      <xdr:rowOff>276225</xdr:rowOff>
    </xdr:to>
    <xdr:sp macro="[0]!modUpdTemplLogger.Clear" textlink="">
      <xdr:nvSpPr>
        <xdr:cNvPr id="115716" name="cmdStart">
          <a:extLst>
            <a:ext uri="{FF2B5EF4-FFF2-40B4-BE49-F238E27FC236}">
              <a16:creationId xmlns:a16="http://schemas.microsoft.com/office/drawing/2014/main" xmlns="" id="{00000000-0008-0000-0200-000004C40100}"/>
            </a:ext>
          </a:extLst>
        </xdr:cNvPr>
        <xdr:cNvSpPr>
          <a:spLocks noChangeArrowheads="1"/>
        </xdr:cNvSpPr>
      </xdr:nvSpPr>
      <xdr:spPr bwMode="auto">
        <a:xfrm>
          <a:off x="9505950" y="19050"/>
          <a:ext cx="1838325" cy="257175"/>
        </a:xfrm>
        <a:prstGeom prst="roundRect">
          <a:avLst>
            <a:gd name="adj" fmla="val 0"/>
          </a:avLst>
        </a:prstGeom>
        <a:solidFill>
          <a:srgbClr val="007A85"/>
        </a:solidFill>
        <a:ln w="12700" algn="ctr">
          <a:solidFill>
            <a:srgbClr val="479EA5"/>
          </a:solidFill>
          <a:round/>
          <a:headEnd/>
          <a:tailEnd/>
        </a:ln>
        <a:effectLst/>
      </xdr:spPr>
      <xdr:txBody>
        <a:bodyPr vertOverflow="clip" wrap="square" lIns="27432" tIns="18288" rIns="27432" bIns="18288" anchor="ctr" upright="1"/>
        <a:lstStyle/>
        <a:p>
          <a:pPr algn="ctr" rtl="0">
            <a:defRPr sz="1000"/>
          </a:pPr>
          <a:r>
            <a:rPr lang="ru-RU" sz="900" b="0" i="0" u="none" strike="noStrike" baseline="0">
              <a:solidFill>
                <a:srgbClr val="FFFFFF"/>
              </a:solidFill>
              <a:latin typeface="Tahoma"/>
              <a:ea typeface="Tahoma"/>
              <a:cs typeface="Tahoma"/>
            </a:rPr>
            <a:t>Очистить лог</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2-resp24\TARIF\3.%20&#1058;&#1072;&#1088;&#1080;&#1092;&#1085;&#1099;&#1081;%20&#1086;&#1090;&#1076;&#1077;&#1083;%20-%20&#1042;&#1080;&#1042;\&#1058;&#1072;&#1088;&#1080;&#1092;&#1085;&#1072;&#1103;%20&#1082;&#1072;&#1084;&#1087;&#1072;&#1085;&#1080;&#1103;\!&#1069;&#1082;&#1089;&#1087;&#1077;&#1088;&#1090;&#1085;&#1086;&#1077;%20&#1079;&#1072;&#1082;&#1083;&#1102;&#1095;&#1077;&#1085;&#1080;&#1077;\2025\EXPERT.VSVO.RAB(v5.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струкция"/>
      <sheetName val="Лог обновления"/>
      <sheetName val="Пояснения"/>
      <sheetName val="TEHSHEET"/>
      <sheetName val="et_union"/>
      <sheetName val="Список листов"/>
      <sheetName val="Общие сведения"/>
      <sheetName val="Список территорий"/>
      <sheetName val="Список объектов"/>
      <sheetName val="Сценарии"/>
      <sheetName val="Баланс"/>
      <sheetName val="Реагенты"/>
      <sheetName val="ЭЭ"/>
      <sheetName val="Амортизация"/>
      <sheetName val="Аренда"/>
      <sheetName val="Покупка"/>
      <sheetName val="ФОТ"/>
      <sheetName val="Административные"/>
      <sheetName val="Сбытовые расходы ГО"/>
      <sheetName val="Налоги"/>
      <sheetName val="ИП + источники"/>
      <sheetName val="Экономия_корр"/>
      <sheetName val="Плата за негативное возд"/>
      <sheetName val="Корректировка НВВ"/>
      <sheetName val="Калькуляция"/>
      <sheetName val="ТМ"/>
      <sheetName val="ДПР"/>
      <sheetName val="ДПР (концессии)"/>
      <sheetName val="Комментарии"/>
      <sheetName val="Проверка"/>
      <sheetName val="REESTR_MO"/>
      <sheetName val="REESTR_ORG"/>
      <sheetName val="REESTR_TARIFF"/>
      <sheetName val="REESTR_OBJECT"/>
      <sheetName val="REESTR_ROIV_OMS"/>
      <sheetName val="DICTIONARIES"/>
      <sheetName val="modReestr"/>
      <sheetName val="modPreload"/>
      <sheetName val="modProv"/>
      <sheetName val="modProvGeneralProc"/>
      <sheetName val="modfrmReestrSource"/>
      <sheetName val="modHTTP"/>
      <sheetName val="modfrmRegion"/>
      <sheetName val="modfrmSelectTariff"/>
      <sheetName val="modfrmDPR"/>
      <sheetName val="modfrmSelectTemplate"/>
      <sheetName val="modCheckCyan"/>
      <sheetName val="modfrmActivity"/>
      <sheetName val="modfrmCheckUpdates"/>
      <sheetName val="modUpdTemplMain"/>
      <sheetName val="modThisWorkbook"/>
      <sheetName val="modInstruction"/>
      <sheetName val="AllSheetsInThisWorkbook"/>
      <sheetName val="modHyp"/>
      <sheetName val="modfrmReestr"/>
      <sheetName val="modList00"/>
      <sheetName val="modList01"/>
      <sheetName val="modList02"/>
      <sheetName val="modList05"/>
      <sheetName val="modList06"/>
      <sheetName val="modList09"/>
      <sheetName val="modList10"/>
      <sheetName val="modList11"/>
      <sheetName val="modList16"/>
      <sheetName val="modList17"/>
      <sheetName val="modList18"/>
      <sheetName val="modList19"/>
      <sheetName val="modList20"/>
      <sheetName val="modList21"/>
    </sheetNames>
    <sheetDataSet>
      <sheetData sheetId="0" refreshError="1"/>
      <sheetData sheetId="1" refreshError="1"/>
      <sheetData sheetId="2" refreshError="1"/>
      <sheetData sheetId="3">
        <row r="1">
          <cell r="A1" t="str">
            <v>Алтайский край</v>
          </cell>
        </row>
        <row r="2">
          <cell r="A2" t="str">
            <v>Амурская область</v>
          </cell>
          <cell r="G2" t="str">
            <v>да</v>
          </cell>
          <cell r="Q2">
            <v>2012</v>
          </cell>
          <cell r="R2" t="str">
            <v>Январь</v>
          </cell>
          <cell r="S2">
            <v>3</v>
          </cell>
          <cell r="U2" t="str">
            <v>одноставочный</v>
          </cell>
          <cell r="V2" t="str">
            <v>питьевая вода</v>
          </cell>
          <cell r="W2" t="str">
            <v>тариф на питьевую воду</v>
          </cell>
          <cell r="X2" t="str">
            <v>аренда</v>
          </cell>
          <cell r="Y2" t="str">
            <v>Без разбивки</v>
          </cell>
          <cell r="Z2" t="str">
            <v>Без разбивки</v>
          </cell>
        </row>
        <row r="3">
          <cell r="A3" t="str">
            <v>Архангельская область</v>
          </cell>
          <cell r="G3" t="str">
            <v>нет</v>
          </cell>
          <cell r="Q3">
            <v>2013</v>
          </cell>
          <cell r="R3" t="str">
            <v>Февраль</v>
          </cell>
          <cell r="S3">
            <v>4</v>
          </cell>
          <cell r="U3" t="str">
            <v>двухставочный</v>
          </cell>
          <cell r="V3" t="str">
            <v>техническая вода</v>
          </cell>
          <cell r="W3" t="str">
            <v>тариф на техническую воду</v>
          </cell>
          <cell r="X3" t="str">
            <v>безвозмездное пользование</v>
          </cell>
          <cell r="Y3" t="str">
            <v>ВН1</v>
          </cell>
          <cell r="Z3" t="str">
            <v>ВН1</v>
          </cell>
        </row>
        <row r="4">
          <cell r="A4" t="str">
            <v>Астраханская область</v>
          </cell>
          <cell r="Q4">
            <v>2014</v>
          </cell>
          <cell r="R4" t="str">
            <v>Март</v>
          </cell>
          <cell r="S4">
            <v>5</v>
          </cell>
          <cell r="X4" t="str">
            <v>концессионное соглашение</v>
          </cell>
          <cell r="Y4" t="str">
            <v>ВН</v>
          </cell>
          <cell r="Z4" t="str">
            <v>ВН</v>
          </cell>
        </row>
        <row r="5">
          <cell r="A5" t="str">
            <v>Белгородская область</v>
          </cell>
          <cell r="Q5">
            <v>2015</v>
          </cell>
          <cell r="R5" t="str">
            <v>Апрель</v>
          </cell>
          <cell r="S5">
            <v>6</v>
          </cell>
          <cell r="X5" t="str">
            <v>оперативное управление</v>
          </cell>
          <cell r="Y5" t="str">
            <v>СН1</v>
          </cell>
          <cell r="Z5" t="str">
            <v>СН1</v>
          </cell>
        </row>
        <row r="6">
          <cell r="A6" t="str">
            <v>Брянская область</v>
          </cell>
          <cell r="Q6">
            <v>2016</v>
          </cell>
          <cell r="R6" t="str">
            <v>Май</v>
          </cell>
          <cell r="S6">
            <v>7</v>
          </cell>
          <cell r="X6" t="str">
            <v>собственность</v>
          </cell>
          <cell r="Y6" t="str">
            <v>СН2</v>
          </cell>
          <cell r="Z6" t="str">
            <v>СН2</v>
          </cell>
        </row>
        <row r="7">
          <cell r="A7" t="str">
            <v>Владимирская область</v>
          </cell>
          <cell r="G7" t="str">
            <v>менее 50 %</v>
          </cell>
          <cell r="Q7">
            <v>2017</v>
          </cell>
          <cell r="R7" t="str">
            <v>Июнь</v>
          </cell>
          <cell r="S7">
            <v>8</v>
          </cell>
          <cell r="X7" t="str">
            <v>хозяйственное ведение</v>
          </cell>
          <cell r="Y7" t="str">
            <v>НН</v>
          </cell>
          <cell r="Z7" t="str">
            <v>НН</v>
          </cell>
        </row>
        <row r="8">
          <cell r="A8" t="str">
            <v>Волгоградская область</v>
          </cell>
          <cell r="G8" t="str">
            <v>50 % и более</v>
          </cell>
          <cell r="M8">
            <v>2021</v>
          </cell>
          <cell r="Q8">
            <v>2018</v>
          </cell>
          <cell r="R8" t="str">
            <v>Июль</v>
          </cell>
          <cell r="S8">
            <v>9</v>
          </cell>
          <cell r="X8" t="str">
            <v>договор хранения</v>
          </cell>
          <cell r="Z8" t="str">
            <v>Генерация напряжения</v>
          </cell>
        </row>
        <row r="9">
          <cell r="A9" t="str">
            <v>Вологодская область</v>
          </cell>
          <cell r="G9" t="str">
            <v>100 %</v>
          </cell>
          <cell r="Q9">
            <v>2019</v>
          </cell>
          <cell r="R9" t="str">
            <v>Август</v>
          </cell>
          <cell r="S9">
            <v>10</v>
          </cell>
          <cell r="X9" t="str">
            <v>договор эксплуатации</v>
          </cell>
        </row>
        <row r="10">
          <cell r="A10" t="str">
            <v>Воронежская область</v>
          </cell>
          <cell r="Q10">
            <v>2020</v>
          </cell>
          <cell r="R10" t="str">
            <v>Сентябрь</v>
          </cell>
          <cell r="X10" t="str">
            <v>договор обслуживания</v>
          </cell>
        </row>
        <row r="11">
          <cell r="A11" t="str">
            <v>г. Москва</v>
          </cell>
          <cell r="Q11">
            <v>2021</v>
          </cell>
          <cell r="R11" t="str">
            <v>Октябрь</v>
          </cell>
          <cell r="X11" t="str">
            <v>бесхозяйный объект</v>
          </cell>
        </row>
        <row r="12">
          <cell r="A12" t="str">
            <v>г. Байконур</v>
          </cell>
          <cell r="Q12">
            <v>2022</v>
          </cell>
          <cell r="R12" t="str">
            <v>Ноябрь</v>
          </cell>
          <cell r="X12" t="str">
            <v>договор инвестирования</v>
          </cell>
        </row>
        <row r="13">
          <cell r="A13" t="str">
            <v>г. Санкт-Петербург</v>
          </cell>
          <cell r="G13" t="str">
            <v>федеральная</v>
          </cell>
          <cell r="Q13">
            <v>2023</v>
          </cell>
          <cell r="R13" t="str">
            <v>Декабрь</v>
          </cell>
          <cell r="X13" t="str">
            <v>доверительное управление</v>
          </cell>
        </row>
        <row r="14">
          <cell r="A14" t="str">
            <v>г. Севастополь</v>
          </cell>
          <cell r="G14" t="str">
            <v>субъект РФ</v>
          </cell>
          <cell r="Q14">
            <v>2024</v>
          </cell>
          <cell r="X14" t="str">
            <v>субаренда</v>
          </cell>
        </row>
        <row r="15">
          <cell r="A15" t="str">
            <v>Донецкая Народная Республика</v>
          </cell>
          <cell r="G15" t="str">
            <v>муниципальная</v>
          </cell>
          <cell r="Q15">
            <v>2025</v>
          </cell>
        </row>
        <row r="16">
          <cell r="A16" t="str">
            <v>Еврейская автономная область</v>
          </cell>
          <cell r="G16" t="str">
            <v>частная</v>
          </cell>
          <cell r="Q16">
            <v>2026</v>
          </cell>
        </row>
        <row r="17">
          <cell r="A17" t="str">
            <v>Забайкальский край</v>
          </cell>
          <cell r="Q17">
            <v>2027</v>
          </cell>
        </row>
        <row r="18">
          <cell r="A18" t="str">
            <v>Запорожская область</v>
          </cell>
          <cell r="Q18">
            <v>2028</v>
          </cell>
        </row>
        <row r="19">
          <cell r="A19" t="str">
            <v>Ивановская область</v>
          </cell>
          <cell r="Q19">
            <v>2029</v>
          </cell>
        </row>
        <row r="20">
          <cell r="A20" t="str">
            <v>Иркутская область</v>
          </cell>
          <cell r="Q20">
            <v>2030</v>
          </cell>
        </row>
        <row r="21">
          <cell r="A21" t="str">
            <v>Кабардино-Балкарская республика</v>
          </cell>
        </row>
        <row r="22">
          <cell r="A22" t="str">
            <v>Калининградская область</v>
          </cell>
        </row>
        <row r="23">
          <cell r="A23" t="str">
            <v>Калужская область</v>
          </cell>
        </row>
        <row r="24">
          <cell r="A24" t="str">
            <v>Камчатский край</v>
          </cell>
        </row>
        <row r="25">
          <cell r="A25" t="str">
            <v>Карачаево-Черкесская республика</v>
          </cell>
        </row>
        <row r="26">
          <cell r="A26" t="str">
            <v>Кемеровская область</v>
          </cell>
        </row>
        <row r="27">
          <cell r="A27" t="str">
            <v>Кировская область</v>
          </cell>
        </row>
        <row r="28">
          <cell r="A28" t="str">
            <v>Костромская область</v>
          </cell>
        </row>
        <row r="29">
          <cell r="A29" t="str">
            <v>Краснодарский край</v>
          </cell>
        </row>
        <row r="30">
          <cell r="A30" t="str">
            <v>Красноярский край</v>
          </cell>
        </row>
        <row r="31">
          <cell r="A31" t="str">
            <v>Курганская область</v>
          </cell>
        </row>
        <row r="32">
          <cell r="A32" t="str">
            <v>Курская область</v>
          </cell>
        </row>
        <row r="33">
          <cell r="A33" t="str">
            <v>Ленинградская область</v>
          </cell>
        </row>
        <row r="34">
          <cell r="A34" t="str">
            <v>Липецкая область</v>
          </cell>
        </row>
        <row r="35">
          <cell r="A35" t="str">
            <v>Луганская Народная Республика</v>
          </cell>
        </row>
        <row r="36">
          <cell r="A36" t="str">
            <v>Магаданская область</v>
          </cell>
        </row>
        <row r="37">
          <cell r="A37" t="str">
            <v>Московская область</v>
          </cell>
        </row>
        <row r="38">
          <cell r="A38" t="str">
            <v>Мурманская область</v>
          </cell>
        </row>
        <row r="39">
          <cell r="A39" t="str">
            <v>Ненецкий автономный округ</v>
          </cell>
          <cell r="K39" t="str">
            <v>экономически обоснованных расходов (затрат)</v>
          </cell>
        </row>
        <row r="40">
          <cell r="A40" t="str">
            <v>Нижегородская область</v>
          </cell>
          <cell r="K40" t="str">
            <v>индексации</v>
          </cell>
        </row>
        <row r="41">
          <cell r="A41" t="str">
            <v>Новгородская область</v>
          </cell>
          <cell r="K41" t="str">
            <v>индексации (корректировка)</v>
          </cell>
        </row>
        <row r="42">
          <cell r="A42" t="str">
            <v>Новосибирская область</v>
          </cell>
          <cell r="K42" t="str">
            <v>сравнения аналогов</v>
          </cell>
        </row>
        <row r="43">
          <cell r="A43" t="str">
            <v>Омская область</v>
          </cell>
          <cell r="K43" t="str">
            <v>доходности  инвестированного капитала</v>
          </cell>
        </row>
        <row r="44">
          <cell r="A44" t="str">
            <v>Оренбургская область</v>
          </cell>
          <cell r="K44" t="str">
            <v>не регулировалась</v>
          </cell>
        </row>
        <row r="45">
          <cell r="A45" t="str">
            <v>Орловская область</v>
          </cell>
        </row>
        <row r="46">
          <cell r="A46" t="str">
            <v>Пензенская область</v>
          </cell>
        </row>
        <row r="47">
          <cell r="A47" t="str">
            <v>Пермский край</v>
          </cell>
        </row>
        <row r="48">
          <cell r="A48" t="str">
            <v>Приморский край</v>
          </cell>
          <cell r="K48" t="str">
            <v>постановление</v>
          </cell>
        </row>
        <row r="49">
          <cell r="A49" t="str">
            <v>Псковская область</v>
          </cell>
          <cell r="K49" t="str">
            <v>распоряжение</v>
          </cell>
        </row>
        <row r="50">
          <cell r="A50" t="str">
            <v>Республика Адыгея</v>
          </cell>
          <cell r="K50" t="str">
            <v>решение</v>
          </cell>
        </row>
        <row r="51">
          <cell r="A51" t="str">
            <v>Республика Алтай</v>
          </cell>
          <cell r="K51" t="str">
            <v>приказ</v>
          </cell>
        </row>
        <row r="52">
          <cell r="A52" t="str">
            <v>Республика Башкортостан</v>
          </cell>
          <cell r="K52" t="str">
            <v>закон</v>
          </cell>
        </row>
        <row r="53">
          <cell r="A53" t="str">
            <v>Республика Бурятия</v>
          </cell>
          <cell r="K53" t="str">
            <v>соглашение</v>
          </cell>
        </row>
        <row r="54">
          <cell r="A54" t="str">
            <v>Республика Дагестан</v>
          </cell>
          <cell r="K54" t="str">
            <v>протокол</v>
          </cell>
        </row>
        <row r="55">
          <cell r="A55" t="str">
            <v>Республика Ингушетия</v>
          </cell>
        </row>
        <row r="56">
          <cell r="A56" t="str">
            <v>Республика Калмыкия</v>
          </cell>
        </row>
        <row r="57">
          <cell r="A57" t="str">
            <v>Республика Карелия</v>
          </cell>
        </row>
        <row r="58">
          <cell r="A58" t="str">
            <v>Республика Коми</v>
          </cell>
        </row>
        <row r="59">
          <cell r="A59" t="str">
            <v>Республика Крым</v>
          </cell>
        </row>
        <row r="60">
          <cell r="A60" t="str">
            <v>Республика Марий Эл</v>
          </cell>
        </row>
        <row r="61">
          <cell r="A61" t="str">
            <v>Республика Мордовия</v>
          </cell>
        </row>
        <row r="62">
          <cell r="A62" t="str">
            <v>Республика Саха (Якутия)</v>
          </cell>
        </row>
        <row r="63">
          <cell r="A63" t="str">
            <v>Республика Северная Осетия-Алания</v>
          </cell>
        </row>
        <row r="64">
          <cell r="A64" t="str">
            <v>Республика Татарстан</v>
          </cell>
        </row>
        <row r="65">
          <cell r="A65" t="str">
            <v>Республика Тыва</v>
          </cell>
        </row>
        <row r="66">
          <cell r="A66" t="str">
            <v>Республика Хакасия</v>
          </cell>
        </row>
        <row r="67">
          <cell r="A67" t="str">
            <v>Ростовская область</v>
          </cell>
        </row>
        <row r="68">
          <cell r="A68" t="str">
            <v>Рязанская область</v>
          </cell>
        </row>
        <row r="69">
          <cell r="A69" t="str">
            <v>Самарская область</v>
          </cell>
        </row>
        <row r="70">
          <cell r="A70" t="str">
            <v>Саратовская область</v>
          </cell>
        </row>
        <row r="71">
          <cell r="A71" t="str">
            <v>Сахалинская область</v>
          </cell>
        </row>
        <row r="72">
          <cell r="A72" t="str">
            <v>Свердловская область</v>
          </cell>
        </row>
        <row r="73">
          <cell r="A73" t="str">
            <v>Смоленская область</v>
          </cell>
        </row>
        <row r="74">
          <cell r="A74" t="str">
            <v>Ставропольский край</v>
          </cell>
        </row>
        <row r="75">
          <cell r="A75" t="str">
            <v>Тамбовская область</v>
          </cell>
        </row>
        <row r="76">
          <cell r="A76" t="str">
            <v>Тверская область</v>
          </cell>
        </row>
        <row r="77">
          <cell r="A77" t="str">
            <v>Томская область</v>
          </cell>
        </row>
        <row r="78">
          <cell r="A78" t="str">
            <v>Тульская область</v>
          </cell>
        </row>
        <row r="79">
          <cell r="A79" t="str">
            <v>Тюменская область</v>
          </cell>
        </row>
        <row r="80">
          <cell r="A80" t="str">
            <v>Удмуртская республика</v>
          </cell>
        </row>
        <row r="81">
          <cell r="A81" t="str">
            <v>Ульяновская область</v>
          </cell>
        </row>
        <row r="82">
          <cell r="A82" t="str">
            <v>Хабаровский край</v>
          </cell>
        </row>
        <row r="83">
          <cell r="A83" t="str">
            <v>Ханты-Мансийский автономный округ</v>
          </cell>
        </row>
        <row r="84">
          <cell r="A84" t="str">
            <v>Херсонская область</v>
          </cell>
        </row>
        <row r="85">
          <cell r="A85" t="str">
            <v>Челябинская область</v>
          </cell>
        </row>
        <row r="86">
          <cell r="A86" t="str">
            <v>Чеченская республика</v>
          </cell>
        </row>
        <row r="87">
          <cell r="A87" t="str">
            <v>Чувашская республика</v>
          </cell>
        </row>
        <row r="88">
          <cell r="A88" t="str">
            <v>Чукотский автономный округ</v>
          </cell>
        </row>
        <row r="89">
          <cell r="A89" t="str">
            <v>Ямало-Ненецкий автономный округ</v>
          </cell>
        </row>
        <row r="90">
          <cell r="A90" t="str">
            <v>Ярославская область</v>
          </cell>
        </row>
      </sheetData>
      <sheetData sheetId="4" refreshError="1"/>
      <sheetData sheetId="5" refreshError="1"/>
      <sheetData sheetId="6">
        <row r="9">
          <cell r="I9" t="str">
            <v/>
          </cell>
          <cell r="J9" t="str">
            <v/>
          </cell>
        </row>
        <row r="17">
          <cell r="O17" t="str">
            <v xml:space="preserve"> /  /  (ИНН:, КПП:) / ДПР: -</v>
          </cell>
        </row>
        <row r="115">
          <cell r="G115" t="b">
            <v>0</v>
          </cell>
          <cell r="H115" t="b">
            <v>0</v>
          </cell>
          <cell r="I115" t="b">
            <v>0</v>
          </cell>
          <cell r="J115" t="b">
            <v>0</v>
          </cell>
        </row>
        <row r="121">
          <cell r="E121" t="str">
            <v>Заявление организации</v>
          </cell>
        </row>
      </sheetData>
      <sheetData sheetId="7" refreshError="1"/>
      <sheetData sheetId="8" refreshError="1"/>
      <sheetData sheetId="9">
        <row r="15">
          <cell r="O15" t="str">
            <v>Принято органом регулирования</v>
          </cell>
          <cell r="P15" t="str">
            <v>Факт по данным организации</v>
          </cell>
          <cell r="Q15" t="str">
            <v>Факт, принятый органом регулирования</v>
          </cell>
          <cell r="R15" t="str">
            <v>Комментарии</v>
          </cell>
          <cell r="S15" t="str">
            <v>Принято органом регулирования</v>
          </cell>
          <cell r="T15" t="str">
            <v>Предложение организации</v>
          </cell>
          <cell r="U15" t="str">
            <v>Принято органом регулирования</v>
          </cell>
          <cell r="V15" t="str">
            <v>% роста / снижения</v>
          </cell>
          <cell r="W15" t="str">
            <v>Отклонение (принято органом регулирования - заявлено организацией)</v>
          </cell>
          <cell r="X15" t="str">
            <v>Комментарии</v>
          </cell>
          <cell r="Y15" t="str">
            <v>Предложение организации</v>
          </cell>
          <cell r="Z15" t="str">
            <v>Принято органом регулирования</v>
          </cell>
          <cell r="AA15" t="str">
            <v>Предложение организации</v>
          </cell>
          <cell r="AB15" t="str">
            <v>Принято органом регулирования</v>
          </cell>
          <cell r="AC15" t="str">
            <v>Предложение организации</v>
          </cell>
          <cell r="AD15" t="str">
            <v>Принято органом регулирования</v>
          </cell>
          <cell r="AE15" t="str">
            <v>Предложение организации</v>
          </cell>
          <cell r="AF15" t="str">
            <v>Принято органом регулирования</v>
          </cell>
          <cell r="AG15" t="str">
            <v>Предложение организации</v>
          </cell>
          <cell r="AH15" t="str">
            <v>Принято органом регулирования</v>
          </cell>
          <cell r="AI15" t="str">
            <v>Предложение организации</v>
          </cell>
          <cell r="AJ15" t="str">
            <v>Принято органом регулирования</v>
          </cell>
          <cell r="AK15" t="str">
            <v>Предложение организации</v>
          </cell>
          <cell r="AL15" t="str">
            <v>Принято органом регулирования</v>
          </cell>
          <cell r="AM15" t="str">
            <v>Предложение организации</v>
          </cell>
          <cell r="AN15" t="str">
            <v>Принято органом регулирования</v>
          </cell>
          <cell r="AO15" t="str">
            <v>Предложение организации</v>
          </cell>
          <cell r="AP15" t="str">
            <v>Принято органом регулирования</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4">
          <cell r="P14" t="str">
            <v>нет</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2">
          <cell r="A2" t="str">
            <v>1 10 51 | Полные товарищества</v>
          </cell>
        </row>
        <row r="3">
          <cell r="A3" t="str">
            <v>1 10 64 | Товарищества на вере (коммандитные товарищества)</v>
          </cell>
        </row>
        <row r="4">
          <cell r="A4" t="str">
            <v>1 22 47 | Публичные акционерные общества</v>
          </cell>
        </row>
        <row r="5">
          <cell r="A5" t="str">
            <v>1 22 67 | Непубличные акционерные общества</v>
          </cell>
        </row>
        <row r="6">
          <cell r="A6" t="str">
            <v>1 23 00 | Общества с ограниченной ответственностью</v>
          </cell>
        </row>
        <row r="7">
          <cell r="A7" t="str">
            <v>1 30 00 | Хозяйственные партнерства</v>
          </cell>
        </row>
        <row r="8">
          <cell r="A8" t="str">
            <v>1 41 53 | Сельскохозяйственные артели (колхозы)</v>
          </cell>
        </row>
        <row r="9">
          <cell r="A9" t="str">
            <v>1 41 54 | Рыболовецкие артели (колхозы)</v>
          </cell>
        </row>
        <row r="10">
          <cell r="A10" t="str">
            <v>1 41 55 | Кооперативные хозяйства (коопхозы)</v>
          </cell>
        </row>
        <row r="11">
          <cell r="A11" t="str">
            <v>1 42 00 | Производственные кооперативы (кроме сельскохозяйственных производственных кооперативов)</v>
          </cell>
        </row>
        <row r="12">
          <cell r="A12" t="str">
            <v>1 53 00 | Крестьянские (фермерские) хозяйства</v>
          </cell>
        </row>
        <row r="13">
          <cell r="A13" t="str">
            <v>1 90 00 | Прочие юридические лица, являющиеся коммерческими организациями</v>
          </cell>
        </row>
        <row r="14">
          <cell r="A14" t="str">
            <v>2 01 01 | Гаражные и гаражно-строительные кооперативы</v>
          </cell>
        </row>
        <row r="15">
          <cell r="A15" t="str">
            <v>2 01 02 | Жилищные или жилищно-строительные кооперативы</v>
          </cell>
        </row>
        <row r="16">
          <cell r="A16" t="str">
            <v>2 01 03 | Жилищные накопительные кооперативы</v>
          </cell>
        </row>
        <row r="17">
          <cell r="A17" t="str">
            <v>2 01 04 | Кредитные потребительские кооперативы</v>
          </cell>
        </row>
        <row r="18">
          <cell r="A18" t="str">
            <v>2 01 05 | Кредитные потребительские кооперативы граждан</v>
          </cell>
        </row>
        <row r="19">
          <cell r="A19" t="str">
            <v>2 01 06 | Кредитные кооперативы второго уровня</v>
          </cell>
        </row>
        <row r="20">
          <cell r="A20" t="str">
            <v>2 01 07 | Потребительские общества</v>
          </cell>
        </row>
        <row r="21">
          <cell r="A21" t="str">
            <v>2 01 08 | Общества взаимного страхования</v>
          </cell>
        </row>
        <row r="22">
          <cell r="A22" t="str">
            <v>2 01 09 | Сельскохозяйственные потребительские перерабатывающие кооперативы</v>
          </cell>
        </row>
        <row r="23">
          <cell r="A23" t="str">
            <v>2 01 10 | Сельскохозяйственные потребительские сбытовые (торговые) кооперативы</v>
          </cell>
        </row>
        <row r="24">
          <cell r="A24" t="str">
            <v>2 01 11 | Сельскохозяйственные потребительские обслуживающие кооперативы</v>
          </cell>
        </row>
        <row r="25">
          <cell r="A25" t="str">
            <v>2 01 12 | Сельскохозяйственные потребительские снабженческие кооперативы</v>
          </cell>
        </row>
        <row r="26">
          <cell r="A26" t="str">
            <v>2 01 15 | Сельскохозяйственные потребительские животноводческие кооперативы</v>
          </cell>
        </row>
        <row r="27">
          <cell r="A27" t="str">
            <v>2 01 16 | Сельскохозяйственные потребительские растениеводческие кооперативы</v>
          </cell>
        </row>
        <row r="28">
          <cell r="A28" t="str">
            <v>2 01 21 | Фонды проката</v>
          </cell>
        </row>
        <row r="29">
          <cell r="A29" t="str">
            <v>2 02 01 | Политические партии</v>
          </cell>
        </row>
        <row r="30">
          <cell r="A30" t="str">
            <v>2 02 02 | Профсоюзные организации</v>
          </cell>
        </row>
        <row r="31">
          <cell r="A31" t="str">
            <v>2 02 10 | Общественные движения</v>
          </cell>
        </row>
        <row r="32">
          <cell r="A32" t="str">
            <v>2 02 11 | Органы общественной самодеятельности</v>
          </cell>
        </row>
        <row r="33">
          <cell r="A33" t="str">
            <v>2 02 17 | Территориальные общественные самоуправления</v>
          </cell>
        </row>
        <row r="34">
          <cell r="A34" t="str">
            <v>2 06 01 | Ассоциации (союзы) экономического взаимодействия субъектов Российской Федерации</v>
          </cell>
        </row>
        <row r="35">
          <cell r="A35" t="str">
            <v>2 06 03 | Советы муниципальных образований субъектов Российской Федерации</v>
          </cell>
        </row>
        <row r="36">
          <cell r="A36" t="str">
            <v>2 06 04 | Союзы (ассоциации) кредитных кооперативов</v>
          </cell>
        </row>
        <row r="37">
          <cell r="A37" t="str">
            <v>2 06 05 | Союзы (ассоциации) кооперативов</v>
          </cell>
        </row>
        <row r="38">
          <cell r="A38" t="str">
            <v>2 06 06 | Союзы (ассоциации) общественных объединений</v>
          </cell>
        </row>
        <row r="39">
          <cell r="A39" t="str">
            <v>2 06 07 | Союзы (ассоциации) общин малочисленных народов</v>
          </cell>
        </row>
        <row r="40">
          <cell r="A40" t="str">
            <v>2 06 08 | Союзы потребительских обществ</v>
          </cell>
        </row>
        <row r="41">
          <cell r="A41" t="str">
            <v>2 06 09 | Адвокатские палаты</v>
          </cell>
        </row>
        <row r="42">
          <cell r="A42" t="str">
            <v>2 06 10 | Нотариальные палаты</v>
          </cell>
        </row>
        <row r="43">
          <cell r="A43" t="str">
            <v>2 06 11 | Торгово-промышленные палаты</v>
          </cell>
        </row>
        <row r="44">
          <cell r="A44" t="str">
            <v>2 06 12 | Объединения работодателей</v>
          </cell>
        </row>
        <row r="45">
          <cell r="A45" t="str">
            <v>2 06 13 | Объединения фермерских хозяйств</v>
          </cell>
        </row>
        <row r="46">
          <cell r="A46" t="str">
            <v>2 06 14 | Некоммерческие партнерства</v>
          </cell>
        </row>
        <row r="47">
          <cell r="A47" t="str">
            <v>2 06 15 | Адвокатские бюро</v>
          </cell>
        </row>
        <row r="48">
          <cell r="A48" t="str">
            <v>2 06 16 | Коллегии адвокатов</v>
          </cell>
        </row>
        <row r="49">
          <cell r="A49" t="str">
            <v>2 06 19 | Саморегулируемые организации</v>
          </cell>
        </row>
        <row r="50">
          <cell r="A50" t="str">
            <v>2 06 20 | Объединения (ассоциации и союзы) благотворительных организаций</v>
          </cell>
        </row>
        <row r="51">
          <cell r="A51" t="str">
            <v>2 07 02 | Садоводческие или огороднические некоммерческие товарищества</v>
          </cell>
        </row>
        <row r="52">
          <cell r="A52" t="str">
            <v>2 07 16 | Товарищества собственников жилья</v>
          </cell>
        </row>
        <row r="53">
          <cell r="A53" t="str">
            <v>2 11 00 | Казачьи общества, внесенные в государственный реестр казачьих обществ в Российской Федерации</v>
          </cell>
        </row>
        <row r="54">
          <cell r="A54" t="str">
            <v>2 12 00 | Общины коренных малочисленных народов Российской Федерации</v>
          </cell>
        </row>
        <row r="55">
          <cell r="A55" t="str">
            <v>3 00 01 | Представительства юридических лиц</v>
          </cell>
        </row>
        <row r="56">
          <cell r="A56" t="str">
            <v>3 00 02 | Филиалы юридических лиц</v>
          </cell>
        </row>
        <row r="57">
          <cell r="A57" t="str">
            <v>3 00 03 | Обособленные подразделения юридических лиц</v>
          </cell>
        </row>
        <row r="58">
          <cell r="A58" t="str">
            <v>3 00 04 | Структурные подразделения обособленных подразделений юридических лиц</v>
          </cell>
        </row>
        <row r="59">
          <cell r="A59" t="str">
            <v>3 00 05 | Паевые инвестиционные фонды</v>
          </cell>
        </row>
        <row r="60">
          <cell r="A60" t="str">
            <v>3 00 06 | Простые товарищества</v>
          </cell>
        </row>
        <row r="61">
          <cell r="A61" t="str">
            <v>3 00 08 | Районные суды, городские суды, межрайонные суды (районные суды)</v>
          </cell>
        </row>
        <row r="62">
          <cell r="A62" t="str">
            <v>4 00 01 | Межправительственные международные организации</v>
          </cell>
        </row>
        <row r="63">
          <cell r="A63" t="str">
            <v>4 00 02 | Неправительственные международные организации</v>
          </cell>
        </row>
        <row r="64">
          <cell r="A64" t="str">
            <v>5 01 01 | Главы крестьянских (фермерских) хозяйств</v>
          </cell>
        </row>
        <row r="65">
          <cell r="A65" t="str">
            <v>5 01 02 | Индивидуальные предприниматели</v>
          </cell>
        </row>
        <row r="66">
          <cell r="A66" t="str">
            <v>5 02 01 | Адвокаты, учредившие адвокатский кабинет</v>
          </cell>
        </row>
        <row r="67">
          <cell r="A67" t="str">
            <v>5 02 02 | Нотариусы, занимающиеся частной практикой</v>
          </cell>
        </row>
        <row r="68">
          <cell r="A68" t="str">
            <v>6 51 41 | Федеральные казенные предприятия</v>
          </cell>
        </row>
        <row r="69">
          <cell r="A69" t="str">
            <v>6 51 42 | Казенные предприятия субъектов Российской Федерации</v>
          </cell>
        </row>
        <row r="70">
          <cell r="A70" t="str">
            <v>6 51 43 | Муниципальные казенные предприятия</v>
          </cell>
        </row>
        <row r="71">
          <cell r="A71" t="str">
            <v>6 52 41 | Федеральные государственные унитарные предприятия</v>
          </cell>
        </row>
        <row r="72">
          <cell r="A72" t="str">
            <v>6 52 42 | Государственные унитарные предприятия субъектов Российской Федерации</v>
          </cell>
        </row>
        <row r="73">
          <cell r="A73" t="str">
            <v>6 52 43 | Муниципальные унитарные предприятия</v>
          </cell>
        </row>
        <row r="74">
          <cell r="A74" t="str">
            <v>7 04 01 | Благотворительные фонды</v>
          </cell>
        </row>
        <row r="75">
          <cell r="A75" t="str">
            <v>7 04 02 | Негосударственные пенсионные фонды</v>
          </cell>
        </row>
        <row r="76">
          <cell r="A76" t="str">
            <v>7 04 03 | Общественные фонды</v>
          </cell>
        </row>
        <row r="77">
          <cell r="A77" t="str">
            <v>7 04 04 | Экологические фонды</v>
          </cell>
        </row>
        <row r="78">
          <cell r="A78" t="str">
            <v>7 14 00 | Автономные некоммерческие организации</v>
          </cell>
        </row>
        <row r="79">
          <cell r="A79" t="str">
            <v>7 15 00 | Религиозные организации</v>
          </cell>
        </row>
        <row r="80">
          <cell r="A80" t="str">
            <v>7 16 01 | Государственные корпорации</v>
          </cell>
        </row>
        <row r="81">
          <cell r="A81" t="str">
            <v>7 16 02 | Государственные компании</v>
          </cell>
        </row>
        <row r="82">
          <cell r="A82" t="str">
            <v>7 16 10 | Отделения иностранных некоммерческих неправительственных организаций</v>
          </cell>
        </row>
        <row r="83">
          <cell r="A83" t="str">
            <v>7 51 01 | Федеральные государственные автономные учреждения</v>
          </cell>
        </row>
        <row r="84">
          <cell r="A84" t="str">
            <v>7 51 03 | Федеральные государственные бюджетные учреждения</v>
          </cell>
        </row>
        <row r="85">
          <cell r="A85" t="str">
            <v>7 51 04 | Федеральные государственные казенные учреждения</v>
          </cell>
        </row>
        <row r="86">
          <cell r="A86" t="str">
            <v>7 52 01 | Государственные автономные учреждения субъектов Российской Федерации</v>
          </cell>
        </row>
        <row r="87">
          <cell r="A87" t="str">
            <v>7 52 03 | Государственные бюджетные учреждения субъектов Российской Федерации</v>
          </cell>
        </row>
        <row r="88">
          <cell r="A88" t="str">
            <v>7 52 04 | Государственные казенные учреждения субъектов Российской Федерации</v>
          </cell>
        </row>
        <row r="89">
          <cell r="A89" t="str">
            <v>7 53 00 | Государственные академии наук</v>
          </cell>
        </row>
        <row r="90">
          <cell r="A90" t="str">
            <v>7 54 01 | Муниципальные автономные учреждения</v>
          </cell>
        </row>
        <row r="91">
          <cell r="A91" t="str">
            <v>7 54 03 | Муниципальные бюджетные учреждения</v>
          </cell>
        </row>
        <row r="92">
          <cell r="A92" t="str">
            <v>7 54 04 | Муниципальные казенные учреждения</v>
          </cell>
        </row>
        <row r="93">
          <cell r="A93" t="str">
            <v>7 55 00 | Частные учреждения</v>
          </cell>
        </row>
        <row r="94">
          <cell r="A94" t="str">
            <v>7 55 02 | Благотворительные учреждения</v>
          </cell>
        </row>
        <row r="95">
          <cell r="A95" t="str">
            <v>7 55 05 | Общественные учреждения</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Instruction"/>
  <dimension ref="A1:AC109"/>
  <sheetViews>
    <sheetView showGridLines="0" showRowColHeaders="0" zoomScaleNormal="100" workbookViewId="0"/>
  </sheetViews>
  <sheetFormatPr defaultRowHeight="14.25"/>
  <cols>
    <col min="1" max="1" width="3.28515625" style="14" customWidth="1"/>
    <col min="2" max="2" width="8.7109375" style="14" customWidth="1"/>
    <col min="3" max="3" width="22.28515625" style="14" customWidth="1"/>
    <col min="4" max="4" width="4.28515625" style="14" customWidth="1"/>
    <col min="5" max="6" width="4.42578125" style="14" customWidth="1"/>
    <col min="7" max="7" width="4.5703125" style="14" customWidth="1"/>
    <col min="8" max="24" width="4.42578125" style="14" customWidth="1"/>
    <col min="25" max="25" width="4.42578125" style="15" customWidth="1"/>
    <col min="26" max="26" width="9.140625" style="14"/>
    <col min="27" max="27" width="9.140625" style="16"/>
    <col min="28" max="16384" width="9.140625" style="14"/>
  </cols>
  <sheetData>
    <row r="1" spans="1:29" ht="10.5" customHeight="1">
      <c r="A1" s="13"/>
      <c r="AA1" s="16" t="s">
        <v>143</v>
      </c>
    </row>
    <row r="2" spans="1:29" ht="16.5" customHeight="1">
      <c r="B2" s="562" t="str">
        <f>"Код шаблона: " &amp; GetCode()</f>
        <v>Код шаблона: EXPERT.VSVO.ANALOG</v>
      </c>
      <c r="C2" s="562"/>
      <c r="D2" s="562"/>
      <c r="E2" s="562"/>
      <c r="F2" s="562"/>
      <c r="G2" s="562"/>
      <c r="H2" s="17"/>
      <c r="I2" s="17"/>
      <c r="J2" s="17"/>
      <c r="K2" s="17"/>
      <c r="L2" s="17"/>
      <c r="M2" s="17"/>
      <c r="N2" s="17"/>
      <c r="O2" s="17"/>
      <c r="P2" s="17"/>
      <c r="Q2" s="17"/>
      <c r="R2" s="17"/>
      <c r="S2" s="17"/>
      <c r="T2" s="17"/>
      <c r="U2" s="17"/>
      <c r="V2" s="17"/>
      <c r="W2" s="15"/>
      <c r="Y2" s="16"/>
      <c r="AA2" s="14"/>
    </row>
    <row r="3" spans="1:29" ht="18" customHeight="1">
      <c r="B3" s="563" t="str">
        <f>"Версия " &amp; Getversion()</f>
        <v>Версия 5.0</v>
      </c>
      <c r="C3" s="563"/>
      <c r="D3" s="18"/>
      <c r="E3" s="18"/>
      <c r="F3" s="18"/>
      <c r="G3" s="18"/>
      <c r="H3" s="19"/>
      <c r="I3" s="19"/>
      <c r="J3" s="19"/>
      <c r="K3" s="19"/>
      <c r="L3" s="19"/>
      <c r="M3" s="19"/>
      <c r="N3" s="19"/>
      <c r="O3" s="19"/>
      <c r="P3" s="19"/>
      <c r="Q3" s="19"/>
      <c r="R3" s="19"/>
      <c r="S3" s="17"/>
      <c r="T3" s="17"/>
      <c r="U3" s="17"/>
      <c r="V3" s="19"/>
      <c r="W3" s="19"/>
      <c r="X3" s="19"/>
      <c r="Y3" s="19"/>
    </row>
    <row r="4" spans="1:29" ht="6" customHeight="1">
      <c r="B4" s="20"/>
      <c r="D4" s="19"/>
      <c r="E4" s="19"/>
      <c r="F4" s="19"/>
      <c r="G4" s="19"/>
      <c r="H4" s="19"/>
      <c r="I4" s="19"/>
      <c r="J4" s="19"/>
      <c r="K4" s="19"/>
      <c r="L4" s="19"/>
      <c r="M4" s="19"/>
      <c r="N4" s="19"/>
      <c r="O4" s="19"/>
      <c r="P4" s="19"/>
      <c r="Q4" s="19"/>
      <c r="R4" s="19"/>
      <c r="S4" s="19"/>
      <c r="T4" s="19"/>
      <c r="U4" s="19"/>
      <c r="V4" s="19"/>
      <c r="W4" s="19"/>
      <c r="X4" s="19"/>
      <c r="Y4" s="19"/>
    </row>
    <row r="5" spans="1:29" ht="32.25" customHeight="1">
      <c r="A5" s="21"/>
      <c r="B5" s="564" t="s">
        <v>623</v>
      </c>
      <c r="C5" s="565"/>
      <c r="D5" s="565"/>
      <c r="E5" s="565"/>
      <c r="F5" s="565"/>
      <c r="G5" s="565"/>
      <c r="H5" s="565"/>
      <c r="I5" s="565"/>
      <c r="J5" s="565"/>
      <c r="K5" s="565"/>
      <c r="L5" s="565"/>
      <c r="M5" s="565"/>
      <c r="N5" s="565"/>
      <c r="O5" s="565"/>
      <c r="P5" s="565"/>
      <c r="Q5" s="565"/>
      <c r="R5" s="565"/>
      <c r="S5" s="565"/>
      <c r="T5" s="565"/>
      <c r="U5" s="565"/>
      <c r="V5" s="565"/>
      <c r="W5" s="565"/>
      <c r="X5" s="565"/>
      <c r="Y5" s="566"/>
      <c r="Z5" s="48"/>
      <c r="AB5" s="21"/>
      <c r="AC5" s="21"/>
    </row>
    <row r="6" spans="1:29" ht="13.9" customHeight="1">
      <c r="A6" s="22"/>
      <c r="B6" s="50"/>
      <c r="C6" s="50"/>
      <c r="D6" s="23"/>
      <c r="E6" s="23"/>
      <c r="F6" s="23"/>
      <c r="G6" s="23"/>
      <c r="H6" s="23"/>
      <c r="I6" s="23"/>
      <c r="J6" s="23"/>
      <c r="K6" s="23"/>
      <c r="L6" s="23"/>
      <c r="M6" s="23"/>
      <c r="N6" s="23"/>
      <c r="O6" s="23"/>
      <c r="P6" s="23"/>
      <c r="Q6" s="23"/>
      <c r="R6" s="23"/>
      <c r="S6" s="23"/>
      <c r="T6" s="23"/>
      <c r="U6" s="23"/>
      <c r="V6" s="23"/>
      <c r="W6" s="23"/>
      <c r="X6" s="23"/>
      <c r="Y6" s="46"/>
      <c r="Z6" s="22"/>
    </row>
    <row r="7" spans="1:29" ht="15" customHeight="1">
      <c r="A7" s="22"/>
      <c r="B7" s="22"/>
      <c r="C7" s="24"/>
      <c r="D7" s="23"/>
      <c r="E7" s="567" t="s">
        <v>612</v>
      </c>
      <c r="F7" s="567"/>
      <c r="G7" s="567"/>
      <c r="H7" s="567"/>
      <c r="I7" s="567"/>
      <c r="J7" s="567"/>
      <c r="K7" s="567"/>
      <c r="L7" s="567"/>
      <c r="M7" s="567"/>
      <c r="N7" s="567"/>
      <c r="O7" s="567"/>
      <c r="P7" s="567"/>
      <c r="Q7" s="567"/>
      <c r="R7" s="567"/>
      <c r="S7" s="567"/>
      <c r="T7" s="567"/>
      <c r="U7" s="567"/>
      <c r="V7" s="567"/>
      <c r="W7" s="567"/>
      <c r="X7" s="567"/>
      <c r="Y7" s="46"/>
      <c r="Z7" s="22"/>
    </row>
    <row r="8" spans="1:29" ht="15" customHeight="1">
      <c r="A8" s="22"/>
      <c r="B8" s="22"/>
      <c r="C8" s="24"/>
      <c r="D8" s="23"/>
      <c r="E8" s="567"/>
      <c r="F8" s="567"/>
      <c r="G8" s="567"/>
      <c r="H8" s="567"/>
      <c r="I8" s="567"/>
      <c r="J8" s="567"/>
      <c r="K8" s="567"/>
      <c r="L8" s="567"/>
      <c r="M8" s="567"/>
      <c r="N8" s="567"/>
      <c r="O8" s="567"/>
      <c r="P8" s="567"/>
      <c r="Q8" s="567"/>
      <c r="R8" s="567"/>
      <c r="S8" s="567"/>
      <c r="T8" s="567"/>
      <c r="U8" s="567"/>
      <c r="V8" s="567"/>
      <c r="W8" s="567"/>
      <c r="X8" s="567"/>
      <c r="Y8" s="46"/>
      <c r="Z8" s="22"/>
    </row>
    <row r="9" spans="1:29" ht="15" customHeight="1">
      <c r="A9" s="22"/>
      <c r="B9" s="22"/>
      <c r="C9" s="24"/>
      <c r="D9" s="23"/>
      <c r="E9" s="567"/>
      <c r="F9" s="567"/>
      <c r="G9" s="567"/>
      <c r="H9" s="567"/>
      <c r="I9" s="567"/>
      <c r="J9" s="567"/>
      <c r="K9" s="567"/>
      <c r="L9" s="567"/>
      <c r="M9" s="567"/>
      <c r="N9" s="567"/>
      <c r="O9" s="567"/>
      <c r="P9" s="567"/>
      <c r="Q9" s="567"/>
      <c r="R9" s="567"/>
      <c r="S9" s="567"/>
      <c r="T9" s="567"/>
      <c r="U9" s="567"/>
      <c r="V9" s="567"/>
      <c r="W9" s="567"/>
      <c r="X9" s="567"/>
      <c r="Y9" s="46"/>
      <c r="Z9" s="22"/>
    </row>
    <row r="10" spans="1:29" ht="10.5" customHeight="1">
      <c r="A10" s="22"/>
      <c r="B10" s="22"/>
      <c r="C10" s="24"/>
      <c r="D10" s="23"/>
      <c r="E10" s="567"/>
      <c r="F10" s="567"/>
      <c r="G10" s="567"/>
      <c r="H10" s="567"/>
      <c r="I10" s="567"/>
      <c r="J10" s="567"/>
      <c r="K10" s="567"/>
      <c r="L10" s="567"/>
      <c r="M10" s="567"/>
      <c r="N10" s="567"/>
      <c r="O10" s="567"/>
      <c r="P10" s="567"/>
      <c r="Q10" s="567"/>
      <c r="R10" s="567"/>
      <c r="S10" s="567"/>
      <c r="T10" s="567"/>
      <c r="U10" s="567"/>
      <c r="V10" s="567"/>
      <c r="W10" s="567"/>
      <c r="X10" s="567"/>
      <c r="Y10" s="46"/>
      <c r="Z10" s="22"/>
    </row>
    <row r="11" spans="1:29" ht="27" customHeight="1">
      <c r="A11" s="22"/>
      <c r="B11" s="22"/>
      <c r="C11" s="24"/>
      <c r="D11" s="23"/>
      <c r="E11" s="567"/>
      <c r="F11" s="567"/>
      <c r="G11" s="567"/>
      <c r="H11" s="567"/>
      <c r="I11" s="567"/>
      <c r="J11" s="567"/>
      <c r="K11" s="567"/>
      <c r="L11" s="567"/>
      <c r="M11" s="567"/>
      <c r="N11" s="567"/>
      <c r="O11" s="567"/>
      <c r="P11" s="567"/>
      <c r="Q11" s="567"/>
      <c r="R11" s="567"/>
      <c r="S11" s="567"/>
      <c r="T11" s="567"/>
      <c r="U11" s="567"/>
      <c r="V11" s="567"/>
      <c r="W11" s="567"/>
      <c r="X11" s="567"/>
      <c r="Y11" s="46"/>
      <c r="Z11" s="22"/>
    </row>
    <row r="12" spans="1:29" ht="12" customHeight="1">
      <c r="A12" s="22"/>
      <c r="B12" s="22"/>
      <c r="C12" s="24"/>
      <c r="D12" s="23"/>
      <c r="E12" s="567"/>
      <c r="F12" s="567"/>
      <c r="G12" s="567"/>
      <c r="H12" s="567"/>
      <c r="I12" s="567"/>
      <c r="J12" s="567"/>
      <c r="K12" s="567"/>
      <c r="L12" s="567"/>
      <c r="M12" s="567"/>
      <c r="N12" s="567"/>
      <c r="O12" s="567"/>
      <c r="P12" s="567"/>
      <c r="Q12" s="567"/>
      <c r="R12" s="567"/>
      <c r="S12" s="567"/>
      <c r="T12" s="567"/>
      <c r="U12" s="567"/>
      <c r="V12" s="567"/>
      <c r="W12" s="567"/>
      <c r="X12" s="567"/>
      <c r="Y12" s="46"/>
      <c r="Z12" s="22"/>
    </row>
    <row r="13" spans="1:29" ht="38.25" customHeight="1">
      <c r="A13" s="22"/>
      <c r="B13" s="22"/>
      <c r="C13" s="24"/>
      <c r="D13" s="23"/>
      <c r="E13" s="567"/>
      <c r="F13" s="567"/>
      <c r="G13" s="567"/>
      <c r="H13" s="567"/>
      <c r="I13" s="567"/>
      <c r="J13" s="567"/>
      <c r="K13" s="567"/>
      <c r="L13" s="567"/>
      <c r="M13" s="567"/>
      <c r="N13" s="567"/>
      <c r="O13" s="567"/>
      <c r="P13" s="567"/>
      <c r="Q13" s="567"/>
      <c r="R13" s="567"/>
      <c r="S13" s="567"/>
      <c r="T13" s="567"/>
      <c r="U13" s="567"/>
      <c r="V13" s="567"/>
      <c r="W13" s="567"/>
      <c r="X13" s="567"/>
      <c r="Y13" s="47"/>
      <c r="Z13" s="22"/>
    </row>
    <row r="14" spans="1:29" ht="15" customHeight="1">
      <c r="A14" s="22"/>
      <c r="B14" s="22"/>
      <c r="C14" s="24"/>
      <c r="D14" s="23"/>
      <c r="E14" s="567" t="s">
        <v>158</v>
      </c>
      <c r="F14" s="567"/>
      <c r="G14" s="567"/>
      <c r="H14" s="567"/>
      <c r="I14" s="567"/>
      <c r="J14" s="567"/>
      <c r="K14" s="567"/>
      <c r="L14" s="567"/>
      <c r="M14" s="567"/>
      <c r="N14" s="567"/>
      <c r="O14" s="567"/>
      <c r="P14" s="567"/>
      <c r="Q14" s="567"/>
      <c r="R14" s="567"/>
      <c r="S14" s="567"/>
      <c r="T14" s="567"/>
      <c r="U14" s="567"/>
      <c r="V14" s="567"/>
      <c r="W14" s="567"/>
      <c r="X14" s="567"/>
      <c r="Y14" s="46"/>
      <c r="Z14" s="22"/>
    </row>
    <row r="15" spans="1:29" ht="15">
      <c r="A15" s="22"/>
      <c r="B15" s="22"/>
      <c r="C15" s="24"/>
      <c r="D15" s="23"/>
      <c r="E15" s="567"/>
      <c r="F15" s="567"/>
      <c r="G15" s="567"/>
      <c r="H15" s="567"/>
      <c r="I15" s="567"/>
      <c r="J15" s="567"/>
      <c r="K15" s="567"/>
      <c r="L15" s="567"/>
      <c r="M15" s="567"/>
      <c r="N15" s="567"/>
      <c r="O15" s="567"/>
      <c r="P15" s="567"/>
      <c r="Q15" s="567"/>
      <c r="R15" s="567"/>
      <c r="S15" s="567"/>
      <c r="T15" s="567"/>
      <c r="U15" s="567"/>
      <c r="V15" s="567"/>
      <c r="W15" s="567"/>
      <c r="X15" s="567"/>
      <c r="Y15" s="46"/>
      <c r="Z15" s="22"/>
    </row>
    <row r="16" spans="1:29" ht="15">
      <c r="A16" s="22"/>
      <c r="B16" s="22"/>
      <c r="C16" s="24"/>
      <c r="D16" s="23"/>
      <c r="E16" s="567"/>
      <c r="F16" s="567"/>
      <c r="G16" s="567"/>
      <c r="H16" s="567"/>
      <c r="I16" s="567"/>
      <c r="J16" s="567"/>
      <c r="K16" s="567"/>
      <c r="L16" s="567"/>
      <c r="M16" s="567"/>
      <c r="N16" s="567"/>
      <c r="O16" s="567"/>
      <c r="P16" s="567"/>
      <c r="Q16" s="567"/>
      <c r="R16" s="567"/>
      <c r="S16" s="567"/>
      <c r="T16" s="567"/>
      <c r="U16" s="567"/>
      <c r="V16" s="567"/>
      <c r="W16" s="567"/>
      <c r="X16" s="567"/>
      <c r="Y16" s="46"/>
      <c r="Z16" s="22"/>
    </row>
    <row r="17" spans="1:26" ht="15" customHeight="1">
      <c r="A17" s="22"/>
      <c r="B17" s="22"/>
      <c r="C17" s="24"/>
      <c r="D17" s="23"/>
      <c r="E17" s="567"/>
      <c r="F17" s="567"/>
      <c r="G17" s="567"/>
      <c r="H17" s="567"/>
      <c r="I17" s="567"/>
      <c r="J17" s="567"/>
      <c r="K17" s="567"/>
      <c r="L17" s="567"/>
      <c r="M17" s="567"/>
      <c r="N17" s="567"/>
      <c r="O17" s="567"/>
      <c r="P17" s="567"/>
      <c r="Q17" s="567"/>
      <c r="R17" s="567"/>
      <c r="S17" s="567"/>
      <c r="T17" s="567"/>
      <c r="U17" s="567"/>
      <c r="V17" s="567"/>
      <c r="W17" s="567"/>
      <c r="X17" s="567"/>
      <c r="Y17" s="46"/>
      <c r="Z17" s="22"/>
    </row>
    <row r="18" spans="1:26" ht="15">
      <c r="A18" s="22"/>
      <c r="B18" s="22"/>
      <c r="C18" s="24"/>
      <c r="D18" s="23"/>
      <c r="E18" s="567"/>
      <c r="F18" s="567"/>
      <c r="G18" s="567"/>
      <c r="H18" s="567"/>
      <c r="I18" s="567"/>
      <c r="J18" s="567"/>
      <c r="K18" s="567"/>
      <c r="L18" s="567"/>
      <c r="M18" s="567"/>
      <c r="N18" s="567"/>
      <c r="O18" s="567"/>
      <c r="P18" s="567"/>
      <c r="Q18" s="567"/>
      <c r="R18" s="567"/>
      <c r="S18" s="567"/>
      <c r="T18" s="567"/>
      <c r="U18" s="567"/>
      <c r="V18" s="567"/>
      <c r="W18" s="567"/>
      <c r="X18" s="567"/>
      <c r="Y18" s="46"/>
      <c r="Z18" s="22"/>
    </row>
    <row r="19" spans="1:26" ht="59.25" customHeight="1">
      <c r="A19" s="22"/>
      <c r="B19" s="22"/>
      <c r="C19" s="24"/>
      <c r="D19" s="24"/>
      <c r="E19" s="567"/>
      <c r="F19" s="567"/>
      <c r="G19" s="567"/>
      <c r="H19" s="567"/>
      <c r="I19" s="567"/>
      <c r="J19" s="567"/>
      <c r="K19" s="567"/>
      <c r="L19" s="567"/>
      <c r="M19" s="567"/>
      <c r="N19" s="567"/>
      <c r="O19" s="567"/>
      <c r="P19" s="567"/>
      <c r="Q19" s="567"/>
      <c r="R19" s="567"/>
      <c r="S19" s="567"/>
      <c r="T19" s="567"/>
      <c r="U19" s="567"/>
      <c r="V19" s="567"/>
      <c r="W19" s="567"/>
      <c r="X19" s="567"/>
      <c r="Y19" s="46"/>
      <c r="Z19" s="22"/>
    </row>
    <row r="20" spans="1:26" ht="15" hidden="1">
      <c r="A20" s="22"/>
      <c r="B20" s="22"/>
      <c r="C20" s="24"/>
      <c r="D20" s="24"/>
      <c r="E20" s="24"/>
      <c r="F20" s="24"/>
      <c r="G20" s="24"/>
      <c r="H20" s="24"/>
      <c r="I20" s="24"/>
      <c r="J20" s="24"/>
      <c r="K20" s="24"/>
      <c r="L20" s="24"/>
      <c r="M20" s="24"/>
      <c r="N20" s="24"/>
      <c r="O20" s="24"/>
      <c r="P20" s="24"/>
      <c r="Q20" s="24"/>
      <c r="R20" s="24"/>
      <c r="S20" s="24"/>
      <c r="T20" s="24"/>
      <c r="U20" s="24"/>
      <c r="V20" s="24"/>
      <c r="W20" s="24"/>
      <c r="X20" s="24"/>
      <c r="Y20" s="46"/>
      <c r="Z20" s="22"/>
    </row>
    <row r="21" spans="1:26" ht="14.25" hidden="1" customHeight="1">
      <c r="A21" s="22"/>
      <c r="B21" s="22"/>
      <c r="C21" s="24"/>
      <c r="D21" s="23"/>
      <c r="E21" s="25" t="s">
        <v>144</v>
      </c>
      <c r="F21" s="558" t="s">
        <v>145</v>
      </c>
      <c r="G21" s="559"/>
      <c r="H21" s="559"/>
      <c r="I21" s="559"/>
      <c r="J21" s="559"/>
      <c r="K21" s="559"/>
      <c r="L21" s="559"/>
      <c r="M21" s="559"/>
      <c r="N21" s="26"/>
      <c r="O21" s="27" t="s">
        <v>144</v>
      </c>
      <c r="P21" s="560" t="s">
        <v>146</v>
      </c>
      <c r="Q21" s="561"/>
      <c r="R21" s="561"/>
      <c r="S21" s="561"/>
      <c r="T21" s="561"/>
      <c r="U21" s="561"/>
      <c r="V21" s="561"/>
      <c r="W21" s="561"/>
      <c r="X21" s="561"/>
      <c r="Y21" s="46"/>
      <c r="Z21" s="22"/>
    </row>
    <row r="22" spans="1:26" ht="19.149999999999999" hidden="1" customHeight="1">
      <c r="A22" s="22"/>
      <c r="B22" s="22"/>
      <c r="C22" s="24"/>
      <c r="D22" s="23"/>
      <c r="E22" s="28" t="s">
        <v>144</v>
      </c>
      <c r="F22" s="558" t="s">
        <v>147</v>
      </c>
      <c r="G22" s="559"/>
      <c r="H22" s="559"/>
      <c r="I22" s="559"/>
      <c r="J22" s="559"/>
      <c r="K22" s="559"/>
      <c r="L22" s="559"/>
      <c r="M22" s="559"/>
      <c r="N22" s="26"/>
      <c r="O22" s="29" t="s">
        <v>144</v>
      </c>
      <c r="P22" s="560" t="s">
        <v>148</v>
      </c>
      <c r="Q22" s="561"/>
      <c r="R22" s="561"/>
      <c r="S22" s="561"/>
      <c r="T22" s="561"/>
      <c r="U22" s="561"/>
      <c r="V22" s="561"/>
      <c r="W22" s="561"/>
      <c r="X22" s="561"/>
      <c r="Y22" s="46"/>
      <c r="Z22" s="22"/>
    </row>
    <row r="23" spans="1:26" ht="27" hidden="1" customHeight="1">
      <c r="A23" s="22"/>
      <c r="B23" s="22"/>
      <c r="C23" s="24"/>
      <c r="D23" s="23"/>
      <c r="E23" s="23"/>
      <c r="F23" s="23"/>
      <c r="G23" s="23"/>
      <c r="H23" s="23"/>
      <c r="I23" s="23"/>
      <c r="J23" s="23"/>
      <c r="K23" s="23"/>
      <c r="L23" s="23"/>
      <c r="M23" s="23"/>
      <c r="N23" s="23"/>
      <c r="O23" s="23"/>
      <c r="P23" s="23"/>
      <c r="Q23" s="23"/>
      <c r="R23" s="23"/>
      <c r="S23" s="23"/>
      <c r="T23" s="23"/>
      <c r="U23" s="23"/>
      <c r="V23" s="23"/>
      <c r="W23" s="23"/>
      <c r="X23" s="23"/>
      <c r="Y23" s="46"/>
      <c r="Z23" s="22"/>
    </row>
    <row r="24" spans="1:26" ht="10.5" hidden="1" customHeight="1">
      <c r="A24" s="22"/>
      <c r="B24" s="22"/>
      <c r="C24" s="24"/>
      <c r="D24" s="23"/>
      <c r="E24" s="23"/>
      <c r="F24" s="23"/>
      <c r="G24" s="23"/>
      <c r="H24" s="23"/>
      <c r="I24" s="23"/>
      <c r="J24" s="23"/>
      <c r="K24" s="23"/>
      <c r="L24" s="23"/>
      <c r="M24" s="23"/>
      <c r="N24" s="23"/>
      <c r="O24" s="23"/>
      <c r="P24" s="23"/>
      <c r="Q24" s="23"/>
      <c r="R24" s="23"/>
      <c r="S24" s="23"/>
      <c r="T24" s="23"/>
      <c r="U24" s="23"/>
      <c r="V24" s="23"/>
      <c r="W24" s="23"/>
      <c r="X24" s="23"/>
      <c r="Y24" s="46"/>
      <c r="Z24" s="22"/>
    </row>
    <row r="25" spans="1:26" ht="27" hidden="1" customHeight="1">
      <c r="A25" s="22"/>
      <c r="B25" s="22"/>
      <c r="C25" s="24"/>
      <c r="D25" s="23"/>
      <c r="E25" s="23"/>
      <c r="F25" s="23"/>
      <c r="G25" s="23"/>
      <c r="H25" s="23"/>
      <c r="I25" s="23"/>
      <c r="J25" s="23"/>
      <c r="K25" s="23"/>
      <c r="L25" s="23"/>
      <c r="M25" s="23"/>
      <c r="N25" s="23"/>
      <c r="O25" s="23"/>
      <c r="P25" s="23"/>
      <c r="Q25" s="23"/>
      <c r="R25" s="23"/>
      <c r="S25" s="23"/>
      <c r="T25" s="23"/>
      <c r="U25" s="23"/>
      <c r="V25" s="23"/>
      <c r="W25" s="23"/>
      <c r="X25" s="23"/>
      <c r="Y25" s="46"/>
      <c r="Z25" s="22"/>
    </row>
    <row r="26" spans="1:26" ht="12" hidden="1" customHeight="1">
      <c r="A26" s="22"/>
      <c r="B26" s="22"/>
      <c r="C26" s="24"/>
      <c r="D26" s="23"/>
      <c r="E26" s="23"/>
      <c r="F26" s="23"/>
      <c r="G26" s="23"/>
      <c r="H26" s="23"/>
      <c r="I26" s="23"/>
      <c r="J26" s="23"/>
      <c r="K26" s="23"/>
      <c r="L26" s="23"/>
      <c r="M26" s="23"/>
      <c r="N26" s="23"/>
      <c r="O26" s="23"/>
      <c r="P26" s="23"/>
      <c r="Q26" s="23"/>
      <c r="R26" s="23"/>
      <c r="S26" s="23"/>
      <c r="T26" s="23"/>
      <c r="U26" s="23"/>
      <c r="V26" s="23"/>
      <c r="W26" s="23"/>
      <c r="X26" s="23"/>
      <c r="Y26" s="46"/>
      <c r="Z26" s="22"/>
    </row>
    <row r="27" spans="1:26" ht="38.25" hidden="1" customHeight="1">
      <c r="A27" s="22"/>
      <c r="B27" s="22"/>
      <c r="C27" s="24"/>
      <c r="D27" s="23"/>
      <c r="E27" s="23"/>
      <c r="F27" s="23"/>
      <c r="G27" s="23"/>
      <c r="H27" s="23"/>
      <c r="I27" s="23"/>
      <c r="J27" s="23"/>
      <c r="K27" s="23"/>
      <c r="L27" s="23"/>
      <c r="M27" s="23"/>
      <c r="N27" s="23"/>
      <c r="O27" s="23"/>
      <c r="P27" s="23"/>
      <c r="Q27" s="23"/>
      <c r="R27" s="23"/>
      <c r="S27" s="23"/>
      <c r="T27" s="23"/>
      <c r="U27" s="23"/>
      <c r="V27" s="23"/>
      <c r="W27" s="23"/>
      <c r="X27" s="23"/>
      <c r="Y27" s="46"/>
      <c r="Z27" s="22"/>
    </row>
    <row r="28" spans="1:26" ht="15" hidden="1">
      <c r="A28" s="22"/>
      <c r="B28" s="22"/>
      <c r="C28" s="24"/>
      <c r="D28" s="23"/>
      <c r="E28" s="23"/>
      <c r="F28" s="23"/>
      <c r="G28" s="23"/>
      <c r="H28" s="23"/>
      <c r="I28" s="23"/>
      <c r="J28" s="23"/>
      <c r="K28" s="23"/>
      <c r="L28" s="23"/>
      <c r="M28" s="23"/>
      <c r="N28" s="23"/>
      <c r="O28" s="23"/>
      <c r="P28" s="23"/>
      <c r="Q28" s="23"/>
      <c r="R28" s="23"/>
      <c r="S28" s="23"/>
      <c r="T28" s="23"/>
      <c r="U28" s="23"/>
      <c r="V28" s="23"/>
      <c r="W28" s="23"/>
      <c r="X28" s="23"/>
      <c r="Y28" s="46"/>
      <c r="Z28" s="22"/>
    </row>
    <row r="29" spans="1:26" ht="15" hidden="1">
      <c r="A29" s="22"/>
      <c r="B29" s="22"/>
      <c r="C29" s="24"/>
      <c r="D29" s="23"/>
      <c r="E29" s="23"/>
      <c r="F29" s="23"/>
      <c r="G29" s="23"/>
      <c r="H29" s="23"/>
      <c r="I29" s="23"/>
      <c r="J29" s="23"/>
      <c r="K29" s="23"/>
      <c r="L29" s="23"/>
      <c r="M29" s="23"/>
      <c r="N29" s="23"/>
      <c r="O29" s="23"/>
      <c r="P29" s="23"/>
      <c r="Q29" s="23"/>
      <c r="R29" s="23"/>
      <c r="S29" s="23"/>
      <c r="T29" s="23"/>
      <c r="U29" s="23"/>
      <c r="V29" s="23"/>
      <c r="W29" s="23"/>
      <c r="X29" s="23"/>
      <c r="Y29" s="46"/>
      <c r="Z29" s="22"/>
    </row>
    <row r="30" spans="1:26" ht="15" hidden="1">
      <c r="A30" s="22"/>
      <c r="B30" s="22"/>
      <c r="C30" s="24"/>
      <c r="D30" s="23"/>
      <c r="E30" s="23"/>
      <c r="F30" s="23"/>
      <c r="G30" s="23"/>
      <c r="H30" s="23"/>
      <c r="I30" s="23"/>
      <c r="J30" s="23"/>
      <c r="K30" s="23"/>
      <c r="L30" s="23"/>
      <c r="M30" s="23"/>
      <c r="N30" s="23"/>
      <c r="O30" s="23"/>
      <c r="P30" s="23"/>
      <c r="Q30" s="23"/>
      <c r="R30" s="23"/>
      <c r="S30" s="23"/>
      <c r="T30" s="23"/>
      <c r="U30" s="23"/>
      <c r="V30" s="23"/>
      <c r="W30" s="23"/>
      <c r="X30" s="23"/>
      <c r="Y30" s="46"/>
      <c r="Z30" s="22"/>
    </row>
    <row r="31" spans="1:26" ht="15" hidden="1">
      <c r="A31" s="22"/>
      <c r="B31" s="22"/>
      <c r="C31" s="24"/>
      <c r="D31" s="23"/>
      <c r="E31" s="23"/>
      <c r="F31" s="23"/>
      <c r="G31" s="23"/>
      <c r="H31" s="23"/>
      <c r="I31" s="23"/>
      <c r="J31" s="23"/>
      <c r="K31" s="23"/>
      <c r="L31" s="23"/>
      <c r="M31" s="23"/>
      <c r="N31" s="23"/>
      <c r="O31" s="23"/>
      <c r="P31" s="23"/>
      <c r="Q31" s="23"/>
      <c r="R31" s="23"/>
      <c r="S31" s="23"/>
      <c r="T31" s="23"/>
      <c r="U31" s="23"/>
      <c r="V31" s="23"/>
      <c r="W31" s="23"/>
      <c r="X31" s="23"/>
      <c r="Y31" s="46"/>
      <c r="Z31" s="22"/>
    </row>
    <row r="32" spans="1:26" ht="15" hidden="1">
      <c r="A32" s="22"/>
      <c r="B32" s="22"/>
      <c r="C32" s="24"/>
      <c r="D32" s="23"/>
      <c r="E32" s="23"/>
      <c r="F32" s="23"/>
      <c r="G32" s="23"/>
      <c r="H32" s="23"/>
      <c r="I32" s="23"/>
      <c r="J32" s="23"/>
      <c r="K32" s="23"/>
      <c r="L32" s="23"/>
      <c r="M32" s="23"/>
      <c r="N32" s="23"/>
      <c r="O32" s="23"/>
      <c r="P32" s="23"/>
      <c r="Q32" s="23"/>
      <c r="R32" s="23"/>
      <c r="S32" s="23"/>
      <c r="T32" s="23"/>
      <c r="U32" s="23"/>
      <c r="V32" s="23"/>
      <c r="W32" s="23"/>
      <c r="X32" s="23"/>
      <c r="Y32" s="46"/>
      <c r="Z32" s="22"/>
    </row>
    <row r="33" spans="1:26" ht="18.75" hidden="1" customHeight="1">
      <c r="A33" s="22"/>
      <c r="B33" s="22"/>
      <c r="C33" s="24"/>
      <c r="D33" s="24"/>
      <c r="E33" s="24"/>
      <c r="F33" s="24"/>
      <c r="G33" s="24"/>
      <c r="H33" s="24"/>
      <c r="I33" s="24"/>
      <c r="J33" s="24"/>
      <c r="K33" s="24"/>
      <c r="L33" s="24"/>
      <c r="M33" s="24"/>
      <c r="N33" s="24"/>
      <c r="O33" s="24"/>
      <c r="P33" s="24"/>
      <c r="Q33" s="24"/>
      <c r="R33" s="24"/>
      <c r="S33" s="24"/>
      <c r="T33" s="24"/>
      <c r="U33" s="24"/>
      <c r="V33" s="24"/>
      <c r="W33" s="24"/>
      <c r="X33" s="24"/>
      <c r="Y33" s="46"/>
      <c r="Z33" s="22"/>
    </row>
    <row r="34" spans="1:26" ht="15" hidden="1">
      <c r="A34" s="22"/>
      <c r="B34" s="22"/>
      <c r="C34" s="24"/>
      <c r="D34" s="24"/>
      <c r="E34" s="24"/>
      <c r="F34" s="24"/>
      <c r="G34" s="24"/>
      <c r="H34" s="24"/>
      <c r="I34" s="24"/>
      <c r="J34" s="24"/>
      <c r="K34" s="24"/>
      <c r="L34" s="24"/>
      <c r="M34" s="24"/>
      <c r="N34" s="24"/>
      <c r="O34" s="24"/>
      <c r="P34" s="24"/>
      <c r="Q34" s="24"/>
      <c r="R34" s="24"/>
      <c r="S34" s="24"/>
      <c r="T34" s="24"/>
      <c r="U34" s="24"/>
      <c r="V34" s="24"/>
      <c r="W34" s="24"/>
      <c r="X34" s="24"/>
      <c r="Y34" s="46"/>
      <c r="Z34" s="22"/>
    </row>
    <row r="35" spans="1:26" ht="24" hidden="1" customHeight="1">
      <c r="A35" s="22"/>
      <c r="B35" s="22"/>
      <c r="C35" s="24"/>
      <c r="D35" s="23"/>
      <c r="E35" s="568" t="s">
        <v>163</v>
      </c>
      <c r="F35" s="568"/>
      <c r="G35" s="568"/>
      <c r="H35" s="568"/>
      <c r="I35" s="568"/>
      <c r="J35" s="568"/>
      <c r="K35" s="568"/>
      <c r="L35" s="568"/>
      <c r="M35" s="568"/>
      <c r="N35" s="568"/>
      <c r="O35" s="568"/>
      <c r="P35" s="568"/>
      <c r="Q35" s="568"/>
      <c r="R35" s="568"/>
      <c r="S35" s="568"/>
      <c r="T35" s="568"/>
      <c r="U35" s="568"/>
      <c r="V35" s="568"/>
      <c r="W35" s="568"/>
      <c r="X35" s="568"/>
      <c r="Y35" s="46"/>
      <c r="Z35" s="22"/>
    </row>
    <row r="36" spans="1:26" ht="38.25" hidden="1" customHeight="1">
      <c r="A36" s="22"/>
      <c r="B36" s="22"/>
      <c r="C36" s="24"/>
      <c r="D36" s="23"/>
      <c r="E36" s="568"/>
      <c r="F36" s="568"/>
      <c r="G36" s="568"/>
      <c r="H36" s="568"/>
      <c r="I36" s="568"/>
      <c r="J36" s="568"/>
      <c r="K36" s="568"/>
      <c r="L36" s="568"/>
      <c r="M36" s="568"/>
      <c r="N36" s="568"/>
      <c r="O36" s="568"/>
      <c r="P36" s="568"/>
      <c r="Q36" s="568"/>
      <c r="R36" s="568"/>
      <c r="S36" s="568"/>
      <c r="T36" s="568"/>
      <c r="U36" s="568"/>
      <c r="V36" s="568"/>
      <c r="W36" s="568"/>
      <c r="X36" s="568"/>
      <c r="Y36" s="46"/>
      <c r="Z36" s="22"/>
    </row>
    <row r="37" spans="1:26" ht="9.75" hidden="1" customHeight="1">
      <c r="A37" s="22"/>
      <c r="B37" s="22"/>
      <c r="C37" s="24"/>
      <c r="D37" s="23"/>
      <c r="E37" s="568"/>
      <c r="F37" s="568"/>
      <c r="G37" s="568"/>
      <c r="H37" s="568"/>
      <c r="I37" s="568"/>
      <c r="J37" s="568"/>
      <c r="K37" s="568"/>
      <c r="L37" s="568"/>
      <c r="M37" s="568"/>
      <c r="N37" s="568"/>
      <c r="O37" s="568"/>
      <c r="P37" s="568"/>
      <c r="Q37" s="568"/>
      <c r="R37" s="568"/>
      <c r="S37" s="568"/>
      <c r="T37" s="568"/>
      <c r="U37" s="568"/>
      <c r="V37" s="568"/>
      <c r="W37" s="568"/>
      <c r="X37" s="568"/>
      <c r="Y37" s="46"/>
      <c r="Z37" s="22"/>
    </row>
    <row r="38" spans="1:26" ht="51" hidden="1" customHeight="1">
      <c r="A38" s="22"/>
      <c r="B38" s="22"/>
      <c r="C38" s="24"/>
      <c r="D38" s="23"/>
      <c r="E38" s="568"/>
      <c r="F38" s="568"/>
      <c r="G38" s="568"/>
      <c r="H38" s="568"/>
      <c r="I38" s="568"/>
      <c r="J38" s="568"/>
      <c r="K38" s="568"/>
      <c r="L38" s="568"/>
      <c r="M38" s="568"/>
      <c r="N38" s="568"/>
      <c r="O38" s="568"/>
      <c r="P38" s="568"/>
      <c r="Q38" s="568"/>
      <c r="R38" s="568"/>
      <c r="S38" s="568"/>
      <c r="T38" s="568"/>
      <c r="U38" s="568"/>
      <c r="V38" s="568"/>
      <c r="W38" s="568"/>
      <c r="X38" s="568"/>
      <c r="Y38" s="46"/>
      <c r="Z38" s="22"/>
    </row>
    <row r="39" spans="1:26" ht="15" hidden="1" customHeight="1">
      <c r="A39" s="22"/>
      <c r="B39" s="22"/>
      <c r="C39" s="24"/>
      <c r="D39" s="23"/>
      <c r="E39" s="568"/>
      <c r="F39" s="568"/>
      <c r="G39" s="568"/>
      <c r="H39" s="568"/>
      <c r="I39" s="568"/>
      <c r="J39" s="568"/>
      <c r="K39" s="568"/>
      <c r="L39" s="568"/>
      <c r="M39" s="568"/>
      <c r="N39" s="568"/>
      <c r="O39" s="568"/>
      <c r="P39" s="568"/>
      <c r="Q39" s="568"/>
      <c r="R39" s="568"/>
      <c r="S39" s="568"/>
      <c r="T39" s="568"/>
      <c r="U39" s="568"/>
      <c r="V39" s="568"/>
      <c r="W39" s="568"/>
      <c r="X39" s="568"/>
      <c r="Y39" s="46"/>
      <c r="Z39" s="22"/>
    </row>
    <row r="40" spans="1:26" ht="12" hidden="1" customHeight="1">
      <c r="A40" s="22"/>
      <c r="B40" s="22"/>
      <c r="C40" s="24"/>
      <c r="D40" s="23"/>
      <c r="E40" s="569"/>
      <c r="F40" s="569"/>
      <c r="G40" s="569"/>
      <c r="H40" s="569"/>
      <c r="I40" s="569"/>
      <c r="J40" s="569"/>
      <c r="K40" s="569"/>
      <c r="L40" s="569"/>
      <c r="M40" s="569"/>
      <c r="N40" s="569"/>
      <c r="O40" s="569"/>
      <c r="P40" s="569"/>
      <c r="Q40" s="569"/>
      <c r="R40" s="569"/>
      <c r="S40" s="569"/>
      <c r="T40" s="569"/>
      <c r="U40" s="569"/>
      <c r="V40" s="569"/>
      <c r="W40" s="569"/>
      <c r="X40" s="569"/>
      <c r="Y40" s="46"/>
      <c r="Z40" s="22"/>
    </row>
    <row r="41" spans="1:26" ht="38.25" hidden="1" customHeight="1">
      <c r="A41" s="22"/>
      <c r="B41" s="22"/>
      <c r="C41" s="24"/>
      <c r="D41" s="23"/>
      <c r="E41" s="568"/>
      <c r="F41" s="568"/>
      <c r="G41" s="568"/>
      <c r="H41" s="568"/>
      <c r="I41" s="568"/>
      <c r="J41" s="568"/>
      <c r="K41" s="568"/>
      <c r="L41" s="568"/>
      <c r="M41" s="568"/>
      <c r="N41" s="568"/>
      <c r="O41" s="568"/>
      <c r="P41" s="568"/>
      <c r="Q41" s="568"/>
      <c r="R41" s="568"/>
      <c r="S41" s="568"/>
      <c r="T41" s="568"/>
      <c r="U41" s="568"/>
      <c r="V41" s="568"/>
      <c r="W41" s="568"/>
      <c r="X41" s="568"/>
      <c r="Y41" s="46"/>
      <c r="Z41" s="22"/>
    </row>
    <row r="42" spans="1:26" ht="15" hidden="1">
      <c r="A42" s="22"/>
      <c r="B42" s="22"/>
      <c r="C42" s="24"/>
      <c r="D42" s="23"/>
      <c r="E42" s="568"/>
      <c r="F42" s="568"/>
      <c r="G42" s="568"/>
      <c r="H42" s="568"/>
      <c r="I42" s="568"/>
      <c r="J42" s="568"/>
      <c r="K42" s="568"/>
      <c r="L42" s="568"/>
      <c r="M42" s="568"/>
      <c r="N42" s="568"/>
      <c r="O42" s="568"/>
      <c r="P42" s="568"/>
      <c r="Q42" s="568"/>
      <c r="R42" s="568"/>
      <c r="S42" s="568"/>
      <c r="T42" s="568"/>
      <c r="U42" s="568"/>
      <c r="V42" s="568"/>
      <c r="W42" s="568"/>
      <c r="X42" s="568"/>
      <c r="Y42" s="46"/>
      <c r="Z42" s="22"/>
    </row>
    <row r="43" spans="1:26" ht="15" hidden="1">
      <c r="A43" s="22"/>
      <c r="B43" s="22"/>
      <c r="C43" s="24"/>
      <c r="D43" s="23"/>
      <c r="E43" s="568"/>
      <c r="F43" s="568"/>
      <c r="G43" s="568"/>
      <c r="H43" s="568"/>
      <c r="I43" s="568"/>
      <c r="J43" s="568"/>
      <c r="K43" s="568"/>
      <c r="L43" s="568"/>
      <c r="M43" s="568"/>
      <c r="N43" s="568"/>
      <c r="O43" s="568"/>
      <c r="P43" s="568"/>
      <c r="Q43" s="568"/>
      <c r="R43" s="568"/>
      <c r="S43" s="568"/>
      <c r="T43" s="568"/>
      <c r="U43" s="568"/>
      <c r="V43" s="568"/>
      <c r="W43" s="568"/>
      <c r="X43" s="568"/>
      <c r="Y43" s="46"/>
      <c r="Z43" s="22"/>
    </row>
    <row r="44" spans="1:26" ht="33.75" hidden="1" customHeight="1">
      <c r="A44" s="22"/>
      <c r="B44" s="22"/>
      <c r="C44" s="24"/>
      <c r="D44" s="24"/>
      <c r="E44" s="568"/>
      <c r="F44" s="568"/>
      <c r="G44" s="568"/>
      <c r="H44" s="568"/>
      <c r="I44" s="568"/>
      <c r="J44" s="568"/>
      <c r="K44" s="568"/>
      <c r="L44" s="568"/>
      <c r="M44" s="568"/>
      <c r="N44" s="568"/>
      <c r="O44" s="568"/>
      <c r="P44" s="568"/>
      <c r="Q44" s="568"/>
      <c r="R44" s="568"/>
      <c r="S44" s="568"/>
      <c r="T44" s="568"/>
      <c r="U44" s="568"/>
      <c r="V44" s="568"/>
      <c r="W44" s="568"/>
      <c r="X44" s="568"/>
      <c r="Y44" s="46"/>
      <c r="Z44" s="22"/>
    </row>
    <row r="45" spans="1:26" ht="15" hidden="1">
      <c r="A45" s="22"/>
      <c r="B45" s="22"/>
      <c r="C45" s="24"/>
      <c r="D45" s="24"/>
      <c r="E45" s="568"/>
      <c r="F45" s="568"/>
      <c r="G45" s="568"/>
      <c r="H45" s="568"/>
      <c r="I45" s="568"/>
      <c r="J45" s="568"/>
      <c r="K45" s="568"/>
      <c r="L45" s="568"/>
      <c r="M45" s="568"/>
      <c r="N45" s="568"/>
      <c r="O45" s="568"/>
      <c r="P45" s="568"/>
      <c r="Q45" s="568"/>
      <c r="R45" s="568"/>
      <c r="S45" s="568"/>
      <c r="T45" s="568"/>
      <c r="U45" s="568"/>
      <c r="V45" s="568"/>
      <c r="W45" s="568"/>
      <c r="X45" s="568"/>
      <c r="Y45" s="46"/>
      <c r="Z45" s="22"/>
    </row>
    <row r="46" spans="1:26" ht="24" hidden="1" customHeight="1">
      <c r="A46" s="22"/>
      <c r="B46" s="22"/>
      <c r="C46" s="24"/>
      <c r="D46" s="23"/>
      <c r="E46" s="570" t="s">
        <v>149</v>
      </c>
      <c r="F46" s="570"/>
      <c r="G46" s="570"/>
      <c r="H46" s="570"/>
      <c r="I46" s="570"/>
      <c r="J46" s="570"/>
      <c r="K46" s="570"/>
      <c r="L46" s="570"/>
      <c r="M46" s="570"/>
      <c r="N46" s="570"/>
      <c r="O46" s="570"/>
      <c r="P46" s="570"/>
      <c r="Q46" s="570"/>
      <c r="R46" s="570"/>
      <c r="S46" s="570"/>
      <c r="T46" s="570"/>
      <c r="U46" s="570"/>
      <c r="V46" s="570"/>
      <c r="W46" s="570"/>
      <c r="X46" s="570"/>
      <c r="Y46" s="46"/>
      <c r="Z46" s="22"/>
    </row>
    <row r="47" spans="1:26" ht="37.5" hidden="1" customHeight="1">
      <c r="A47" s="22"/>
      <c r="B47" s="22"/>
      <c r="C47" s="24"/>
      <c r="D47" s="23"/>
      <c r="E47" s="570"/>
      <c r="F47" s="570"/>
      <c r="G47" s="570"/>
      <c r="H47" s="570"/>
      <c r="I47" s="570"/>
      <c r="J47" s="570"/>
      <c r="K47" s="570"/>
      <c r="L47" s="570"/>
      <c r="M47" s="570"/>
      <c r="N47" s="570"/>
      <c r="O47" s="570"/>
      <c r="P47" s="570"/>
      <c r="Q47" s="570"/>
      <c r="R47" s="570"/>
      <c r="S47" s="570"/>
      <c r="T47" s="570"/>
      <c r="U47" s="570"/>
      <c r="V47" s="570"/>
      <c r="W47" s="570"/>
      <c r="X47" s="570"/>
      <c r="Y47" s="46"/>
      <c r="Z47" s="22"/>
    </row>
    <row r="48" spans="1:26" ht="28.15" hidden="1" customHeight="1">
      <c r="A48" s="22"/>
      <c r="B48" s="22"/>
      <c r="C48" s="24"/>
      <c r="D48" s="23"/>
      <c r="E48" s="570"/>
      <c r="F48" s="570"/>
      <c r="G48" s="570"/>
      <c r="H48" s="570"/>
      <c r="I48" s="570"/>
      <c r="J48" s="570"/>
      <c r="K48" s="570"/>
      <c r="L48" s="570"/>
      <c r="M48" s="570"/>
      <c r="N48" s="570"/>
      <c r="O48" s="570"/>
      <c r="P48" s="570"/>
      <c r="Q48" s="570"/>
      <c r="R48" s="570"/>
      <c r="S48" s="570"/>
      <c r="T48" s="570"/>
      <c r="U48" s="570"/>
      <c r="V48" s="570"/>
      <c r="W48" s="570"/>
      <c r="X48" s="570"/>
      <c r="Y48" s="46"/>
      <c r="Z48" s="22"/>
    </row>
    <row r="49" spans="1:26" ht="51" hidden="1" customHeight="1">
      <c r="A49" s="22"/>
      <c r="B49" s="22"/>
      <c r="C49" s="24"/>
      <c r="D49" s="23"/>
      <c r="E49" s="570"/>
      <c r="F49" s="570"/>
      <c r="G49" s="570"/>
      <c r="H49" s="570"/>
      <c r="I49" s="570"/>
      <c r="J49" s="570"/>
      <c r="K49" s="570"/>
      <c r="L49" s="570"/>
      <c r="M49" s="570"/>
      <c r="N49" s="570"/>
      <c r="O49" s="570"/>
      <c r="P49" s="570"/>
      <c r="Q49" s="570"/>
      <c r="R49" s="570"/>
      <c r="S49" s="570"/>
      <c r="T49" s="570"/>
      <c r="U49" s="570"/>
      <c r="V49" s="570"/>
      <c r="W49" s="570"/>
      <c r="X49" s="570"/>
      <c r="Y49" s="46"/>
      <c r="Z49" s="22"/>
    </row>
    <row r="50" spans="1:26" ht="15" hidden="1">
      <c r="A50" s="22"/>
      <c r="B50" s="22"/>
      <c r="C50" s="24"/>
      <c r="D50" s="23"/>
      <c r="E50" s="570"/>
      <c r="F50" s="570"/>
      <c r="G50" s="570"/>
      <c r="H50" s="570"/>
      <c r="I50" s="570"/>
      <c r="J50" s="570"/>
      <c r="K50" s="570"/>
      <c r="L50" s="570"/>
      <c r="M50" s="570"/>
      <c r="N50" s="570"/>
      <c r="O50" s="570"/>
      <c r="P50" s="570"/>
      <c r="Q50" s="570"/>
      <c r="R50" s="570"/>
      <c r="S50" s="570"/>
      <c r="T50" s="570"/>
      <c r="U50" s="570"/>
      <c r="V50" s="570"/>
      <c r="W50" s="570"/>
      <c r="X50" s="570"/>
      <c r="Y50" s="46"/>
      <c r="Z50" s="22"/>
    </row>
    <row r="51" spans="1:26" ht="15" hidden="1">
      <c r="A51" s="22"/>
      <c r="B51" s="22"/>
      <c r="C51" s="24"/>
      <c r="D51" s="23"/>
      <c r="E51" s="570"/>
      <c r="F51" s="570"/>
      <c r="G51" s="570"/>
      <c r="H51" s="570"/>
      <c r="I51" s="570"/>
      <c r="J51" s="570"/>
      <c r="K51" s="570"/>
      <c r="L51" s="570"/>
      <c r="M51" s="570"/>
      <c r="N51" s="570"/>
      <c r="O51" s="570"/>
      <c r="P51" s="570"/>
      <c r="Q51" s="570"/>
      <c r="R51" s="570"/>
      <c r="S51" s="570"/>
      <c r="T51" s="570"/>
      <c r="U51" s="570"/>
      <c r="V51" s="570"/>
      <c r="W51" s="570"/>
      <c r="X51" s="570"/>
      <c r="Y51" s="46"/>
      <c r="Z51" s="22"/>
    </row>
    <row r="52" spans="1:26" ht="15" hidden="1">
      <c r="A52" s="22"/>
      <c r="B52" s="22"/>
      <c r="C52" s="24"/>
      <c r="D52" s="23"/>
      <c r="E52" s="570"/>
      <c r="F52" s="570"/>
      <c r="G52" s="570"/>
      <c r="H52" s="570"/>
      <c r="I52" s="570"/>
      <c r="J52" s="570"/>
      <c r="K52" s="570"/>
      <c r="L52" s="570"/>
      <c r="M52" s="570"/>
      <c r="N52" s="570"/>
      <c r="O52" s="570"/>
      <c r="P52" s="570"/>
      <c r="Q52" s="570"/>
      <c r="R52" s="570"/>
      <c r="S52" s="570"/>
      <c r="T52" s="570"/>
      <c r="U52" s="570"/>
      <c r="V52" s="570"/>
      <c r="W52" s="570"/>
      <c r="X52" s="570"/>
      <c r="Y52" s="46"/>
      <c r="Z52" s="22"/>
    </row>
    <row r="53" spans="1:26" ht="15" hidden="1">
      <c r="A53" s="22"/>
      <c r="B53" s="22"/>
      <c r="C53" s="24"/>
      <c r="D53" s="23"/>
      <c r="E53" s="570"/>
      <c r="F53" s="570"/>
      <c r="G53" s="570"/>
      <c r="H53" s="570"/>
      <c r="I53" s="570"/>
      <c r="J53" s="570"/>
      <c r="K53" s="570"/>
      <c r="L53" s="570"/>
      <c r="M53" s="570"/>
      <c r="N53" s="570"/>
      <c r="O53" s="570"/>
      <c r="P53" s="570"/>
      <c r="Q53" s="570"/>
      <c r="R53" s="570"/>
      <c r="S53" s="570"/>
      <c r="T53" s="570"/>
      <c r="U53" s="570"/>
      <c r="V53" s="570"/>
      <c r="W53" s="570"/>
      <c r="X53" s="570"/>
      <c r="Y53" s="46"/>
      <c r="Z53" s="22"/>
    </row>
    <row r="54" spans="1:26" ht="15" hidden="1">
      <c r="A54" s="22"/>
      <c r="B54" s="22"/>
      <c r="C54" s="24"/>
      <c r="D54" s="23"/>
      <c r="E54" s="570"/>
      <c r="F54" s="570"/>
      <c r="G54" s="570"/>
      <c r="H54" s="570"/>
      <c r="I54" s="570"/>
      <c r="J54" s="570"/>
      <c r="K54" s="570"/>
      <c r="L54" s="570"/>
      <c r="M54" s="570"/>
      <c r="N54" s="570"/>
      <c r="O54" s="570"/>
      <c r="P54" s="570"/>
      <c r="Q54" s="570"/>
      <c r="R54" s="570"/>
      <c r="S54" s="570"/>
      <c r="T54" s="570"/>
      <c r="U54" s="570"/>
      <c r="V54" s="570"/>
      <c r="W54" s="570"/>
      <c r="X54" s="570"/>
      <c r="Y54" s="46"/>
      <c r="Z54" s="22"/>
    </row>
    <row r="55" spans="1:26" ht="15" hidden="1">
      <c r="A55" s="22"/>
      <c r="B55" s="22"/>
      <c r="C55" s="24"/>
      <c r="D55" s="23"/>
      <c r="E55" s="570"/>
      <c r="F55" s="570"/>
      <c r="G55" s="570"/>
      <c r="H55" s="570"/>
      <c r="I55" s="570"/>
      <c r="J55" s="570"/>
      <c r="K55" s="570"/>
      <c r="L55" s="570"/>
      <c r="M55" s="570"/>
      <c r="N55" s="570"/>
      <c r="O55" s="570"/>
      <c r="P55" s="570"/>
      <c r="Q55" s="570"/>
      <c r="R55" s="570"/>
      <c r="S55" s="570"/>
      <c r="T55" s="570"/>
      <c r="U55" s="570"/>
      <c r="V55" s="570"/>
      <c r="W55" s="570"/>
      <c r="X55" s="570"/>
      <c r="Y55" s="46"/>
      <c r="Z55" s="22"/>
    </row>
    <row r="56" spans="1:26" ht="25.5" hidden="1" customHeight="1">
      <c r="A56" s="22"/>
      <c r="B56" s="22"/>
      <c r="C56" s="24"/>
      <c r="D56" s="24"/>
      <c r="E56" s="570"/>
      <c r="F56" s="570"/>
      <c r="G56" s="570"/>
      <c r="H56" s="570"/>
      <c r="I56" s="570"/>
      <c r="J56" s="570"/>
      <c r="K56" s="570"/>
      <c r="L56" s="570"/>
      <c r="M56" s="570"/>
      <c r="N56" s="570"/>
      <c r="O56" s="570"/>
      <c r="P56" s="570"/>
      <c r="Q56" s="570"/>
      <c r="R56" s="570"/>
      <c r="S56" s="570"/>
      <c r="T56" s="570"/>
      <c r="U56" s="570"/>
      <c r="V56" s="570"/>
      <c r="W56" s="570"/>
      <c r="X56" s="570"/>
      <c r="Y56" s="46"/>
      <c r="Z56" s="22"/>
    </row>
    <row r="57" spans="1:26" ht="15" hidden="1">
      <c r="A57" s="22"/>
      <c r="B57" s="22"/>
      <c r="C57" s="24"/>
      <c r="D57" s="24"/>
      <c r="E57" s="570"/>
      <c r="F57" s="570"/>
      <c r="G57" s="570"/>
      <c r="H57" s="570"/>
      <c r="I57" s="570"/>
      <c r="J57" s="570"/>
      <c r="K57" s="570"/>
      <c r="L57" s="570"/>
      <c r="M57" s="570"/>
      <c r="N57" s="570"/>
      <c r="O57" s="570"/>
      <c r="P57" s="570"/>
      <c r="Q57" s="570"/>
      <c r="R57" s="570"/>
      <c r="S57" s="570"/>
      <c r="T57" s="570"/>
      <c r="U57" s="570"/>
      <c r="V57" s="570"/>
      <c r="W57" s="570"/>
      <c r="X57" s="570"/>
      <c r="Y57" s="46"/>
      <c r="Z57" s="22"/>
    </row>
    <row r="58" spans="1:26" ht="15" hidden="1" customHeight="1">
      <c r="A58" s="22"/>
      <c r="B58" s="22"/>
      <c r="C58" s="24"/>
      <c r="D58" s="23"/>
      <c r="E58" s="553"/>
      <c r="F58" s="553"/>
      <c r="G58" s="553"/>
      <c r="H58" s="555"/>
      <c r="I58" s="555"/>
      <c r="J58" s="555"/>
      <c r="K58" s="555"/>
      <c r="L58" s="555"/>
      <c r="M58" s="555"/>
      <c r="N58" s="555"/>
      <c r="O58" s="555"/>
      <c r="P58" s="555"/>
      <c r="Q58" s="555"/>
      <c r="R58" s="555"/>
      <c r="S58" s="555"/>
      <c r="T58" s="555"/>
      <c r="U58" s="555"/>
      <c r="V58" s="555"/>
      <c r="W58" s="555"/>
      <c r="X58" s="555"/>
      <c r="Y58" s="46"/>
      <c r="Z58" s="22"/>
    </row>
    <row r="59" spans="1:26" ht="15" hidden="1" customHeight="1">
      <c r="A59" s="22"/>
      <c r="B59" s="22"/>
      <c r="C59" s="24"/>
      <c r="D59" s="23"/>
      <c r="E59" s="548" t="s">
        <v>161</v>
      </c>
      <c r="F59" s="548"/>
      <c r="G59" s="548"/>
      <c r="H59" s="548"/>
      <c r="I59" s="548"/>
      <c r="J59" s="548"/>
      <c r="K59" s="548"/>
      <c r="L59" s="548"/>
      <c r="M59" s="548"/>
      <c r="N59" s="548"/>
      <c r="O59" s="548"/>
      <c r="P59" s="548"/>
      <c r="Q59" s="548"/>
      <c r="R59" s="548"/>
      <c r="S59" s="548"/>
      <c r="T59" s="548"/>
      <c r="U59" s="548"/>
      <c r="V59" s="548"/>
      <c r="W59" s="548"/>
      <c r="X59" s="548"/>
      <c r="Y59" s="46"/>
      <c r="Z59" s="22"/>
    </row>
    <row r="60" spans="1:26" ht="15" hidden="1" customHeight="1">
      <c r="A60" s="22"/>
      <c r="B60" s="22"/>
      <c r="C60" s="24"/>
      <c r="D60" s="23"/>
      <c r="E60" s="554"/>
      <c r="F60" s="554"/>
      <c r="G60" s="554"/>
      <c r="H60" s="555"/>
      <c r="I60" s="555"/>
      <c r="J60" s="555"/>
      <c r="K60" s="555"/>
      <c r="L60" s="555"/>
      <c r="M60" s="555"/>
      <c r="N60" s="555"/>
      <c r="O60" s="555"/>
      <c r="P60" s="555"/>
      <c r="Q60" s="555"/>
      <c r="R60" s="555"/>
      <c r="S60" s="555"/>
      <c r="T60" s="555"/>
      <c r="U60" s="555"/>
      <c r="V60" s="555"/>
      <c r="W60" s="555"/>
      <c r="X60" s="555"/>
      <c r="Y60" s="46"/>
      <c r="Z60" s="22"/>
    </row>
    <row r="61" spans="1:26" ht="15" hidden="1">
      <c r="A61" s="22"/>
      <c r="B61" s="22"/>
      <c r="C61" s="24"/>
      <c r="D61" s="23"/>
      <c r="E61" s="31"/>
      <c r="F61" s="30"/>
      <c r="G61" s="32"/>
      <c r="H61" s="553"/>
      <c r="I61" s="553"/>
      <c r="J61" s="553"/>
      <c r="K61" s="553"/>
      <c r="L61" s="553"/>
      <c r="M61" s="553"/>
      <c r="N61" s="553"/>
      <c r="O61" s="553"/>
      <c r="P61" s="553"/>
      <c r="Q61" s="553"/>
      <c r="R61" s="553"/>
      <c r="S61" s="553"/>
      <c r="T61" s="553"/>
      <c r="U61" s="553"/>
      <c r="V61" s="553"/>
      <c r="W61" s="553"/>
      <c r="X61" s="553"/>
      <c r="Y61" s="46"/>
      <c r="Z61" s="22"/>
    </row>
    <row r="62" spans="1:26" ht="27.75" hidden="1" customHeight="1">
      <c r="A62" s="22"/>
      <c r="B62" s="22"/>
      <c r="C62" s="24"/>
      <c r="D62" s="23"/>
      <c r="E62" s="23"/>
      <c r="F62" s="23"/>
      <c r="G62" s="23"/>
      <c r="H62" s="23"/>
      <c r="I62" s="23"/>
      <c r="J62" s="23"/>
      <c r="K62" s="23"/>
      <c r="L62" s="23"/>
      <c r="M62" s="23"/>
      <c r="N62" s="23"/>
      <c r="O62" s="23"/>
      <c r="P62" s="23"/>
      <c r="Q62" s="23"/>
      <c r="R62" s="23"/>
      <c r="S62" s="23"/>
      <c r="T62" s="23"/>
      <c r="U62" s="23"/>
      <c r="V62" s="23"/>
      <c r="W62" s="23"/>
      <c r="X62" s="23"/>
      <c r="Y62" s="46"/>
      <c r="Z62" s="22"/>
    </row>
    <row r="63" spans="1:26" ht="15" hidden="1">
      <c r="A63" s="22"/>
      <c r="B63" s="22"/>
      <c r="C63" s="24"/>
      <c r="D63" s="23"/>
      <c r="E63" s="23"/>
      <c r="F63" s="23"/>
      <c r="G63" s="23"/>
      <c r="H63" s="23"/>
      <c r="I63" s="23"/>
      <c r="J63" s="23"/>
      <c r="K63" s="23"/>
      <c r="L63" s="23"/>
      <c r="M63" s="23"/>
      <c r="N63" s="23"/>
      <c r="O63" s="23"/>
      <c r="P63" s="23"/>
      <c r="Q63" s="23"/>
      <c r="R63" s="23"/>
      <c r="S63" s="23"/>
      <c r="T63" s="23"/>
      <c r="U63" s="23"/>
      <c r="V63" s="23"/>
      <c r="W63" s="23"/>
      <c r="X63" s="23"/>
      <c r="Y63" s="46"/>
      <c r="Z63" s="22"/>
    </row>
    <row r="64" spans="1:26" ht="15" hidden="1">
      <c r="A64" s="22"/>
      <c r="B64" s="22"/>
      <c r="C64" s="24"/>
      <c r="D64" s="23"/>
      <c r="E64" s="23"/>
      <c r="F64" s="23"/>
      <c r="G64" s="23"/>
      <c r="H64" s="23"/>
      <c r="I64" s="23"/>
      <c r="J64" s="23"/>
      <c r="K64" s="23"/>
      <c r="L64" s="23"/>
      <c r="M64" s="23"/>
      <c r="N64" s="23"/>
      <c r="O64" s="23"/>
      <c r="P64" s="23"/>
      <c r="Q64" s="23"/>
      <c r="R64" s="23"/>
      <c r="S64" s="23"/>
      <c r="T64" s="23"/>
      <c r="U64" s="23"/>
      <c r="V64" s="23"/>
      <c r="W64" s="23"/>
      <c r="X64" s="23"/>
      <c r="Y64" s="46"/>
      <c r="Z64" s="22"/>
    </row>
    <row r="65" spans="1:26" ht="15" hidden="1">
      <c r="A65" s="22"/>
      <c r="B65" s="22"/>
      <c r="C65" s="24"/>
      <c r="D65" s="23"/>
      <c r="E65" s="23"/>
      <c r="F65" s="23"/>
      <c r="G65" s="23"/>
      <c r="H65" s="23"/>
      <c r="I65" s="23"/>
      <c r="J65" s="23"/>
      <c r="K65" s="23"/>
      <c r="L65" s="23"/>
      <c r="M65" s="23"/>
      <c r="N65" s="23"/>
      <c r="O65" s="23"/>
      <c r="P65" s="23"/>
      <c r="Q65" s="23"/>
      <c r="R65" s="23"/>
      <c r="S65" s="23"/>
      <c r="T65" s="23"/>
      <c r="U65" s="23"/>
      <c r="V65" s="23"/>
      <c r="W65" s="23"/>
      <c r="X65" s="23"/>
      <c r="Y65" s="46"/>
      <c r="Z65" s="22"/>
    </row>
    <row r="66" spans="1:26" ht="18" hidden="1" customHeight="1">
      <c r="A66" s="22"/>
      <c r="B66" s="22"/>
      <c r="C66" s="24"/>
      <c r="D66" s="23"/>
      <c r="E66" s="23"/>
      <c r="F66" s="23"/>
      <c r="G66" s="23"/>
      <c r="H66" s="23"/>
      <c r="I66" s="23"/>
      <c r="J66" s="23"/>
      <c r="K66" s="23"/>
      <c r="L66" s="23"/>
      <c r="M66" s="23"/>
      <c r="N66" s="23"/>
      <c r="O66" s="23"/>
      <c r="P66" s="23"/>
      <c r="Q66" s="23"/>
      <c r="R66" s="23"/>
      <c r="S66" s="23"/>
      <c r="T66" s="23"/>
      <c r="U66" s="23"/>
      <c r="V66" s="23"/>
      <c r="W66" s="23"/>
      <c r="X66" s="23"/>
      <c r="Y66" s="46"/>
      <c r="Z66" s="22"/>
    </row>
    <row r="67" spans="1:26" ht="15" hidden="1">
      <c r="A67" s="22"/>
      <c r="B67" s="22"/>
      <c r="C67" s="24"/>
      <c r="D67" s="23"/>
      <c r="E67" s="23"/>
      <c r="F67" s="23"/>
      <c r="G67" s="23"/>
      <c r="H67" s="23"/>
      <c r="I67" s="23"/>
      <c r="J67" s="23"/>
      <c r="K67" s="23"/>
      <c r="L67" s="23"/>
      <c r="M67" s="23"/>
      <c r="N67" s="23"/>
      <c r="O67" s="23"/>
      <c r="P67" s="23"/>
      <c r="Q67" s="23"/>
      <c r="R67" s="23"/>
      <c r="S67" s="23"/>
      <c r="T67" s="23"/>
      <c r="U67" s="23"/>
      <c r="V67" s="23"/>
      <c r="W67" s="23"/>
      <c r="X67" s="23"/>
      <c r="Y67" s="46"/>
      <c r="Z67" s="22"/>
    </row>
    <row r="68" spans="1:26" ht="89.25" hidden="1" customHeight="1">
      <c r="A68" s="22"/>
      <c r="B68" s="22"/>
      <c r="C68" s="24"/>
      <c r="D68" s="24"/>
      <c r="E68" s="24"/>
      <c r="F68" s="24"/>
      <c r="G68" s="24"/>
      <c r="H68" s="24"/>
      <c r="I68" s="24"/>
      <c r="J68" s="24"/>
      <c r="K68" s="24"/>
      <c r="L68" s="24"/>
      <c r="M68" s="24"/>
      <c r="N68" s="24"/>
      <c r="O68" s="24"/>
      <c r="P68" s="24"/>
      <c r="Q68" s="24"/>
      <c r="R68" s="24"/>
      <c r="S68" s="24"/>
      <c r="T68" s="24"/>
      <c r="U68" s="24"/>
      <c r="V68" s="24"/>
      <c r="W68" s="24"/>
      <c r="X68" s="24"/>
      <c r="Y68" s="46"/>
      <c r="Z68" s="22"/>
    </row>
    <row r="69" spans="1:26" ht="15" hidden="1">
      <c r="A69" s="22"/>
      <c r="B69" s="22"/>
      <c r="C69" s="24"/>
      <c r="D69" s="24"/>
      <c r="E69" s="24"/>
      <c r="F69" s="24"/>
      <c r="G69" s="24"/>
      <c r="H69" s="24"/>
      <c r="I69" s="24"/>
      <c r="J69" s="24"/>
      <c r="K69" s="24"/>
      <c r="L69" s="24"/>
      <c r="M69" s="24"/>
      <c r="N69" s="24"/>
      <c r="O69" s="24"/>
      <c r="P69" s="24"/>
      <c r="Q69" s="24"/>
      <c r="R69" s="24"/>
      <c r="S69" s="24"/>
      <c r="T69" s="24"/>
      <c r="U69" s="24"/>
      <c r="V69" s="24"/>
      <c r="W69" s="24"/>
      <c r="X69" s="24"/>
      <c r="Y69" s="46"/>
      <c r="Z69" s="22"/>
    </row>
    <row r="70" spans="1:26" ht="26.25" hidden="1" customHeight="1">
      <c r="A70" s="22"/>
      <c r="B70" s="22"/>
      <c r="C70" s="24"/>
      <c r="D70" s="23"/>
      <c r="E70" s="557" t="s">
        <v>615</v>
      </c>
      <c r="F70" s="557"/>
      <c r="G70" s="557"/>
      <c r="H70" s="557"/>
      <c r="I70" s="557"/>
      <c r="J70" s="557"/>
      <c r="K70" s="557"/>
      <c r="L70" s="557"/>
      <c r="M70" s="557"/>
      <c r="N70" s="557"/>
      <c r="O70" s="557"/>
      <c r="P70" s="557"/>
      <c r="Q70" s="557"/>
      <c r="R70" s="557"/>
      <c r="S70" s="557"/>
      <c r="T70" s="557"/>
      <c r="U70" s="557"/>
      <c r="V70" s="557"/>
      <c r="W70" s="557"/>
      <c r="X70" s="557"/>
      <c r="Y70" s="557"/>
      <c r="Z70" s="22"/>
    </row>
    <row r="71" spans="1:26" ht="29.25" hidden="1" customHeight="1">
      <c r="A71" s="22"/>
      <c r="B71" s="22"/>
      <c r="C71" s="24"/>
      <c r="D71" s="23"/>
      <c r="E71" s="557"/>
      <c r="F71" s="557"/>
      <c r="G71" s="557"/>
      <c r="H71" s="557"/>
      <c r="I71" s="557"/>
      <c r="J71" s="557"/>
      <c r="K71" s="557"/>
      <c r="L71" s="557"/>
      <c r="M71" s="557"/>
      <c r="N71" s="557"/>
      <c r="O71" s="557"/>
      <c r="P71" s="557"/>
      <c r="Q71" s="557"/>
      <c r="R71" s="557"/>
      <c r="S71" s="557"/>
      <c r="T71" s="557"/>
      <c r="U71" s="557"/>
      <c r="V71" s="557"/>
      <c r="W71" s="557"/>
      <c r="X71" s="557"/>
      <c r="Y71" s="557"/>
      <c r="Z71" s="22"/>
    </row>
    <row r="72" spans="1:26" ht="27" hidden="1" customHeight="1">
      <c r="A72" s="22"/>
      <c r="B72" s="22"/>
      <c r="C72" s="24"/>
      <c r="D72" s="23"/>
      <c r="E72" s="557"/>
      <c r="F72" s="557"/>
      <c r="G72" s="557"/>
      <c r="H72" s="557"/>
      <c r="I72" s="557"/>
      <c r="J72" s="557"/>
      <c r="K72" s="557"/>
      <c r="L72" s="557"/>
      <c r="M72" s="557"/>
      <c r="N72" s="557"/>
      <c r="O72" s="557"/>
      <c r="P72" s="557"/>
      <c r="Q72" s="557"/>
      <c r="R72" s="557"/>
      <c r="S72" s="557"/>
      <c r="T72" s="557"/>
      <c r="U72" s="557"/>
      <c r="V72" s="557"/>
      <c r="W72" s="557"/>
      <c r="X72" s="557"/>
      <c r="Y72" s="557"/>
      <c r="Z72" s="22"/>
    </row>
    <row r="73" spans="1:26" ht="36" hidden="1" customHeight="1">
      <c r="A73" s="22"/>
      <c r="B73" s="22"/>
      <c r="C73" s="24"/>
      <c r="D73" s="23"/>
      <c r="E73" s="557"/>
      <c r="F73" s="557"/>
      <c r="G73" s="557"/>
      <c r="H73" s="557"/>
      <c r="I73" s="557"/>
      <c r="J73" s="557"/>
      <c r="K73" s="557"/>
      <c r="L73" s="557"/>
      <c r="M73" s="557"/>
      <c r="N73" s="557"/>
      <c r="O73" s="557"/>
      <c r="P73" s="557"/>
      <c r="Q73" s="557"/>
      <c r="R73" s="557"/>
      <c r="S73" s="557"/>
      <c r="T73" s="557"/>
      <c r="U73" s="557"/>
      <c r="V73" s="557"/>
      <c r="W73" s="557"/>
      <c r="X73" s="557"/>
      <c r="Y73" s="557"/>
      <c r="Z73" s="22"/>
    </row>
    <row r="74" spans="1:26" ht="15" hidden="1" customHeight="1">
      <c r="A74" s="22"/>
      <c r="B74" s="22"/>
      <c r="C74" s="24"/>
      <c r="D74" s="23"/>
      <c r="E74" s="557"/>
      <c r="F74" s="557"/>
      <c r="G74" s="557"/>
      <c r="H74" s="557"/>
      <c r="I74" s="557"/>
      <c r="J74" s="557"/>
      <c r="K74" s="557"/>
      <c r="L74" s="557"/>
      <c r="M74" s="557"/>
      <c r="N74" s="557"/>
      <c r="O74" s="557"/>
      <c r="P74" s="557"/>
      <c r="Q74" s="557"/>
      <c r="R74" s="557"/>
      <c r="S74" s="557"/>
      <c r="T74" s="557"/>
      <c r="U74" s="557"/>
      <c r="V74" s="557"/>
      <c r="W74" s="557"/>
      <c r="X74" s="557"/>
      <c r="Y74" s="557"/>
      <c r="Z74" s="22"/>
    </row>
    <row r="75" spans="1:26" ht="131.25" hidden="1" customHeight="1">
      <c r="A75" s="22"/>
      <c r="B75" s="22"/>
      <c r="C75" s="24"/>
      <c r="D75" s="23"/>
      <c r="E75" s="557"/>
      <c r="F75" s="557"/>
      <c r="G75" s="557"/>
      <c r="H75" s="557"/>
      <c r="I75" s="557"/>
      <c r="J75" s="557"/>
      <c r="K75" s="557"/>
      <c r="L75" s="557"/>
      <c r="M75" s="557"/>
      <c r="N75" s="557"/>
      <c r="O75" s="557"/>
      <c r="P75" s="557"/>
      <c r="Q75" s="557"/>
      <c r="R75" s="557"/>
      <c r="S75" s="557"/>
      <c r="T75" s="557"/>
      <c r="U75" s="557"/>
      <c r="V75" s="557"/>
      <c r="W75" s="557"/>
      <c r="X75" s="557"/>
      <c r="Y75" s="557"/>
      <c r="Z75" s="22"/>
    </row>
    <row r="76" spans="1:26" ht="15" hidden="1" customHeight="1">
      <c r="A76" s="22"/>
      <c r="B76" s="22"/>
      <c r="C76" s="24"/>
      <c r="D76" s="23"/>
      <c r="E76" s="553"/>
      <c r="F76" s="553"/>
      <c r="G76" s="553"/>
      <c r="H76" s="556"/>
      <c r="I76" s="556"/>
      <c r="J76" s="556"/>
      <c r="K76" s="556"/>
      <c r="L76" s="556"/>
      <c r="M76" s="556"/>
      <c r="N76" s="556"/>
      <c r="O76" s="556"/>
      <c r="P76" s="556"/>
      <c r="Q76" s="556"/>
      <c r="R76" s="556"/>
      <c r="S76" s="556"/>
      <c r="T76" s="556"/>
      <c r="U76" s="556"/>
      <c r="V76" s="556"/>
      <c r="W76" s="556"/>
      <c r="X76" s="556"/>
      <c r="Y76" s="46"/>
      <c r="Z76" s="22"/>
    </row>
    <row r="77" spans="1:26" ht="15" hidden="1" customHeight="1">
      <c r="A77" s="22"/>
      <c r="B77" s="22"/>
      <c r="C77" s="24"/>
      <c r="D77" s="23"/>
      <c r="E77" s="551"/>
      <c r="F77" s="551"/>
      <c r="G77" s="551"/>
      <c r="H77" s="551"/>
      <c r="I77" s="551"/>
      <c r="J77" s="551"/>
      <c r="K77" s="551"/>
      <c r="L77" s="551"/>
      <c r="M77" s="551"/>
      <c r="N77" s="551"/>
      <c r="O77" s="551"/>
      <c r="P77" s="551"/>
      <c r="Q77" s="551"/>
      <c r="R77" s="551"/>
      <c r="S77" s="551"/>
      <c r="T77" s="551"/>
      <c r="U77" s="551"/>
      <c r="V77" s="551"/>
      <c r="W77" s="45"/>
      <c r="X77" s="144"/>
      <c r="Y77" s="46"/>
      <c r="Z77" s="22"/>
    </row>
    <row r="78" spans="1:26" ht="15" hidden="1" customHeight="1">
      <c r="A78" s="22"/>
      <c r="B78" s="22"/>
      <c r="C78" s="24"/>
      <c r="D78" s="23"/>
      <c r="E78" s="552"/>
      <c r="F78" s="552"/>
      <c r="G78" s="552"/>
      <c r="H78" s="552"/>
      <c r="I78" s="552"/>
      <c r="J78" s="552"/>
      <c r="K78" s="552"/>
      <c r="L78" s="547"/>
      <c r="M78" s="547"/>
      <c r="N78" s="547"/>
      <c r="O78" s="547"/>
      <c r="P78" s="547"/>
      <c r="Q78" s="547"/>
      <c r="R78" s="547"/>
      <c r="S78" s="547"/>
      <c r="T78" s="547"/>
      <c r="U78" s="547"/>
      <c r="V78" s="547"/>
      <c r="W78" s="547"/>
      <c r="X78" s="42"/>
      <c r="Y78" s="46"/>
      <c r="Z78" s="22"/>
    </row>
    <row r="79" spans="1:26" ht="15" hidden="1" customHeight="1">
      <c r="A79" s="22"/>
      <c r="B79" s="22"/>
      <c r="C79" s="24"/>
      <c r="D79" s="23"/>
      <c r="E79" s="552"/>
      <c r="F79" s="552"/>
      <c r="G79" s="552"/>
      <c r="H79" s="552"/>
      <c r="I79" s="552"/>
      <c r="J79" s="552"/>
      <c r="K79" s="552"/>
      <c r="L79" s="547"/>
      <c r="M79" s="547"/>
      <c r="N79" s="547"/>
      <c r="O79" s="547"/>
      <c r="P79" s="547"/>
      <c r="Q79" s="547"/>
      <c r="R79" s="547"/>
      <c r="S79" s="547"/>
      <c r="T79" s="547"/>
      <c r="U79" s="547"/>
      <c r="V79" s="547"/>
      <c r="W79" s="547"/>
      <c r="X79" s="43"/>
      <c r="Y79" s="46"/>
      <c r="Z79" s="22"/>
    </row>
    <row r="80" spans="1:26" ht="15" hidden="1" customHeight="1">
      <c r="A80" s="22"/>
      <c r="B80" s="22"/>
      <c r="C80" s="24"/>
      <c r="D80" s="23"/>
      <c r="X80" s="43"/>
      <c r="Y80" s="46"/>
      <c r="Z80" s="22"/>
    </row>
    <row r="81" spans="1:27" ht="15" hidden="1" customHeight="1">
      <c r="A81" s="22"/>
      <c r="B81" s="22"/>
      <c r="C81" s="24"/>
      <c r="D81" s="23"/>
      <c r="E81" s="547"/>
      <c r="F81" s="547"/>
      <c r="G81" s="547"/>
      <c r="H81" s="547"/>
      <c r="I81" s="547"/>
      <c r="J81" s="547"/>
      <c r="K81" s="547"/>
      <c r="L81" s="547"/>
      <c r="M81" s="547"/>
      <c r="N81" s="547"/>
      <c r="O81" s="547"/>
      <c r="P81" s="547"/>
      <c r="Q81" s="547"/>
      <c r="R81" s="547"/>
      <c r="S81" s="547"/>
      <c r="T81" s="547"/>
      <c r="U81" s="547"/>
      <c r="V81" s="547"/>
      <c r="W81" s="547"/>
      <c r="X81" s="23"/>
      <c r="Y81" s="46"/>
      <c r="Z81" s="22"/>
    </row>
    <row r="82" spans="1:27" ht="15" hidden="1" customHeight="1">
      <c r="A82" s="22"/>
      <c r="B82" s="22"/>
      <c r="C82" s="24"/>
      <c r="D82" s="23"/>
      <c r="E82" s="23"/>
      <c r="F82" s="23"/>
      <c r="G82" s="23"/>
      <c r="H82" s="23"/>
      <c r="I82" s="23"/>
      <c r="J82" s="23"/>
      <c r="K82" s="23"/>
      <c r="L82" s="23"/>
      <c r="M82" s="23"/>
      <c r="N82" s="23"/>
      <c r="O82" s="23"/>
      <c r="P82" s="23"/>
      <c r="Q82" s="23"/>
      <c r="R82" s="23"/>
      <c r="S82" s="23"/>
      <c r="T82" s="23"/>
      <c r="U82" s="23"/>
      <c r="V82" s="23"/>
      <c r="W82" s="23"/>
      <c r="X82" s="23"/>
      <c r="Y82" s="46"/>
      <c r="Z82" s="22"/>
    </row>
    <row r="83" spans="1:27" ht="15" hidden="1" customHeight="1">
      <c r="A83" s="22"/>
      <c r="B83" s="22"/>
      <c r="C83" s="24"/>
      <c r="D83" s="23"/>
      <c r="E83" s="23"/>
      <c r="F83" s="23"/>
      <c r="G83" s="23"/>
      <c r="H83" s="23"/>
      <c r="I83" s="23"/>
      <c r="J83" s="23"/>
      <c r="K83" s="23"/>
      <c r="L83" s="23"/>
      <c r="M83" s="23"/>
      <c r="N83" s="23"/>
      <c r="O83" s="23"/>
      <c r="P83" s="23"/>
      <c r="Q83" s="23"/>
      <c r="R83" s="23"/>
      <c r="S83" s="23"/>
      <c r="T83" s="23"/>
      <c r="U83" s="23"/>
      <c r="V83" s="23"/>
      <c r="W83" s="23"/>
      <c r="X83" s="23"/>
      <c r="Y83" s="46"/>
      <c r="Z83" s="22"/>
    </row>
    <row r="84" spans="1:27" ht="23.45" hidden="1" customHeight="1">
      <c r="A84" s="22"/>
      <c r="B84" s="22"/>
      <c r="C84" s="24"/>
      <c r="D84" s="23"/>
      <c r="E84" s="23"/>
      <c r="F84" s="23"/>
      <c r="G84" s="23"/>
      <c r="H84" s="23"/>
      <c r="I84" s="23"/>
      <c r="J84" s="23"/>
      <c r="K84" s="23"/>
      <c r="L84" s="23"/>
      <c r="M84" s="23"/>
      <c r="N84" s="23"/>
      <c r="O84" s="23"/>
      <c r="P84" s="23"/>
      <c r="Q84" s="23"/>
      <c r="R84" s="23"/>
      <c r="S84" s="23"/>
      <c r="T84" s="23"/>
      <c r="U84" s="23"/>
      <c r="V84" s="23"/>
      <c r="W84" s="23"/>
      <c r="X84" s="23"/>
      <c r="Y84" s="46"/>
      <c r="Z84" s="22"/>
    </row>
    <row r="85" spans="1:27" ht="15" hidden="1" customHeight="1">
      <c r="A85" s="22"/>
      <c r="B85" s="22"/>
      <c r="C85" s="24"/>
      <c r="D85" s="23"/>
      <c r="E85" s="23"/>
      <c r="F85" s="23"/>
      <c r="G85" s="23"/>
      <c r="H85" s="23"/>
      <c r="I85" s="23"/>
      <c r="J85" s="23"/>
      <c r="K85" s="23"/>
      <c r="L85" s="23"/>
      <c r="M85" s="23"/>
      <c r="N85" s="23"/>
      <c r="O85" s="23"/>
      <c r="P85" s="23"/>
      <c r="Q85" s="23"/>
      <c r="R85" s="23"/>
      <c r="S85" s="23"/>
      <c r="T85" s="23"/>
      <c r="U85" s="23"/>
      <c r="V85" s="23"/>
      <c r="W85" s="23"/>
      <c r="X85" s="23"/>
      <c r="Y85" s="46"/>
      <c r="Z85" s="22"/>
    </row>
    <row r="86" spans="1:27" ht="15" hidden="1" customHeight="1">
      <c r="A86" s="22"/>
      <c r="B86" s="22"/>
      <c r="C86" s="24"/>
      <c r="D86" s="23"/>
      <c r="E86" s="23"/>
      <c r="F86" s="23"/>
      <c r="G86" s="23"/>
      <c r="H86" s="23"/>
      <c r="I86" s="23"/>
      <c r="J86" s="23"/>
      <c r="K86" s="23"/>
      <c r="L86" s="23"/>
      <c r="M86" s="23"/>
      <c r="N86" s="23"/>
      <c r="O86" s="23"/>
      <c r="P86" s="23"/>
      <c r="Q86" s="23"/>
      <c r="R86" s="23"/>
      <c r="S86" s="23"/>
      <c r="T86" s="23"/>
      <c r="U86" s="23"/>
      <c r="V86" s="23"/>
      <c r="W86" s="23"/>
      <c r="X86" s="23"/>
      <c r="Y86" s="46"/>
      <c r="Z86" s="22"/>
    </row>
    <row r="87" spans="1:27" ht="15" hidden="1" customHeight="1">
      <c r="A87" s="22"/>
      <c r="B87" s="22"/>
      <c r="C87" s="24"/>
      <c r="D87" s="23"/>
      <c r="E87" s="23"/>
      <c r="F87" s="23"/>
      <c r="G87" s="23"/>
      <c r="H87" s="23"/>
      <c r="I87" s="23"/>
      <c r="J87" s="23"/>
      <c r="K87" s="23"/>
      <c r="L87" s="23"/>
      <c r="M87" s="23"/>
      <c r="N87" s="23"/>
      <c r="O87" s="23"/>
      <c r="P87" s="23"/>
      <c r="Q87" s="23"/>
      <c r="R87" s="23"/>
      <c r="S87" s="23"/>
      <c r="T87" s="23"/>
      <c r="U87" s="23"/>
      <c r="V87" s="23"/>
      <c r="W87" s="23"/>
      <c r="X87" s="23"/>
      <c r="Y87" s="46"/>
      <c r="Z87" s="22"/>
    </row>
    <row r="88" spans="1:27" ht="15" hidden="1" customHeight="1">
      <c r="A88" s="22"/>
      <c r="B88" s="22"/>
      <c r="C88" s="24"/>
      <c r="D88" s="23"/>
      <c r="E88" s="23"/>
      <c r="F88" s="23"/>
      <c r="G88" s="23"/>
      <c r="H88" s="23"/>
      <c r="I88" s="23"/>
      <c r="J88" s="23"/>
      <c r="K88" s="23"/>
      <c r="L88" s="23"/>
      <c r="M88" s="23"/>
      <c r="N88" s="23"/>
      <c r="O88" s="23"/>
      <c r="P88" s="23"/>
      <c r="Q88" s="23"/>
      <c r="R88" s="23"/>
      <c r="S88" s="23"/>
      <c r="T88" s="23"/>
      <c r="U88" s="23"/>
      <c r="V88" s="23"/>
      <c r="W88" s="23"/>
      <c r="X88" s="23"/>
      <c r="Y88" s="46"/>
      <c r="Z88" s="22"/>
    </row>
    <row r="89" spans="1:27" ht="15" hidden="1" customHeight="1">
      <c r="A89" s="22"/>
      <c r="B89" s="22"/>
      <c r="C89" s="24"/>
      <c r="D89" s="23"/>
      <c r="E89" s="23"/>
      <c r="F89" s="23"/>
      <c r="G89" s="23"/>
      <c r="H89" s="23"/>
      <c r="I89" s="23"/>
      <c r="J89" s="23"/>
      <c r="K89" s="23"/>
      <c r="L89" s="23"/>
      <c r="M89" s="23"/>
      <c r="N89" s="23"/>
      <c r="O89" s="23"/>
      <c r="P89" s="23"/>
      <c r="Q89" s="23"/>
      <c r="R89" s="23"/>
      <c r="S89" s="23"/>
      <c r="T89" s="23"/>
      <c r="U89" s="23"/>
      <c r="V89" s="23"/>
      <c r="W89" s="23"/>
      <c r="X89" s="23"/>
      <c r="Y89" s="46"/>
      <c r="Z89" s="22"/>
    </row>
    <row r="90" spans="1:27" ht="15" hidden="1" customHeight="1">
      <c r="A90" s="22"/>
      <c r="B90" s="22"/>
      <c r="C90" s="24"/>
      <c r="D90" s="23"/>
      <c r="E90" s="23"/>
      <c r="F90" s="23"/>
      <c r="G90" s="23"/>
      <c r="H90" s="23"/>
      <c r="I90" s="23"/>
      <c r="J90" s="23"/>
      <c r="K90" s="23"/>
      <c r="L90" s="23"/>
      <c r="M90" s="23"/>
      <c r="N90" s="23"/>
      <c r="O90" s="23"/>
      <c r="P90" s="23"/>
      <c r="Q90" s="23"/>
      <c r="R90" s="23"/>
      <c r="S90" s="23"/>
      <c r="T90" s="23"/>
      <c r="U90" s="23"/>
      <c r="V90" s="23"/>
      <c r="W90" s="23"/>
      <c r="X90" s="23"/>
      <c r="Y90" s="46"/>
      <c r="Z90" s="22"/>
    </row>
    <row r="91" spans="1:27" ht="27" hidden="1" customHeight="1">
      <c r="A91" s="22"/>
      <c r="B91" s="22"/>
      <c r="C91" s="24"/>
      <c r="D91" s="24"/>
      <c r="E91" s="24"/>
      <c r="F91" s="24"/>
      <c r="G91" s="24"/>
      <c r="H91" s="24"/>
      <c r="I91" s="24"/>
      <c r="J91" s="24"/>
      <c r="K91" s="24"/>
      <c r="L91" s="24"/>
      <c r="M91" s="24"/>
      <c r="N91" s="24"/>
      <c r="O91" s="24"/>
      <c r="P91" s="24"/>
      <c r="Q91" s="24"/>
      <c r="R91" s="24"/>
      <c r="S91" s="24"/>
      <c r="T91" s="24"/>
      <c r="U91" s="24"/>
      <c r="V91" s="24"/>
      <c r="W91" s="24"/>
      <c r="X91" s="24"/>
      <c r="Y91" s="46"/>
      <c r="Z91" s="22"/>
    </row>
    <row r="92" spans="1:27" ht="15" hidden="1" customHeight="1">
      <c r="A92" s="22"/>
      <c r="B92" s="22"/>
      <c r="C92" s="24"/>
      <c r="D92" s="24"/>
      <c r="E92" s="24"/>
      <c r="F92" s="24"/>
      <c r="G92" s="24"/>
      <c r="H92" s="24"/>
      <c r="I92" s="24"/>
      <c r="J92" s="24"/>
      <c r="K92" s="24"/>
      <c r="L92" s="24"/>
      <c r="M92" s="24"/>
      <c r="N92" s="24"/>
      <c r="O92" s="24"/>
      <c r="P92" s="24"/>
      <c r="Q92" s="24"/>
      <c r="R92" s="24"/>
      <c r="S92" s="24"/>
      <c r="T92" s="24"/>
      <c r="U92" s="24"/>
      <c r="V92" s="24"/>
      <c r="W92" s="24"/>
      <c r="X92" s="24"/>
      <c r="Y92" s="46"/>
      <c r="Z92" s="22"/>
    </row>
    <row r="93" spans="1:27" ht="25.5" hidden="1" customHeight="1">
      <c r="A93" s="22"/>
      <c r="B93" s="22"/>
      <c r="C93" s="24"/>
      <c r="D93" s="23"/>
      <c r="E93" s="550" t="s">
        <v>150</v>
      </c>
      <c r="F93" s="550"/>
      <c r="G93" s="550"/>
      <c r="H93" s="550"/>
      <c r="I93" s="550"/>
      <c r="J93" s="550"/>
      <c r="K93" s="550"/>
      <c r="L93" s="550"/>
      <c r="M93" s="550"/>
      <c r="N93" s="550"/>
      <c r="O93" s="550"/>
      <c r="P93" s="550"/>
      <c r="Q93" s="550"/>
      <c r="R93" s="550"/>
      <c r="S93" s="550"/>
      <c r="T93" s="550"/>
      <c r="U93" s="550"/>
      <c r="V93" s="550"/>
      <c r="W93" s="550"/>
      <c r="X93" s="550"/>
      <c r="Y93" s="46"/>
      <c r="Z93" s="22"/>
    </row>
    <row r="94" spans="1:27" ht="15" hidden="1" customHeight="1">
      <c r="A94" s="22"/>
      <c r="B94" s="22"/>
      <c r="C94" s="24"/>
      <c r="D94" s="23"/>
      <c r="E94" s="23"/>
      <c r="F94" s="23"/>
      <c r="G94" s="23"/>
      <c r="H94" s="33"/>
      <c r="I94" s="33"/>
      <c r="J94" s="33"/>
      <c r="K94" s="33"/>
      <c r="L94" s="33"/>
      <c r="M94" s="33"/>
      <c r="N94" s="33"/>
      <c r="O94" s="34"/>
      <c r="P94" s="34"/>
      <c r="Q94" s="34"/>
      <c r="R94" s="34"/>
      <c r="S94" s="34"/>
      <c r="T94" s="34"/>
      <c r="U94" s="23"/>
      <c r="V94" s="23"/>
      <c r="W94" s="23"/>
      <c r="X94" s="23"/>
      <c r="Y94" s="46"/>
      <c r="Z94" s="22"/>
    </row>
    <row r="95" spans="1:27" ht="15" hidden="1" customHeight="1">
      <c r="A95" s="22"/>
      <c r="B95" s="22"/>
      <c r="C95" s="24"/>
      <c r="D95" s="23"/>
      <c r="E95" s="35"/>
      <c r="F95" s="549" t="s">
        <v>151</v>
      </c>
      <c r="G95" s="549"/>
      <c r="H95" s="549"/>
      <c r="I95" s="549"/>
      <c r="J95" s="549"/>
      <c r="K95" s="549"/>
      <c r="L95" s="549"/>
      <c r="M95" s="549"/>
      <c r="N95" s="549"/>
      <c r="O95" s="549"/>
      <c r="P95" s="549"/>
      <c r="Q95" s="549"/>
      <c r="R95" s="549"/>
      <c r="S95" s="549"/>
      <c r="T95" s="34"/>
      <c r="U95" s="23"/>
      <c r="V95" s="23"/>
      <c r="W95" s="23"/>
      <c r="X95" s="23"/>
      <c r="Y95" s="46"/>
      <c r="Z95" s="22"/>
      <c r="AA95" s="16" t="s">
        <v>152</v>
      </c>
    </row>
    <row r="96" spans="1:27" ht="15" hidden="1" customHeight="1">
      <c r="A96" s="22"/>
      <c r="B96" s="22"/>
      <c r="C96" s="24"/>
      <c r="D96" s="23"/>
      <c r="E96" s="23"/>
      <c r="F96" s="23"/>
      <c r="G96" s="23"/>
      <c r="H96" s="33"/>
      <c r="I96" s="33"/>
      <c r="J96" s="33"/>
      <c r="K96" s="33"/>
      <c r="L96" s="33"/>
      <c r="M96" s="33"/>
      <c r="N96" s="33"/>
      <c r="O96" s="34"/>
      <c r="P96" s="34"/>
      <c r="Q96" s="34"/>
      <c r="R96" s="34"/>
      <c r="S96" s="34"/>
      <c r="T96" s="34"/>
      <c r="U96" s="23"/>
      <c r="V96" s="23"/>
      <c r="W96" s="23"/>
      <c r="X96" s="23"/>
      <c r="Y96" s="46"/>
      <c r="Z96" s="22"/>
    </row>
    <row r="97" spans="1:26" ht="15" hidden="1" customHeight="1">
      <c r="A97" s="22"/>
      <c r="B97" s="22"/>
      <c r="C97" s="24"/>
      <c r="D97" s="23"/>
      <c r="E97" s="23"/>
      <c r="F97" s="549" t="s">
        <v>153</v>
      </c>
      <c r="G97" s="549"/>
      <c r="H97" s="549"/>
      <c r="I97" s="549"/>
      <c r="J97" s="549"/>
      <c r="K97" s="549"/>
      <c r="L97" s="549"/>
      <c r="M97" s="549"/>
      <c r="N97" s="549"/>
      <c r="O97" s="549"/>
      <c r="P97" s="549"/>
      <c r="Q97" s="549"/>
      <c r="R97" s="549"/>
      <c r="S97" s="549"/>
      <c r="T97" s="549"/>
      <c r="U97" s="549"/>
      <c r="V97" s="549"/>
      <c r="W97" s="549"/>
      <c r="X97" s="549"/>
      <c r="Y97" s="46"/>
      <c r="Z97" s="22"/>
    </row>
    <row r="98" spans="1:26" ht="15" hidden="1" customHeight="1">
      <c r="A98" s="22"/>
      <c r="B98" s="22"/>
      <c r="C98" s="24"/>
      <c r="D98" s="23"/>
      <c r="E98" s="23"/>
      <c r="F98" s="23"/>
      <c r="G98" s="23"/>
      <c r="H98" s="23"/>
      <c r="I98" s="23"/>
      <c r="J98" s="23"/>
      <c r="K98" s="23"/>
      <c r="L98" s="23"/>
      <c r="M98" s="23"/>
      <c r="N98" s="23"/>
      <c r="O98" s="23"/>
      <c r="P98" s="23"/>
      <c r="Q98" s="23"/>
      <c r="R98" s="23"/>
      <c r="S98" s="23"/>
      <c r="T98" s="23"/>
      <c r="U98" s="23"/>
      <c r="V98" s="23"/>
      <c r="W98" s="23"/>
      <c r="X98" s="23"/>
      <c r="Y98" s="46"/>
      <c r="Z98" s="22"/>
    </row>
    <row r="99" spans="1:26" ht="15" hidden="1" customHeight="1">
      <c r="A99" s="22"/>
      <c r="B99" s="22"/>
      <c r="C99" s="24"/>
      <c r="D99" s="23"/>
      <c r="E99" s="23"/>
      <c r="F99" s="23"/>
      <c r="G99" s="23"/>
      <c r="H99" s="23"/>
      <c r="I99" s="23"/>
      <c r="J99" s="23"/>
      <c r="K99" s="23"/>
      <c r="L99" s="23"/>
      <c r="M99" s="23"/>
      <c r="N99" s="23"/>
      <c r="O99" s="23"/>
      <c r="P99" s="23"/>
      <c r="Q99" s="23"/>
      <c r="R99" s="23"/>
      <c r="S99" s="23"/>
      <c r="T99" s="23"/>
      <c r="U99" s="23"/>
      <c r="V99" s="23"/>
      <c r="W99" s="23"/>
      <c r="X99" s="23"/>
      <c r="Y99" s="46"/>
      <c r="Z99" s="22"/>
    </row>
    <row r="100" spans="1:26" ht="15" hidden="1" customHeight="1">
      <c r="A100" s="22"/>
      <c r="B100" s="22"/>
      <c r="C100" s="24"/>
      <c r="D100" s="23"/>
      <c r="E100" s="23"/>
      <c r="F100" s="23"/>
      <c r="G100" s="23"/>
      <c r="H100" s="23"/>
      <c r="I100" s="23"/>
      <c r="J100" s="23"/>
      <c r="K100" s="23"/>
      <c r="L100" s="23"/>
      <c r="M100" s="23"/>
      <c r="N100" s="23"/>
      <c r="O100" s="23"/>
      <c r="P100" s="23"/>
      <c r="Q100" s="23"/>
      <c r="R100" s="23"/>
      <c r="S100" s="23"/>
      <c r="T100" s="23"/>
      <c r="U100" s="23"/>
      <c r="V100" s="23"/>
      <c r="W100" s="23"/>
      <c r="X100" s="23"/>
      <c r="Y100" s="46"/>
      <c r="Z100" s="22"/>
    </row>
    <row r="101" spans="1:26" ht="15" hidden="1" customHeight="1">
      <c r="A101" s="22"/>
      <c r="B101" s="22"/>
      <c r="C101" s="24"/>
      <c r="D101" s="23"/>
      <c r="E101" s="23"/>
      <c r="F101" s="23"/>
      <c r="G101" s="23"/>
      <c r="H101" s="23"/>
      <c r="I101" s="23"/>
      <c r="J101" s="23"/>
      <c r="K101" s="23"/>
      <c r="L101" s="23"/>
      <c r="M101" s="23"/>
      <c r="N101" s="23"/>
      <c r="O101" s="23"/>
      <c r="P101" s="23"/>
      <c r="Q101" s="23"/>
      <c r="R101" s="23"/>
      <c r="S101" s="23"/>
      <c r="T101" s="23"/>
      <c r="U101" s="23"/>
      <c r="V101" s="23"/>
      <c r="W101" s="23"/>
      <c r="X101" s="23"/>
      <c r="Y101" s="46"/>
      <c r="Z101" s="22"/>
    </row>
    <row r="102" spans="1:26" ht="15" hidden="1" customHeight="1">
      <c r="A102" s="22"/>
      <c r="B102" s="22"/>
      <c r="C102" s="24"/>
      <c r="D102" s="23"/>
      <c r="E102" s="23"/>
      <c r="F102" s="23"/>
      <c r="G102" s="23"/>
      <c r="H102" s="23"/>
      <c r="I102" s="23"/>
      <c r="J102" s="23"/>
      <c r="K102" s="23"/>
      <c r="L102" s="23"/>
      <c r="M102" s="23"/>
      <c r="N102" s="23"/>
      <c r="O102" s="23"/>
      <c r="P102" s="23"/>
      <c r="Q102" s="23"/>
      <c r="R102" s="23"/>
      <c r="S102" s="23"/>
      <c r="T102" s="23"/>
      <c r="U102" s="23"/>
      <c r="V102" s="23"/>
      <c r="W102" s="23"/>
      <c r="X102" s="23"/>
      <c r="Y102" s="46"/>
      <c r="Z102" s="22"/>
    </row>
    <row r="103" spans="1:26" ht="15" hidden="1" customHeight="1">
      <c r="A103" s="22"/>
      <c r="B103" s="22"/>
      <c r="C103" s="24"/>
      <c r="D103" s="23"/>
      <c r="E103" s="23"/>
      <c r="F103" s="23"/>
      <c r="G103" s="23"/>
      <c r="H103" s="23"/>
      <c r="I103" s="23"/>
      <c r="J103" s="23"/>
      <c r="K103" s="23"/>
      <c r="L103" s="23"/>
      <c r="M103" s="23"/>
      <c r="N103" s="23"/>
      <c r="O103" s="23"/>
      <c r="P103" s="23"/>
      <c r="Q103" s="23"/>
      <c r="R103" s="23"/>
      <c r="S103" s="23"/>
      <c r="T103" s="23"/>
      <c r="U103" s="23"/>
      <c r="V103" s="23"/>
      <c r="W103" s="23"/>
      <c r="X103" s="23"/>
      <c r="Y103" s="46"/>
      <c r="Z103" s="22"/>
    </row>
    <row r="104" spans="1:26" ht="15" hidden="1" customHeight="1">
      <c r="A104" s="22"/>
      <c r="B104" s="22"/>
      <c r="C104" s="24"/>
      <c r="D104" s="23"/>
      <c r="E104" s="23"/>
      <c r="F104" s="23"/>
      <c r="G104" s="23"/>
      <c r="H104" s="23"/>
      <c r="I104" s="23"/>
      <c r="J104" s="23"/>
      <c r="K104" s="23"/>
      <c r="L104" s="23"/>
      <c r="M104" s="23"/>
      <c r="N104" s="23"/>
      <c r="O104" s="23"/>
      <c r="P104" s="23"/>
      <c r="Q104" s="23"/>
      <c r="R104" s="23"/>
      <c r="S104" s="23"/>
      <c r="T104" s="23"/>
      <c r="U104" s="23"/>
      <c r="V104" s="23"/>
      <c r="W104" s="23"/>
      <c r="X104" s="23"/>
      <c r="Y104" s="46"/>
      <c r="Z104" s="22"/>
    </row>
    <row r="105" spans="1:26" ht="15" hidden="1" customHeight="1">
      <c r="A105" s="22"/>
      <c r="B105" s="22"/>
      <c r="C105" s="24"/>
      <c r="D105" s="23"/>
      <c r="E105" s="23"/>
      <c r="F105" s="23"/>
      <c r="G105" s="23"/>
      <c r="H105" s="23"/>
      <c r="I105" s="23"/>
      <c r="J105" s="23"/>
      <c r="K105" s="23"/>
      <c r="L105" s="23"/>
      <c r="M105" s="23"/>
      <c r="N105" s="23"/>
      <c r="O105" s="23"/>
      <c r="P105" s="23"/>
      <c r="Q105" s="23"/>
      <c r="R105" s="23"/>
      <c r="S105" s="23"/>
      <c r="T105" s="23"/>
      <c r="U105" s="23"/>
      <c r="V105" s="23"/>
      <c r="W105" s="23"/>
      <c r="X105" s="23"/>
      <c r="Y105" s="46"/>
      <c r="Z105" s="22"/>
    </row>
    <row r="106" spans="1:26" ht="36.6" hidden="1" customHeight="1">
      <c r="A106" s="22"/>
      <c r="B106" s="22"/>
      <c r="C106" s="24"/>
      <c r="D106" s="23"/>
      <c r="E106" s="23"/>
      <c r="F106" s="23"/>
      <c r="G106" s="23"/>
      <c r="H106" s="23"/>
      <c r="I106" s="23"/>
      <c r="J106" s="23"/>
      <c r="K106" s="23"/>
      <c r="L106" s="23"/>
      <c r="M106" s="23"/>
      <c r="N106" s="23"/>
      <c r="O106" s="23"/>
      <c r="P106" s="23"/>
      <c r="Q106" s="23"/>
      <c r="R106" s="23"/>
      <c r="S106" s="23"/>
      <c r="T106" s="23"/>
      <c r="U106" s="23"/>
      <c r="V106" s="23"/>
      <c r="W106" s="23"/>
      <c r="X106" s="23"/>
      <c r="Y106" s="46"/>
      <c r="Z106" s="22"/>
    </row>
    <row r="107" spans="1:26" ht="31.5" hidden="1" customHeight="1">
      <c r="A107" s="22"/>
      <c r="B107" s="22"/>
      <c r="C107" s="24"/>
      <c r="D107" s="23"/>
      <c r="E107" s="23"/>
      <c r="F107" s="23"/>
      <c r="G107" s="23"/>
      <c r="H107" s="23"/>
      <c r="I107" s="23"/>
      <c r="J107" s="23"/>
      <c r="K107" s="23"/>
      <c r="L107" s="23"/>
      <c r="M107" s="23"/>
      <c r="N107" s="23"/>
      <c r="O107" s="23"/>
      <c r="P107" s="23"/>
      <c r="Q107" s="23"/>
      <c r="R107" s="23"/>
      <c r="S107" s="23"/>
      <c r="T107" s="23"/>
      <c r="U107" s="23"/>
      <c r="V107" s="23"/>
      <c r="W107" s="23"/>
      <c r="X107" s="23"/>
      <c r="Y107" s="46"/>
      <c r="Z107" s="22"/>
    </row>
    <row r="108" spans="1:26" ht="17.25" customHeight="1">
      <c r="A108" s="22"/>
      <c r="B108" s="22"/>
      <c r="C108" s="24"/>
      <c r="D108" s="24"/>
      <c r="E108" s="24"/>
      <c r="F108" s="24"/>
      <c r="G108" s="24"/>
      <c r="H108" s="24"/>
      <c r="I108" s="24"/>
      <c r="J108" s="24"/>
      <c r="K108" s="24"/>
      <c r="L108" s="24"/>
      <c r="M108" s="24"/>
      <c r="N108" s="24"/>
      <c r="O108" s="24"/>
      <c r="P108" s="24"/>
      <c r="Q108" s="24"/>
      <c r="R108" s="24"/>
      <c r="S108" s="24"/>
      <c r="T108" s="24"/>
      <c r="U108" s="24"/>
      <c r="V108" s="24"/>
      <c r="W108" s="24"/>
      <c r="X108" s="24"/>
      <c r="Y108" s="46"/>
      <c r="Z108" s="22"/>
    </row>
    <row r="109" spans="1:26">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49"/>
    </row>
  </sheetData>
  <sheetProtection formatColumns="0" formatRows="0" autoFilter="0"/>
  <dataConsolidate link="1"/>
  <mergeCells count="32">
    <mergeCell ref="E70:Y75"/>
    <mergeCell ref="F22:M22"/>
    <mergeCell ref="P22:X22"/>
    <mergeCell ref="B2:G2"/>
    <mergeCell ref="B3:C3"/>
    <mergeCell ref="B5:Y5"/>
    <mergeCell ref="E7:X13"/>
    <mergeCell ref="E14:X19"/>
    <mergeCell ref="F21:M21"/>
    <mergeCell ref="P21:X21"/>
    <mergeCell ref="E35:X39"/>
    <mergeCell ref="E40:X40"/>
    <mergeCell ref="E58:G58"/>
    <mergeCell ref="H58:X58"/>
    <mergeCell ref="E41:X45"/>
    <mergeCell ref="E46:X57"/>
    <mergeCell ref="E81:P81"/>
    <mergeCell ref="Q81:W81"/>
    <mergeCell ref="E59:X59"/>
    <mergeCell ref="F97:X97"/>
    <mergeCell ref="E93:X93"/>
    <mergeCell ref="F95:S95"/>
    <mergeCell ref="E77:V77"/>
    <mergeCell ref="E78:K78"/>
    <mergeCell ref="L78:W78"/>
    <mergeCell ref="H61:X61"/>
    <mergeCell ref="E76:G76"/>
    <mergeCell ref="E79:K79"/>
    <mergeCell ref="L79:W79"/>
    <mergeCell ref="E60:G60"/>
    <mergeCell ref="H60:X60"/>
    <mergeCell ref="H76:X76"/>
  </mergeCells>
  <phoneticPr fontId="28" type="noConversion"/>
  <hyperlinks>
    <hyperlink ref="E59:X59" location="Инструкция!E59" tooltip="http://support.eias.ru/index.php?a=add&amp;catid=5" display="Обратиться в службу поддержки"/>
  </hyperlinks>
  <pageMargins left="0.7" right="0.7" top="0.75" bottom="0.75" header="0.3" footer="0.3"/>
  <pageSetup paperSize="9" orientation="portrait" horizontalDpi="180" verticalDpi="18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3">
    <tabColor theme="3" tint="-0.249977111117893"/>
    <outlinePr summaryBelow="0" summaryRight="0"/>
    <pageSetUpPr fitToPage="1"/>
  </sheetPr>
  <dimension ref="A1:U40"/>
  <sheetViews>
    <sheetView showGridLines="0" view="pageBreakPreview" topLeftCell="A11" zoomScale="59" zoomScaleNormal="90" zoomScaleSheetLayoutView="59" workbookViewId="0">
      <pane xSplit="15" ySplit="2" topLeftCell="T13" activePane="bottomRight" state="frozen"/>
      <selection activeCell="K11" sqref="K11"/>
      <selection pane="topRight" activeCell="P11" sqref="P11"/>
      <selection pane="bottomLeft" activeCell="K13" sqref="K13"/>
      <selection pane="bottomRight" activeCell="U18" sqref="U18"/>
    </sheetView>
  </sheetViews>
  <sheetFormatPr defaultColWidth="9.140625" defaultRowHeight="11.25"/>
  <cols>
    <col min="1" max="6" width="2.7109375" style="68" hidden="1" customWidth="1"/>
    <col min="7" max="7" width="8" style="68" hidden="1" customWidth="1"/>
    <col min="8" max="10" width="2.7109375" style="68" hidden="1" customWidth="1"/>
    <col min="11" max="11" width="3.7109375" style="68" hidden="1" customWidth="1"/>
    <col min="12" max="12" width="5.85546875" style="68" customWidth="1"/>
    <col min="13" max="13" width="63" style="70" customWidth="1"/>
    <col min="14" max="14" width="11" style="70" customWidth="1"/>
    <col min="15" max="20" width="13.7109375" style="68" customWidth="1"/>
    <col min="21" max="21" width="27" style="70" customWidth="1"/>
    <col min="22" max="16384" width="9.140625" style="68"/>
  </cols>
  <sheetData>
    <row r="1" spans="1:21" hidden="1">
      <c r="A1" s="429"/>
      <c r="B1" s="429"/>
      <c r="C1" s="429"/>
      <c r="D1" s="429"/>
      <c r="E1" s="429"/>
      <c r="F1" s="429"/>
      <c r="G1" s="429"/>
      <c r="H1" s="429"/>
      <c r="I1" s="429"/>
      <c r="J1" s="429"/>
      <c r="K1" s="429"/>
      <c r="L1" s="429"/>
      <c r="M1" s="430"/>
      <c r="N1" s="430"/>
      <c r="O1" s="429">
        <v>2023</v>
      </c>
      <c r="P1" s="429">
        <v>2023</v>
      </c>
      <c r="Q1" s="429">
        <v>2023</v>
      </c>
      <c r="R1" s="429">
        <v>2024</v>
      </c>
      <c r="S1" s="429">
        <v>2025</v>
      </c>
      <c r="T1" s="429">
        <v>2025</v>
      </c>
      <c r="U1" s="430"/>
    </row>
    <row r="2" spans="1:21" hidden="1">
      <c r="A2" s="429"/>
      <c r="B2" s="429"/>
      <c r="C2" s="429"/>
      <c r="D2" s="429"/>
      <c r="E2" s="429"/>
      <c r="F2" s="429"/>
      <c r="G2" s="429"/>
      <c r="H2" s="429"/>
      <c r="I2" s="429"/>
      <c r="J2" s="429"/>
      <c r="K2" s="429"/>
      <c r="L2" s="429"/>
      <c r="M2" s="430"/>
      <c r="N2" s="430"/>
      <c r="O2" s="429" t="s">
        <v>235</v>
      </c>
      <c r="P2" s="429" t="s">
        <v>248</v>
      </c>
      <c r="Q2" s="429" t="s">
        <v>246</v>
      </c>
      <c r="R2" s="429" t="s">
        <v>235</v>
      </c>
      <c r="S2" s="429" t="s">
        <v>236</v>
      </c>
      <c r="T2" s="429" t="s">
        <v>235</v>
      </c>
      <c r="U2" s="430"/>
    </row>
    <row r="3" spans="1:21" hidden="1">
      <c r="A3" s="429"/>
      <c r="B3" s="429"/>
      <c r="C3" s="429"/>
      <c r="D3" s="429"/>
      <c r="E3" s="429"/>
      <c r="F3" s="429"/>
      <c r="G3" s="429"/>
      <c r="H3" s="429"/>
      <c r="I3" s="429"/>
      <c r="J3" s="429"/>
      <c r="K3" s="429"/>
      <c r="L3" s="429"/>
      <c r="M3" s="430"/>
      <c r="N3" s="430"/>
      <c r="O3" s="429" t="s">
        <v>2419</v>
      </c>
      <c r="P3" s="429" t="s">
        <v>2420</v>
      </c>
      <c r="Q3" s="429" t="s">
        <v>2421</v>
      </c>
      <c r="R3" s="429" t="s">
        <v>2422</v>
      </c>
      <c r="S3" s="429"/>
      <c r="T3" s="429"/>
      <c r="U3" s="430"/>
    </row>
    <row r="4" spans="1:21" hidden="1">
      <c r="A4" s="429"/>
      <c r="B4" s="429"/>
      <c r="C4" s="429"/>
      <c r="D4" s="429"/>
      <c r="E4" s="429"/>
      <c r="F4" s="429"/>
      <c r="G4" s="429"/>
      <c r="H4" s="429"/>
      <c r="I4" s="429"/>
      <c r="J4" s="429"/>
      <c r="K4" s="429"/>
      <c r="L4" s="429"/>
      <c r="M4" s="430"/>
      <c r="N4" s="430"/>
      <c r="O4" s="429"/>
      <c r="P4" s="429"/>
      <c r="Q4" s="429"/>
      <c r="R4" s="429"/>
      <c r="S4" s="429"/>
      <c r="T4" s="429"/>
      <c r="U4" s="430"/>
    </row>
    <row r="5" spans="1:21" hidden="1">
      <c r="A5" s="429"/>
      <c r="B5" s="429"/>
      <c r="C5" s="429"/>
      <c r="D5" s="429"/>
      <c r="E5" s="429"/>
      <c r="F5" s="429"/>
      <c r="G5" s="429"/>
      <c r="H5" s="429"/>
      <c r="I5" s="429"/>
      <c r="J5" s="429"/>
      <c r="K5" s="429"/>
      <c r="L5" s="429"/>
      <c r="M5" s="430"/>
      <c r="N5" s="430"/>
      <c r="O5" s="429"/>
      <c r="P5" s="429"/>
      <c r="Q5" s="429"/>
      <c r="R5" s="429"/>
      <c r="S5" s="429"/>
      <c r="T5" s="429"/>
      <c r="U5" s="430"/>
    </row>
    <row r="6" spans="1:21" hidden="1">
      <c r="A6" s="429"/>
      <c r="B6" s="429"/>
      <c r="C6" s="429"/>
      <c r="D6" s="429"/>
      <c r="E6" s="429"/>
      <c r="F6" s="429"/>
      <c r="G6" s="429"/>
      <c r="H6" s="429"/>
      <c r="I6" s="429"/>
      <c r="J6" s="429"/>
      <c r="K6" s="429"/>
      <c r="L6" s="429"/>
      <c r="M6" s="430"/>
      <c r="N6" s="430"/>
      <c r="O6" s="429"/>
      <c r="P6" s="429"/>
      <c r="Q6" s="429"/>
      <c r="R6" s="429"/>
      <c r="S6" s="429"/>
      <c r="T6" s="429"/>
      <c r="U6" s="430"/>
    </row>
    <row r="7" spans="1:21" hidden="1">
      <c r="A7" s="429"/>
      <c r="B7" s="429"/>
      <c r="C7" s="429"/>
      <c r="D7" s="429"/>
      <c r="E7" s="429"/>
      <c r="F7" s="429"/>
      <c r="G7" s="429"/>
      <c r="H7" s="429"/>
      <c r="I7" s="429"/>
      <c r="J7" s="429"/>
      <c r="K7" s="429"/>
      <c r="L7" s="429"/>
      <c r="M7" s="430"/>
      <c r="N7" s="430"/>
      <c r="O7" s="429"/>
      <c r="P7" s="429"/>
      <c r="Q7" s="429"/>
      <c r="R7" s="429"/>
      <c r="S7" s="431"/>
      <c r="T7" s="431"/>
      <c r="U7" s="430"/>
    </row>
    <row r="8" spans="1:21" hidden="1">
      <c r="A8" s="429"/>
      <c r="B8" s="429"/>
      <c r="C8" s="429"/>
      <c r="D8" s="429"/>
      <c r="E8" s="429"/>
      <c r="F8" s="429"/>
      <c r="G8" s="429"/>
      <c r="H8" s="429"/>
      <c r="I8" s="429"/>
      <c r="J8" s="429"/>
      <c r="K8" s="429"/>
      <c r="L8" s="429"/>
      <c r="M8" s="430"/>
      <c r="N8" s="430"/>
      <c r="O8" s="429"/>
      <c r="P8" s="429"/>
      <c r="Q8" s="429"/>
      <c r="R8" s="429"/>
      <c r="S8" s="429"/>
      <c r="T8" s="429"/>
      <c r="U8" s="430"/>
    </row>
    <row r="9" spans="1:21" hidden="1">
      <c r="A9" s="429"/>
      <c r="B9" s="429"/>
      <c r="C9" s="429"/>
      <c r="D9" s="429"/>
      <c r="E9" s="429"/>
      <c r="F9" s="429"/>
      <c r="G9" s="429"/>
      <c r="H9" s="429"/>
      <c r="I9" s="429"/>
      <c r="J9" s="429"/>
      <c r="K9" s="429"/>
      <c r="L9" s="429"/>
      <c r="M9" s="430"/>
      <c r="N9" s="430"/>
      <c r="O9" s="429"/>
      <c r="P9" s="429"/>
      <c r="Q9" s="429"/>
      <c r="R9" s="429"/>
      <c r="S9" s="429"/>
      <c r="T9" s="429"/>
      <c r="U9" s="430"/>
    </row>
    <row r="10" spans="1:21" hidden="1">
      <c r="A10" s="429"/>
      <c r="B10" s="429"/>
      <c r="C10" s="429"/>
      <c r="D10" s="429"/>
      <c r="E10" s="429"/>
      <c r="F10" s="429"/>
      <c r="G10" s="429"/>
      <c r="H10" s="429"/>
      <c r="I10" s="429"/>
      <c r="J10" s="429"/>
      <c r="K10" s="429"/>
      <c r="L10" s="429"/>
      <c r="M10" s="430"/>
      <c r="N10" s="430"/>
      <c r="O10" s="429"/>
      <c r="P10" s="429"/>
      <c r="Q10" s="429"/>
      <c r="R10" s="429"/>
      <c r="S10" s="429"/>
      <c r="T10" s="429"/>
      <c r="U10" s="430"/>
    </row>
    <row r="11" spans="1:21" ht="15" hidden="1" customHeight="1">
      <c r="A11" s="429"/>
      <c r="B11" s="429"/>
      <c r="C11" s="429"/>
      <c r="D11" s="429"/>
      <c r="E11" s="429"/>
      <c r="F11" s="429"/>
      <c r="G11" s="429"/>
      <c r="H11" s="429"/>
      <c r="I11" s="429"/>
      <c r="J11" s="429"/>
      <c r="K11" s="429"/>
      <c r="L11" s="429"/>
      <c r="M11" s="432"/>
      <c r="N11" s="430"/>
      <c r="O11" s="429"/>
      <c r="P11" s="429"/>
      <c r="Q11" s="429"/>
      <c r="R11" s="429"/>
      <c r="S11" s="429"/>
      <c r="T11" s="429"/>
      <c r="U11" s="430"/>
    </row>
    <row r="12" spans="1:21" s="69" customFormat="1" ht="20.100000000000001" customHeight="1">
      <c r="A12" s="315"/>
      <c r="B12" s="315"/>
      <c r="C12" s="315"/>
      <c r="D12" s="315"/>
      <c r="E12" s="315"/>
      <c r="F12" s="315"/>
      <c r="G12" s="315"/>
      <c r="H12" s="315"/>
      <c r="I12" s="315"/>
      <c r="J12" s="315"/>
      <c r="K12" s="315"/>
      <c r="L12" s="218" t="s">
        <v>781</v>
      </c>
      <c r="M12" s="218"/>
      <c r="N12" s="113"/>
      <c r="O12" s="113"/>
      <c r="P12" s="113"/>
      <c r="Q12" s="113"/>
      <c r="R12" s="113"/>
      <c r="S12" s="113"/>
      <c r="T12" s="113"/>
      <c r="U12" s="113"/>
    </row>
    <row r="13" spans="1:21">
      <c r="A13" s="429"/>
      <c r="B13" s="429"/>
      <c r="C13" s="429"/>
      <c r="D13" s="429"/>
      <c r="E13" s="429"/>
      <c r="F13" s="429"/>
      <c r="G13" s="429"/>
      <c r="H13" s="429"/>
      <c r="I13" s="429"/>
      <c r="J13" s="429"/>
      <c r="K13" s="429"/>
      <c r="L13" s="429"/>
      <c r="M13" s="430"/>
      <c r="N13" s="430"/>
      <c r="O13" s="429"/>
      <c r="P13" s="429"/>
      <c r="Q13" s="429"/>
      <c r="R13" s="429"/>
      <c r="S13" s="429"/>
      <c r="T13" s="429"/>
      <c r="U13" s="430"/>
    </row>
    <row r="14" spans="1:21" s="69" customFormat="1">
      <c r="A14" s="315"/>
      <c r="B14" s="315"/>
      <c r="C14" s="315"/>
      <c r="D14" s="315"/>
      <c r="E14" s="315"/>
      <c r="F14" s="315"/>
      <c r="G14" s="315" t="b">
        <v>1</v>
      </c>
      <c r="H14" s="315"/>
      <c r="I14" s="315"/>
      <c r="J14" s="315"/>
      <c r="K14" s="315"/>
      <c r="L14" s="433" t="s">
        <v>785</v>
      </c>
      <c r="M14" s="434"/>
      <c r="N14" s="434"/>
      <c r="O14" s="434"/>
      <c r="P14" s="434"/>
      <c r="Q14" s="434"/>
      <c r="R14" s="434"/>
      <c r="S14" s="434"/>
      <c r="T14" s="434"/>
      <c r="U14" s="434"/>
    </row>
    <row r="15" spans="1:21" s="70" customFormat="1">
      <c r="A15" s="430"/>
      <c r="B15" s="430"/>
      <c r="C15" s="430"/>
      <c r="D15" s="430"/>
      <c r="E15" s="430"/>
      <c r="F15" s="430"/>
      <c r="G15" s="315" t="b">
        <v>1</v>
      </c>
      <c r="H15" s="430"/>
      <c r="I15" s="430"/>
      <c r="J15" s="430"/>
      <c r="K15" s="430"/>
      <c r="L15" s="625" t="s">
        <v>14</v>
      </c>
      <c r="M15" s="628" t="s">
        <v>119</v>
      </c>
      <c r="N15" s="629" t="s">
        <v>124</v>
      </c>
      <c r="O15" s="435" t="s">
        <v>2423</v>
      </c>
      <c r="P15" s="435" t="s">
        <v>2423</v>
      </c>
      <c r="Q15" s="435" t="s">
        <v>2423</v>
      </c>
      <c r="R15" s="436" t="s">
        <v>2424</v>
      </c>
      <c r="S15" s="437" t="s">
        <v>2413</v>
      </c>
      <c r="T15" s="437" t="s">
        <v>2413</v>
      </c>
      <c r="U15" s="630" t="s">
        <v>247</v>
      </c>
    </row>
    <row r="16" spans="1:21" s="70" customFormat="1" ht="45">
      <c r="A16" s="430"/>
      <c r="B16" s="430"/>
      <c r="C16" s="430"/>
      <c r="D16" s="430"/>
      <c r="E16" s="430"/>
      <c r="F16" s="430"/>
      <c r="G16" s="315" t="b">
        <v>1</v>
      </c>
      <c r="H16" s="430"/>
      <c r="I16" s="430"/>
      <c r="J16" s="430"/>
      <c r="K16" s="430"/>
      <c r="L16" s="625"/>
      <c r="M16" s="628"/>
      <c r="N16" s="629"/>
      <c r="O16" s="437" t="s">
        <v>235</v>
      </c>
      <c r="P16" s="437" t="s">
        <v>248</v>
      </c>
      <c r="Q16" s="437" t="s">
        <v>246</v>
      </c>
      <c r="R16" s="437" t="s">
        <v>235</v>
      </c>
      <c r="S16" s="438" t="s">
        <v>236</v>
      </c>
      <c r="T16" s="438" t="s">
        <v>235</v>
      </c>
      <c r="U16" s="630"/>
    </row>
    <row r="17" spans="1:21">
      <c r="A17" s="439" t="s">
        <v>16</v>
      </c>
      <c r="B17" s="429"/>
      <c r="C17" s="429"/>
      <c r="D17" s="429"/>
      <c r="E17" s="429"/>
      <c r="F17" s="429"/>
      <c r="G17" s="429"/>
      <c r="H17" s="429"/>
      <c r="I17" s="429"/>
      <c r="J17" s="429"/>
      <c r="K17" s="429"/>
      <c r="L17" s="440" t="s">
        <v>2412</v>
      </c>
      <c r="M17" s="441"/>
      <c r="N17" s="408"/>
      <c r="O17" s="408"/>
      <c r="P17" s="408"/>
      <c r="Q17" s="408"/>
      <c r="R17" s="408"/>
      <c r="S17" s="408"/>
      <c r="T17" s="408"/>
      <c r="U17" s="408"/>
    </row>
    <row r="18" spans="1:21" ht="101.25">
      <c r="A18" s="439" t="s">
        <v>16</v>
      </c>
      <c r="B18" s="429"/>
      <c r="C18" s="429"/>
      <c r="D18" s="429"/>
      <c r="E18" s="429"/>
      <c r="F18" s="429"/>
      <c r="G18" s="429"/>
      <c r="H18" s="429"/>
      <c r="I18" s="429"/>
      <c r="J18" s="429"/>
      <c r="K18" s="429"/>
      <c r="L18" s="442" t="s">
        <v>16</v>
      </c>
      <c r="M18" s="443" t="s">
        <v>252</v>
      </c>
      <c r="N18" s="444"/>
      <c r="O18" s="445" t="s">
        <v>562</v>
      </c>
      <c r="P18" s="446"/>
      <c r="Q18" s="446"/>
      <c r="R18" s="446"/>
      <c r="S18" s="446"/>
      <c r="T18" s="447"/>
      <c r="U18" s="448" t="s">
        <v>2401</v>
      </c>
    </row>
    <row r="19" spans="1:21">
      <c r="A19" s="439" t="s">
        <v>16</v>
      </c>
      <c r="B19" s="429"/>
      <c r="C19" s="429" t="s">
        <v>907</v>
      </c>
      <c r="D19" s="429"/>
      <c r="E19" s="429"/>
      <c r="F19" s="429"/>
      <c r="G19" s="429"/>
      <c r="H19" s="429"/>
      <c r="I19" s="429"/>
      <c r="J19" s="429"/>
      <c r="K19" s="429"/>
      <c r="L19" s="442" t="s">
        <v>100</v>
      </c>
      <c r="M19" s="443" t="s">
        <v>249</v>
      </c>
      <c r="N19" s="437" t="s">
        <v>250</v>
      </c>
      <c r="O19" s="449">
        <v>115</v>
      </c>
      <c r="P19" s="449">
        <v>115</v>
      </c>
      <c r="Q19" s="449">
        <v>115</v>
      </c>
      <c r="R19" s="449">
        <v>115</v>
      </c>
      <c r="S19" s="449">
        <v>115</v>
      </c>
      <c r="T19" s="449">
        <v>115</v>
      </c>
      <c r="U19" s="448"/>
    </row>
    <row r="20" spans="1:21">
      <c r="A20" s="439" t="s">
        <v>16</v>
      </c>
      <c r="B20" s="429"/>
      <c r="C20" s="429" t="s">
        <v>908</v>
      </c>
      <c r="D20" s="429"/>
      <c r="E20" s="429"/>
      <c r="F20" s="429"/>
      <c r="G20" s="429"/>
      <c r="H20" s="429"/>
      <c r="I20" s="429"/>
      <c r="J20" s="429"/>
      <c r="K20" s="429"/>
      <c r="L20" s="442" t="s">
        <v>101</v>
      </c>
      <c r="M20" s="443" t="s">
        <v>251</v>
      </c>
      <c r="N20" s="437" t="s">
        <v>250</v>
      </c>
      <c r="O20" s="449">
        <v>17.291894977168948</v>
      </c>
      <c r="P20" s="449">
        <v>16.324885844748859</v>
      </c>
      <c r="Q20" s="449">
        <v>16.324885844748859</v>
      </c>
      <c r="R20" s="449">
        <v>15.632420091324201</v>
      </c>
      <c r="S20" s="449">
        <v>14.16504368177675</v>
      </c>
      <c r="T20" s="449">
        <v>15.28424657534247</v>
      </c>
      <c r="U20" s="448"/>
    </row>
    <row r="21" spans="1:21">
      <c r="A21" s="439" t="s">
        <v>16</v>
      </c>
      <c r="B21" s="429"/>
      <c r="C21" s="429" t="s">
        <v>911</v>
      </c>
      <c r="D21" s="429"/>
      <c r="E21" s="429"/>
      <c r="F21" s="429"/>
      <c r="G21" s="429"/>
      <c r="H21" s="429"/>
      <c r="I21" s="429"/>
      <c r="J21" s="429"/>
      <c r="K21" s="429"/>
      <c r="L21" s="442">
        <v>4</v>
      </c>
      <c r="M21" s="450" t="s">
        <v>263</v>
      </c>
      <c r="N21" s="451" t="s">
        <v>253</v>
      </c>
      <c r="O21" s="452">
        <v>151.477</v>
      </c>
      <c r="P21" s="452">
        <v>143.006</v>
      </c>
      <c r="Q21" s="452">
        <v>143.006</v>
      </c>
      <c r="R21" s="452">
        <v>136.94</v>
      </c>
      <c r="S21" s="452">
        <v>124.08578265236432</v>
      </c>
      <c r="T21" s="452">
        <v>133.89000000000001</v>
      </c>
      <c r="U21" s="448"/>
    </row>
    <row r="22" spans="1:21">
      <c r="A22" s="439" t="s">
        <v>16</v>
      </c>
      <c r="B22" s="429"/>
      <c r="C22" s="429" t="s">
        <v>881</v>
      </c>
      <c r="D22" s="429"/>
      <c r="E22" s="429"/>
      <c r="F22" s="429"/>
      <c r="G22" s="429"/>
      <c r="H22" s="429"/>
      <c r="I22" s="429"/>
      <c r="J22" s="429"/>
      <c r="K22" s="429"/>
      <c r="L22" s="442" t="s">
        <v>129</v>
      </c>
      <c r="M22" s="453" t="s">
        <v>261</v>
      </c>
      <c r="N22" s="451" t="s">
        <v>253</v>
      </c>
      <c r="O22" s="449"/>
      <c r="P22" s="449"/>
      <c r="Q22" s="449"/>
      <c r="R22" s="449"/>
      <c r="S22" s="449"/>
      <c r="T22" s="449"/>
      <c r="U22" s="448"/>
    </row>
    <row r="23" spans="1:21">
      <c r="A23" s="439" t="s">
        <v>16</v>
      </c>
      <c r="B23" s="429"/>
      <c r="C23" s="429" t="s">
        <v>882</v>
      </c>
      <c r="D23" s="429"/>
      <c r="E23" s="429"/>
      <c r="F23" s="429"/>
      <c r="G23" s="429"/>
      <c r="H23" s="429"/>
      <c r="I23" s="429"/>
      <c r="J23" s="429"/>
      <c r="K23" s="429"/>
      <c r="L23" s="442" t="s">
        <v>787</v>
      </c>
      <c r="M23" s="453" t="s">
        <v>262</v>
      </c>
      <c r="N23" s="451" t="s">
        <v>253</v>
      </c>
      <c r="O23" s="449">
        <v>151.477</v>
      </c>
      <c r="P23" s="449">
        <v>143.006</v>
      </c>
      <c r="Q23" s="449">
        <v>143.006</v>
      </c>
      <c r="R23" s="449">
        <v>136.94</v>
      </c>
      <c r="S23" s="449">
        <v>124.08578265236432</v>
      </c>
      <c r="T23" s="449">
        <v>133.89000000000001</v>
      </c>
      <c r="U23" s="448"/>
    </row>
    <row r="24" spans="1:21">
      <c r="A24" s="439" t="s">
        <v>16</v>
      </c>
      <c r="B24" s="429"/>
      <c r="C24" s="429" t="s">
        <v>883</v>
      </c>
      <c r="D24" s="429"/>
      <c r="E24" s="429"/>
      <c r="F24" s="429"/>
      <c r="G24" s="429"/>
      <c r="H24" s="429"/>
      <c r="I24" s="429"/>
      <c r="J24" s="429"/>
      <c r="K24" s="429"/>
      <c r="L24" s="442" t="s">
        <v>788</v>
      </c>
      <c r="M24" s="453" t="s">
        <v>254</v>
      </c>
      <c r="N24" s="451" t="s">
        <v>253</v>
      </c>
      <c r="O24" s="449"/>
      <c r="P24" s="449"/>
      <c r="Q24" s="449"/>
      <c r="R24" s="449"/>
      <c r="S24" s="449"/>
      <c r="T24" s="449"/>
      <c r="U24" s="448"/>
    </row>
    <row r="25" spans="1:21">
      <c r="A25" s="439" t="s">
        <v>16</v>
      </c>
      <c r="B25" s="429"/>
      <c r="C25" s="429" t="s">
        <v>909</v>
      </c>
      <c r="D25" s="429"/>
      <c r="E25" s="429"/>
      <c r="F25" s="429"/>
      <c r="G25" s="429"/>
      <c r="H25" s="429"/>
      <c r="I25" s="429"/>
      <c r="J25" s="429"/>
      <c r="K25" s="429"/>
      <c r="L25" s="442" t="s">
        <v>118</v>
      </c>
      <c r="M25" s="443" t="s">
        <v>614</v>
      </c>
      <c r="N25" s="451" t="s">
        <v>253</v>
      </c>
      <c r="O25" s="449">
        <v>1.296</v>
      </c>
      <c r="P25" s="449">
        <v>0.14799999999999999</v>
      </c>
      <c r="Q25" s="449">
        <v>0.14799999999999999</v>
      </c>
      <c r="R25" s="449">
        <v>2.0680000000000001</v>
      </c>
      <c r="S25" s="449">
        <v>1.5097826523643083</v>
      </c>
      <c r="T25" s="449">
        <v>2.008</v>
      </c>
      <c r="U25" s="448"/>
    </row>
    <row r="26" spans="1:21">
      <c r="A26" s="439" t="s">
        <v>16</v>
      </c>
      <c r="B26" s="429"/>
      <c r="C26" s="429" t="s">
        <v>912</v>
      </c>
      <c r="D26" s="429"/>
      <c r="E26" s="429"/>
      <c r="F26" s="429"/>
      <c r="G26" s="429"/>
      <c r="H26" s="429"/>
      <c r="I26" s="429"/>
      <c r="J26" s="429"/>
      <c r="K26" s="429"/>
      <c r="L26" s="442" t="s">
        <v>120</v>
      </c>
      <c r="M26" s="454" t="s">
        <v>910</v>
      </c>
      <c r="N26" s="455" t="s">
        <v>126</v>
      </c>
      <c r="O26" s="456">
        <v>0.85557543389425461</v>
      </c>
      <c r="P26" s="456">
        <v>0.10349216116806287</v>
      </c>
      <c r="Q26" s="456">
        <v>0.10349216116806287</v>
      </c>
      <c r="R26" s="456">
        <v>1.5101504308456259</v>
      </c>
      <c r="S26" s="456">
        <v>1.2167249301993592</v>
      </c>
      <c r="T26" s="456">
        <v>1.4997385913809842</v>
      </c>
      <c r="U26" s="448"/>
    </row>
    <row r="27" spans="1:21">
      <c r="A27" s="439" t="s">
        <v>16</v>
      </c>
      <c r="B27" s="429" t="s">
        <v>608</v>
      </c>
      <c r="C27" s="429" t="s">
        <v>913</v>
      </c>
      <c r="D27" s="429"/>
      <c r="E27" s="429"/>
      <c r="F27" s="429"/>
      <c r="G27" s="429"/>
      <c r="H27" s="429"/>
      <c r="I27" s="429"/>
      <c r="J27" s="429"/>
      <c r="K27" s="429"/>
      <c r="L27" s="442" t="s">
        <v>122</v>
      </c>
      <c r="M27" s="450" t="s">
        <v>255</v>
      </c>
      <c r="N27" s="451" t="s">
        <v>253</v>
      </c>
      <c r="O27" s="452">
        <v>61.026000000000003</v>
      </c>
      <c r="P27" s="452">
        <v>67.430999999999997</v>
      </c>
      <c r="Q27" s="452">
        <v>67.430999999999997</v>
      </c>
      <c r="R27" s="452">
        <v>47.15</v>
      </c>
      <c r="S27" s="452">
        <v>47.15</v>
      </c>
      <c r="T27" s="452">
        <v>56.456000000000003</v>
      </c>
      <c r="U27" s="448"/>
    </row>
    <row r="28" spans="1:21">
      <c r="A28" s="439" t="s">
        <v>16</v>
      </c>
      <c r="B28" s="429"/>
      <c r="C28" s="429" t="s">
        <v>888</v>
      </c>
      <c r="D28" s="429"/>
      <c r="E28" s="429"/>
      <c r="F28" s="429"/>
      <c r="G28" s="429"/>
      <c r="H28" s="429"/>
      <c r="I28" s="429"/>
      <c r="J28" s="429"/>
      <c r="K28" s="429"/>
      <c r="L28" s="442" t="s">
        <v>789</v>
      </c>
      <c r="M28" s="453" t="s">
        <v>256</v>
      </c>
      <c r="N28" s="451" t="s">
        <v>253</v>
      </c>
      <c r="O28" s="449">
        <v>61.026000000000003</v>
      </c>
      <c r="P28" s="449">
        <v>67.430999999999997</v>
      </c>
      <c r="Q28" s="449">
        <v>67.430999999999997</v>
      </c>
      <c r="R28" s="449">
        <v>47.15</v>
      </c>
      <c r="S28" s="449">
        <v>47.15</v>
      </c>
      <c r="T28" s="449">
        <v>56.456000000000003</v>
      </c>
      <c r="U28" s="448"/>
    </row>
    <row r="29" spans="1:21">
      <c r="A29" s="439" t="s">
        <v>16</v>
      </c>
      <c r="B29" s="429"/>
      <c r="C29" s="429" t="s">
        <v>889</v>
      </c>
      <c r="D29" s="429"/>
      <c r="E29" s="429"/>
      <c r="F29" s="429"/>
      <c r="G29" s="429"/>
      <c r="H29" s="429"/>
      <c r="I29" s="429"/>
      <c r="J29" s="429"/>
      <c r="K29" s="429"/>
      <c r="L29" s="442" t="s">
        <v>162</v>
      </c>
      <c r="M29" s="453" t="s">
        <v>257</v>
      </c>
      <c r="N29" s="451" t="s">
        <v>253</v>
      </c>
      <c r="O29" s="449"/>
      <c r="P29" s="449"/>
      <c r="Q29" s="449"/>
      <c r="R29" s="449"/>
      <c r="S29" s="449"/>
      <c r="T29" s="449"/>
      <c r="U29" s="448"/>
    </row>
    <row r="30" spans="1:21">
      <c r="A30" s="439" t="s">
        <v>16</v>
      </c>
      <c r="B30" s="429" t="s">
        <v>608</v>
      </c>
      <c r="C30" s="429" t="s">
        <v>914</v>
      </c>
      <c r="D30" s="429"/>
      <c r="E30" s="429"/>
      <c r="F30" s="429"/>
      <c r="G30" s="429"/>
      <c r="H30" s="429"/>
      <c r="I30" s="429"/>
      <c r="J30" s="429"/>
      <c r="K30" s="429"/>
      <c r="L30" s="442" t="s">
        <v>790</v>
      </c>
      <c r="M30" s="450" t="s">
        <v>258</v>
      </c>
      <c r="N30" s="451" t="s">
        <v>253</v>
      </c>
      <c r="O30" s="452">
        <v>89.155000000000001</v>
      </c>
      <c r="P30" s="452">
        <v>75.427000000000007</v>
      </c>
      <c r="Q30" s="452">
        <v>75.427000000000007</v>
      </c>
      <c r="R30" s="452">
        <v>87.721999999999994</v>
      </c>
      <c r="S30" s="452">
        <v>75.426000000000002</v>
      </c>
      <c r="T30" s="452">
        <v>75.426000000000002</v>
      </c>
      <c r="U30" s="448"/>
    </row>
    <row r="31" spans="1:21">
      <c r="A31" s="439" t="s">
        <v>16</v>
      </c>
      <c r="B31" s="429"/>
      <c r="C31" s="429" t="s">
        <v>915</v>
      </c>
      <c r="D31" s="429"/>
      <c r="E31" s="429"/>
      <c r="F31" s="429"/>
      <c r="G31" s="429"/>
      <c r="H31" s="429"/>
      <c r="I31" s="429"/>
      <c r="J31" s="429"/>
      <c r="K31" s="429"/>
      <c r="L31" s="442" t="s">
        <v>791</v>
      </c>
      <c r="M31" s="453" t="s">
        <v>259</v>
      </c>
      <c r="N31" s="451" t="s">
        <v>253</v>
      </c>
      <c r="O31" s="449">
        <v>89.155000000000001</v>
      </c>
      <c r="P31" s="449">
        <v>75.427000000000007</v>
      </c>
      <c r="Q31" s="449">
        <v>75.427000000000007</v>
      </c>
      <c r="R31" s="449">
        <v>87.721999999999994</v>
      </c>
      <c r="S31" s="449">
        <v>75.426000000000002</v>
      </c>
      <c r="T31" s="449">
        <v>75.426000000000002</v>
      </c>
      <c r="U31" s="448"/>
    </row>
    <row r="32" spans="1:21">
      <c r="A32" s="439" t="s">
        <v>16</v>
      </c>
      <c r="B32" s="429"/>
      <c r="C32" s="429" t="s">
        <v>892</v>
      </c>
      <c r="D32" s="429"/>
      <c r="E32" s="429"/>
      <c r="F32" s="429"/>
      <c r="G32" s="429"/>
      <c r="H32" s="429"/>
      <c r="I32" s="429"/>
      <c r="J32" s="429"/>
      <c r="K32" s="429"/>
      <c r="L32" s="442" t="s">
        <v>792</v>
      </c>
      <c r="M32" s="453" t="s">
        <v>260</v>
      </c>
      <c r="N32" s="451" t="s">
        <v>253</v>
      </c>
      <c r="O32" s="449"/>
      <c r="P32" s="449"/>
      <c r="Q32" s="449"/>
      <c r="R32" s="449"/>
      <c r="S32" s="449"/>
      <c r="T32" s="449"/>
      <c r="U32" s="448"/>
    </row>
    <row r="33" spans="1:21">
      <c r="A33" s="439" t="s">
        <v>16</v>
      </c>
      <c r="B33" s="429"/>
      <c r="C33" s="429" t="s">
        <v>916</v>
      </c>
      <c r="D33" s="429"/>
      <c r="E33" s="429"/>
      <c r="F33" s="429"/>
      <c r="G33" s="429"/>
      <c r="H33" s="429"/>
      <c r="I33" s="429"/>
      <c r="J33" s="429"/>
      <c r="K33" s="429"/>
      <c r="L33" s="442" t="s">
        <v>793</v>
      </c>
      <c r="M33" s="457" t="s">
        <v>603</v>
      </c>
      <c r="N33" s="451" t="s">
        <v>253</v>
      </c>
      <c r="O33" s="449"/>
      <c r="P33" s="449"/>
      <c r="Q33" s="449"/>
      <c r="R33" s="449"/>
      <c r="S33" s="449"/>
      <c r="T33" s="449"/>
      <c r="U33" s="448"/>
    </row>
    <row r="34" spans="1:21">
      <c r="A34" s="429"/>
      <c r="B34" s="429"/>
      <c r="C34" s="429"/>
      <c r="D34" s="429"/>
      <c r="E34" s="429"/>
      <c r="F34" s="429"/>
      <c r="G34" s="315" t="b">
        <v>1</v>
      </c>
      <c r="H34" s="429"/>
      <c r="I34" s="429"/>
      <c r="J34" s="429"/>
      <c r="K34" s="429"/>
      <c r="L34" s="429"/>
      <c r="M34" s="458"/>
      <c r="N34" s="458"/>
      <c r="O34" s="458"/>
      <c r="P34" s="458"/>
      <c r="Q34" s="458"/>
      <c r="R34" s="458"/>
      <c r="S34" s="458"/>
      <c r="T34" s="458"/>
      <c r="U34" s="458"/>
    </row>
    <row r="35" spans="1:21" s="69" customFormat="1" hidden="1">
      <c r="A35" s="315"/>
      <c r="B35" s="315"/>
      <c r="C35" s="315"/>
      <c r="D35" s="315"/>
      <c r="E35" s="315"/>
      <c r="F35" s="315"/>
      <c r="G35" s="315" t="b">
        <v>0</v>
      </c>
      <c r="H35" s="315"/>
      <c r="I35" s="315"/>
      <c r="J35" s="315"/>
      <c r="K35" s="315"/>
      <c r="L35" s="459" t="s">
        <v>786</v>
      </c>
      <c r="M35" s="460"/>
      <c r="N35" s="460"/>
      <c r="O35" s="460"/>
      <c r="P35" s="460"/>
      <c r="Q35" s="460"/>
      <c r="R35" s="460"/>
      <c r="S35" s="460"/>
      <c r="T35" s="460"/>
      <c r="U35" s="460"/>
    </row>
    <row r="36" spans="1:21" s="70" customFormat="1" hidden="1">
      <c r="A36" s="430"/>
      <c r="B36" s="430"/>
      <c r="C36" s="430"/>
      <c r="D36" s="430"/>
      <c r="E36" s="430"/>
      <c r="F36" s="430"/>
      <c r="G36" s="315" t="b">
        <v>0</v>
      </c>
      <c r="H36" s="430"/>
      <c r="I36" s="430"/>
      <c r="J36" s="430"/>
      <c r="K36" s="430"/>
      <c r="L36" s="625" t="s">
        <v>14</v>
      </c>
      <c r="M36" s="631" t="s">
        <v>119</v>
      </c>
      <c r="N36" s="629" t="s">
        <v>124</v>
      </c>
      <c r="O36" s="435" t="s">
        <v>2423</v>
      </c>
      <c r="P36" s="435" t="s">
        <v>2423</v>
      </c>
      <c r="Q36" s="435" t="s">
        <v>2423</v>
      </c>
      <c r="R36" s="436" t="s">
        <v>2424</v>
      </c>
      <c r="S36" s="437" t="s">
        <v>2413</v>
      </c>
      <c r="T36" s="437" t="s">
        <v>2413</v>
      </c>
      <c r="U36" s="630" t="s">
        <v>247</v>
      </c>
    </row>
    <row r="37" spans="1:21" s="70" customFormat="1" ht="45" hidden="1">
      <c r="A37" s="430"/>
      <c r="B37" s="430"/>
      <c r="C37" s="430"/>
      <c r="D37" s="430"/>
      <c r="E37" s="430"/>
      <c r="F37" s="430"/>
      <c r="G37" s="315" t="b">
        <v>0</v>
      </c>
      <c r="H37" s="430"/>
      <c r="I37" s="430"/>
      <c r="J37" s="430"/>
      <c r="K37" s="430"/>
      <c r="L37" s="625"/>
      <c r="M37" s="632"/>
      <c r="N37" s="629"/>
      <c r="O37" s="437" t="s">
        <v>235</v>
      </c>
      <c r="P37" s="437" t="s">
        <v>248</v>
      </c>
      <c r="Q37" s="437" t="s">
        <v>246</v>
      </c>
      <c r="R37" s="437" t="s">
        <v>235</v>
      </c>
      <c r="S37" s="438" t="s">
        <v>236</v>
      </c>
      <c r="T37" s="438" t="s">
        <v>235</v>
      </c>
      <c r="U37" s="630"/>
    </row>
    <row r="38" spans="1:21" hidden="1">
      <c r="A38" s="429"/>
      <c r="B38" s="429"/>
      <c r="C38" s="429"/>
      <c r="D38" s="429"/>
      <c r="E38" s="429"/>
      <c r="F38" s="429"/>
      <c r="G38" s="315" t="b">
        <v>0</v>
      </c>
      <c r="H38" s="429"/>
      <c r="I38" s="429"/>
      <c r="J38" s="429"/>
      <c r="K38" s="429"/>
      <c r="L38" s="429"/>
      <c r="M38" s="430"/>
      <c r="N38" s="430"/>
      <c r="O38" s="429"/>
      <c r="P38" s="429"/>
      <c r="Q38" s="429"/>
      <c r="R38" s="429"/>
      <c r="S38" s="429"/>
      <c r="T38" s="429"/>
      <c r="U38" s="430"/>
    </row>
    <row r="39" spans="1:21">
      <c r="A39" s="429"/>
      <c r="B39" s="429"/>
      <c r="C39" s="429"/>
      <c r="D39" s="429"/>
      <c r="E39" s="429"/>
      <c r="F39" s="429"/>
      <c r="G39" s="315"/>
      <c r="H39" s="429"/>
      <c r="I39" s="429"/>
      <c r="J39" s="429"/>
      <c r="K39" s="429"/>
      <c r="L39" s="626" t="s">
        <v>831</v>
      </c>
      <c r="M39" s="626"/>
      <c r="N39" s="626"/>
      <c r="O39" s="626"/>
      <c r="P39" s="626"/>
      <c r="Q39" s="626"/>
      <c r="R39" s="626"/>
      <c r="S39" s="626"/>
      <c r="T39" s="626"/>
      <c r="U39" s="626"/>
    </row>
    <row r="40" spans="1:21" ht="36" customHeight="1">
      <c r="A40" s="429"/>
      <c r="B40" s="429"/>
      <c r="C40" s="429"/>
      <c r="D40" s="429"/>
      <c r="E40" s="429"/>
      <c r="F40" s="429"/>
      <c r="G40" s="315"/>
      <c r="H40" s="429"/>
      <c r="I40" s="429"/>
      <c r="J40" s="429"/>
      <c r="K40" s="356"/>
      <c r="L40" s="627" t="s">
        <v>2404</v>
      </c>
      <c r="M40" s="627"/>
      <c r="N40" s="627"/>
      <c r="O40" s="627"/>
      <c r="P40" s="627"/>
      <c r="Q40" s="627"/>
      <c r="R40" s="627"/>
      <c r="S40" s="627"/>
      <c r="T40" s="627"/>
      <c r="U40" s="627"/>
    </row>
  </sheetData>
  <sheetProtection formatColumns="0" formatRows="0" autoFilter="0"/>
  <mergeCells count="10">
    <mergeCell ref="L15:L16"/>
    <mergeCell ref="L36:L37"/>
    <mergeCell ref="L39:U39"/>
    <mergeCell ref="L40:U40"/>
    <mergeCell ref="M15:M16"/>
    <mergeCell ref="N15:N16"/>
    <mergeCell ref="U15:U16"/>
    <mergeCell ref="U36:U37"/>
    <mergeCell ref="M36:M37"/>
    <mergeCell ref="N36:N37"/>
  </mergeCells>
  <phoneticPr fontId="12" type="noConversion"/>
  <dataValidations count="1">
    <dataValidation type="decimal" allowBlank="1" showErrorMessage="1" errorTitle="Ошибка" error="Допускается ввод только неотрицательных чисел!" sqref="O31:T33 O28:T29 O19:T20 O22:T25">
      <formula1>0</formula1>
      <formula2>9.99999999999999E+23</formula2>
    </dataValidation>
  </dataValidations>
  <printOptions horizontalCentered="1"/>
  <pageMargins left="0.35433070866141736" right="0.35433070866141736" top="0.39370078740157483" bottom="0.47222222222222221" header="7.874015748031496E-2" footer="7.874015748031496E-2"/>
  <pageSetup paperSize="9" firstPageNumber="8" fitToWidth="0" fitToHeight="0" orientation="landscape" r:id="rId1"/>
  <headerFooter>
    <oddFooter>&amp;C&amp;A
&amp;P из &amp;N</oddFooter>
    <firstFooter>&amp;C&amp;P</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4">
    <tabColor rgb="FF002060"/>
    <outlinePr summaryBelow="0" summaryRight="0"/>
    <pageSetUpPr fitToPage="1"/>
  </sheetPr>
  <dimension ref="A1:Z53"/>
  <sheetViews>
    <sheetView showGridLines="0" view="pageBreakPreview" topLeftCell="A11" zoomScale="60" zoomScaleNormal="90" workbookViewId="0">
      <pane xSplit="19" ySplit="7" topLeftCell="Y18" activePane="bottomRight" state="frozen"/>
      <selection activeCell="K11" sqref="K11"/>
      <selection pane="topRight" activeCell="T11" sqref="T11"/>
      <selection pane="bottomLeft" activeCell="K18" sqref="K18"/>
      <selection pane="bottomRight" activeCell="Y20" sqref="Y20"/>
    </sheetView>
  </sheetViews>
  <sheetFormatPr defaultColWidth="8.7109375" defaultRowHeight="11.25"/>
  <cols>
    <col min="1" max="10" width="2.7109375" style="71" hidden="1" customWidth="1"/>
    <col min="11" max="11" width="3.7109375" style="71" hidden="1" customWidth="1"/>
    <col min="12" max="12" width="4.7109375" style="71" customWidth="1"/>
    <col min="13" max="13" width="19.5703125" style="71" customWidth="1"/>
    <col min="14" max="14" width="14.28515625" style="72" customWidth="1"/>
    <col min="15" max="15" width="13.7109375" style="72" customWidth="1"/>
    <col min="16" max="16" width="8" style="72" customWidth="1"/>
    <col min="17" max="19" width="18.5703125" style="72" customWidth="1"/>
    <col min="20" max="20" width="8.140625" style="72" customWidth="1"/>
    <col min="21" max="24" width="13.28515625" style="72" customWidth="1"/>
    <col min="25" max="26" width="20.7109375" style="71" customWidth="1"/>
    <col min="27" max="16384" width="8.7109375" style="71"/>
  </cols>
  <sheetData>
    <row r="1" spans="1:26" hidden="1">
      <c r="A1" s="461"/>
      <c r="B1" s="461"/>
      <c r="C1" s="461"/>
      <c r="D1" s="461"/>
      <c r="E1" s="461"/>
      <c r="F1" s="461"/>
      <c r="G1" s="461"/>
      <c r="H1" s="461"/>
      <c r="I1" s="461"/>
      <c r="J1" s="461"/>
      <c r="K1" s="461"/>
      <c r="L1" s="461"/>
      <c r="M1" s="461"/>
      <c r="N1" s="462"/>
      <c r="O1" s="462"/>
      <c r="P1" s="462"/>
      <c r="Q1" s="462"/>
      <c r="R1" s="462"/>
      <c r="S1" s="462"/>
      <c r="T1" s="462"/>
      <c r="U1" s="429">
        <v>2025</v>
      </c>
      <c r="V1" s="429"/>
      <c r="W1" s="429">
        <v>2025</v>
      </c>
      <c r="X1" s="429"/>
      <c r="Y1" s="461"/>
      <c r="Z1" s="461"/>
    </row>
    <row r="2" spans="1:26" hidden="1">
      <c r="A2" s="461"/>
      <c r="B2" s="461"/>
      <c r="C2" s="461"/>
      <c r="D2" s="461"/>
      <c r="E2" s="461"/>
      <c r="F2" s="461"/>
      <c r="G2" s="461"/>
      <c r="H2" s="461"/>
      <c r="I2" s="461"/>
      <c r="J2" s="461"/>
      <c r="K2" s="461"/>
      <c r="L2" s="461"/>
      <c r="M2" s="461"/>
      <c r="N2" s="462"/>
      <c r="O2" s="462"/>
      <c r="P2" s="462"/>
      <c r="Q2" s="462"/>
      <c r="R2" s="462"/>
      <c r="S2" s="462"/>
      <c r="T2" s="462"/>
      <c r="U2" s="429"/>
      <c r="V2" s="429"/>
      <c r="W2" s="429"/>
      <c r="X2" s="429"/>
      <c r="Y2" s="461"/>
      <c r="Z2" s="461"/>
    </row>
    <row r="3" spans="1:26" hidden="1">
      <c r="A3" s="461"/>
      <c r="B3" s="461"/>
      <c r="C3" s="461"/>
      <c r="D3" s="461"/>
      <c r="E3" s="461"/>
      <c r="F3" s="461"/>
      <c r="G3" s="461"/>
      <c r="H3" s="461"/>
      <c r="I3" s="461"/>
      <c r="J3" s="461"/>
      <c r="K3" s="461"/>
      <c r="L3" s="461"/>
      <c r="M3" s="461"/>
      <c r="N3" s="462"/>
      <c r="O3" s="462"/>
      <c r="P3" s="462"/>
      <c r="Q3" s="462"/>
      <c r="R3" s="462"/>
      <c r="S3" s="462"/>
      <c r="T3" s="462"/>
      <c r="U3" s="429"/>
      <c r="V3" s="429"/>
      <c r="W3" s="429"/>
      <c r="X3" s="429"/>
      <c r="Y3" s="461"/>
      <c r="Z3" s="461"/>
    </row>
    <row r="4" spans="1:26" hidden="1">
      <c r="A4" s="461"/>
      <c r="B4" s="461"/>
      <c r="C4" s="461"/>
      <c r="D4" s="461"/>
      <c r="E4" s="461"/>
      <c r="F4" s="461"/>
      <c r="G4" s="461"/>
      <c r="H4" s="461"/>
      <c r="I4" s="461"/>
      <c r="J4" s="461"/>
      <c r="K4" s="461"/>
      <c r="L4" s="461"/>
      <c r="M4" s="461" t="s">
        <v>906</v>
      </c>
      <c r="N4" s="462" t="s">
        <v>907</v>
      </c>
      <c r="O4" s="462" t="s">
        <v>908</v>
      </c>
      <c r="P4" s="462" t="s">
        <v>911</v>
      </c>
      <c r="Q4" s="462" t="s">
        <v>909</v>
      </c>
      <c r="R4" s="462" t="s">
        <v>913</v>
      </c>
      <c r="S4" s="462" t="s">
        <v>914</v>
      </c>
      <c r="T4" s="462" t="s">
        <v>916</v>
      </c>
      <c r="U4" s="429" t="s">
        <v>897</v>
      </c>
      <c r="V4" s="429" t="s">
        <v>898</v>
      </c>
      <c r="W4" s="429" t="s">
        <v>899</v>
      </c>
      <c r="X4" s="429" t="s">
        <v>900</v>
      </c>
      <c r="Y4" s="461" t="s">
        <v>921</v>
      </c>
      <c r="Z4" s="461" t="s">
        <v>922</v>
      </c>
    </row>
    <row r="5" spans="1:26" hidden="1">
      <c r="A5" s="461"/>
      <c r="B5" s="461"/>
      <c r="C5" s="461"/>
      <c r="D5" s="461"/>
      <c r="E5" s="461"/>
      <c r="F5" s="461"/>
      <c r="G5" s="461"/>
      <c r="H5" s="461"/>
      <c r="I5" s="461"/>
      <c r="J5" s="461"/>
      <c r="K5" s="461"/>
      <c r="L5" s="461"/>
      <c r="M5" s="461"/>
      <c r="N5" s="462"/>
      <c r="O5" s="462"/>
      <c r="P5" s="462"/>
      <c r="Q5" s="462"/>
      <c r="R5" s="462"/>
      <c r="S5" s="462"/>
      <c r="T5" s="462"/>
      <c r="U5" s="429"/>
      <c r="V5" s="429"/>
      <c r="W5" s="429"/>
      <c r="X5" s="429"/>
      <c r="Y5" s="461"/>
      <c r="Z5" s="461"/>
    </row>
    <row r="6" spans="1:26" hidden="1">
      <c r="A6" s="461"/>
      <c r="B6" s="461"/>
      <c r="C6" s="461"/>
      <c r="D6" s="461"/>
      <c r="E6" s="461"/>
      <c r="F6" s="461"/>
      <c r="G6" s="461"/>
      <c r="H6" s="461"/>
      <c r="I6" s="461"/>
      <c r="J6" s="461"/>
      <c r="K6" s="461"/>
      <c r="L6" s="461"/>
      <c r="M6" s="461"/>
      <c r="N6" s="462"/>
      <c r="O6" s="462"/>
      <c r="P6" s="462"/>
      <c r="Q6" s="462"/>
      <c r="R6" s="462"/>
      <c r="S6" s="462"/>
      <c r="T6" s="462"/>
      <c r="U6" s="429"/>
      <c r="V6" s="429"/>
      <c r="W6" s="429"/>
      <c r="X6" s="429"/>
      <c r="Y6" s="461"/>
      <c r="Z6" s="461"/>
    </row>
    <row r="7" spans="1:26" hidden="1">
      <c r="A7" s="461"/>
      <c r="B7" s="461"/>
      <c r="C7" s="461"/>
      <c r="D7" s="461"/>
      <c r="E7" s="461"/>
      <c r="F7" s="461"/>
      <c r="G7" s="461"/>
      <c r="H7" s="461"/>
      <c r="I7" s="461"/>
      <c r="J7" s="461"/>
      <c r="K7" s="461"/>
      <c r="L7" s="461"/>
      <c r="M7" s="461"/>
      <c r="N7" s="462"/>
      <c r="O7" s="462"/>
      <c r="P7" s="462"/>
      <c r="Q7" s="462"/>
      <c r="R7" s="462"/>
      <c r="S7" s="462"/>
      <c r="T7" s="462"/>
      <c r="U7" s="431"/>
      <c r="V7" s="431"/>
      <c r="W7" s="431"/>
      <c r="X7" s="431"/>
      <c r="Y7" s="461"/>
      <c r="Z7" s="461"/>
    </row>
    <row r="8" spans="1:26" hidden="1">
      <c r="A8" s="461"/>
      <c r="B8" s="461"/>
      <c r="C8" s="461"/>
      <c r="D8" s="461"/>
      <c r="E8" s="461"/>
      <c r="F8" s="461"/>
      <c r="G8" s="461"/>
      <c r="H8" s="461"/>
      <c r="I8" s="461"/>
      <c r="J8" s="461"/>
      <c r="K8" s="461"/>
      <c r="L8" s="461"/>
      <c r="M8" s="461"/>
      <c r="N8" s="462"/>
      <c r="O8" s="462"/>
      <c r="P8" s="462"/>
      <c r="Q8" s="462"/>
      <c r="R8" s="462"/>
      <c r="S8" s="462"/>
      <c r="T8" s="462"/>
      <c r="U8" s="462"/>
      <c r="V8" s="462"/>
      <c r="W8" s="462"/>
      <c r="X8" s="462"/>
      <c r="Y8" s="461"/>
      <c r="Z8" s="461"/>
    </row>
    <row r="9" spans="1:26" hidden="1">
      <c r="A9" s="461"/>
      <c r="B9" s="461"/>
      <c r="C9" s="461"/>
      <c r="D9" s="461"/>
      <c r="E9" s="461"/>
      <c r="F9" s="461"/>
      <c r="G9" s="461"/>
      <c r="H9" s="461"/>
      <c r="I9" s="461"/>
      <c r="J9" s="461"/>
      <c r="K9" s="461"/>
      <c r="L9" s="461"/>
      <c r="M9" s="461"/>
      <c r="N9" s="462"/>
      <c r="O9" s="462"/>
      <c r="P9" s="462"/>
      <c r="Q9" s="462"/>
      <c r="R9" s="462"/>
      <c r="S9" s="462"/>
      <c r="T9" s="462"/>
      <c r="U9" s="462"/>
      <c r="V9" s="462"/>
      <c r="W9" s="462"/>
      <c r="X9" s="462"/>
      <c r="Y9" s="461"/>
      <c r="Z9" s="461"/>
    </row>
    <row r="10" spans="1:26" hidden="1">
      <c r="A10" s="461"/>
      <c r="B10" s="461"/>
      <c r="C10" s="461"/>
      <c r="D10" s="461"/>
      <c r="E10" s="461"/>
      <c r="F10" s="461"/>
      <c r="G10" s="461"/>
      <c r="H10" s="461"/>
      <c r="I10" s="461"/>
      <c r="J10" s="461"/>
      <c r="K10" s="461"/>
      <c r="L10" s="461"/>
      <c r="M10" s="461"/>
      <c r="N10" s="462"/>
      <c r="O10" s="462"/>
      <c r="P10" s="462"/>
      <c r="Q10" s="462"/>
      <c r="R10" s="462"/>
      <c r="S10" s="462"/>
      <c r="T10" s="462"/>
      <c r="U10" s="462"/>
      <c r="V10" s="462"/>
      <c r="W10" s="462"/>
      <c r="X10" s="462"/>
      <c r="Y10" s="461"/>
      <c r="Z10" s="461"/>
    </row>
    <row r="11" spans="1:26" ht="15" hidden="1" customHeight="1">
      <c r="A11" s="461"/>
      <c r="B11" s="461"/>
      <c r="C11" s="461"/>
      <c r="D11" s="461"/>
      <c r="E11" s="461"/>
      <c r="F11" s="461"/>
      <c r="G11" s="461"/>
      <c r="H11" s="461"/>
      <c r="I11" s="461"/>
      <c r="J11" s="461"/>
      <c r="K11" s="461"/>
      <c r="L11" s="461"/>
      <c r="M11" s="463"/>
      <c r="N11" s="462"/>
      <c r="O11" s="462"/>
      <c r="P11" s="462"/>
      <c r="Q11" s="462"/>
      <c r="R11" s="462"/>
      <c r="S11" s="462"/>
      <c r="T11" s="462"/>
      <c r="U11" s="462"/>
      <c r="V11" s="462"/>
      <c r="W11" s="462"/>
      <c r="X11" s="462"/>
      <c r="Y11" s="461"/>
      <c r="Z11" s="461"/>
    </row>
    <row r="12" spans="1:26" s="127" customFormat="1" ht="20.100000000000001" customHeight="1">
      <c r="A12" s="464"/>
      <c r="B12" s="464"/>
      <c r="C12" s="464"/>
      <c r="D12" s="464"/>
      <c r="E12" s="464"/>
      <c r="F12" s="464"/>
      <c r="G12" s="464"/>
      <c r="H12" s="464"/>
      <c r="I12" s="464"/>
      <c r="J12" s="464"/>
      <c r="K12" s="464"/>
      <c r="L12" s="219" t="s">
        <v>782</v>
      </c>
      <c r="M12" s="128"/>
      <c r="N12" s="130"/>
      <c r="O12" s="130"/>
      <c r="P12" s="130"/>
      <c r="Q12" s="130"/>
      <c r="R12" s="130"/>
      <c r="S12" s="130"/>
      <c r="T12" s="130"/>
      <c r="U12" s="128"/>
      <c r="V12" s="128"/>
      <c r="W12" s="128"/>
      <c r="X12" s="128"/>
      <c r="Y12" s="129"/>
      <c r="Z12" s="129"/>
    </row>
    <row r="13" spans="1:26" s="127" customFormat="1">
      <c r="A13" s="464"/>
      <c r="B13" s="464"/>
      <c r="C13" s="464"/>
      <c r="D13" s="464"/>
      <c r="E13" s="464"/>
      <c r="F13" s="464"/>
      <c r="G13" s="464"/>
      <c r="H13" s="464"/>
      <c r="I13" s="464"/>
      <c r="J13" s="464"/>
      <c r="K13" s="464"/>
      <c r="L13" s="639"/>
      <c r="M13" s="639"/>
      <c r="N13" s="639"/>
      <c r="O13" s="639"/>
      <c r="P13" s="639"/>
      <c r="Q13" s="639"/>
      <c r="R13" s="639"/>
      <c r="S13" s="639"/>
      <c r="T13" s="639"/>
      <c r="U13" s="639"/>
      <c r="V13" s="639"/>
      <c r="W13" s="639"/>
      <c r="X13" s="465"/>
      <c r="Y13" s="464"/>
      <c r="Z13" s="464"/>
    </row>
    <row r="14" spans="1:26" s="127" customFormat="1" ht="11.25" customHeight="1">
      <c r="A14" s="464"/>
      <c r="B14" s="464"/>
      <c r="C14" s="464"/>
      <c r="D14" s="464"/>
      <c r="E14" s="464"/>
      <c r="F14" s="464"/>
      <c r="G14" s="464"/>
      <c r="H14" s="464"/>
      <c r="I14" s="464"/>
      <c r="J14" s="464"/>
      <c r="K14" s="464"/>
      <c r="L14" s="637" t="s">
        <v>271</v>
      </c>
      <c r="M14" s="638" t="s">
        <v>628</v>
      </c>
      <c r="N14" s="638" t="s">
        <v>629</v>
      </c>
      <c r="O14" s="638" t="s">
        <v>630</v>
      </c>
      <c r="P14" s="638" t="s">
        <v>631</v>
      </c>
      <c r="Q14" s="638" t="s">
        <v>632</v>
      </c>
      <c r="R14" s="638" t="s">
        <v>633</v>
      </c>
      <c r="S14" s="640" t="s">
        <v>730</v>
      </c>
      <c r="T14" s="636" t="s">
        <v>634</v>
      </c>
      <c r="U14" s="643" t="s">
        <v>626</v>
      </c>
      <c r="V14" s="644"/>
      <c r="W14" s="644"/>
      <c r="X14" s="645"/>
      <c r="Y14" s="625" t="s">
        <v>247</v>
      </c>
      <c r="Z14" s="625" t="s">
        <v>107</v>
      </c>
    </row>
    <row r="15" spans="1:26" ht="15" customHeight="1">
      <c r="A15" s="461"/>
      <c r="B15" s="461"/>
      <c r="C15" s="461"/>
      <c r="D15" s="461"/>
      <c r="E15" s="461"/>
      <c r="F15" s="461"/>
      <c r="G15" s="461"/>
      <c r="H15" s="461"/>
      <c r="I15" s="461"/>
      <c r="J15" s="461"/>
      <c r="K15" s="461"/>
      <c r="L15" s="637"/>
      <c r="M15" s="638"/>
      <c r="N15" s="638"/>
      <c r="O15" s="638"/>
      <c r="P15" s="638"/>
      <c r="Q15" s="638"/>
      <c r="R15" s="638"/>
      <c r="S15" s="641"/>
      <c r="T15" s="636"/>
      <c r="U15" s="646" t="s">
        <v>2413</v>
      </c>
      <c r="V15" s="647"/>
      <c r="W15" s="647"/>
      <c r="X15" s="648"/>
      <c r="Y15" s="625"/>
      <c r="Z15" s="625"/>
    </row>
    <row r="16" spans="1:26" ht="50.1" customHeight="1">
      <c r="A16" s="461"/>
      <c r="B16" s="461"/>
      <c r="C16" s="461"/>
      <c r="D16" s="461"/>
      <c r="E16" s="461"/>
      <c r="F16" s="461"/>
      <c r="G16" s="461"/>
      <c r="H16" s="461"/>
      <c r="I16" s="461"/>
      <c r="J16" s="461"/>
      <c r="K16" s="461"/>
      <c r="L16" s="637"/>
      <c r="M16" s="638"/>
      <c r="N16" s="638"/>
      <c r="O16" s="638"/>
      <c r="P16" s="638"/>
      <c r="Q16" s="638"/>
      <c r="R16" s="638"/>
      <c r="S16" s="641"/>
      <c r="T16" s="636"/>
      <c r="U16" s="625" t="s">
        <v>236</v>
      </c>
      <c r="V16" s="625"/>
      <c r="W16" s="625" t="s">
        <v>235</v>
      </c>
      <c r="X16" s="625"/>
      <c r="Y16" s="625"/>
      <c r="Z16" s="625"/>
    </row>
    <row r="17" spans="1:26" ht="14.25" customHeight="1">
      <c r="A17" s="461"/>
      <c r="B17" s="461"/>
      <c r="C17" s="461"/>
      <c r="D17" s="461"/>
      <c r="E17" s="461"/>
      <c r="F17" s="461"/>
      <c r="G17" s="461"/>
      <c r="H17" s="461"/>
      <c r="I17" s="461"/>
      <c r="J17" s="461"/>
      <c r="K17" s="461"/>
      <c r="L17" s="637"/>
      <c r="M17" s="638"/>
      <c r="N17" s="638"/>
      <c r="O17" s="638"/>
      <c r="P17" s="638"/>
      <c r="Q17" s="638"/>
      <c r="R17" s="638"/>
      <c r="S17" s="642"/>
      <c r="T17" s="636"/>
      <c r="U17" s="466" t="s">
        <v>240</v>
      </c>
      <c r="V17" s="466" t="s">
        <v>627</v>
      </c>
      <c r="W17" s="466" t="s">
        <v>240</v>
      </c>
      <c r="X17" s="466" t="s">
        <v>627</v>
      </c>
      <c r="Y17" s="625"/>
      <c r="Z17" s="625"/>
    </row>
    <row r="18" spans="1:26">
      <c r="A18" s="439" t="s">
        <v>16</v>
      </c>
      <c r="B18" s="461" t="s">
        <v>725</v>
      </c>
      <c r="C18" s="461"/>
      <c r="D18" s="461"/>
      <c r="E18" s="461"/>
      <c r="F18" s="461"/>
      <c r="G18" s="461"/>
      <c r="H18" s="461"/>
      <c r="I18" s="461"/>
      <c r="J18" s="461"/>
      <c r="K18" s="461"/>
      <c r="L18" s="385" t="s">
        <v>2412</v>
      </c>
      <c r="M18" s="408"/>
      <c r="N18" s="408"/>
      <c r="O18" s="408"/>
      <c r="P18" s="408"/>
      <c r="Q18" s="408"/>
      <c r="R18" s="408"/>
      <c r="S18" s="408"/>
      <c r="T18" s="408"/>
      <c r="U18" s="467">
        <v>4.8699999999999992</v>
      </c>
      <c r="V18" s="467">
        <v>2.6981797331782604</v>
      </c>
      <c r="W18" s="467">
        <v>4.8700999999999999</v>
      </c>
      <c r="X18" s="467">
        <v>2.8051289007184947</v>
      </c>
      <c r="Y18" s="408"/>
      <c r="Z18" s="408"/>
    </row>
    <row r="19" spans="1:26" ht="0.2" customHeight="1">
      <c r="A19" s="468">
        <v>1</v>
      </c>
      <c r="B19" s="461"/>
      <c r="C19" s="461"/>
      <c r="D19" s="461"/>
      <c r="E19" s="461"/>
      <c r="F19" s="461"/>
      <c r="G19" s="461"/>
      <c r="H19" s="461"/>
      <c r="I19" s="461"/>
      <c r="J19" s="461"/>
      <c r="K19" s="461"/>
      <c r="L19" s="469">
        <v>0</v>
      </c>
      <c r="M19" s="470"/>
      <c r="N19" s="470"/>
      <c r="O19" s="470"/>
      <c r="P19" s="470"/>
      <c r="Q19" s="470"/>
      <c r="R19" s="470">
        <v>0</v>
      </c>
      <c r="S19" s="470"/>
      <c r="T19" s="471"/>
      <c r="U19" s="472"/>
      <c r="V19" s="472"/>
      <c r="W19" s="472"/>
      <c r="X19" s="472"/>
      <c r="Y19" s="472"/>
      <c r="Z19" s="472"/>
    </row>
    <row r="20" spans="1:26" ht="22.5">
      <c r="A20" s="473">
        <v>1</v>
      </c>
      <c r="B20" s="461"/>
      <c r="C20" s="461"/>
      <c r="D20" s="461"/>
      <c r="E20" s="461"/>
      <c r="F20" s="461"/>
      <c r="G20" s="461"/>
      <c r="H20" s="461"/>
      <c r="I20" s="461"/>
      <c r="J20" s="461"/>
      <c r="K20" s="356"/>
      <c r="L20" s="157" t="s">
        <v>16</v>
      </c>
      <c r="M20" s="474" t="s">
        <v>2363</v>
      </c>
      <c r="N20" s="474" t="s">
        <v>736</v>
      </c>
      <c r="O20" s="474"/>
      <c r="P20" s="474"/>
      <c r="Q20" s="475">
        <v>22461.99</v>
      </c>
      <c r="R20" s="475">
        <v>48667.15</v>
      </c>
      <c r="S20" s="476" t="s">
        <v>732</v>
      </c>
      <c r="T20" s="477">
        <v>0.46154315590701328</v>
      </c>
      <c r="U20" s="478">
        <v>0.14799999999999999</v>
      </c>
      <c r="V20" s="479">
        <v>5.7731986176695602E-2</v>
      </c>
      <c r="W20" s="478">
        <v>0.14799999999999999</v>
      </c>
      <c r="X20" s="477">
        <v>6.8308387074237961E-2</v>
      </c>
      <c r="Y20" s="480" t="s">
        <v>2402</v>
      </c>
      <c r="Z20" s="480"/>
    </row>
    <row r="21" spans="1:26" ht="22.5">
      <c r="A21" s="473">
        <v>1</v>
      </c>
      <c r="B21" s="461"/>
      <c r="C21" s="461"/>
      <c r="D21" s="461"/>
      <c r="E21" s="461"/>
      <c r="F21" s="461"/>
      <c r="G21" s="461"/>
      <c r="H21" s="461"/>
      <c r="I21" s="461"/>
      <c r="J21" s="461"/>
      <c r="K21" s="356"/>
      <c r="L21" s="157" t="s">
        <v>100</v>
      </c>
      <c r="M21" s="474" t="s">
        <v>2364</v>
      </c>
      <c r="N21" s="474" t="s">
        <v>736</v>
      </c>
      <c r="O21" s="474"/>
      <c r="P21" s="474"/>
      <c r="Q21" s="475">
        <v>26069.27</v>
      </c>
      <c r="R21" s="475">
        <v>48667.15</v>
      </c>
      <c r="S21" s="476" t="s">
        <v>732</v>
      </c>
      <c r="T21" s="477">
        <v>0.53566461155009071</v>
      </c>
      <c r="U21" s="478">
        <v>0.61199999999999999</v>
      </c>
      <c r="V21" s="479">
        <v>0.28490670420670683</v>
      </c>
      <c r="W21" s="478">
        <v>0.61160000000000003</v>
      </c>
      <c r="X21" s="477">
        <v>0.32761247642403551</v>
      </c>
      <c r="Y21" s="480" t="s">
        <v>2402</v>
      </c>
      <c r="Z21" s="480"/>
    </row>
    <row r="22" spans="1:26" ht="22.5">
      <c r="A22" s="473">
        <v>1</v>
      </c>
      <c r="B22" s="461"/>
      <c r="C22" s="461"/>
      <c r="D22" s="461"/>
      <c r="E22" s="461"/>
      <c r="F22" s="461"/>
      <c r="G22" s="461"/>
      <c r="H22" s="461"/>
      <c r="I22" s="461"/>
      <c r="J22" s="461"/>
      <c r="K22" s="356"/>
      <c r="L22" s="157" t="s">
        <v>101</v>
      </c>
      <c r="M22" s="474" t="s">
        <v>2365</v>
      </c>
      <c r="N22" s="474" t="s">
        <v>739</v>
      </c>
      <c r="O22" s="474"/>
      <c r="P22" s="474"/>
      <c r="Q22" s="475">
        <v>14232.489999999994</v>
      </c>
      <c r="R22" s="475">
        <v>29046.2</v>
      </c>
      <c r="S22" s="476" t="s">
        <v>732</v>
      </c>
      <c r="T22" s="477">
        <v>0.48999490466911316</v>
      </c>
      <c r="U22" s="478">
        <v>0.124</v>
      </c>
      <c r="V22" s="479">
        <v>5.7666418481767852E-2</v>
      </c>
      <c r="W22" s="478">
        <v>0.124</v>
      </c>
      <c r="X22" s="477">
        <v>6.0759368178970034E-2</v>
      </c>
      <c r="Y22" s="480" t="s">
        <v>2402</v>
      </c>
      <c r="Z22" s="480"/>
    </row>
    <row r="23" spans="1:26" ht="22.5">
      <c r="A23" s="473">
        <v>1</v>
      </c>
      <c r="B23" s="461"/>
      <c r="C23" s="461"/>
      <c r="D23" s="461"/>
      <c r="E23" s="461"/>
      <c r="F23" s="461"/>
      <c r="G23" s="461"/>
      <c r="H23" s="461"/>
      <c r="I23" s="461"/>
      <c r="J23" s="461"/>
      <c r="K23" s="356"/>
      <c r="L23" s="157" t="s">
        <v>102</v>
      </c>
      <c r="M23" s="474" t="s">
        <v>2363</v>
      </c>
      <c r="N23" s="474" t="s">
        <v>739</v>
      </c>
      <c r="O23" s="474"/>
      <c r="P23" s="474"/>
      <c r="Q23" s="475">
        <v>15602.89</v>
      </c>
      <c r="R23" s="475">
        <v>29046.2</v>
      </c>
      <c r="S23" s="476" t="s">
        <v>732</v>
      </c>
      <c r="T23" s="477">
        <v>0.53717491444664012</v>
      </c>
      <c r="U23" s="478">
        <v>1.306</v>
      </c>
      <c r="V23" s="479">
        <v>0.67811814180886587</v>
      </c>
      <c r="W23" s="478">
        <v>1.3059000000000001</v>
      </c>
      <c r="X23" s="477">
        <v>0.70149672077586733</v>
      </c>
      <c r="Y23" s="480" t="s">
        <v>2402</v>
      </c>
      <c r="Z23" s="480"/>
    </row>
    <row r="24" spans="1:26" ht="22.5">
      <c r="A24" s="473">
        <v>1</v>
      </c>
      <c r="B24" s="461"/>
      <c r="C24" s="461"/>
      <c r="D24" s="461"/>
      <c r="E24" s="461"/>
      <c r="F24" s="461"/>
      <c r="G24" s="461"/>
      <c r="H24" s="461"/>
      <c r="I24" s="461"/>
      <c r="J24" s="461"/>
      <c r="K24" s="356"/>
      <c r="L24" s="157" t="s">
        <v>118</v>
      </c>
      <c r="M24" s="474" t="s">
        <v>2366</v>
      </c>
      <c r="N24" s="474" t="s">
        <v>739</v>
      </c>
      <c r="O24" s="474"/>
      <c r="P24" s="474"/>
      <c r="Q24" s="475">
        <v>18535.45</v>
      </c>
      <c r="R24" s="475">
        <v>29046.2</v>
      </c>
      <c r="S24" s="476" t="s">
        <v>732</v>
      </c>
      <c r="T24" s="477">
        <v>0.63813683029105361</v>
      </c>
      <c r="U24" s="478">
        <v>0.45700000000000002</v>
      </c>
      <c r="V24" s="479">
        <v>0.28656094678372301</v>
      </c>
      <c r="W24" s="478">
        <v>0.45700000000000002</v>
      </c>
      <c r="X24" s="477">
        <v>0.29162853144301149</v>
      </c>
      <c r="Y24" s="480" t="s">
        <v>2402</v>
      </c>
      <c r="Z24" s="480"/>
    </row>
    <row r="25" spans="1:26" ht="22.5">
      <c r="A25" s="473">
        <v>1</v>
      </c>
      <c r="B25" s="461"/>
      <c r="C25" s="461"/>
      <c r="D25" s="461"/>
      <c r="E25" s="461"/>
      <c r="F25" s="461"/>
      <c r="G25" s="461"/>
      <c r="H25" s="461"/>
      <c r="I25" s="461"/>
      <c r="J25" s="461"/>
      <c r="K25" s="356"/>
      <c r="L25" s="157" t="s">
        <v>122</v>
      </c>
      <c r="M25" s="474" t="s">
        <v>2367</v>
      </c>
      <c r="N25" s="474" t="s">
        <v>739</v>
      </c>
      <c r="O25" s="474"/>
      <c r="P25" s="474"/>
      <c r="Q25" s="475">
        <v>21374.880000000001</v>
      </c>
      <c r="R25" s="475">
        <v>29046.2</v>
      </c>
      <c r="S25" s="476" t="s">
        <v>732</v>
      </c>
      <c r="T25" s="477">
        <v>0.73589247474712705</v>
      </c>
      <c r="U25" s="478">
        <v>0.315</v>
      </c>
      <c r="V25" s="479">
        <v>0.23421882082101014</v>
      </c>
      <c r="W25" s="478">
        <v>0.315</v>
      </c>
      <c r="X25" s="477">
        <v>0.23180612954534502</v>
      </c>
      <c r="Y25" s="480" t="s">
        <v>2402</v>
      </c>
      <c r="Z25" s="480"/>
    </row>
    <row r="26" spans="1:26" ht="22.5">
      <c r="A26" s="473">
        <v>1</v>
      </c>
      <c r="B26" s="461"/>
      <c r="C26" s="461"/>
      <c r="D26" s="461"/>
      <c r="E26" s="461"/>
      <c r="F26" s="461"/>
      <c r="G26" s="461"/>
      <c r="H26" s="461"/>
      <c r="I26" s="461"/>
      <c r="J26" s="461"/>
      <c r="K26" s="356"/>
      <c r="L26" s="157" t="s">
        <v>790</v>
      </c>
      <c r="M26" s="474" t="s">
        <v>2363</v>
      </c>
      <c r="N26" s="474" t="s">
        <v>744</v>
      </c>
      <c r="O26" s="474"/>
      <c r="P26" s="474"/>
      <c r="Q26" s="475">
        <v>14307.82</v>
      </c>
      <c r="R26" s="475">
        <v>25924.21</v>
      </c>
      <c r="S26" s="476" t="s">
        <v>732</v>
      </c>
      <c r="T26" s="477">
        <v>0.55190958567300608</v>
      </c>
      <c r="U26" s="478">
        <v>0.218</v>
      </c>
      <c r="V26" s="479">
        <v>0.11764449614770642</v>
      </c>
      <c r="W26" s="478">
        <v>0.2185</v>
      </c>
      <c r="X26" s="477">
        <v>0.12059224446955183</v>
      </c>
      <c r="Y26" s="480" t="s">
        <v>2402</v>
      </c>
      <c r="Z26" s="480"/>
    </row>
    <row r="27" spans="1:26" ht="22.5">
      <c r="A27" s="473">
        <v>1</v>
      </c>
      <c r="B27" s="461"/>
      <c r="C27" s="461"/>
      <c r="D27" s="461"/>
      <c r="E27" s="461"/>
      <c r="F27" s="461"/>
      <c r="G27" s="461"/>
      <c r="H27" s="461"/>
      <c r="I27" s="461"/>
      <c r="J27" s="461"/>
      <c r="K27" s="356"/>
      <c r="L27" s="157" t="s">
        <v>793</v>
      </c>
      <c r="M27" s="474" t="s">
        <v>2368</v>
      </c>
      <c r="N27" s="474" t="s">
        <v>744</v>
      </c>
      <c r="O27" s="474"/>
      <c r="P27" s="474"/>
      <c r="Q27" s="475">
        <v>14642.64</v>
      </c>
      <c r="R27" s="475">
        <v>25924.21</v>
      </c>
      <c r="S27" s="476" t="s">
        <v>732</v>
      </c>
      <c r="T27" s="477">
        <v>0.56482492619832969</v>
      </c>
      <c r="U27" s="478">
        <v>0.80300000000000005</v>
      </c>
      <c r="V27" s="479">
        <v>0.44396652285796806</v>
      </c>
      <c r="W27" s="478">
        <v>0.80330000000000001</v>
      </c>
      <c r="X27" s="477">
        <v>0.45372386321511826</v>
      </c>
      <c r="Y27" s="480" t="s">
        <v>2402</v>
      </c>
      <c r="Z27" s="480"/>
    </row>
    <row r="28" spans="1:26" ht="22.5">
      <c r="A28" s="473">
        <v>1</v>
      </c>
      <c r="B28" s="461"/>
      <c r="C28" s="461"/>
      <c r="D28" s="461"/>
      <c r="E28" s="461"/>
      <c r="F28" s="461"/>
      <c r="G28" s="461"/>
      <c r="H28" s="461"/>
      <c r="I28" s="461"/>
      <c r="J28" s="461"/>
      <c r="K28" s="356"/>
      <c r="L28" s="157" t="s">
        <v>2360</v>
      </c>
      <c r="M28" s="474" t="s">
        <v>2364</v>
      </c>
      <c r="N28" s="474" t="s">
        <v>744</v>
      </c>
      <c r="O28" s="474"/>
      <c r="P28" s="474"/>
      <c r="Q28" s="475">
        <v>15191.4</v>
      </c>
      <c r="R28" s="475">
        <v>25924.21</v>
      </c>
      <c r="S28" s="476" t="s">
        <v>732</v>
      </c>
      <c r="T28" s="477">
        <v>0.58599278435099855</v>
      </c>
      <c r="U28" s="478">
        <v>0.127</v>
      </c>
      <c r="V28" s="479">
        <v>7.271425423557866E-2</v>
      </c>
      <c r="W28" s="478">
        <v>0.12720000000000001</v>
      </c>
      <c r="X28" s="477">
        <v>7.4538282169447023E-2</v>
      </c>
      <c r="Y28" s="480" t="s">
        <v>2402</v>
      </c>
      <c r="Z28" s="480"/>
    </row>
    <row r="29" spans="1:26" ht="22.5">
      <c r="A29" s="473">
        <v>1</v>
      </c>
      <c r="B29" s="461"/>
      <c r="C29" s="461"/>
      <c r="D29" s="461"/>
      <c r="E29" s="461"/>
      <c r="F29" s="461"/>
      <c r="G29" s="461"/>
      <c r="H29" s="461"/>
      <c r="I29" s="461"/>
      <c r="J29" s="461"/>
      <c r="K29" s="356"/>
      <c r="L29" s="157" t="s">
        <v>2361</v>
      </c>
      <c r="M29" s="474" t="s">
        <v>2366</v>
      </c>
      <c r="N29" s="474" t="s">
        <v>744</v>
      </c>
      <c r="O29" s="474"/>
      <c r="P29" s="474"/>
      <c r="Q29" s="475">
        <v>16004.22</v>
      </c>
      <c r="R29" s="475">
        <v>25924.21</v>
      </c>
      <c r="S29" s="476" t="s">
        <v>732</v>
      </c>
      <c r="T29" s="477">
        <v>0.6173464880897046</v>
      </c>
      <c r="U29" s="478">
        <v>0.628</v>
      </c>
      <c r="V29" s="479">
        <v>0.37878123079777176</v>
      </c>
      <c r="W29" s="478">
        <v>0.62760000000000005</v>
      </c>
      <c r="X29" s="477">
        <v>0.38744665592509864</v>
      </c>
      <c r="Y29" s="480" t="s">
        <v>2402</v>
      </c>
      <c r="Z29" s="480"/>
    </row>
    <row r="30" spans="1:26" ht="22.5">
      <c r="A30" s="473">
        <v>1</v>
      </c>
      <c r="B30" s="461"/>
      <c r="C30" s="461"/>
      <c r="D30" s="461"/>
      <c r="E30" s="461"/>
      <c r="F30" s="461"/>
      <c r="G30" s="461"/>
      <c r="H30" s="461"/>
      <c r="I30" s="461"/>
      <c r="J30" s="461"/>
      <c r="K30" s="356"/>
      <c r="L30" s="157" t="s">
        <v>2362</v>
      </c>
      <c r="M30" s="474" t="s">
        <v>2369</v>
      </c>
      <c r="N30" s="474" t="s">
        <v>744</v>
      </c>
      <c r="O30" s="474"/>
      <c r="P30" s="474"/>
      <c r="Q30" s="475">
        <v>17128.88</v>
      </c>
      <c r="R30" s="475">
        <v>25924.21</v>
      </c>
      <c r="S30" s="476" t="s">
        <v>732</v>
      </c>
      <c r="T30" s="477">
        <v>0.66072910225615367</v>
      </c>
      <c r="U30" s="478">
        <v>0.13200000000000001</v>
      </c>
      <c r="V30" s="479">
        <v>8.5870210860466409E-2</v>
      </c>
      <c r="W30" s="478">
        <v>0.13200000000000001</v>
      </c>
      <c r="X30" s="477">
        <v>8.7216241497812291E-2</v>
      </c>
      <c r="Y30" s="480" t="s">
        <v>2402</v>
      </c>
      <c r="Z30" s="480"/>
    </row>
    <row r="31" spans="1:26">
      <c r="A31" s="461"/>
      <c r="B31" s="461"/>
      <c r="C31" s="461"/>
      <c r="D31" s="461"/>
      <c r="E31" s="461"/>
      <c r="F31" s="461"/>
      <c r="G31" s="461"/>
      <c r="H31" s="461"/>
      <c r="I31" s="461"/>
      <c r="J31" s="461"/>
      <c r="K31" s="461"/>
      <c r="L31" s="481"/>
      <c r="M31" s="482"/>
      <c r="N31" s="481"/>
      <c r="O31" s="481"/>
      <c r="P31" s="481"/>
      <c r="Q31" s="481"/>
      <c r="R31" s="481"/>
      <c r="S31" s="481"/>
      <c r="T31" s="481"/>
      <c r="U31" s="483"/>
      <c r="V31" s="483"/>
      <c r="W31" s="462"/>
      <c r="X31" s="462"/>
      <c r="Y31" s="461"/>
      <c r="Z31" s="461"/>
    </row>
    <row r="32" spans="1:26" s="68" customFormat="1" ht="15" customHeight="1">
      <c r="A32" s="429"/>
      <c r="B32" s="429"/>
      <c r="C32" s="429"/>
      <c r="D32" s="429"/>
      <c r="E32" s="429"/>
      <c r="F32" s="429"/>
      <c r="G32" s="429"/>
      <c r="H32" s="429"/>
      <c r="I32" s="429"/>
      <c r="J32" s="429"/>
      <c r="K32" s="429"/>
      <c r="L32" s="626" t="s">
        <v>831</v>
      </c>
      <c r="M32" s="626"/>
      <c r="N32" s="626"/>
      <c r="O32" s="626"/>
      <c r="P32" s="626"/>
      <c r="Q32" s="626"/>
      <c r="R32" s="626"/>
      <c r="S32" s="626"/>
      <c r="T32" s="626"/>
      <c r="U32" s="633"/>
      <c r="V32" s="633"/>
      <c r="W32" s="633"/>
      <c r="X32" s="633"/>
      <c r="Y32" s="633"/>
      <c r="Z32" s="633"/>
    </row>
    <row r="33" spans="1:26" s="68" customFormat="1" ht="38.25" customHeight="1">
      <c r="A33" s="429"/>
      <c r="B33" s="429"/>
      <c r="C33" s="429"/>
      <c r="D33" s="429"/>
      <c r="E33" s="429"/>
      <c r="F33" s="429"/>
      <c r="G33" s="429"/>
      <c r="H33" s="429"/>
      <c r="I33" s="429"/>
      <c r="J33" s="429"/>
      <c r="K33" s="356"/>
      <c r="L33" s="634" t="s">
        <v>2405</v>
      </c>
      <c r="M33" s="634"/>
      <c r="N33" s="634"/>
      <c r="O33" s="634"/>
      <c r="P33" s="634"/>
      <c r="Q33" s="634"/>
      <c r="R33" s="634"/>
      <c r="S33" s="634"/>
      <c r="T33" s="634"/>
      <c r="U33" s="635"/>
      <c r="V33" s="635"/>
      <c r="W33" s="635"/>
      <c r="X33" s="635"/>
      <c r="Y33" s="635"/>
      <c r="Z33" s="635"/>
    </row>
    <row r="34" spans="1:26">
      <c r="A34" s="461"/>
      <c r="B34" s="461"/>
      <c r="C34" s="461"/>
      <c r="D34" s="461"/>
      <c r="E34" s="461"/>
      <c r="F34" s="461"/>
      <c r="G34" s="461"/>
      <c r="H34" s="461"/>
      <c r="I34" s="461"/>
      <c r="J34" s="461"/>
      <c r="K34" s="461"/>
      <c r="L34" s="461"/>
      <c r="M34" s="484"/>
      <c r="N34" s="462"/>
      <c r="O34" s="462"/>
      <c r="P34" s="462"/>
      <c r="Q34" s="462"/>
      <c r="R34" s="462"/>
      <c r="S34" s="462"/>
      <c r="T34" s="462"/>
      <c r="U34" s="462"/>
      <c r="V34" s="462"/>
      <c r="W34" s="462"/>
      <c r="X34" s="462"/>
      <c r="Y34" s="461"/>
      <c r="Z34" s="461"/>
    </row>
    <row r="35" spans="1:26">
      <c r="A35" s="461"/>
      <c r="B35" s="461"/>
      <c r="C35" s="461"/>
      <c r="D35" s="461"/>
      <c r="E35" s="461"/>
      <c r="F35" s="461"/>
      <c r="G35" s="461"/>
      <c r="H35" s="461"/>
      <c r="I35" s="461"/>
      <c r="J35" s="461"/>
      <c r="K35" s="461"/>
      <c r="L35" s="461"/>
      <c r="M35" s="484"/>
      <c r="N35" s="462"/>
      <c r="O35" s="462"/>
      <c r="P35" s="462"/>
      <c r="Q35" s="462"/>
      <c r="R35" s="462"/>
      <c r="S35" s="462"/>
      <c r="T35" s="462"/>
      <c r="U35" s="462"/>
      <c r="V35" s="462"/>
      <c r="W35" s="462"/>
      <c r="X35" s="462"/>
      <c r="Y35" s="461"/>
      <c r="Z35" s="461"/>
    </row>
    <row r="36" spans="1:26">
      <c r="A36" s="461"/>
      <c r="B36" s="461"/>
      <c r="C36" s="461"/>
      <c r="D36" s="461"/>
      <c r="E36" s="461"/>
      <c r="F36" s="461"/>
      <c r="G36" s="461"/>
      <c r="H36" s="461"/>
      <c r="I36" s="461"/>
      <c r="J36" s="461"/>
      <c r="K36" s="461"/>
      <c r="L36" s="461"/>
      <c r="M36" s="484"/>
      <c r="N36" s="462"/>
      <c r="O36" s="462"/>
      <c r="P36" s="462"/>
      <c r="Q36" s="462"/>
      <c r="R36" s="462"/>
      <c r="S36" s="462"/>
      <c r="T36" s="462"/>
      <c r="U36" s="462"/>
      <c r="V36" s="462"/>
      <c r="W36" s="462"/>
      <c r="X36" s="462"/>
      <c r="Y36" s="461"/>
      <c r="Z36" s="461"/>
    </row>
    <row r="37" spans="1:26">
      <c r="A37" s="461"/>
      <c r="B37" s="461"/>
      <c r="C37" s="461"/>
      <c r="D37" s="461"/>
      <c r="E37" s="461"/>
      <c r="F37" s="461"/>
      <c r="G37" s="461"/>
      <c r="H37" s="461"/>
      <c r="I37" s="461"/>
      <c r="J37" s="461"/>
      <c r="K37" s="461"/>
      <c r="L37" s="461"/>
      <c r="M37" s="485"/>
      <c r="N37" s="462"/>
      <c r="O37" s="462"/>
      <c r="P37" s="462"/>
      <c r="Q37" s="462"/>
      <c r="R37" s="462"/>
      <c r="S37" s="462"/>
      <c r="T37" s="462"/>
      <c r="U37" s="462"/>
      <c r="V37" s="462"/>
      <c r="W37" s="462"/>
      <c r="X37" s="462"/>
      <c r="Y37" s="461"/>
      <c r="Z37" s="461"/>
    </row>
    <row r="38" spans="1:26">
      <c r="A38" s="461"/>
      <c r="B38" s="461"/>
      <c r="C38" s="461"/>
      <c r="D38" s="461"/>
      <c r="E38" s="461"/>
      <c r="F38" s="461"/>
      <c r="G38" s="461"/>
      <c r="H38" s="461"/>
      <c r="I38" s="461"/>
      <c r="J38" s="461"/>
      <c r="K38" s="461"/>
      <c r="L38" s="461"/>
      <c r="M38" s="484"/>
      <c r="N38" s="462"/>
      <c r="O38" s="462"/>
      <c r="P38" s="462"/>
      <c r="Q38" s="462"/>
      <c r="R38" s="462"/>
      <c r="S38" s="462"/>
      <c r="T38" s="462"/>
      <c r="U38" s="462"/>
      <c r="V38" s="462"/>
      <c r="W38" s="462"/>
      <c r="X38" s="462"/>
      <c r="Y38" s="461"/>
      <c r="Z38" s="461"/>
    </row>
    <row r="39" spans="1:26">
      <c r="A39" s="461"/>
      <c r="B39" s="461"/>
      <c r="C39" s="461"/>
      <c r="D39" s="461"/>
      <c r="E39" s="461"/>
      <c r="F39" s="461"/>
      <c r="G39" s="461"/>
      <c r="H39" s="461"/>
      <c r="I39" s="461"/>
      <c r="J39" s="461"/>
      <c r="K39" s="461"/>
      <c r="L39" s="461"/>
      <c r="M39" s="461"/>
      <c r="N39" s="462"/>
      <c r="O39" s="462"/>
      <c r="P39" s="462"/>
      <c r="Q39" s="462"/>
      <c r="R39" s="462"/>
      <c r="S39" s="462"/>
      <c r="T39" s="462"/>
      <c r="U39" s="462"/>
      <c r="V39" s="462"/>
      <c r="W39" s="462"/>
      <c r="X39" s="462"/>
      <c r="Y39" s="461"/>
      <c r="Z39" s="461"/>
    </row>
    <row r="40" spans="1:26">
      <c r="A40" s="461"/>
      <c r="B40" s="461"/>
      <c r="C40" s="461"/>
      <c r="D40" s="461"/>
      <c r="E40" s="461"/>
      <c r="F40" s="461"/>
      <c r="G40" s="461"/>
      <c r="H40" s="461"/>
      <c r="I40" s="461"/>
      <c r="J40" s="461"/>
      <c r="K40" s="461"/>
      <c r="L40" s="461"/>
      <c r="M40" s="484"/>
      <c r="N40" s="462"/>
      <c r="O40" s="462"/>
      <c r="P40" s="462"/>
      <c r="Q40" s="462"/>
      <c r="R40" s="462"/>
      <c r="S40" s="462"/>
      <c r="T40" s="462"/>
      <c r="U40" s="462"/>
      <c r="V40" s="462"/>
      <c r="W40" s="462"/>
      <c r="X40" s="462"/>
      <c r="Y40" s="461"/>
      <c r="Z40" s="461"/>
    </row>
    <row r="41" spans="1:26">
      <c r="A41" s="461"/>
      <c r="B41" s="461"/>
      <c r="C41" s="461"/>
      <c r="D41" s="461"/>
      <c r="E41" s="461"/>
      <c r="F41" s="461"/>
      <c r="G41" s="461"/>
      <c r="H41" s="461"/>
      <c r="I41" s="461"/>
      <c r="J41" s="461"/>
      <c r="K41" s="461"/>
      <c r="L41" s="461"/>
      <c r="M41" s="484"/>
      <c r="N41" s="462"/>
      <c r="O41" s="462"/>
      <c r="P41" s="462"/>
      <c r="Q41" s="462"/>
      <c r="R41" s="462"/>
      <c r="S41" s="462"/>
      <c r="T41" s="462"/>
      <c r="U41" s="462"/>
      <c r="V41" s="462"/>
      <c r="W41" s="462"/>
      <c r="X41" s="462"/>
      <c r="Y41" s="461"/>
      <c r="Z41" s="461"/>
    </row>
    <row r="42" spans="1:26">
      <c r="A42" s="461"/>
      <c r="B42" s="461"/>
      <c r="C42" s="461"/>
      <c r="D42" s="461"/>
      <c r="E42" s="461"/>
      <c r="F42" s="461"/>
      <c r="G42" s="461"/>
      <c r="H42" s="461"/>
      <c r="I42" s="461"/>
      <c r="J42" s="461"/>
      <c r="K42" s="461"/>
      <c r="L42" s="461"/>
      <c r="M42" s="461"/>
      <c r="N42" s="462"/>
      <c r="O42" s="462"/>
      <c r="P42" s="462"/>
      <c r="Q42" s="462"/>
      <c r="R42" s="462"/>
      <c r="S42" s="462"/>
      <c r="T42" s="462"/>
      <c r="U42" s="462"/>
      <c r="V42" s="462"/>
      <c r="W42" s="462"/>
      <c r="X42" s="462"/>
      <c r="Y42" s="461"/>
      <c r="Z42" s="461"/>
    </row>
    <row r="43" spans="1:26">
      <c r="A43" s="461"/>
      <c r="B43" s="461"/>
      <c r="C43" s="461"/>
      <c r="D43" s="461"/>
      <c r="E43" s="461"/>
      <c r="F43" s="461"/>
      <c r="G43" s="461"/>
      <c r="H43" s="461"/>
      <c r="I43" s="461"/>
      <c r="J43" s="461"/>
      <c r="K43" s="461"/>
      <c r="L43" s="461"/>
      <c r="M43" s="461"/>
      <c r="N43" s="462"/>
      <c r="O43" s="462"/>
      <c r="P43" s="462"/>
      <c r="Q43" s="462"/>
      <c r="R43" s="462"/>
      <c r="S43" s="462"/>
      <c r="T43" s="462"/>
      <c r="U43" s="462"/>
      <c r="V43" s="462"/>
      <c r="W43" s="462"/>
      <c r="X43" s="462"/>
      <c r="Y43" s="461"/>
      <c r="Z43" s="461"/>
    </row>
    <row r="44" spans="1:26">
      <c r="A44" s="461"/>
      <c r="B44" s="461"/>
      <c r="C44" s="461"/>
      <c r="D44" s="461"/>
      <c r="E44" s="461"/>
      <c r="F44" s="461"/>
      <c r="G44" s="461"/>
      <c r="H44" s="461"/>
      <c r="I44" s="461"/>
      <c r="J44" s="461"/>
      <c r="K44" s="461"/>
      <c r="L44" s="461"/>
      <c r="M44" s="461"/>
      <c r="N44" s="462"/>
      <c r="O44" s="462"/>
      <c r="P44" s="462"/>
      <c r="Q44" s="462"/>
      <c r="R44" s="462"/>
      <c r="S44" s="462"/>
      <c r="T44" s="462"/>
      <c r="U44" s="462"/>
      <c r="V44" s="462"/>
      <c r="W44" s="462"/>
      <c r="X44" s="462"/>
      <c r="Y44" s="461"/>
      <c r="Z44" s="461"/>
    </row>
    <row r="45" spans="1:26">
      <c r="A45" s="461"/>
      <c r="B45" s="461"/>
      <c r="C45" s="461"/>
      <c r="D45" s="461"/>
      <c r="E45" s="461"/>
      <c r="F45" s="461"/>
      <c r="G45" s="461"/>
      <c r="H45" s="461"/>
      <c r="I45" s="461"/>
      <c r="J45" s="461"/>
      <c r="K45" s="461"/>
      <c r="L45" s="461"/>
      <c r="M45" s="461"/>
      <c r="N45" s="462"/>
      <c r="O45" s="462"/>
      <c r="P45" s="462"/>
      <c r="Q45" s="462"/>
      <c r="R45" s="462"/>
      <c r="S45" s="462"/>
      <c r="T45" s="462"/>
      <c r="U45" s="462"/>
      <c r="V45" s="462"/>
      <c r="W45" s="462"/>
      <c r="X45" s="462"/>
      <c r="Y45" s="461"/>
      <c r="Z45" s="461"/>
    </row>
    <row r="46" spans="1:26">
      <c r="A46" s="461"/>
      <c r="B46" s="461"/>
      <c r="C46" s="461"/>
      <c r="D46" s="461"/>
      <c r="E46" s="461"/>
      <c r="F46" s="461"/>
      <c r="G46" s="461"/>
      <c r="H46" s="461"/>
      <c r="I46" s="461"/>
      <c r="J46" s="461"/>
      <c r="K46" s="461"/>
      <c r="L46" s="461"/>
      <c r="M46" s="484"/>
      <c r="N46" s="462"/>
      <c r="O46" s="462"/>
      <c r="P46" s="462"/>
      <c r="Q46" s="462"/>
      <c r="R46" s="462"/>
      <c r="S46" s="462"/>
      <c r="T46" s="462"/>
      <c r="U46" s="462"/>
      <c r="V46" s="462"/>
      <c r="W46" s="462"/>
      <c r="X46" s="462"/>
      <c r="Y46" s="461"/>
      <c r="Z46" s="461"/>
    </row>
    <row r="47" spans="1:26">
      <c r="A47" s="461"/>
      <c r="B47" s="461"/>
      <c r="C47" s="461"/>
      <c r="D47" s="461"/>
      <c r="E47" s="461"/>
      <c r="F47" s="461"/>
      <c r="G47" s="461"/>
      <c r="H47" s="461"/>
      <c r="I47" s="461"/>
      <c r="J47" s="461"/>
      <c r="K47" s="461"/>
      <c r="L47" s="461"/>
      <c r="M47" s="484"/>
      <c r="N47" s="462"/>
      <c r="O47" s="462"/>
      <c r="P47" s="462"/>
      <c r="Q47" s="462"/>
      <c r="R47" s="462"/>
      <c r="S47" s="462"/>
      <c r="T47" s="462"/>
      <c r="U47" s="462"/>
      <c r="V47" s="462"/>
      <c r="W47" s="462"/>
      <c r="X47" s="462"/>
      <c r="Y47" s="461"/>
      <c r="Z47" s="461"/>
    </row>
    <row r="48" spans="1:26">
      <c r="A48" s="461"/>
      <c r="B48" s="461"/>
      <c r="C48" s="461"/>
      <c r="D48" s="461"/>
      <c r="E48" s="461"/>
      <c r="F48" s="461"/>
      <c r="G48" s="461"/>
      <c r="H48" s="461"/>
      <c r="I48" s="461"/>
      <c r="J48" s="461"/>
      <c r="K48" s="461"/>
      <c r="L48" s="461"/>
      <c r="M48" s="485"/>
      <c r="N48" s="462"/>
      <c r="O48" s="462"/>
      <c r="P48" s="462"/>
      <c r="Q48" s="462"/>
      <c r="R48" s="462"/>
      <c r="S48" s="462"/>
      <c r="T48" s="462"/>
      <c r="U48" s="462"/>
      <c r="V48" s="462"/>
      <c r="W48" s="462"/>
      <c r="X48" s="462"/>
      <c r="Y48" s="461"/>
      <c r="Z48" s="461"/>
    </row>
    <row r="49" spans="1:26">
      <c r="A49" s="461"/>
      <c r="B49" s="461"/>
      <c r="C49" s="461"/>
      <c r="D49" s="461"/>
      <c r="E49" s="461"/>
      <c r="F49" s="461"/>
      <c r="G49" s="461"/>
      <c r="H49" s="461"/>
      <c r="I49" s="461"/>
      <c r="J49" s="461"/>
      <c r="K49" s="461"/>
      <c r="L49" s="461"/>
      <c r="M49" s="484"/>
      <c r="N49" s="462"/>
      <c r="O49" s="462"/>
      <c r="P49" s="462"/>
      <c r="Q49" s="462"/>
      <c r="R49" s="462"/>
      <c r="S49" s="462"/>
      <c r="T49" s="462"/>
      <c r="U49" s="462"/>
      <c r="V49" s="462"/>
      <c r="W49" s="462"/>
      <c r="X49" s="462"/>
      <c r="Y49" s="461"/>
      <c r="Z49" s="461"/>
    </row>
    <row r="50" spans="1:26">
      <c r="A50" s="461"/>
      <c r="B50" s="461"/>
      <c r="C50" s="461"/>
      <c r="D50" s="461"/>
      <c r="E50" s="461"/>
      <c r="F50" s="461"/>
      <c r="G50" s="461"/>
      <c r="H50" s="461"/>
      <c r="I50" s="461"/>
      <c r="J50" s="461"/>
      <c r="K50" s="461"/>
      <c r="L50" s="461"/>
      <c r="M50" s="484"/>
      <c r="N50" s="462"/>
      <c r="O50" s="462"/>
      <c r="P50" s="462"/>
      <c r="Q50" s="462"/>
      <c r="R50" s="462"/>
      <c r="S50" s="462"/>
      <c r="T50" s="462"/>
      <c r="U50" s="462"/>
      <c r="V50" s="462"/>
      <c r="W50" s="462"/>
      <c r="X50" s="462"/>
      <c r="Y50" s="461"/>
      <c r="Z50" s="461"/>
    </row>
    <row r="51" spans="1:26">
      <c r="A51" s="461"/>
      <c r="B51" s="461"/>
      <c r="C51" s="461"/>
      <c r="D51" s="461"/>
      <c r="E51" s="461"/>
      <c r="F51" s="461"/>
      <c r="G51" s="461"/>
      <c r="H51" s="461"/>
      <c r="I51" s="461"/>
      <c r="J51" s="461"/>
      <c r="K51" s="461"/>
      <c r="L51" s="461"/>
      <c r="M51" s="484"/>
      <c r="N51" s="462"/>
      <c r="O51" s="462"/>
      <c r="P51" s="462"/>
      <c r="Q51" s="462"/>
      <c r="R51" s="462"/>
      <c r="S51" s="462"/>
      <c r="T51" s="462"/>
      <c r="U51" s="462"/>
      <c r="V51" s="462"/>
      <c r="W51" s="462"/>
      <c r="X51" s="462"/>
      <c r="Y51" s="461"/>
      <c r="Z51" s="461"/>
    </row>
    <row r="52" spans="1:26">
      <c r="A52" s="461"/>
      <c r="B52" s="461"/>
      <c r="C52" s="461"/>
      <c r="D52" s="461"/>
      <c r="E52" s="461"/>
      <c r="F52" s="461"/>
      <c r="G52" s="461"/>
      <c r="H52" s="461"/>
      <c r="I52" s="461"/>
      <c r="J52" s="461"/>
      <c r="K52" s="461"/>
      <c r="L52" s="461"/>
      <c r="M52" s="484"/>
      <c r="N52" s="462"/>
      <c r="O52" s="462"/>
      <c r="P52" s="462"/>
      <c r="Q52" s="462"/>
      <c r="R52" s="462"/>
      <c r="S52" s="462"/>
      <c r="T52" s="462"/>
      <c r="U52" s="462"/>
      <c r="V52" s="462"/>
      <c r="W52" s="462"/>
      <c r="X52" s="462"/>
      <c r="Y52" s="461"/>
      <c r="Z52" s="461"/>
    </row>
    <row r="53" spans="1:26">
      <c r="A53" s="461"/>
      <c r="B53" s="461"/>
      <c r="C53" s="461"/>
      <c r="D53" s="461"/>
      <c r="E53" s="461"/>
      <c r="F53" s="461"/>
      <c r="G53" s="461"/>
      <c r="H53" s="461"/>
      <c r="I53" s="461"/>
      <c r="J53" s="461"/>
      <c r="K53" s="461"/>
      <c r="L53" s="461"/>
      <c r="M53" s="484"/>
      <c r="N53" s="462"/>
      <c r="O53" s="462"/>
      <c r="P53" s="462"/>
      <c r="Q53" s="462"/>
      <c r="R53" s="462"/>
      <c r="S53" s="462"/>
      <c r="T53" s="462"/>
      <c r="U53" s="462"/>
      <c r="V53" s="462"/>
      <c r="W53" s="462"/>
      <c r="X53" s="462"/>
      <c r="Y53" s="461"/>
      <c r="Z53" s="461"/>
    </row>
  </sheetData>
  <sheetProtection formatColumns="0" formatRows="0" autoFilter="0"/>
  <mergeCells count="18">
    <mergeCell ref="L13:W13"/>
    <mergeCell ref="U16:V16"/>
    <mergeCell ref="R14:R17"/>
    <mergeCell ref="S14:S17"/>
    <mergeCell ref="U14:X14"/>
    <mergeCell ref="U15:X15"/>
    <mergeCell ref="L32:Z32"/>
    <mergeCell ref="L33:Z33"/>
    <mergeCell ref="W16:X16"/>
    <mergeCell ref="T14:T17"/>
    <mergeCell ref="Z14:Z17"/>
    <mergeCell ref="L14:L17"/>
    <mergeCell ref="M14:M17"/>
    <mergeCell ref="N14:N17"/>
    <mergeCell ref="O14:O17"/>
    <mergeCell ref="P14:P17"/>
    <mergeCell ref="Q14:Q17"/>
    <mergeCell ref="Y14:Y17"/>
  </mergeCells>
  <dataValidations count="6">
    <dataValidation type="decimal" allowBlank="1" showErrorMessage="1" errorTitle="Ошибка" error="Допускается ввод только неотрицательных чисел!" sqref="R18 W20:W30 U20:U30 Q20:R30">
      <formula1>0</formula1>
      <formula2>9.99999999999999E+23</formula2>
    </dataValidation>
    <dataValidation type="list" allowBlank="1" showInputMessage="1" showErrorMessage="1" errorTitle="Ошибка" error="Выберите значение из списка" prompt="Выберите значение из списка" sqref="S20:S30">
      <formula1>ist_info_build_list</formula1>
    </dataValidation>
    <dataValidation type="list" allowBlank="1" showInputMessage="1" errorTitle="Ошибка" error="Выберите значение из списка" prompt="Выберите значение из списка или введите свой вариант" sqref="M20:M30">
      <formula1>diametr_list</formula1>
    </dataValidation>
    <dataValidation type="list" allowBlank="1" showInputMessage="1" errorTitle="Ошибка" error="Выберите значение из списка" prompt="Выберите значение из списка или введите свой вариант" sqref="N20:N30">
      <formula1>material_list</formula1>
    </dataValidation>
    <dataValidation type="list" allowBlank="1" showInputMessage="1" errorTitle="Ошибка" error="Выберите значение из списка" prompt="Выберите значение из списка или введите свой вариант" sqref="O20:O30">
      <formula1>grunt_list</formula1>
    </dataValidation>
    <dataValidation type="list" allowBlank="1" showInputMessage="1" errorTitle="Ошибка" error="Выберите значение из списка" prompt="Выберите значение из списка или введите свой вариант" sqref="P20:P30">
      <formula1>glubina_list</formula1>
    </dataValidation>
  </dataValidations>
  <pageMargins left="0.35433070866141736" right="0.35433070866141736" top="0.39370078740157483" bottom="0.47222222222222221" header="0.31496062992125984" footer="0.31496062992125984"/>
  <pageSetup paperSize="9" fitToWidth="0" fitToHeight="0" orientation="landscape" r:id="rId1"/>
  <headerFooter>
    <oddFooter>&amp;C&amp;A
&amp;P из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5">
    <tabColor rgb="FF002060"/>
    <outlinePr summaryBelow="0" summaryRight="0"/>
    <pageSetUpPr fitToPage="1"/>
  </sheetPr>
  <dimension ref="A1:P45"/>
  <sheetViews>
    <sheetView showGridLines="0" view="pageBreakPreview" zoomScale="60" zoomScaleNormal="90" workbookViewId="0">
      <pane xSplit="14" ySplit="15" topLeftCell="O16" activePane="bottomRight" state="frozen"/>
      <selection pane="topRight"/>
      <selection pane="bottomLeft"/>
      <selection pane="bottomRight" activeCell="P18" sqref="P18"/>
    </sheetView>
  </sheetViews>
  <sheetFormatPr defaultColWidth="8.7109375" defaultRowHeight="11.25"/>
  <cols>
    <col min="1" max="10" width="2.7109375" style="71" hidden="1" customWidth="1"/>
    <col min="11" max="11" width="3.7109375" style="71" hidden="1" customWidth="1"/>
    <col min="12" max="12" width="7.85546875" style="71" customWidth="1"/>
    <col min="13" max="13" width="42.42578125" style="71" customWidth="1"/>
    <col min="14" max="14" width="16.42578125" style="72" customWidth="1"/>
    <col min="15" max="16" width="13.28515625" style="72" customWidth="1"/>
    <col min="17" max="16384" width="8.7109375" style="71"/>
  </cols>
  <sheetData>
    <row r="1" spans="1:16" hidden="1">
      <c r="A1" s="461"/>
      <c r="B1" s="461"/>
      <c r="C1" s="461"/>
      <c r="D1" s="461"/>
      <c r="E1" s="461"/>
      <c r="F1" s="461"/>
      <c r="G1" s="461"/>
      <c r="H1" s="461"/>
      <c r="I1" s="461"/>
      <c r="J1" s="461"/>
      <c r="K1" s="461"/>
      <c r="L1" s="461"/>
      <c r="M1" s="461"/>
      <c r="N1" s="462"/>
      <c r="O1" s="429">
        <v>2025</v>
      </c>
      <c r="P1" s="429">
        <v>2025</v>
      </c>
    </row>
    <row r="2" spans="1:16" hidden="1">
      <c r="A2" s="461"/>
      <c r="B2" s="461"/>
      <c r="C2" s="461"/>
      <c r="D2" s="461"/>
      <c r="E2" s="461"/>
      <c r="F2" s="461"/>
      <c r="G2" s="461"/>
      <c r="H2" s="461"/>
      <c r="I2" s="461"/>
      <c r="J2" s="461"/>
      <c r="K2" s="461"/>
      <c r="L2" s="461"/>
      <c r="M2" s="461"/>
      <c r="N2" s="462"/>
      <c r="O2" s="429" t="s">
        <v>236</v>
      </c>
      <c r="P2" s="429" t="s">
        <v>235</v>
      </c>
    </row>
    <row r="3" spans="1:16" hidden="1">
      <c r="A3" s="461"/>
      <c r="B3" s="461"/>
      <c r="C3" s="461"/>
      <c r="D3" s="461"/>
      <c r="E3" s="461"/>
      <c r="F3" s="461"/>
      <c r="G3" s="461"/>
      <c r="H3" s="461"/>
      <c r="I3" s="461"/>
      <c r="J3" s="461"/>
      <c r="K3" s="461"/>
      <c r="L3" s="461"/>
      <c r="M3" s="461"/>
      <c r="N3" s="462"/>
      <c r="O3" s="429"/>
      <c r="P3" s="429"/>
    </row>
    <row r="4" spans="1:16" hidden="1">
      <c r="A4" s="461"/>
      <c r="B4" s="461"/>
      <c r="C4" s="461"/>
      <c r="D4" s="461"/>
      <c r="E4" s="461"/>
      <c r="F4" s="461"/>
      <c r="G4" s="461"/>
      <c r="H4" s="461"/>
      <c r="I4" s="461"/>
      <c r="J4" s="461"/>
      <c r="K4" s="461"/>
      <c r="L4" s="461"/>
      <c r="M4" s="461"/>
      <c r="N4" s="462"/>
      <c r="O4" s="429"/>
      <c r="P4" s="429"/>
    </row>
    <row r="5" spans="1:16" hidden="1">
      <c r="A5" s="461"/>
      <c r="B5" s="461"/>
      <c r="C5" s="461"/>
      <c r="D5" s="461"/>
      <c r="E5" s="461"/>
      <c r="F5" s="461"/>
      <c r="G5" s="461"/>
      <c r="H5" s="461"/>
      <c r="I5" s="461"/>
      <c r="J5" s="461"/>
      <c r="K5" s="461"/>
      <c r="L5" s="461"/>
      <c r="M5" s="461"/>
      <c r="N5" s="462"/>
      <c r="O5" s="429"/>
      <c r="P5" s="429"/>
    </row>
    <row r="6" spans="1:16" hidden="1">
      <c r="A6" s="461"/>
      <c r="B6" s="461"/>
      <c r="C6" s="461"/>
      <c r="D6" s="461"/>
      <c r="E6" s="461"/>
      <c r="F6" s="461"/>
      <c r="G6" s="461"/>
      <c r="H6" s="461"/>
      <c r="I6" s="461"/>
      <c r="J6" s="461"/>
      <c r="K6" s="461"/>
      <c r="L6" s="461"/>
      <c r="M6" s="461"/>
      <c r="N6" s="462"/>
      <c r="O6" s="429"/>
      <c r="P6" s="429"/>
    </row>
    <row r="7" spans="1:16" hidden="1">
      <c r="A7" s="461"/>
      <c r="B7" s="461"/>
      <c r="C7" s="461"/>
      <c r="D7" s="461"/>
      <c r="E7" s="461"/>
      <c r="F7" s="461"/>
      <c r="G7" s="461"/>
      <c r="H7" s="461"/>
      <c r="I7" s="461"/>
      <c r="J7" s="461"/>
      <c r="K7" s="461"/>
      <c r="L7" s="461"/>
      <c r="M7" s="461"/>
      <c r="N7" s="462"/>
      <c r="O7" s="431"/>
      <c r="P7" s="431"/>
    </row>
    <row r="8" spans="1:16" hidden="1">
      <c r="A8" s="461"/>
      <c r="B8" s="461"/>
      <c r="C8" s="461"/>
      <c r="D8" s="461"/>
      <c r="E8" s="461"/>
      <c r="F8" s="461"/>
      <c r="G8" s="461"/>
      <c r="H8" s="461"/>
      <c r="I8" s="461"/>
      <c r="J8" s="461"/>
      <c r="K8" s="461"/>
      <c r="L8" s="461"/>
      <c r="M8" s="461"/>
      <c r="N8" s="462"/>
      <c r="O8" s="462"/>
      <c r="P8" s="462"/>
    </row>
    <row r="9" spans="1:16" hidden="1">
      <c r="A9" s="461"/>
      <c r="B9" s="461"/>
      <c r="C9" s="461"/>
      <c r="D9" s="461"/>
      <c r="E9" s="461"/>
      <c r="F9" s="461"/>
      <c r="G9" s="461"/>
      <c r="H9" s="461"/>
      <c r="I9" s="461"/>
      <c r="J9" s="461"/>
      <c r="K9" s="461"/>
      <c r="L9" s="461"/>
      <c r="M9" s="461"/>
      <c r="N9" s="462"/>
      <c r="O9" s="462"/>
      <c r="P9" s="462"/>
    </row>
    <row r="10" spans="1:16" hidden="1">
      <c r="A10" s="461"/>
      <c r="B10" s="461"/>
      <c r="C10" s="461"/>
      <c r="D10" s="461"/>
      <c r="E10" s="461"/>
      <c r="F10" s="461"/>
      <c r="G10" s="461"/>
      <c r="H10" s="461"/>
      <c r="I10" s="461"/>
      <c r="J10" s="461"/>
      <c r="K10" s="461"/>
      <c r="L10" s="461"/>
      <c r="M10" s="461"/>
      <c r="N10" s="462"/>
      <c r="O10" s="462"/>
      <c r="P10" s="462"/>
    </row>
    <row r="11" spans="1:16" ht="15" hidden="1" customHeight="1">
      <c r="A11" s="461"/>
      <c r="B11" s="461"/>
      <c r="C11" s="461"/>
      <c r="D11" s="461"/>
      <c r="E11" s="461"/>
      <c r="F11" s="461"/>
      <c r="G11" s="461"/>
      <c r="H11" s="461"/>
      <c r="I11" s="461"/>
      <c r="J11" s="461"/>
      <c r="K11" s="461"/>
      <c r="L11" s="461"/>
      <c r="M11" s="463"/>
      <c r="N11" s="462"/>
      <c r="O11" s="462"/>
      <c r="P11" s="462"/>
    </row>
    <row r="12" spans="1:16" s="127" customFormat="1" ht="38.25" customHeight="1">
      <c r="A12" s="464"/>
      <c r="B12" s="464"/>
      <c r="C12" s="464"/>
      <c r="D12" s="464"/>
      <c r="E12" s="464"/>
      <c r="F12" s="464"/>
      <c r="G12" s="464"/>
      <c r="H12" s="464"/>
      <c r="I12" s="464"/>
      <c r="J12" s="464"/>
      <c r="K12" s="464"/>
      <c r="L12" s="649" t="s">
        <v>783</v>
      </c>
      <c r="M12" s="650"/>
      <c r="N12" s="650"/>
      <c r="O12" s="650"/>
      <c r="P12" s="650"/>
    </row>
    <row r="13" spans="1:16" s="127" customFormat="1">
      <c r="A13" s="464"/>
      <c r="B13" s="464"/>
      <c r="C13" s="464"/>
      <c r="D13" s="464"/>
      <c r="E13" s="464"/>
      <c r="F13" s="464"/>
      <c r="G13" s="464"/>
      <c r="H13" s="464"/>
      <c r="I13" s="464"/>
      <c r="J13" s="464"/>
      <c r="K13" s="464"/>
      <c r="L13" s="639"/>
      <c r="M13" s="639"/>
      <c r="N13" s="639"/>
      <c r="O13" s="639"/>
      <c r="P13" s="639"/>
    </row>
    <row r="14" spans="1:16" ht="15" customHeight="1">
      <c r="A14" s="461"/>
      <c r="B14" s="461"/>
      <c r="C14" s="461"/>
      <c r="D14" s="461"/>
      <c r="E14" s="461"/>
      <c r="F14" s="461"/>
      <c r="G14" s="461"/>
      <c r="H14" s="461"/>
      <c r="I14" s="461"/>
      <c r="J14" s="461"/>
      <c r="K14" s="461"/>
      <c r="L14" s="637" t="s">
        <v>271</v>
      </c>
      <c r="M14" s="651" t="s">
        <v>189</v>
      </c>
      <c r="N14" s="637" t="s">
        <v>124</v>
      </c>
      <c r="O14" s="652" t="s">
        <v>2413</v>
      </c>
      <c r="P14" s="653"/>
    </row>
    <row r="15" spans="1:16" ht="50.1" customHeight="1">
      <c r="A15" s="461"/>
      <c r="B15" s="461"/>
      <c r="C15" s="461"/>
      <c r="D15" s="461"/>
      <c r="E15" s="461"/>
      <c r="F15" s="461"/>
      <c r="G15" s="461"/>
      <c r="H15" s="461"/>
      <c r="I15" s="461"/>
      <c r="J15" s="461"/>
      <c r="K15" s="461"/>
      <c r="L15" s="637"/>
      <c r="M15" s="651"/>
      <c r="N15" s="637"/>
      <c r="O15" s="438" t="s">
        <v>236</v>
      </c>
      <c r="P15" s="466" t="s">
        <v>235</v>
      </c>
    </row>
    <row r="16" spans="1:16">
      <c r="A16" s="439" t="s">
        <v>16</v>
      </c>
      <c r="B16" s="461"/>
      <c r="C16" s="461"/>
      <c r="D16" s="461"/>
      <c r="E16" s="461"/>
      <c r="F16" s="461"/>
      <c r="G16" s="461"/>
      <c r="H16" s="461"/>
      <c r="I16" s="461"/>
      <c r="J16" s="461"/>
      <c r="K16" s="461"/>
      <c r="L16" s="486" t="s">
        <v>2412</v>
      </c>
      <c r="M16" s="408"/>
      <c r="N16" s="386"/>
      <c r="O16" s="386"/>
      <c r="P16" s="487"/>
    </row>
    <row r="17" spans="1:16" s="73" customFormat="1">
      <c r="A17" s="488">
        <v>1</v>
      </c>
      <c r="B17" s="489" t="s">
        <v>906</v>
      </c>
      <c r="C17" s="489"/>
      <c r="D17" s="489"/>
      <c r="E17" s="489"/>
      <c r="F17" s="489"/>
      <c r="G17" s="489"/>
      <c r="H17" s="489"/>
      <c r="I17" s="489"/>
      <c r="J17" s="489"/>
      <c r="K17" s="489"/>
      <c r="L17" s="490" t="s">
        <v>16</v>
      </c>
      <c r="M17" s="491" t="s">
        <v>700</v>
      </c>
      <c r="N17" s="490" t="s">
        <v>701</v>
      </c>
      <c r="O17" s="492">
        <v>49.514863060152358</v>
      </c>
      <c r="P17" s="492">
        <v>34.962970854879181</v>
      </c>
    </row>
    <row r="18" spans="1:16">
      <c r="A18" s="488">
        <v>1</v>
      </c>
      <c r="B18" s="461" t="s">
        <v>923</v>
      </c>
      <c r="C18" s="461"/>
      <c r="D18" s="461"/>
      <c r="E18" s="461"/>
      <c r="F18" s="461"/>
      <c r="G18" s="461"/>
      <c r="H18" s="461"/>
      <c r="I18" s="461"/>
      <c r="J18" s="461"/>
      <c r="K18" s="461"/>
      <c r="L18" s="493" t="s">
        <v>135</v>
      </c>
      <c r="M18" s="494" t="s">
        <v>702</v>
      </c>
      <c r="N18" s="493" t="s">
        <v>269</v>
      </c>
      <c r="O18" s="495">
        <v>133.6</v>
      </c>
      <c r="P18" s="495">
        <v>98.075640000000007</v>
      </c>
    </row>
    <row r="19" spans="1:16" ht="33.75">
      <c r="A19" s="488">
        <v>1</v>
      </c>
      <c r="B19" s="461" t="s">
        <v>924</v>
      </c>
      <c r="C19" s="461"/>
      <c r="D19" s="461"/>
      <c r="E19" s="461"/>
      <c r="F19" s="461"/>
      <c r="G19" s="461"/>
      <c r="H19" s="461"/>
      <c r="I19" s="461"/>
      <c r="J19" s="461"/>
      <c r="K19" s="461"/>
      <c r="L19" s="493" t="s">
        <v>136</v>
      </c>
      <c r="M19" s="494" t="s">
        <v>703</v>
      </c>
      <c r="N19" s="493" t="s">
        <v>627</v>
      </c>
      <c r="O19" s="496">
        <v>2.6981797331782604</v>
      </c>
      <c r="P19" s="496">
        <v>2.8051289007184947</v>
      </c>
    </row>
    <row r="20" spans="1:16" s="73" customFormat="1" ht="33.75">
      <c r="A20" s="497">
        <v>1</v>
      </c>
      <c r="B20" s="489" t="s">
        <v>907</v>
      </c>
      <c r="C20" s="489"/>
      <c r="D20" s="489"/>
      <c r="E20" s="489"/>
      <c r="F20" s="489"/>
      <c r="G20" s="489"/>
      <c r="H20" s="489"/>
      <c r="I20" s="489"/>
      <c r="J20" s="489"/>
      <c r="K20" s="489"/>
      <c r="L20" s="498">
        <v>2</v>
      </c>
      <c r="M20" s="499" t="s">
        <v>704</v>
      </c>
      <c r="N20" s="500" t="s">
        <v>701</v>
      </c>
      <c r="O20" s="501">
        <v>49.514863060152358</v>
      </c>
      <c r="P20" s="501">
        <v>34.962970854879181</v>
      </c>
    </row>
    <row r="21" spans="1:16" ht="22.5">
      <c r="A21" s="488">
        <v>1</v>
      </c>
      <c r="B21" s="461" t="s">
        <v>908</v>
      </c>
      <c r="C21" s="461"/>
      <c r="D21" s="461"/>
      <c r="E21" s="461"/>
      <c r="F21" s="461"/>
      <c r="G21" s="461"/>
      <c r="H21" s="461"/>
      <c r="I21" s="461"/>
      <c r="J21" s="461"/>
      <c r="K21" s="461"/>
      <c r="L21" s="502">
        <v>3</v>
      </c>
      <c r="M21" s="491" t="s">
        <v>705</v>
      </c>
      <c r="N21" s="490" t="s">
        <v>701</v>
      </c>
      <c r="O21" s="503">
        <v>675.65928261676072</v>
      </c>
      <c r="P21" s="503">
        <v>542.84523352948179</v>
      </c>
    </row>
    <row r="22" spans="1:16">
      <c r="A22" s="488">
        <v>1</v>
      </c>
      <c r="B22" s="461" t="s">
        <v>911</v>
      </c>
      <c r="C22" s="461"/>
      <c r="D22" s="461"/>
      <c r="E22" s="461"/>
      <c r="F22" s="461"/>
      <c r="G22" s="461"/>
      <c r="H22" s="461"/>
      <c r="I22" s="461"/>
      <c r="J22" s="461"/>
      <c r="K22" s="461"/>
      <c r="L22" s="502">
        <v>4</v>
      </c>
      <c r="M22" s="491" t="s">
        <v>706</v>
      </c>
      <c r="N22" s="490" t="s">
        <v>701</v>
      </c>
      <c r="O22" s="504">
        <v>101.35</v>
      </c>
      <c r="P22" s="504">
        <v>81.430000000000007</v>
      </c>
    </row>
    <row r="23" spans="1:16">
      <c r="A23" s="461"/>
      <c r="B23" s="461"/>
      <c r="C23" s="461"/>
      <c r="D23" s="461"/>
      <c r="E23" s="461"/>
      <c r="F23" s="461"/>
      <c r="G23" s="461"/>
      <c r="H23" s="461"/>
      <c r="I23" s="461"/>
      <c r="J23" s="461"/>
      <c r="K23" s="461"/>
      <c r="L23" s="481"/>
      <c r="M23" s="482"/>
      <c r="N23" s="481"/>
      <c r="O23" s="483"/>
      <c r="P23" s="462"/>
    </row>
    <row r="24" spans="1:16" s="68" customFormat="1" ht="15" customHeight="1">
      <c r="A24" s="429"/>
      <c r="B24" s="429"/>
      <c r="C24" s="429"/>
      <c r="D24" s="429"/>
      <c r="E24" s="429"/>
      <c r="F24" s="429"/>
      <c r="G24" s="429"/>
      <c r="H24" s="429"/>
      <c r="I24" s="429"/>
      <c r="J24" s="429"/>
      <c r="K24" s="429"/>
      <c r="L24" s="626" t="s">
        <v>831</v>
      </c>
      <c r="M24" s="626"/>
      <c r="N24" s="626"/>
      <c r="O24" s="633"/>
      <c r="P24" s="633"/>
    </row>
    <row r="25" spans="1:16" s="68" customFormat="1" ht="113.25" customHeight="1">
      <c r="A25" s="429"/>
      <c r="B25" s="429"/>
      <c r="C25" s="429"/>
      <c r="D25" s="429"/>
      <c r="E25" s="429"/>
      <c r="F25" s="429"/>
      <c r="G25" s="429"/>
      <c r="H25" s="429"/>
      <c r="I25" s="429"/>
      <c r="J25" s="429"/>
      <c r="K25" s="356"/>
      <c r="L25" s="634" t="s">
        <v>2359</v>
      </c>
      <c r="M25" s="634"/>
      <c r="N25" s="634"/>
      <c r="O25" s="635"/>
      <c r="P25" s="635"/>
    </row>
    <row r="26" spans="1:16">
      <c r="A26" s="461"/>
      <c r="B26" s="461"/>
      <c r="C26" s="461"/>
      <c r="D26" s="461"/>
      <c r="E26" s="461"/>
      <c r="F26" s="461"/>
      <c r="G26" s="461"/>
      <c r="H26" s="461"/>
      <c r="I26" s="461"/>
      <c r="J26" s="461"/>
      <c r="K26" s="461"/>
      <c r="L26" s="461"/>
      <c r="M26" s="484"/>
      <c r="N26" s="462"/>
      <c r="O26" s="462"/>
      <c r="P26" s="462"/>
    </row>
    <row r="27" spans="1:16">
      <c r="A27" s="461"/>
      <c r="B27" s="461"/>
      <c r="C27" s="461"/>
      <c r="D27" s="461"/>
      <c r="E27" s="461"/>
      <c r="F27" s="461"/>
      <c r="G27" s="461"/>
      <c r="H27" s="461"/>
      <c r="I27" s="461"/>
      <c r="J27" s="461"/>
      <c r="K27" s="461"/>
      <c r="L27" s="461"/>
      <c r="M27" s="484"/>
      <c r="N27" s="462"/>
      <c r="O27" s="462"/>
      <c r="P27" s="462"/>
    </row>
    <row r="28" spans="1:16">
      <c r="A28" s="461"/>
      <c r="B28" s="461"/>
      <c r="C28" s="461"/>
      <c r="D28" s="461"/>
      <c r="E28" s="461"/>
      <c r="F28" s="461"/>
      <c r="G28" s="461"/>
      <c r="H28" s="461"/>
      <c r="I28" s="461"/>
      <c r="J28" s="461"/>
      <c r="K28" s="461"/>
      <c r="L28" s="461"/>
      <c r="M28" s="484"/>
      <c r="N28" s="462"/>
      <c r="O28" s="462"/>
      <c r="P28" s="462"/>
    </row>
    <row r="29" spans="1:16">
      <c r="A29" s="461"/>
      <c r="B29" s="461"/>
      <c r="C29" s="461"/>
      <c r="D29" s="461"/>
      <c r="E29" s="461"/>
      <c r="F29" s="461"/>
      <c r="G29" s="461"/>
      <c r="H29" s="461"/>
      <c r="I29" s="461"/>
      <c r="J29" s="461"/>
      <c r="K29" s="461"/>
      <c r="L29" s="461"/>
      <c r="M29" s="485"/>
      <c r="N29" s="462"/>
      <c r="O29" s="462"/>
      <c r="P29" s="462"/>
    </row>
    <row r="30" spans="1:16">
      <c r="A30" s="461"/>
      <c r="B30" s="461"/>
      <c r="C30" s="461"/>
      <c r="D30" s="461"/>
      <c r="E30" s="461"/>
      <c r="F30" s="461"/>
      <c r="G30" s="461"/>
      <c r="H30" s="461"/>
      <c r="I30" s="461"/>
      <c r="J30" s="461"/>
      <c r="K30" s="461"/>
      <c r="L30" s="461"/>
      <c r="M30" s="484"/>
      <c r="N30" s="462"/>
      <c r="O30" s="462"/>
      <c r="P30" s="462"/>
    </row>
    <row r="31" spans="1:16">
      <c r="A31" s="461"/>
      <c r="B31" s="461"/>
      <c r="C31" s="461"/>
      <c r="D31" s="461"/>
      <c r="E31" s="461"/>
      <c r="F31" s="461"/>
      <c r="G31" s="461"/>
      <c r="H31" s="461"/>
      <c r="I31" s="461"/>
      <c r="J31" s="461"/>
      <c r="K31" s="461"/>
      <c r="L31" s="461"/>
      <c r="M31" s="461"/>
      <c r="N31" s="462"/>
      <c r="O31" s="462"/>
      <c r="P31" s="462"/>
    </row>
    <row r="32" spans="1:16">
      <c r="A32" s="461"/>
      <c r="B32" s="461"/>
      <c r="C32" s="461"/>
      <c r="D32" s="461"/>
      <c r="E32" s="461"/>
      <c r="F32" s="461"/>
      <c r="G32" s="461"/>
      <c r="H32" s="461"/>
      <c r="I32" s="461"/>
      <c r="J32" s="461"/>
      <c r="K32" s="461"/>
      <c r="L32" s="461"/>
      <c r="M32" s="484"/>
      <c r="N32" s="462"/>
      <c r="O32" s="462"/>
      <c r="P32" s="462"/>
    </row>
    <row r="33" spans="1:16">
      <c r="A33" s="461"/>
      <c r="B33" s="461"/>
      <c r="C33" s="461"/>
      <c r="D33" s="461"/>
      <c r="E33" s="461"/>
      <c r="F33" s="461"/>
      <c r="G33" s="461"/>
      <c r="H33" s="461"/>
      <c r="I33" s="461"/>
      <c r="J33" s="461"/>
      <c r="K33" s="461"/>
      <c r="L33" s="461"/>
      <c r="M33" s="484"/>
      <c r="N33" s="462"/>
      <c r="O33" s="462"/>
      <c r="P33" s="462"/>
    </row>
    <row r="34" spans="1:16">
      <c r="A34" s="461"/>
      <c r="B34" s="461"/>
      <c r="C34" s="461"/>
      <c r="D34" s="461"/>
      <c r="E34" s="461"/>
      <c r="F34" s="461"/>
      <c r="G34" s="461"/>
      <c r="H34" s="461"/>
      <c r="I34" s="461"/>
      <c r="J34" s="461"/>
      <c r="K34" s="461"/>
      <c r="L34" s="461"/>
      <c r="M34" s="461"/>
      <c r="N34" s="462"/>
      <c r="O34" s="462"/>
      <c r="P34" s="462"/>
    </row>
    <row r="35" spans="1:16">
      <c r="A35" s="461"/>
      <c r="B35" s="461"/>
      <c r="C35" s="461"/>
      <c r="D35" s="461"/>
      <c r="E35" s="461"/>
      <c r="F35" s="461"/>
      <c r="G35" s="461"/>
      <c r="H35" s="461"/>
      <c r="I35" s="461"/>
      <c r="J35" s="461"/>
      <c r="K35" s="461"/>
      <c r="L35" s="461"/>
      <c r="M35" s="461"/>
      <c r="N35" s="462"/>
      <c r="O35" s="462"/>
      <c r="P35" s="462"/>
    </row>
    <row r="36" spans="1:16">
      <c r="A36" s="461"/>
      <c r="B36" s="461"/>
      <c r="C36" s="461"/>
      <c r="D36" s="461"/>
      <c r="E36" s="461"/>
      <c r="F36" s="461"/>
      <c r="G36" s="461"/>
      <c r="H36" s="461"/>
      <c r="I36" s="461"/>
      <c r="J36" s="461"/>
      <c r="K36" s="461"/>
      <c r="L36" s="461"/>
      <c r="M36" s="461"/>
      <c r="N36" s="462"/>
      <c r="O36" s="462"/>
      <c r="P36" s="462"/>
    </row>
    <row r="37" spans="1:16">
      <c r="A37" s="461"/>
      <c r="B37" s="461"/>
      <c r="C37" s="461"/>
      <c r="D37" s="461"/>
      <c r="E37" s="461"/>
      <c r="F37" s="461"/>
      <c r="G37" s="461"/>
      <c r="H37" s="461"/>
      <c r="I37" s="461"/>
      <c r="J37" s="461"/>
      <c r="K37" s="461"/>
      <c r="L37" s="461"/>
      <c r="M37" s="461"/>
      <c r="N37" s="462"/>
      <c r="O37" s="462"/>
      <c r="P37" s="462"/>
    </row>
    <row r="38" spans="1:16">
      <c r="A38" s="461"/>
      <c r="B38" s="461"/>
      <c r="C38" s="461"/>
      <c r="D38" s="461"/>
      <c r="E38" s="461"/>
      <c r="F38" s="461"/>
      <c r="G38" s="461"/>
      <c r="H38" s="461"/>
      <c r="I38" s="461"/>
      <c r="J38" s="461"/>
      <c r="K38" s="461"/>
      <c r="L38" s="461"/>
      <c r="M38" s="484"/>
      <c r="N38" s="462"/>
      <c r="O38" s="462"/>
      <c r="P38" s="462"/>
    </row>
    <row r="39" spans="1:16">
      <c r="A39" s="461"/>
      <c r="B39" s="461"/>
      <c r="C39" s="461"/>
      <c r="D39" s="461"/>
      <c r="E39" s="461"/>
      <c r="F39" s="461"/>
      <c r="G39" s="461"/>
      <c r="H39" s="461"/>
      <c r="I39" s="461"/>
      <c r="J39" s="461"/>
      <c r="K39" s="461"/>
      <c r="L39" s="461"/>
      <c r="M39" s="484"/>
      <c r="N39" s="462"/>
      <c r="O39" s="462"/>
      <c r="P39" s="462"/>
    </row>
    <row r="40" spans="1:16">
      <c r="A40" s="461"/>
      <c r="B40" s="461"/>
      <c r="C40" s="461"/>
      <c r="D40" s="461"/>
      <c r="E40" s="461"/>
      <c r="F40" s="461"/>
      <c r="G40" s="461"/>
      <c r="H40" s="461"/>
      <c r="I40" s="461"/>
      <c r="J40" s="461"/>
      <c r="K40" s="461"/>
      <c r="L40" s="461"/>
      <c r="M40" s="485"/>
      <c r="N40" s="462"/>
      <c r="O40" s="462"/>
      <c r="P40" s="462"/>
    </row>
    <row r="41" spans="1:16">
      <c r="A41" s="461"/>
      <c r="B41" s="461"/>
      <c r="C41" s="461"/>
      <c r="D41" s="461"/>
      <c r="E41" s="461"/>
      <c r="F41" s="461"/>
      <c r="G41" s="461"/>
      <c r="H41" s="461"/>
      <c r="I41" s="461"/>
      <c r="J41" s="461"/>
      <c r="K41" s="461"/>
      <c r="L41" s="461"/>
      <c r="M41" s="484"/>
      <c r="N41" s="462"/>
      <c r="O41" s="462"/>
      <c r="P41" s="462"/>
    </row>
    <row r="42" spans="1:16">
      <c r="A42" s="461"/>
      <c r="B42" s="461"/>
      <c r="C42" s="461"/>
      <c r="D42" s="461"/>
      <c r="E42" s="461"/>
      <c r="F42" s="461"/>
      <c r="G42" s="461"/>
      <c r="H42" s="461"/>
      <c r="I42" s="461"/>
      <c r="J42" s="461"/>
      <c r="K42" s="461"/>
      <c r="L42" s="461"/>
      <c r="M42" s="484"/>
      <c r="N42" s="462"/>
      <c r="O42" s="462"/>
      <c r="P42" s="462"/>
    </row>
    <row r="43" spans="1:16">
      <c r="A43" s="461"/>
      <c r="B43" s="461"/>
      <c r="C43" s="461"/>
      <c r="D43" s="461"/>
      <c r="E43" s="461"/>
      <c r="F43" s="461"/>
      <c r="G43" s="461"/>
      <c r="H43" s="461"/>
      <c r="I43" s="461"/>
      <c r="J43" s="461"/>
      <c r="K43" s="461"/>
      <c r="L43" s="461"/>
      <c r="M43" s="484"/>
      <c r="N43" s="462"/>
      <c r="O43" s="462"/>
      <c r="P43" s="462"/>
    </row>
    <row r="44" spans="1:16">
      <c r="A44" s="461"/>
      <c r="B44" s="461"/>
      <c r="C44" s="461"/>
      <c r="D44" s="461"/>
      <c r="E44" s="461"/>
      <c r="F44" s="461"/>
      <c r="G44" s="461"/>
      <c r="H44" s="461"/>
      <c r="I44" s="461"/>
      <c r="J44" s="461"/>
      <c r="K44" s="461"/>
      <c r="L44" s="461"/>
      <c r="M44" s="484"/>
      <c r="N44" s="462"/>
      <c r="O44" s="462"/>
      <c r="P44" s="462"/>
    </row>
    <row r="45" spans="1:16">
      <c r="A45" s="461"/>
      <c r="B45" s="461"/>
      <c r="C45" s="461"/>
      <c r="D45" s="461"/>
      <c r="E45" s="461"/>
      <c r="F45" s="461"/>
      <c r="G45" s="461"/>
      <c r="H45" s="461"/>
      <c r="I45" s="461"/>
      <c r="J45" s="461"/>
      <c r="K45" s="461"/>
      <c r="L45" s="461"/>
      <c r="M45" s="484"/>
      <c r="N45" s="462"/>
      <c r="O45" s="462"/>
      <c r="P45" s="462"/>
    </row>
  </sheetData>
  <sheetProtection formatColumns="0" formatRows="0" autoFilter="0"/>
  <mergeCells count="8">
    <mergeCell ref="L24:P24"/>
    <mergeCell ref="L25:P25"/>
    <mergeCell ref="L12:P12"/>
    <mergeCell ref="L13:P13"/>
    <mergeCell ref="L14:L15"/>
    <mergeCell ref="M14:M15"/>
    <mergeCell ref="N14:N15"/>
    <mergeCell ref="O14:P14"/>
  </mergeCells>
  <dataValidations count="1">
    <dataValidation type="decimal" allowBlank="1" showErrorMessage="1" errorTitle="Ошибка" error="Допускается ввод только неотрицательных чисел!" sqref="O20:P20 O22:P22">
      <formula1>0</formula1>
      <formula2>9.99999999999999E+23</formula2>
    </dataValidation>
  </dataValidations>
  <pageMargins left="0.35433070866141736" right="0.35433070866141736" top="0.39370078740157483" bottom="0.47222222222222221" header="0.31496062992125984" footer="0.31496062992125984"/>
  <pageSetup paperSize="9" fitToWidth="0" fitToHeight="0" orientation="landscape" r:id="rId1"/>
  <headerFooter>
    <oddFooter>&amp;C&amp;A
&amp;P из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6">
    <tabColor rgb="FF002060"/>
    <outlinePr summaryBelow="0" summaryRight="0"/>
    <pageSetUpPr fitToPage="1"/>
  </sheetPr>
  <dimension ref="A1:AF109"/>
  <sheetViews>
    <sheetView showGridLines="0" view="pageBreakPreview" topLeftCell="A11" zoomScale="60" zoomScaleNormal="90" workbookViewId="0">
      <pane xSplit="14" ySplit="5" topLeftCell="O16" activePane="bottomRight" state="frozen"/>
      <selection activeCell="K11" sqref="K11"/>
      <selection pane="topRight" activeCell="O11" sqref="O11"/>
      <selection pane="bottomLeft" activeCell="K16" sqref="K16"/>
      <selection pane="bottomRight" activeCell="L91" sqref="L91:O91"/>
    </sheetView>
  </sheetViews>
  <sheetFormatPr defaultColWidth="8.7109375" defaultRowHeight="11.25"/>
  <cols>
    <col min="1" max="2" width="2.7109375" style="71" hidden="1" customWidth="1"/>
    <col min="3" max="3" width="5.140625" style="71" hidden="1" customWidth="1"/>
    <col min="4" max="10" width="2.7109375" style="71" hidden="1" customWidth="1"/>
    <col min="11" max="11" width="3.7109375" style="71" hidden="1" customWidth="1"/>
    <col min="12" max="12" width="10" style="71" customWidth="1"/>
    <col min="13" max="13" width="58.7109375" style="71" customWidth="1"/>
    <col min="14" max="14" width="11.7109375" style="72" bestFit="1" customWidth="1"/>
    <col min="15" max="15" width="19" style="72" customWidth="1"/>
    <col min="16" max="16384" width="8.7109375" style="71"/>
  </cols>
  <sheetData>
    <row r="1" spans="1:32" hidden="1">
      <c r="A1" s="461"/>
      <c r="B1" s="461"/>
      <c r="C1" s="461"/>
      <c r="D1" s="461"/>
      <c r="E1" s="461"/>
      <c r="F1" s="461"/>
      <c r="G1" s="461"/>
      <c r="H1" s="461"/>
      <c r="I1" s="461"/>
      <c r="J1" s="461"/>
      <c r="K1" s="461"/>
      <c r="L1" s="461"/>
      <c r="M1" s="461"/>
      <c r="N1" s="462"/>
      <c r="O1" s="429">
        <v>2025</v>
      </c>
      <c r="P1" s="461"/>
      <c r="Q1" s="461"/>
      <c r="R1" s="461"/>
      <c r="S1" s="461"/>
      <c r="T1" s="461"/>
      <c r="U1" s="461"/>
      <c r="V1" s="461"/>
      <c r="W1" s="461"/>
      <c r="X1" s="461"/>
      <c r="Y1" s="461"/>
      <c r="Z1" s="461"/>
      <c r="AA1" s="461"/>
      <c r="AB1" s="461"/>
      <c r="AC1" s="461"/>
      <c r="AD1" s="461"/>
      <c r="AE1" s="461"/>
      <c r="AF1" s="461"/>
    </row>
    <row r="2" spans="1:32" hidden="1">
      <c r="A2" s="461"/>
      <c r="B2" s="461"/>
      <c r="C2" s="461"/>
      <c r="D2" s="461"/>
      <c r="E2" s="461"/>
      <c r="F2" s="461"/>
      <c r="G2" s="461"/>
      <c r="H2" s="461"/>
      <c r="I2" s="461"/>
      <c r="J2" s="461"/>
      <c r="K2" s="461"/>
      <c r="L2" s="461"/>
      <c r="M2" s="461"/>
      <c r="N2" s="462"/>
      <c r="O2" s="429"/>
      <c r="P2" s="461"/>
      <c r="Q2" s="461"/>
      <c r="R2" s="461"/>
      <c r="S2" s="461"/>
      <c r="T2" s="461"/>
      <c r="U2" s="461"/>
      <c r="V2" s="461"/>
      <c r="W2" s="461"/>
      <c r="X2" s="461"/>
      <c r="Y2" s="461"/>
      <c r="Z2" s="461"/>
      <c r="AA2" s="461"/>
      <c r="AB2" s="461"/>
      <c r="AC2" s="461"/>
      <c r="AD2" s="461"/>
      <c r="AE2" s="461"/>
      <c r="AF2" s="461"/>
    </row>
    <row r="3" spans="1:32" hidden="1">
      <c r="A3" s="461"/>
      <c r="B3" s="461"/>
      <c r="C3" s="461"/>
      <c r="D3" s="461"/>
      <c r="E3" s="461"/>
      <c r="F3" s="461"/>
      <c r="G3" s="461"/>
      <c r="H3" s="461"/>
      <c r="I3" s="461"/>
      <c r="J3" s="461"/>
      <c r="K3" s="461"/>
      <c r="L3" s="461"/>
      <c r="M3" s="461"/>
      <c r="N3" s="462"/>
      <c r="O3" s="429"/>
      <c r="P3" s="461"/>
      <c r="Q3" s="461"/>
      <c r="R3" s="461"/>
      <c r="S3" s="461"/>
      <c r="T3" s="461"/>
      <c r="U3" s="461"/>
      <c r="V3" s="461"/>
      <c r="W3" s="461"/>
      <c r="X3" s="461"/>
      <c r="Y3" s="461"/>
      <c r="Z3" s="461"/>
      <c r="AA3" s="461"/>
      <c r="AB3" s="461"/>
      <c r="AC3" s="461"/>
      <c r="AD3" s="461"/>
      <c r="AE3" s="461"/>
      <c r="AF3" s="461"/>
    </row>
    <row r="4" spans="1:32" hidden="1">
      <c r="A4" s="461"/>
      <c r="B4" s="461"/>
      <c r="C4" s="461"/>
      <c r="D4" s="461"/>
      <c r="E4" s="461"/>
      <c r="F4" s="461"/>
      <c r="G4" s="461"/>
      <c r="H4" s="461"/>
      <c r="I4" s="461"/>
      <c r="J4" s="461"/>
      <c r="K4" s="461"/>
      <c r="L4" s="461"/>
      <c r="M4" s="461"/>
      <c r="N4" s="462"/>
      <c r="O4" s="429"/>
      <c r="P4" s="461"/>
      <c r="Q4" s="461"/>
      <c r="R4" s="461"/>
      <c r="S4" s="461"/>
      <c r="T4" s="461"/>
      <c r="U4" s="461"/>
      <c r="V4" s="461"/>
      <c r="W4" s="461"/>
      <c r="X4" s="461"/>
      <c r="Y4" s="461"/>
      <c r="Z4" s="461"/>
      <c r="AA4" s="461"/>
      <c r="AB4" s="461"/>
      <c r="AC4" s="461"/>
      <c r="AD4" s="461"/>
      <c r="AE4" s="461"/>
      <c r="AF4" s="461"/>
    </row>
    <row r="5" spans="1:32" hidden="1">
      <c r="A5" s="461"/>
      <c r="B5" s="461"/>
      <c r="C5" s="461"/>
      <c r="D5" s="461"/>
      <c r="E5" s="461"/>
      <c r="F5" s="461"/>
      <c r="G5" s="461"/>
      <c r="H5" s="461"/>
      <c r="I5" s="461"/>
      <c r="J5" s="461"/>
      <c r="K5" s="461"/>
      <c r="L5" s="461"/>
      <c r="M5" s="461"/>
      <c r="N5" s="462"/>
      <c r="O5" s="429"/>
      <c r="P5" s="461"/>
      <c r="Q5" s="461"/>
      <c r="R5" s="461"/>
      <c r="S5" s="461"/>
      <c r="T5" s="461"/>
      <c r="U5" s="461"/>
      <c r="V5" s="461"/>
      <c r="W5" s="461"/>
      <c r="X5" s="461"/>
      <c r="Y5" s="461"/>
      <c r="Z5" s="461"/>
      <c r="AA5" s="461"/>
      <c r="AB5" s="461"/>
      <c r="AC5" s="461"/>
      <c r="AD5" s="461"/>
      <c r="AE5" s="461"/>
      <c r="AF5" s="461"/>
    </row>
    <row r="6" spans="1:32" hidden="1">
      <c r="A6" s="461"/>
      <c r="B6" s="461"/>
      <c r="C6" s="461"/>
      <c r="D6" s="461"/>
      <c r="E6" s="461"/>
      <c r="F6" s="461"/>
      <c r="G6" s="461"/>
      <c r="H6" s="461"/>
      <c r="I6" s="461"/>
      <c r="J6" s="461"/>
      <c r="K6" s="461"/>
      <c r="L6" s="461"/>
      <c r="M6" s="461"/>
      <c r="N6" s="462"/>
      <c r="O6" s="429"/>
      <c r="P6" s="461"/>
      <c r="Q6" s="461"/>
      <c r="R6" s="461"/>
      <c r="S6" s="461"/>
      <c r="T6" s="461"/>
      <c r="U6" s="461"/>
      <c r="V6" s="461"/>
      <c r="W6" s="461"/>
      <c r="X6" s="461"/>
      <c r="Y6" s="461"/>
      <c r="Z6" s="461"/>
      <c r="AA6" s="461"/>
      <c r="AB6" s="461"/>
      <c r="AC6" s="461"/>
      <c r="AD6" s="461"/>
      <c r="AE6" s="461"/>
      <c r="AF6" s="461"/>
    </row>
    <row r="7" spans="1:32" hidden="1">
      <c r="A7" s="461"/>
      <c r="B7" s="461"/>
      <c r="C7" s="461"/>
      <c r="D7" s="461"/>
      <c r="E7" s="461"/>
      <c r="F7" s="461"/>
      <c r="G7" s="461"/>
      <c r="H7" s="461"/>
      <c r="I7" s="461"/>
      <c r="J7" s="461"/>
      <c r="K7" s="461"/>
      <c r="L7" s="461"/>
      <c r="M7" s="461"/>
      <c r="N7" s="462"/>
      <c r="O7" s="431"/>
      <c r="P7" s="461"/>
      <c r="Q7" s="461"/>
      <c r="R7" s="461"/>
      <c r="S7" s="461"/>
      <c r="T7" s="461"/>
      <c r="U7" s="461"/>
      <c r="V7" s="461"/>
      <c r="W7" s="461"/>
      <c r="X7" s="461"/>
      <c r="Y7" s="461"/>
      <c r="Z7" s="461"/>
      <c r="AA7" s="461"/>
      <c r="AB7" s="461"/>
      <c r="AC7" s="461"/>
      <c r="AD7" s="461"/>
      <c r="AE7" s="461"/>
      <c r="AF7" s="461"/>
    </row>
    <row r="8" spans="1:32" hidden="1">
      <c r="A8" s="461"/>
      <c r="B8" s="461"/>
      <c r="C8" s="461"/>
      <c r="D8" s="461"/>
      <c r="E8" s="461"/>
      <c r="F8" s="461"/>
      <c r="G8" s="461"/>
      <c r="H8" s="461"/>
      <c r="I8" s="461"/>
      <c r="J8" s="461"/>
      <c r="K8" s="461"/>
      <c r="L8" s="461"/>
      <c r="M8" s="461"/>
      <c r="N8" s="462"/>
      <c r="O8" s="462"/>
      <c r="P8" s="461"/>
      <c r="Q8" s="461"/>
      <c r="R8" s="461"/>
      <c r="S8" s="461"/>
      <c r="T8" s="461"/>
      <c r="U8" s="461"/>
      <c r="V8" s="461"/>
      <c r="W8" s="461"/>
      <c r="X8" s="461"/>
      <c r="Y8" s="461"/>
      <c r="Z8" s="461"/>
      <c r="AA8" s="461"/>
      <c r="AB8" s="461"/>
      <c r="AC8" s="461"/>
      <c r="AD8" s="461"/>
      <c r="AE8" s="461"/>
      <c r="AF8" s="461"/>
    </row>
    <row r="9" spans="1:32" hidden="1">
      <c r="A9" s="461"/>
      <c r="B9" s="461"/>
      <c r="C9" s="461"/>
      <c r="D9" s="461"/>
      <c r="E9" s="461"/>
      <c r="F9" s="461"/>
      <c r="G9" s="461"/>
      <c r="H9" s="461"/>
      <c r="I9" s="461"/>
      <c r="J9" s="461"/>
      <c r="K9" s="461"/>
      <c r="L9" s="461"/>
      <c r="M9" s="461"/>
      <c r="N9" s="462"/>
      <c r="O9" s="462"/>
      <c r="P9" s="461"/>
      <c r="Q9" s="461"/>
      <c r="R9" s="461"/>
      <c r="S9" s="461"/>
      <c r="T9" s="461"/>
      <c r="U9" s="461"/>
      <c r="V9" s="461"/>
      <c r="W9" s="461"/>
      <c r="X9" s="461"/>
      <c r="Y9" s="461"/>
      <c r="Z9" s="461"/>
      <c r="AA9" s="461"/>
      <c r="AB9" s="461"/>
      <c r="AC9" s="461"/>
      <c r="AD9" s="461"/>
      <c r="AE9" s="461"/>
      <c r="AF9" s="461"/>
    </row>
    <row r="10" spans="1:32" hidden="1">
      <c r="A10" s="461"/>
      <c r="B10" s="461"/>
      <c r="C10" s="461"/>
      <c r="D10" s="461"/>
      <c r="E10" s="461"/>
      <c r="F10" s="461"/>
      <c r="G10" s="461"/>
      <c r="H10" s="461"/>
      <c r="I10" s="461"/>
      <c r="J10" s="461"/>
      <c r="K10" s="461"/>
      <c r="L10" s="461"/>
      <c r="M10" s="461"/>
      <c r="N10" s="462"/>
      <c r="O10" s="462"/>
      <c r="P10" s="461"/>
      <c r="Q10" s="461"/>
      <c r="R10" s="461"/>
      <c r="S10" s="461"/>
      <c r="T10" s="461"/>
      <c r="U10" s="461"/>
      <c r="V10" s="461"/>
      <c r="W10" s="461"/>
      <c r="X10" s="461"/>
      <c r="Y10" s="461"/>
      <c r="Z10" s="461"/>
      <c r="AA10" s="461"/>
      <c r="AB10" s="461"/>
      <c r="AC10" s="461"/>
      <c r="AD10" s="461"/>
      <c r="AE10" s="461"/>
      <c r="AF10" s="461"/>
    </row>
    <row r="11" spans="1:32" ht="15" hidden="1" customHeight="1">
      <c r="A11" s="461"/>
      <c r="B11" s="461"/>
      <c r="C11" s="461"/>
      <c r="D11" s="461"/>
      <c r="E11" s="461"/>
      <c r="F11" s="461"/>
      <c r="G11" s="461"/>
      <c r="H11" s="461"/>
      <c r="I11" s="461"/>
      <c r="J11" s="461"/>
      <c r="K11" s="461"/>
      <c r="L11" s="461"/>
      <c r="M11" s="463"/>
      <c r="N11" s="462"/>
      <c r="O11" s="462"/>
      <c r="P11" s="461"/>
      <c r="Q11" s="461"/>
      <c r="R11" s="461"/>
      <c r="S11" s="461"/>
      <c r="T11" s="461"/>
      <c r="U11" s="461"/>
      <c r="V11" s="461"/>
      <c r="W11" s="461"/>
      <c r="X11" s="461"/>
      <c r="Y11" s="461"/>
      <c r="Z11" s="461"/>
      <c r="AA11" s="461"/>
      <c r="AB11" s="461"/>
      <c r="AC11" s="461"/>
      <c r="AD11" s="461"/>
      <c r="AE11" s="461"/>
      <c r="AF11" s="461"/>
    </row>
    <row r="12" spans="1:32" s="127" customFormat="1" ht="20.100000000000001" customHeight="1">
      <c r="A12" s="464"/>
      <c r="B12" s="464"/>
      <c r="C12" s="464"/>
      <c r="D12" s="464"/>
      <c r="E12" s="464"/>
      <c r="F12" s="464"/>
      <c r="G12" s="464"/>
      <c r="H12" s="464"/>
      <c r="I12" s="464"/>
      <c r="J12" s="464"/>
      <c r="K12" s="464"/>
      <c r="L12" s="162" t="s">
        <v>2425</v>
      </c>
      <c r="M12" s="128"/>
      <c r="N12" s="130"/>
      <c r="O12" s="128"/>
      <c r="P12" s="464"/>
      <c r="Q12" s="464"/>
      <c r="R12" s="464"/>
      <c r="S12" s="464"/>
      <c r="T12" s="464"/>
      <c r="U12" s="464"/>
      <c r="V12" s="464"/>
      <c r="W12" s="464"/>
      <c r="X12" s="464"/>
      <c r="Y12" s="464"/>
      <c r="Z12" s="464"/>
      <c r="AA12" s="464"/>
      <c r="AB12" s="464"/>
      <c r="AC12" s="464"/>
      <c r="AD12" s="464"/>
      <c r="AE12" s="464"/>
      <c r="AF12" s="464"/>
    </row>
    <row r="13" spans="1:32" s="127" customFormat="1">
      <c r="A13" s="464"/>
      <c r="B13" s="464"/>
      <c r="C13" s="464"/>
      <c r="D13" s="464"/>
      <c r="E13" s="464"/>
      <c r="F13" s="464"/>
      <c r="G13" s="464"/>
      <c r="H13" s="464"/>
      <c r="I13" s="464"/>
      <c r="J13" s="464"/>
      <c r="K13" s="464"/>
      <c r="L13" s="639"/>
      <c r="M13" s="639"/>
      <c r="N13" s="639"/>
      <c r="O13" s="639"/>
      <c r="P13" s="464"/>
      <c r="Q13" s="464"/>
      <c r="R13" s="464"/>
      <c r="S13" s="464"/>
      <c r="T13" s="464"/>
      <c r="U13" s="464"/>
      <c r="V13" s="464"/>
      <c r="W13" s="464"/>
      <c r="X13" s="464"/>
      <c r="Y13" s="464"/>
      <c r="Z13" s="464"/>
      <c r="AA13" s="464"/>
      <c r="AB13" s="464"/>
      <c r="AC13" s="464"/>
      <c r="AD13" s="464"/>
      <c r="AE13" s="464"/>
      <c r="AF13" s="464"/>
    </row>
    <row r="14" spans="1:32" ht="15" customHeight="1">
      <c r="A14" s="461"/>
      <c r="B14" s="461"/>
      <c r="C14" s="461"/>
      <c r="D14" s="461"/>
      <c r="E14" s="461"/>
      <c r="F14" s="461"/>
      <c r="G14" s="461"/>
      <c r="H14" s="461"/>
      <c r="I14" s="461"/>
      <c r="J14" s="461"/>
      <c r="K14" s="461"/>
      <c r="L14" s="637" t="s">
        <v>271</v>
      </c>
      <c r="M14" s="651" t="s">
        <v>189</v>
      </c>
      <c r="N14" s="637" t="s">
        <v>124</v>
      </c>
      <c r="O14" s="436" t="s">
        <v>2423</v>
      </c>
      <c r="P14" s="461"/>
      <c r="Q14" s="461"/>
      <c r="R14" s="461"/>
      <c r="S14" s="461"/>
      <c r="T14" s="461"/>
      <c r="U14" s="461"/>
      <c r="V14" s="461"/>
      <c r="W14" s="461"/>
      <c r="X14" s="461"/>
      <c r="Y14" s="461"/>
      <c r="Z14" s="461"/>
      <c r="AA14" s="461"/>
      <c r="AB14" s="461"/>
      <c r="AC14" s="461"/>
      <c r="AD14" s="461"/>
      <c r="AE14" s="461"/>
      <c r="AF14" s="461"/>
    </row>
    <row r="15" spans="1:32" ht="50.1" customHeight="1">
      <c r="A15" s="461"/>
      <c r="B15" s="461"/>
      <c r="C15" s="461"/>
      <c r="D15" s="461"/>
      <c r="E15" s="461"/>
      <c r="F15" s="461"/>
      <c r="G15" s="461"/>
      <c r="H15" s="461"/>
      <c r="I15" s="461"/>
      <c r="J15" s="461"/>
      <c r="K15" s="461"/>
      <c r="L15" s="637"/>
      <c r="M15" s="651"/>
      <c r="N15" s="654"/>
      <c r="O15" s="466" t="s">
        <v>818</v>
      </c>
      <c r="P15" s="461"/>
      <c r="Q15" s="461"/>
      <c r="R15" s="461"/>
      <c r="S15" s="461"/>
      <c r="T15" s="461"/>
      <c r="U15" s="461"/>
      <c r="V15" s="461"/>
      <c r="W15" s="461"/>
      <c r="X15" s="461"/>
      <c r="Y15" s="461"/>
      <c r="Z15" s="461"/>
      <c r="AA15" s="461"/>
      <c r="AB15" s="461"/>
      <c r="AC15" s="461"/>
      <c r="AD15" s="461"/>
      <c r="AE15" s="461"/>
      <c r="AF15" s="461"/>
    </row>
    <row r="16" spans="1:32">
      <c r="A16" s="439" t="s">
        <v>16</v>
      </c>
      <c r="B16" s="461" t="s">
        <v>725</v>
      </c>
      <c r="C16" s="461"/>
      <c r="D16" s="461"/>
      <c r="E16" s="461"/>
      <c r="F16" s="461"/>
      <c r="G16" s="461"/>
      <c r="H16" s="461"/>
      <c r="I16" s="461"/>
      <c r="J16" s="461"/>
      <c r="K16" s="461"/>
      <c r="L16" s="486" t="s">
        <v>2412</v>
      </c>
      <c r="M16" s="408"/>
      <c r="N16" s="386"/>
      <c r="O16" s="505">
        <v>633503.3568565126</v>
      </c>
      <c r="P16" s="461"/>
      <c r="Q16" s="461"/>
      <c r="R16" s="461"/>
      <c r="S16" s="461"/>
      <c r="T16" s="461"/>
      <c r="U16" s="461"/>
      <c r="V16" s="461"/>
      <c r="W16" s="461"/>
      <c r="X16" s="461"/>
      <c r="Y16" s="461"/>
      <c r="Z16" s="461"/>
      <c r="AA16" s="461"/>
      <c r="AB16" s="461"/>
      <c r="AC16" s="461"/>
      <c r="AD16" s="461"/>
      <c r="AE16" s="461"/>
      <c r="AF16" s="461"/>
    </row>
    <row r="17" spans="1:32">
      <c r="A17" s="473">
        <v>1</v>
      </c>
      <c r="B17" s="461"/>
      <c r="C17" s="461" t="s">
        <v>906</v>
      </c>
      <c r="D17" s="461"/>
      <c r="E17" s="461"/>
      <c r="F17" s="461"/>
      <c r="G17" s="461"/>
      <c r="H17" s="461"/>
      <c r="I17" s="461"/>
      <c r="J17" s="461"/>
      <c r="K17" s="461"/>
      <c r="L17" s="506" t="s">
        <v>16</v>
      </c>
      <c r="M17" s="507" t="s">
        <v>293</v>
      </c>
      <c r="N17" s="508" t="s">
        <v>269</v>
      </c>
      <c r="O17" s="235">
        <v>487486.32123651262</v>
      </c>
      <c r="P17" s="461"/>
      <c r="Q17" s="461"/>
      <c r="R17" s="461"/>
      <c r="S17" s="461"/>
      <c r="T17" s="461"/>
      <c r="U17" s="461"/>
      <c r="V17" s="461"/>
      <c r="W17" s="461"/>
      <c r="X17" s="461"/>
      <c r="Y17" s="461"/>
      <c r="Z17" s="461"/>
      <c r="AA17" s="461"/>
      <c r="AB17" s="461"/>
      <c r="AC17" s="461"/>
      <c r="AD17" s="461"/>
      <c r="AE17" s="461"/>
      <c r="AF17" s="461"/>
    </row>
    <row r="18" spans="1:32">
      <c r="A18" s="473">
        <v>1</v>
      </c>
      <c r="B18" s="461"/>
      <c r="C18" s="461" t="s">
        <v>923</v>
      </c>
      <c r="D18" s="461"/>
      <c r="E18" s="461"/>
      <c r="F18" s="461"/>
      <c r="G18" s="461"/>
      <c r="H18" s="461"/>
      <c r="I18" s="461"/>
      <c r="J18" s="461"/>
      <c r="K18" s="461"/>
      <c r="L18" s="509" t="s">
        <v>135</v>
      </c>
      <c r="M18" s="510" t="s">
        <v>294</v>
      </c>
      <c r="N18" s="511" t="s">
        <v>269</v>
      </c>
      <c r="O18" s="235">
        <v>265486.81777775742</v>
      </c>
      <c r="P18" s="461"/>
      <c r="Q18" s="461"/>
      <c r="R18" s="461"/>
      <c r="S18" s="461"/>
      <c r="T18" s="461"/>
      <c r="U18" s="461"/>
      <c r="V18" s="461"/>
      <c r="W18" s="461"/>
      <c r="X18" s="461"/>
      <c r="Y18" s="461"/>
      <c r="Z18" s="461"/>
      <c r="AA18" s="461"/>
      <c r="AB18" s="461"/>
      <c r="AC18" s="461"/>
      <c r="AD18" s="461"/>
      <c r="AE18" s="461"/>
      <c r="AF18" s="461"/>
    </row>
    <row r="19" spans="1:32">
      <c r="A19" s="473">
        <v>1</v>
      </c>
      <c r="B19" s="461"/>
      <c r="C19" s="461" t="s">
        <v>925</v>
      </c>
      <c r="D19" s="461"/>
      <c r="E19" s="461"/>
      <c r="F19" s="461"/>
      <c r="G19" s="461"/>
      <c r="H19" s="461"/>
      <c r="I19" s="461"/>
      <c r="J19" s="461"/>
      <c r="K19" s="461"/>
      <c r="L19" s="509" t="s">
        <v>274</v>
      </c>
      <c r="M19" s="512" t="s">
        <v>640</v>
      </c>
      <c r="N19" s="511" t="s">
        <v>269</v>
      </c>
      <c r="O19" s="513">
        <v>14550.102500000001</v>
      </c>
      <c r="P19" s="461"/>
      <c r="Q19" s="461"/>
      <c r="R19" s="461"/>
      <c r="S19" s="461"/>
      <c r="T19" s="461"/>
      <c r="U19" s="461"/>
      <c r="V19" s="461"/>
      <c r="W19" s="461"/>
      <c r="X19" s="461"/>
      <c r="Y19" s="461"/>
      <c r="Z19" s="461"/>
      <c r="AA19" s="461"/>
      <c r="AB19" s="461"/>
      <c r="AC19" s="461"/>
      <c r="AD19" s="461"/>
      <c r="AE19" s="461"/>
      <c r="AF19" s="461"/>
    </row>
    <row r="20" spans="1:32" ht="22.5">
      <c r="A20" s="473">
        <v>1</v>
      </c>
      <c r="B20" s="461"/>
      <c r="C20" s="461" t="s">
        <v>926</v>
      </c>
      <c r="D20" s="461"/>
      <c r="E20" s="461"/>
      <c r="F20" s="461"/>
      <c r="G20" s="461"/>
      <c r="H20" s="461"/>
      <c r="I20" s="461"/>
      <c r="J20" s="461"/>
      <c r="K20" s="461"/>
      <c r="L20" s="509" t="s">
        <v>275</v>
      </c>
      <c r="M20" s="512" t="s">
        <v>297</v>
      </c>
      <c r="N20" s="511" t="s">
        <v>269</v>
      </c>
      <c r="O20" s="513"/>
      <c r="P20" s="461"/>
      <c r="Q20" s="461"/>
      <c r="R20" s="461"/>
      <c r="S20" s="461"/>
      <c r="T20" s="461"/>
      <c r="U20" s="461"/>
      <c r="V20" s="461"/>
      <c r="W20" s="461"/>
      <c r="X20" s="461"/>
      <c r="Y20" s="461"/>
      <c r="Z20" s="461"/>
      <c r="AA20" s="461"/>
      <c r="AB20" s="461"/>
      <c r="AC20" s="461"/>
      <c r="AD20" s="461"/>
      <c r="AE20" s="461"/>
      <c r="AF20" s="461"/>
    </row>
    <row r="21" spans="1:32" ht="33.75">
      <c r="A21" s="473">
        <v>1</v>
      </c>
      <c r="B21" s="461"/>
      <c r="C21" s="461" t="s">
        <v>927</v>
      </c>
      <c r="D21" s="461"/>
      <c r="E21" s="461"/>
      <c r="F21" s="461"/>
      <c r="G21" s="461"/>
      <c r="H21" s="461"/>
      <c r="I21" s="461"/>
      <c r="J21" s="461"/>
      <c r="K21" s="461"/>
      <c r="L21" s="509" t="s">
        <v>588</v>
      </c>
      <c r="M21" s="512" t="s">
        <v>864</v>
      </c>
      <c r="N21" s="511" t="s">
        <v>269</v>
      </c>
      <c r="O21" s="235">
        <v>90228.964319999999</v>
      </c>
      <c r="P21" s="461"/>
      <c r="Q21" s="461"/>
      <c r="R21" s="461"/>
      <c r="S21" s="461"/>
      <c r="T21" s="461"/>
      <c r="U21" s="461"/>
      <c r="V21" s="461"/>
      <c r="W21" s="461"/>
      <c r="X21" s="461"/>
      <c r="Y21" s="461"/>
      <c r="Z21" s="461"/>
      <c r="AA21" s="461"/>
      <c r="AB21" s="461"/>
      <c r="AC21" s="461"/>
      <c r="AD21" s="461"/>
      <c r="AE21" s="461"/>
      <c r="AF21" s="461"/>
    </row>
    <row r="22" spans="1:32" ht="22.5">
      <c r="A22" s="473">
        <v>1</v>
      </c>
      <c r="B22" s="461"/>
      <c r="C22" s="461" t="s">
        <v>928</v>
      </c>
      <c r="D22" s="461"/>
      <c r="E22" s="461"/>
      <c r="F22" s="461"/>
      <c r="G22" s="461"/>
      <c r="H22" s="461"/>
      <c r="I22" s="461"/>
      <c r="J22" s="461"/>
      <c r="K22" s="461"/>
      <c r="L22" s="509" t="s">
        <v>641</v>
      </c>
      <c r="M22" s="514" t="s">
        <v>804</v>
      </c>
      <c r="N22" s="511" t="s">
        <v>269</v>
      </c>
      <c r="O22" s="513">
        <v>69276.997040000002</v>
      </c>
      <c r="P22" s="461"/>
      <c r="Q22" s="461"/>
      <c r="R22" s="461"/>
      <c r="S22" s="461"/>
      <c r="T22" s="461"/>
      <c r="U22" s="461"/>
      <c r="V22" s="461"/>
      <c r="W22" s="461"/>
      <c r="X22" s="461"/>
      <c r="Y22" s="461"/>
      <c r="Z22" s="461"/>
      <c r="AA22" s="461"/>
      <c r="AB22" s="461"/>
      <c r="AC22" s="461"/>
      <c r="AD22" s="461"/>
      <c r="AE22" s="461"/>
      <c r="AF22" s="461"/>
    </row>
    <row r="23" spans="1:32" ht="22.5">
      <c r="A23" s="473">
        <v>1</v>
      </c>
      <c r="B23" s="461"/>
      <c r="C23" s="461" t="s">
        <v>929</v>
      </c>
      <c r="D23" s="461"/>
      <c r="E23" s="461"/>
      <c r="F23" s="461"/>
      <c r="G23" s="461"/>
      <c r="H23" s="461"/>
      <c r="I23" s="461"/>
      <c r="J23" s="461"/>
      <c r="K23" s="461"/>
      <c r="L23" s="509" t="s">
        <v>688</v>
      </c>
      <c r="M23" s="515" t="s">
        <v>805</v>
      </c>
      <c r="N23" s="511" t="s">
        <v>642</v>
      </c>
      <c r="O23" s="513"/>
      <c r="P23" s="461"/>
      <c r="Q23" s="461"/>
      <c r="R23" s="461"/>
      <c r="S23" s="461"/>
      <c r="T23" s="461"/>
      <c r="U23" s="461"/>
      <c r="V23" s="461"/>
      <c r="W23" s="461"/>
      <c r="X23" s="461"/>
      <c r="Y23" s="461"/>
      <c r="Z23" s="461"/>
      <c r="AA23" s="461"/>
      <c r="AB23" s="461"/>
      <c r="AC23" s="461"/>
      <c r="AD23" s="461"/>
      <c r="AE23" s="461"/>
      <c r="AF23" s="461"/>
    </row>
    <row r="24" spans="1:32" ht="22.5">
      <c r="A24" s="473">
        <v>1</v>
      </c>
      <c r="B24" s="461"/>
      <c r="C24" s="461" t="s">
        <v>930</v>
      </c>
      <c r="D24" s="461"/>
      <c r="E24" s="461"/>
      <c r="F24" s="461"/>
      <c r="G24" s="461"/>
      <c r="H24" s="461"/>
      <c r="I24" s="461"/>
      <c r="J24" s="461"/>
      <c r="K24" s="461"/>
      <c r="L24" s="509" t="s">
        <v>689</v>
      </c>
      <c r="M24" s="515" t="s">
        <v>806</v>
      </c>
      <c r="N24" s="511" t="s">
        <v>698</v>
      </c>
      <c r="O24" s="513"/>
      <c r="P24" s="461"/>
      <c r="Q24" s="461"/>
      <c r="R24" s="461"/>
      <c r="S24" s="461"/>
      <c r="T24" s="461"/>
      <c r="U24" s="461"/>
      <c r="V24" s="461"/>
      <c r="W24" s="461"/>
      <c r="X24" s="461"/>
      <c r="Y24" s="461"/>
      <c r="Z24" s="461"/>
      <c r="AA24" s="461"/>
      <c r="AB24" s="461"/>
      <c r="AC24" s="461"/>
      <c r="AD24" s="461"/>
      <c r="AE24" s="461"/>
      <c r="AF24" s="461"/>
    </row>
    <row r="25" spans="1:32" ht="22.5">
      <c r="A25" s="473">
        <v>1</v>
      </c>
      <c r="B25" s="461"/>
      <c r="C25" s="461" t="s">
        <v>931</v>
      </c>
      <c r="D25" s="461"/>
      <c r="E25" s="461"/>
      <c r="F25" s="461"/>
      <c r="G25" s="461"/>
      <c r="H25" s="461"/>
      <c r="I25" s="461"/>
      <c r="J25" s="461"/>
      <c r="K25" s="461"/>
      <c r="L25" s="509" t="s">
        <v>643</v>
      </c>
      <c r="M25" s="514" t="s">
        <v>866</v>
      </c>
      <c r="N25" s="511" t="s">
        <v>269</v>
      </c>
      <c r="O25" s="513">
        <v>20951.967279999997</v>
      </c>
      <c r="P25" s="461"/>
      <c r="Q25" s="461"/>
      <c r="R25" s="461"/>
      <c r="S25" s="461"/>
      <c r="T25" s="461"/>
      <c r="U25" s="461"/>
      <c r="V25" s="461"/>
      <c r="W25" s="461"/>
      <c r="X25" s="461"/>
      <c r="Y25" s="461"/>
      <c r="Z25" s="461"/>
      <c r="AA25" s="461"/>
      <c r="AB25" s="461"/>
      <c r="AC25" s="461"/>
      <c r="AD25" s="461"/>
      <c r="AE25" s="461"/>
      <c r="AF25" s="461"/>
    </row>
    <row r="26" spans="1:32">
      <c r="A26" s="473">
        <v>1</v>
      </c>
      <c r="B26" s="461"/>
      <c r="C26" s="461" t="s">
        <v>932</v>
      </c>
      <c r="D26" s="461"/>
      <c r="E26" s="461"/>
      <c r="F26" s="461"/>
      <c r="G26" s="461"/>
      <c r="H26" s="461"/>
      <c r="I26" s="461"/>
      <c r="J26" s="461"/>
      <c r="K26" s="461"/>
      <c r="L26" s="509" t="s">
        <v>589</v>
      </c>
      <c r="M26" s="512" t="s">
        <v>644</v>
      </c>
      <c r="N26" s="511" t="s">
        <v>269</v>
      </c>
      <c r="O26" s="513"/>
      <c r="P26" s="461"/>
      <c r="Q26" s="461"/>
      <c r="R26" s="461"/>
      <c r="S26" s="461"/>
      <c r="T26" s="461"/>
      <c r="U26" s="461"/>
      <c r="V26" s="461"/>
      <c r="W26" s="461"/>
      <c r="X26" s="461"/>
      <c r="Y26" s="461"/>
      <c r="Z26" s="461"/>
      <c r="AA26" s="461"/>
      <c r="AB26" s="461"/>
      <c r="AC26" s="461"/>
      <c r="AD26" s="461"/>
      <c r="AE26" s="461"/>
      <c r="AF26" s="461"/>
    </row>
    <row r="27" spans="1:32">
      <c r="A27" s="473">
        <v>1</v>
      </c>
      <c r="B27" s="461"/>
      <c r="C27" s="461" t="s">
        <v>933</v>
      </c>
      <c r="D27" s="461"/>
      <c r="E27" s="461"/>
      <c r="F27" s="461"/>
      <c r="G27" s="461"/>
      <c r="H27" s="461"/>
      <c r="I27" s="461"/>
      <c r="J27" s="461"/>
      <c r="K27" s="461"/>
      <c r="L27" s="509" t="s">
        <v>645</v>
      </c>
      <c r="M27" s="512" t="s">
        <v>301</v>
      </c>
      <c r="N27" s="511" t="s">
        <v>269</v>
      </c>
      <c r="O27" s="513">
        <v>47109.24672310341</v>
      </c>
      <c r="P27" s="461"/>
      <c r="Q27" s="461"/>
      <c r="R27" s="461"/>
      <c r="S27" s="461"/>
      <c r="T27" s="461"/>
      <c r="U27" s="461"/>
      <c r="V27" s="461"/>
      <c r="W27" s="461"/>
      <c r="X27" s="461"/>
      <c r="Y27" s="461"/>
      <c r="Z27" s="461"/>
      <c r="AA27" s="461"/>
      <c r="AB27" s="461"/>
      <c r="AC27" s="461"/>
      <c r="AD27" s="461"/>
      <c r="AE27" s="461"/>
      <c r="AF27" s="461"/>
    </row>
    <row r="28" spans="1:32">
      <c r="A28" s="473">
        <v>1</v>
      </c>
      <c r="B28" s="461"/>
      <c r="C28" s="461" t="s">
        <v>934</v>
      </c>
      <c r="D28" s="461"/>
      <c r="E28" s="461"/>
      <c r="F28" s="461"/>
      <c r="G28" s="461"/>
      <c r="H28" s="461"/>
      <c r="I28" s="461"/>
      <c r="J28" s="461"/>
      <c r="K28" s="461"/>
      <c r="L28" s="509" t="s">
        <v>646</v>
      </c>
      <c r="M28" s="512" t="s">
        <v>647</v>
      </c>
      <c r="N28" s="511" t="s">
        <v>269</v>
      </c>
      <c r="O28" s="235">
        <v>113598.504234654</v>
      </c>
      <c r="P28" s="461"/>
      <c r="Q28" s="461"/>
      <c r="R28" s="461"/>
      <c r="S28" s="461"/>
      <c r="T28" s="461"/>
      <c r="U28" s="461"/>
      <c r="V28" s="461"/>
      <c r="W28" s="461"/>
      <c r="X28" s="461"/>
      <c r="Y28" s="461"/>
      <c r="Z28" s="461"/>
      <c r="AA28" s="461"/>
      <c r="AB28" s="461"/>
      <c r="AC28" s="461"/>
      <c r="AD28" s="461"/>
      <c r="AE28" s="461"/>
      <c r="AF28" s="461"/>
    </row>
    <row r="29" spans="1:32">
      <c r="A29" s="473">
        <v>1</v>
      </c>
      <c r="B29" s="461"/>
      <c r="C29" s="461" t="s">
        <v>935</v>
      </c>
      <c r="D29" s="461"/>
      <c r="E29" s="461"/>
      <c r="F29" s="461"/>
      <c r="G29" s="461"/>
      <c r="H29" s="461"/>
      <c r="I29" s="461"/>
      <c r="J29" s="461"/>
      <c r="K29" s="461"/>
      <c r="L29" s="509" t="s">
        <v>648</v>
      </c>
      <c r="M29" s="514" t="s">
        <v>649</v>
      </c>
      <c r="N29" s="511" t="s">
        <v>269</v>
      </c>
      <c r="O29" s="513"/>
      <c r="P29" s="461"/>
      <c r="Q29" s="461"/>
      <c r="R29" s="461"/>
      <c r="S29" s="461"/>
      <c r="T29" s="461"/>
      <c r="U29" s="461"/>
      <c r="V29" s="461"/>
      <c r="W29" s="461"/>
      <c r="X29" s="461"/>
      <c r="Y29" s="461"/>
      <c r="Z29" s="461"/>
      <c r="AA29" s="461"/>
      <c r="AB29" s="461"/>
      <c r="AC29" s="461"/>
      <c r="AD29" s="461"/>
      <c r="AE29" s="461"/>
      <c r="AF29" s="461"/>
    </row>
    <row r="30" spans="1:32" ht="22.5">
      <c r="A30" s="473">
        <v>1</v>
      </c>
      <c r="B30" s="461"/>
      <c r="C30" s="461" t="s">
        <v>936</v>
      </c>
      <c r="D30" s="461"/>
      <c r="E30" s="461"/>
      <c r="F30" s="461"/>
      <c r="G30" s="461"/>
      <c r="H30" s="461"/>
      <c r="I30" s="461"/>
      <c r="J30" s="461"/>
      <c r="K30" s="461"/>
      <c r="L30" s="509" t="s">
        <v>650</v>
      </c>
      <c r="M30" s="514" t="s">
        <v>302</v>
      </c>
      <c r="N30" s="511" t="s">
        <v>269</v>
      </c>
      <c r="O30" s="513"/>
      <c r="P30" s="461"/>
      <c r="Q30" s="461"/>
      <c r="R30" s="461"/>
      <c r="S30" s="461"/>
      <c r="T30" s="461"/>
      <c r="U30" s="461"/>
      <c r="V30" s="461"/>
      <c r="W30" s="461"/>
      <c r="X30" s="461"/>
      <c r="Y30" s="461"/>
      <c r="Z30" s="461"/>
      <c r="AA30" s="461"/>
      <c r="AB30" s="461"/>
      <c r="AC30" s="461"/>
      <c r="AD30" s="461"/>
      <c r="AE30" s="461"/>
      <c r="AF30" s="461"/>
    </row>
    <row r="31" spans="1:32" ht="22.5">
      <c r="A31" s="473">
        <v>1</v>
      </c>
      <c r="B31" s="461"/>
      <c r="C31" s="461" t="s">
        <v>937</v>
      </c>
      <c r="D31" s="461"/>
      <c r="E31" s="461"/>
      <c r="F31" s="461"/>
      <c r="G31" s="461"/>
      <c r="H31" s="461"/>
      <c r="I31" s="461"/>
      <c r="J31" s="461"/>
      <c r="K31" s="461"/>
      <c r="L31" s="509" t="s">
        <v>651</v>
      </c>
      <c r="M31" s="514" t="s">
        <v>303</v>
      </c>
      <c r="N31" s="511" t="s">
        <v>269</v>
      </c>
      <c r="O31" s="513">
        <v>3137.7880400000004</v>
      </c>
      <c r="P31" s="461"/>
      <c r="Q31" s="461"/>
      <c r="R31" s="461"/>
      <c r="S31" s="461"/>
      <c r="T31" s="461"/>
      <c r="U31" s="461"/>
      <c r="V31" s="461"/>
      <c r="W31" s="461"/>
      <c r="X31" s="461"/>
      <c r="Y31" s="461"/>
      <c r="Z31" s="461"/>
      <c r="AA31" s="461"/>
      <c r="AB31" s="461"/>
      <c r="AC31" s="461"/>
      <c r="AD31" s="461"/>
      <c r="AE31" s="461"/>
      <c r="AF31" s="461"/>
    </row>
    <row r="32" spans="1:32" ht="22.5">
      <c r="A32" s="473">
        <v>1</v>
      </c>
      <c r="B32" s="461"/>
      <c r="C32" s="461" t="s">
        <v>938</v>
      </c>
      <c r="D32" s="461"/>
      <c r="E32" s="461"/>
      <c r="F32" s="461"/>
      <c r="G32" s="461"/>
      <c r="H32" s="461"/>
      <c r="I32" s="461"/>
      <c r="J32" s="461"/>
      <c r="K32" s="461"/>
      <c r="L32" s="509" t="s">
        <v>652</v>
      </c>
      <c r="M32" s="514" t="s">
        <v>653</v>
      </c>
      <c r="N32" s="511" t="s">
        <v>269</v>
      </c>
      <c r="O32" s="513">
        <v>2429.5590300000003</v>
      </c>
      <c r="P32" s="461"/>
      <c r="Q32" s="461"/>
      <c r="R32" s="461"/>
      <c r="S32" s="461"/>
      <c r="T32" s="461"/>
      <c r="U32" s="461"/>
      <c r="V32" s="461"/>
      <c r="W32" s="461"/>
      <c r="X32" s="461"/>
      <c r="Y32" s="461"/>
      <c r="Z32" s="461"/>
      <c r="AA32" s="461"/>
      <c r="AB32" s="461"/>
      <c r="AC32" s="461"/>
      <c r="AD32" s="461"/>
      <c r="AE32" s="461"/>
      <c r="AF32" s="461"/>
    </row>
    <row r="33" spans="1:32" ht="56.25">
      <c r="A33" s="473">
        <v>1</v>
      </c>
      <c r="B33" s="461"/>
      <c r="C33" s="461" t="s">
        <v>939</v>
      </c>
      <c r="D33" s="461"/>
      <c r="E33" s="461"/>
      <c r="F33" s="461"/>
      <c r="G33" s="461"/>
      <c r="H33" s="461"/>
      <c r="I33" s="461"/>
      <c r="J33" s="461"/>
      <c r="K33" s="461"/>
      <c r="L33" s="509" t="s">
        <v>654</v>
      </c>
      <c r="M33" s="514" t="s">
        <v>304</v>
      </c>
      <c r="N33" s="511" t="s">
        <v>269</v>
      </c>
      <c r="O33" s="513"/>
      <c r="P33" s="461"/>
      <c r="Q33" s="461"/>
      <c r="R33" s="461"/>
      <c r="S33" s="461"/>
      <c r="T33" s="461"/>
      <c r="U33" s="461"/>
      <c r="V33" s="461"/>
      <c r="W33" s="461"/>
      <c r="X33" s="461"/>
      <c r="Y33" s="461"/>
      <c r="Z33" s="461"/>
      <c r="AA33" s="461"/>
      <c r="AB33" s="461"/>
      <c r="AC33" s="461"/>
      <c r="AD33" s="461"/>
      <c r="AE33" s="461"/>
      <c r="AF33" s="461"/>
    </row>
    <row r="34" spans="1:32">
      <c r="A34" s="473">
        <v>1</v>
      </c>
      <c r="B34" s="461"/>
      <c r="C34" s="461" t="s">
        <v>940</v>
      </c>
      <c r="D34" s="461"/>
      <c r="E34" s="461"/>
      <c r="F34" s="461"/>
      <c r="G34" s="461"/>
      <c r="H34" s="461"/>
      <c r="I34" s="461"/>
      <c r="J34" s="461"/>
      <c r="K34" s="461"/>
      <c r="L34" s="509" t="s">
        <v>655</v>
      </c>
      <c r="M34" s="514" t="s">
        <v>305</v>
      </c>
      <c r="N34" s="511" t="s">
        <v>269</v>
      </c>
      <c r="O34" s="513"/>
      <c r="P34" s="461"/>
      <c r="Q34" s="461"/>
      <c r="R34" s="461"/>
      <c r="S34" s="461"/>
      <c r="T34" s="461"/>
      <c r="U34" s="461"/>
      <c r="V34" s="461"/>
      <c r="W34" s="461"/>
      <c r="X34" s="461"/>
      <c r="Y34" s="461"/>
      <c r="Z34" s="461"/>
      <c r="AA34" s="461"/>
      <c r="AB34" s="461"/>
      <c r="AC34" s="461"/>
      <c r="AD34" s="461"/>
      <c r="AE34" s="461"/>
      <c r="AF34" s="461"/>
    </row>
    <row r="35" spans="1:32">
      <c r="A35" s="473">
        <v>1</v>
      </c>
      <c r="B35" s="461"/>
      <c r="C35" s="461" t="s">
        <v>941</v>
      </c>
      <c r="D35" s="461"/>
      <c r="E35" s="461"/>
      <c r="F35" s="461"/>
      <c r="G35" s="461"/>
      <c r="H35" s="461"/>
      <c r="I35" s="461"/>
      <c r="J35" s="461"/>
      <c r="K35" s="461"/>
      <c r="L35" s="509" t="s">
        <v>656</v>
      </c>
      <c r="M35" s="514" t="s">
        <v>657</v>
      </c>
      <c r="N35" s="511" t="s">
        <v>269</v>
      </c>
      <c r="O35" s="513">
        <v>108031.157164654</v>
      </c>
      <c r="P35" s="461"/>
      <c r="Q35" s="461"/>
      <c r="R35" s="461"/>
      <c r="S35" s="461"/>
      <c r="T35" s="461"/>
      <c r="U35" s="461"/>
      <c r="V35" s="461"/>
      <c r="W35" s="461"/>
      <c r="X35" s="461"/>
      <c r="Y35" s="461"/>
      <c r="Z35" s="461"/>
      <c r="AA35" s="461"/>
      <c r="AB35" s="461"/>
      <c r="AC35" s="461"/>
      <c r="AD35" s="461"/>
      <c r="AE35" s="461"/>
      <c r="AF35" s="461"/>
    </row>
    <row r="36" spans="1:32">
      <c r="A36" s="473">
        <v>1</v>
      </c>
      <c r="B36" s="461"/>
      <c r="C36" s="461" t="s">
        <v>924</v>
      </c>
      <c r="D36" s="461"/>
      <c r="E36" s="461"/>
      <c r="F36" s="461"/>
      <c r="G36" s="461"/>
      <c r="H36" s="461"/>
      <c r="I36" s="461"/>
      <c r="J36" s="461"/>
      <c r="K36" s="461"/>
      <c r="L36" s="509" t="s">
        <v>136</v>
      </c>
      <c r="M36" s="510" t="s">
        <v>658</v>
      </c>
      <c r="N36" s="511" t="s">
        <v>269</v>
      </c>
      <c r="O36" s="235">
        <v>168730.30993453774</v>
      </c>
      <c r="P36" s="461"/>
      <c r="Q36" s="461"/>
      <c r="R36" s="461"/>
      <c r="S36" s="461"/>
      <c r="T36" s="461"/>
      <c r="U36" s="461"/>
      <c r="V36" s="461"/>
      <c r="W36" s="461"/>
      <c r="X36" s="461"/>
      <c r="Y36" s="461"/>
      <c r="Z36" s="461"/>
      <c r="AA36" s="461"/>
      <c r="AB36" s="461"/>
      <c r="AC36" s="461"/>
      <c r="AD36" s="461"/>
      <c r="AE36" s="461"/>
      <c r="AF36" s="461"/>
    </row>
    <row r="37" spans="1:32">
      <c r="A37" s="473">
        <v>1</v>
      </c>
      <c r="B37" s="461"/>
      <c r="C37" s="461" t="s">
        <v>942</v>
      </c>
      <c r="D37" s="461"/>
      <c r="E37" s="461"/>
      <c r="F37" s="461"/>
      <c r="G37" s="461"/>
      <c r="H37" s="461"/>
      <c r="I37" s="461"/>
      <c r="J37" s="461"/>
      <c r="K37" s="461"/>
      <c r="L37" s="509" t="s">
        <v>295</v>
      </c>
      <c r="M37" s="512" t="s">
        <v>659</v>
      </c>
      <c r="N37" s="511" t="s">
        <v>269</v>
      </c>
      <c r="O37" s="513"/>
      <c r="P37" s="461"/>
      <c r="Q37" s="461"/>
      <c r="R37" s="461"/>
      <c r="S37" s="461"/>
      <c r="T37" s="461"/>
      <c r="U37" s="461"/>
      <c r="V37" s="461"/>
      <c r="W37" s="461"/>
      <c r="X37" s="461"/>
      <c r="Y37" s="461"/>
      <c r="Z37" s="461"/>
      <c r="AA37" s="461"/>
      <c r="AB37" s="461"/>
      <c r="AC37" s="461"/>
      <c r="AD37" s="461"/>
      <c r="AE37" s="461"/>
      <c r="AF37" s="461"/>
    </row>
    <row r="38" spans="1:32">
      <c r="A38" s="473">
        <v>1</v>
      </c>
      <c r="B38" s="461"/>
      <c r="C38" s="461" t="s">
        <v>943</v>
      </c>
      <c r="D38" s="461"/>
      <c r="E38" s="461"/>
      <c r="F38" s="461"/>
      <c r="G38" s="461"/>
      <c r="H38" s="461"/>
      <c r="I38" s="461"/>
      <c r="J38" s="461"/>
      <c r="K38" s="461"/>
      <c r="L38" s="509" t="s">
        <v>296</v>
      </c>
      <c r="M38" s="512" t="s">
        <v>660</v>
      </c>
      <c r="N38" s="511" t="s">
        <v>269</v>
      </c>
      <c r="O38" s="513">
        <v>168730.30993453774</v>
      </c>
      <c r="P38" s="461"/>
      <c r="Q38" s="461"/>
      <c r="R38" s="461"/>
      <c r="S38" s="461"/>
      <c r="T38" s="461"/>
      <c r="U38" s="461"/>
      <c r="V38" s="461"/>
      <c r="W38" s="461"/>
      <c r="X38" s="461"/>
      <c r="Y38" s="461"/>
      <c r="Z38" s="461"/>
      <c r="AA38" s="461"/>
      <c r="AB38" s="461"/>
      <c r="AC38" s="461"/>
      <c r="AD38" s="461"/>
      <c r="AE38" s="461"/>
      <c r="AF38" s="461"/>
    </row>
    <row r="39" spans="1:32" ht="22.5">
      <c r="A39" s="473">
        <v>1</v>
      </c>
      <c r="B39" s="461"/>
      <c r="C39" s="461" t="s">
        <v>944</v>
      </c>
      <c r="D39" s="461"/>
      <c r="E39" s="461"/>
      <c r="F39" s="461"/>
      <c r="G39" s="461"/>
      <c r="H39" s="461"/>
      <c r="I39" s="461"/>
      <c r="J39" s="461"/>
      <c r="K39" s="461"/>
      <c r="L39" s="509" t="s">
        <v>298</v>
      </c>
      <c r="M39" s="512" t="s">
        <v>865</v>
      </c>
      <c r="N39" s="511" t="s">
        <v>269</v>
      </c>
      <c r="O39" s="235">
        <v>0</v>
      </c>
      <c r="P39" s="461"/>
      <c r="Q39" s="461"/>
      <c r="R39" s="461"/>
      <c r="S39" s="461"/>
      <c r="T39" s="461"/>
      <c r="U39" s="461"/>
      <c r="V39" s="461"/>
      <c r="W39" s="461"/>
      <c r="X39" s="461"/>
      <c r="Y39" s="461"/>
      <c r="Z39" s="461"/>
      <c r="AA39" s="461"/>
      <c r="AB39" s="461"/>
      <c r="AC39" s="461"/>
      <c r="AD39" s="461"/>
      <c r="AE39" s="461"/>
      <c r="AF39" s="461"/>
    </row>
    <row r="40" spans="1:32">
      <c r="A40" s="473">
        <v>1</v>
      </c>
      <c r="B40" s="461"/>
      <c r="C40" s="461" t="s">
        <v>945</v>
      </c>
      <c r="D40" s="461"/>
      <c r="E40" s="461"/>
      <c r="F40" s="461"/>
      <c r="G40" s="461"/>
      <c r="H40" s="461"/>
      <c r="I40" s="461"/>
      <c r="J40" s="461"/>
      <c r="K40" s="461"/>
      <c r="L40" s="509" t="s">
        <v>299</v>
      </c>
      <c r="M40" s="514" t="s">
        <v>803</v>
      </c>
      <c r="N40" s="511" t="s">
        <v>269</v>
      </c>
      <c r="O40" s="513"/>
      <c r="P40" s="461"/>
      <c r="Q40" s="461"/>
      <c r="R40" s="461"/>
      <c r="S40" s="461"/>
      <c r="T40" s="461"/>
      <c r="U40" s="461"/>
      <c r="V40" s="461"/>
      <c r="W40" s="461"/>
      <c r="X40" s="461"/>
      <c r="Y40" s="461"/>
      <c r="Z40" s="461"/>
      <c r="AA40" s="461"/>
      <c r="AB40" s="461"/>
      <c r="AC40" s="461"/>
      <c r="AD40" s="461"/>
      <c r="AE40" s="461"/>
      <c r="AF40" s="461"/>
    </row>
    <row r="41" spans="1:32">
      <c r="A41" s="473">
        <v>1</v>
      </c>
      <c r="B41" s="461"/>
      <c r="C41" s="461" t="s">
        <v>946</v>
      </c>
      <c r="D41" s="461"/>
      <c r="E41" s="461"/>
      <c r="F41" s="461"/>
      <c r="G41" s="461"/>
      <c r="H41" s="461"/>
      <c r="I41" s="461"/>
      <c r="J41" s="461"/>
      <c r="K41" s="461"/>
      <c r="L41" s="509" t="s">
        <v>690</v>
      </c>
      <c r="M41" s="515" t="s">
        <v>807</v>
      </c>
      <c r="N41" s="511" t="s">
        <v>642</v>
      </c>
      <c r="O41" s="513"/>
      <c r="P41" s="461"/>
      <c r="Q41" s="461"/>
      <c r="R41" s="461"/>
      <c r="S41" s="461"/>
      <c r="T41" s="461"/>
      <c r="U41" s="461"/>
      <c r="V41" s="461"/>
      <c r="W41" s="461"/>
      <c r="X41" s="461"/>
      <c r="Y41" s="461"/>
      <c r="Z41" s="461"/>
      <c r="AA41" s="461"/>
      <c r="AB41" s="461"/>
      <c r="AC41" s="461"/>
      <c r="AD41" s="461"/>
      <c r="AE41" s="461"/>
      <c r="AF41" s="461"/>
    </row>
    <row r="42" spans="1:32">
      <c r="A42" s="473">
        <v>1</v>
      </c>
      <c r="B42" s="461"/>
      <c r="C42" s="461" t="s">
        <v>947</v>
      </c>
      <c r="D42" s="461"/>
      <c r="E42" s="461"/>
      <c r="F42" s="461"/>
      <c r="G42" s="461"/>
      <c r="H42" s="461"/>
      <c r="I42" s="461"/>
      <c r="J42" s="461"/>
      <c r="K42" s="461"/>
      <c r="L42" s="509" t="s">
        <v>691</v>
      </c>
      <c r="M42" s="515" t="s">
        <v>808</v>
      </c>
      <c r="N42" s="511" t="s">
        <v>698</v>
      </c>
      <c r="O42" s="513"/>
      <c r="P42" s="461"/>
      <c r="Q42" s="461"/>
      <c r="R42" s="461"/>
      <c r="S42" s="461"/>
      <c r="T42" s="461"/>
      <c r="U42" s="461"/>
      <c r="V42" s="461"/>
      <c r="W42" s="461"/>
      <c r="X42" s="461"/>
      <c r="Y42" s="461"/>
      <c r="Z42" s="461"/>
      <c r="AA42" s="461"/>
      <c r="AB42" s="461"/>
      <c r="AC42" s="461"/>
      <c r="AD42" s="461"/>
      <c r="AE42" s="461"/>
      <c r="AF42" s="461"/>
    </row>
    <row r="43" spans="1:32" ht="22.5">
      <c r="A43" s="473">
        <v>1</v>
      </c>
      <c r="B43" s="461"/>
      <c r="C43" s="461" t="s">
        <v>948</v>
      </c>
      <c r="D43" s="461"/>
      <c r="E43" s="461"/>
      <c r="F43" s="461"/>
      <c r="G43" s="461"/>
      <c r="H43" s="461"/>
      <c r="I43" s="461"/>
      <c r="J43" s="461"/>
      <c r="K43" s="461"/>
      <c r="L43" s="509" t="s">
        <v>300</v>
      </c>
      <c r="M43" s="514" t="s">
        <v>867</v>
      </c>
      <c r="N43" s="511" t="s">
        <v>269</v>
      </c>
      <c r="O43" s="513"/>
      <c r="P43" s="461"/>
      <c r="Q43" s="461"/>
      <c r="R43" s="461"/>
      <c r="S43" s="461"/>
      <c r="T43" s="461"/>
      <c r="U43" s="461"/>
      <c r="V43" s="461"/>
      <c r="W43" s="461"/>
      <c r="X43" s="461"/>
      <c r="Y43" s="461"/>
      <c r="Z43" s="461"/>
      <c r="AA43" s="461"/>
      <c r="AB43" s="461"/>
      <c r="AC43" s="461"/>
      <c r="AD43" s="461"/>
      <c r="AE43" s="461"/>
      <c r="AF43" s="461"/>
    </row>
    <row r="44" spans="1:32">
      <c r="A44" s="473">
        <v>1</v>
      </c>
      <c r="B44" s="461"/>
      <c r="C44" s="461" t="s">
        <v>949</v>
      </c>
      <c r="D44" s="461"/>
      <c r="E44" s="461"/>
      <c r="F44" s="461"/>
      <c r="G44" s="461"/>
      <c r="H44" s="461"/>
      <c r="I44" s="461"/>
      <c r="J44" s="461"/>
      <c r="K44" s="461"/>
      <c r="L44" s="509" t="s">
        <v>272</v>
      </c>
      <c r="M44" s="510" t="s">
        <v>309</v>
      </c>
      <c r="N44" s="511" t="s">
        <v>269</v>
      </c>
      <c r="O44" s="235">
        <v>52173.417554217463</v>
      </c>
      <c r="P44" s="461"/>
      <c r="Q44" s="461"/>
      <c r="R44" s="461"/>
      <c r="S44" s="461"/>
      <c r="T44" s="461"/>
      <c r="U44" s="461"/>
      <c r="V44" s="461"/>
      <c r="W44" s="461"/>
      <c r="X44" s="461"/>
      <c r="Y44" s="461"/>
      <c r="Z44" s="461"/>
      <c r="AA44" s="461"/>
      <c r="AB44" s="461"/>
      <c r="AC44" s="461"/>
      <c r="AD44" s="461"/>
      <c r="AE44" s="461"/>
      <c r="AF44" s="461"/>
    </row>
    <row r="45" spans="1:32" ht="22.5">
      <c r="A45" s="473">
        <v>1</v>
      </c>
      <c r="B45" s="461"/>
      <c r="C45" s="461" t="s">
        <v>950</v>
      </c>
      <c r="D45" s="461"/>
      <c r="E45" s="461"/>
      <c r="F45" s="461"/>
      <c r="G45" s="461"/>
      <c r="H45" s="461"/>
      <c r="I45" s="461"/>
      <c r="J45" s="461"/>
      <c r="K45" s="461"/>
      <c r="L45" s="509" t="s">
        <v>306</v>
      </c>
      <c r="M45" s="512" t="s">
        <v>661</v>
      </c>
      <c r="N45" s="511" t="s">
        <v>269</v>
      </c>
      <c r="O45" s="235">
        <v>1489.9220500000004</v>
      </c>
      <c r="P45" s="461"/>
      <c r="Q45" s="461"/>
      <c r="R45" s="461"/>
      <c r="S45" s="461"/>
      <c r="T45" s="461"/>
      <c r="U45" s="461"/>
      <c r="V45" s="461"/>
      <c r="W45" s="461"/>
      <c r="X45" s="461"/>
      <c r="Y45" s="461"/>
      <c r="Z45" s="461"/>
      <c r="AA45" s="461"/>
      <c r="AB45" s="461"/>
      <c r="AC45" s="461"/>
      <c r="AD45" s="461"/>
      <c r="AE45" s="461"/>
      <c r="AF45" s="461"/>
    </row>
    <row r="46" spans="1:32">
      <c r="A46" s="473">
        <v>1</v>
      </c>
      <c r="B46" s="461"/>
      <c r="C46" s="461" t="s">
        <v>951</v>
      </c>
      <c r="D46" s="461"/>
      <c r="E46" s="461"/>
      <c r="F46" s="461"/>
      <c r="G46" s="461"/>
      <c r="H46" s="461"/>
      <c r="I46" s="461"/>
      <c r="J46" s="461"/>
      <c r="K46" s="461"/>
      <c r="L46" s="509" t="s">
        <v>662</v>
      </c>
      <c r="M46" s="514" t="s">
        <v>310</v>
      </c>
      <c r="N46" s="511" t="s">
        <v>269</v>
      </c>
      <c r="O46" s="513">
        <v>1316.0516800000003</v>
      </c>
      <c r="P46" s="461"/>
      <c r="Q46" s="461"/>
      <c r="R46" s="461"/>
      <c r="S46" s="461"/>
      <c r="T46" s="461"/>
      <c r="U46" s="461"/>
      <c r="V46" s="461"/>
      <c r="W46" s="461"/>
      <c r="X46" s="461"/>
      <c r="Y46" s="461"/>
      <c r="Z46" s="461"/>
      <c r="AA46" s="461"/>
      <c r="AB46" s="461"/>
      <c r="AC46" s="461"/>
      <c r="AD46" s="461"/>
      <c r="AE46" s="461"/>
      <c r="AF46" s="461"/>
    </row>
    <row r="47" spans="1:32">
      <c r="A47" s="473">
        <v>1</v>
      </c>
      <c r="B47" s="461"/>
      <c r="C47" s="461" t="s">
        <v>952</v>
      </c>
      <c r="D47" s="461"/>
      <c r="E47" s="461"/>
      <c r="F47" s="461"/>
      <c r="G47" s="461"/>
      <c r="H47" s="461"/>
      <c r="I47" s="461"/>
      <c r="J47" s="461"/>
      <c r="K47" s="461"/>
      <c r="L47" s="509" t="s">
        <v>663</v>
      </c>
      <c r="M47" s="514" t="s">
        <v>311</v>
      </c>
      <c r="N47" s="511" t="s">
        <v>269</v>
      </c>
      <c r="O47" s="513"/>
      <c r="P47" s="461"/>
      <c r="Q47" s="461"/>
      <c r="R47" s="461"/>
      <c r="S47" s="461"/>
      <c r="T47" s="461"/>
      <c r="U47" s="461"/>
      <c r="V47" s="461"/>
      <c r="W47" s="461"/>
      <c r="X47" s="461"/>
      <c r="Y47" s="461"/>
      <c r="Z47" s="461"/>
      <c r="AA47" s="461"/>
      <c r="AB47" s="461"/>
      <c r="AC47" s="461"/>
      <c r="AD47" s="461"/>
      <c r="AE47" s="461"/>
      <c r="AF47" s="461"/>
    </row>
    <row r="48" spans="1:32">
      <c r="A48" s="473">
        <v>1</v>
      </c>
      <c r="B48" s="461"/>
      <c r="C48" s="461" t="s">
        <v>953</v>
      </c>
      <c r="D48" s="461"/>
      <c r="E48" s="461"/>
      <c r="F48" s="461"/>
      <c r="G48" s="461"/>
      <c r="H48" s="461"/>
      <c r="I48" s="461"/>
      <c r="J48" s="461"/>
      <c r="K48" s="461"/>
      <c r="L48" s="509" t="s">
        <v>664</v>
      </c>
      <c r="M48" s="514" t="s">
        <v>312</v>
      </c>
      <c r="N48" s="511" t="s">
        <v>269</v>
      </c>
      <c r="O48" s="513">
        <v>173.87037000000001</v>
      </c>
      <c r="P48" s="461"/>
      <c r="Q48" s="461"/>
      <c r="R48" s="461"/>
      <c r="S48" s="461"/>
      <c r="T48" s="461"/>
      <c r="U48" s="461"/>
      <c r="V48" s="461"/>
      <c r="W48" s="461"/>
      <c r="X48" s="461"/>
      <c r="Y48" s="461"/>
      <c r="Z48" s="461"/>
      <c r="AA48" s="461"/>
      <c r="AB48" s="461"/>
      <c r="AC48" s="461"/>
      <c r="AD48" s="461"/>
      <c r="AE48" s="461"/>
      <c r="AF48" s="461"/>
    </row>
    <row r="49" spans="1:32">
      <c r="A49" s="473">
        <v>1</v>
      </c>
      <c r="B49" s="461"/>
      <c r="C49" s="461" t="s">
        <v>954</v>
      </c>
      <c r="D49" s="461"/>
      <c r="E49" s="461"/>
      <c r="F49" s="461"/>
      <c r="G49" s="461"/>
      <c r="H49" s="461"/>
      <c r="I49" s="461"/>
      <c r="J49" s="461"/>
      <c r="K49" s="461"/>
      <c r="L49" s="509" t="s">
        <v>665</v>
      </c>
      <c r="M49" s="514" t="s">
        <v>313</v>
      </c>
      <c r="N49" s="511" t="s">
        <v>269</v>
      </c>
      <c r="O49" s="513"/>
      <c r="P49" s="461"/>
      <c r="Q49" s="461"/>
      <c r="R49" s="461"/>
      <c r="S49" s="461"/>
      <c r="T49" s="461"/>
      <c r="U49" s="461"/>
      <c r="V49" s="461"/>
      <c r="W49" s="461"/>
      <c r="X49" s="461"/>
      <c r="Y49" s="461"/>
      <c r="Z49" s="461"/>
      <c r="AA49" s="461"/>
      <c r="AB49" s="461"/>
      <c r="AC49" s="461"/>
      <c r="AD49" s="461"/>
      <c r="AE49" s="461"/>
      <c r="AF49" s="461"/>
    </row>
    <row r="50" spans="1:32">
      <c r="A50" s="473">
        <v>1</v>
      </c>
      <c r="B50" s="461"/>
      <c r="C50" s="461" t="s">
        <v>955</v>
      </c>
      <c r="D50" s="461"/>
      <c r="E50" s="461"/>
      <c r="F50" s="461"/>
      <c r="G50" s="461"/>
      <c r="H50" s="461"/>
      <c r="I50" s="461"/>
      <c r="J50" s="461"/>
      <c r="K50" s="461"/>
      <c r="L50" s="509" t="s">
        <v>666</v>
      </c>
      <c r="M50" s="514" t="s">
        <v>314</v>
      </c>
      <c r="N50" s="511" t="s">
        <v>269</v>
      </c>
      <c r="O50" s="513"/>
      <c r="P50" s="461"/>
      <c r="Q50" s="461"/>
      <c r="R50" s="461"/>
      <c r="S50" s="461"/>
      <c r="T50" s="461"/>
      <c r="U50" s="461"/>
      <c r="V50" s="461"/>
      <c r="W50" s="461"/>
      <c r="X50" s="461"/>
      <c r="Y50" s="461"/>
      <c r="Z50" s="461"/>
      <c r="AA50" s="461"/>
      <c r="AB50" s="461"/>
      <c r="AC50" s="461"/>
      <c r="AD50" s="461"/>
      <c r="AE50" s="461"/>
      <c r="AF50" s="461"/>
    </row>
    <row r="51" spans="1:32" ht="33.75">
      <c r="A51" s="473">
        <v>1</v>
      </c>
      <c r="B51" s="461"/>
      <c r="C51" s="461" t="s">
        <v>956</v>
      </c>
      <c r="D51" s="461"/>
      <c r="E51" s="461"/>
      <c r="F51" s="461"/>
      <c r="G51" s="461"/>
      <c r="H51" s="461"/>
      <c r="I51" s="461"/>
      <c r="J51" s="461"/>
      <c r="K51" s="461"/>
      <c r="L51" s="509" t="s">
        <v>307</v>
      </c>
      <c r="M51" s="512" t="s">
        <v>868</v>
      </c>
      <c r="N51" s="511" t="s">
        <v>269</v>
      </c>
      <c r="O51" s="235">
        <v>47494.411084217463</v>
      </c>
      <c r="P51" s="461"/>
      <c r="Q51" s="461"/>
      <c r="R51" s="461"/>
      <c r="S51" s="461"/>
      <c r="T51" s="461"/>
      <c r="U51" s="461"/>
      <c r="V51" s="461"/>
      <c r="W51" s="461"/>
      <c r="X51" s="461"/>
      <c r="Y51" s="461"/>
      <c r="Z51" s="461"/>
      <c r="AA51" s="461"/>
      <c r="AB51" s="461"/>
      <c r="AC51" s="461"/>
      <c r="AD51" s="461"/>
      <c r="AE51" s="461"/>
      <c r="AF51" s="461"/>
    </row>
    <row r="52" spans="1:32" ht="22.5">
      <c r="A52" s="473">
        <v>1</v>
      </c>
      <c r="B52" s="461"/>
      <c r="C52" s="461" t="s">
        <v>957</v>
      </c>
      <c r="D52" s="461"/>
      <c r="E52" s="461"/>
      <c r="F52" s="461"/>
      <c r="G52" s="461"/>
      <c r="H52" s="461"/>
      <c r="I52" s="461"/>
      <c r="J52" s="461"/>
      <c r="K52" s="461"/>
      <c r="L52" s="509" t="s">
        <v>667</v>
      </c>
      <c r="M52" s="514" t="s">
        <v>862</v>
      </c>
      <c r="N52" s="511" t="s">
        <v>269</v>
      </c>
      <c r="O52" s="513">
        <v>37606.29</v>
      </c>
      <c r="P52" s="461"/>
      <c r="Q52" s="461"/>
      <c r="R52" s="461"/>
      <c r="S52" s="461"/>
      <c r="T52" s="461"/>
      <c r="U52" s="461"/>
      <c r="V52" s="461"/>
      <c r="W52" s="461"/>
      <c r="X52" s="461"/>
      <c r="Y52" s="461"/>
      <c r="Z52" s="461"/>
      <c r="AA52" s="461"/>
      <c r="AB52" s="461"/>
      <c r="AC52" s="461"/>
      <c r="AD52" s="461"/>
      <c r="AE52" s="461"/>
      <c r="AF52" s="461"/>
    </row>
    <row r="53" spans="1:32">
      <c r="A53" s="473">
        <v>1</v>
      </c>
      <c r="B53" s="461"/>
      <c r="C53" s="461" t="s">
        <v>958</v>
      </c>
      <c r="D53" s="461"/>
      <c r="E53" s="461"/>
      <c r="F53" s="461"/>
      <c r="G53" s="461"/>
      <c r="H53" s="461"/>
      <c r="I53" s="461"/>
      <c r="J53" s="461"/>
      <c r="K53" s="461"/>
      <c r="L53" s="509" t="s">
        <v>692</v>
      </c>
      <c r="M53" s="515" t="s">
        <v>801</v>
      </c>
      <c r="N53" s="511" t="s">
        <v>642</v>
      </c>
      <c r="O53" s="513"/>
      <c r="P53" s="461"/>
      <c r="Q53" s="461"/>
      <c r="R53" s="461"/>
      <c r="S53" s="461"/>
      <c r="T53" s="461"/>
      <c r="U53" s="461"/>
      <c r="V53" s="461"/>
      <c r="W53" s="461"/>
      <c r="X53" s="461"/>
      <c r="Y53" s="461"/>
      <c r="Z53" s="461"/>
      <c r="AA53" s="461"/>
      <c r="AB53" s="461"/>
      <c r="AC53" s="461"/>
      <c r="AD53" s="461"/>
      <c r="AE53" s="461"/>
      <c r="AF53" s="461"/>
    </row>
    <row r="54" spans="1:32" ht="22.5">
      <c r="A54" s="473">
        <v>1</v>
      </c>
      <c r="B54" s="461"/>
      <c r="C54" s="461" t="s">
        <v>959</v>
      </c>
      <c r="D54" s="461"/>
      <c r="E54" s="461"/>
      <c r="F54" s="461"/>
      <c r="G54" s="461"/>
      <c r="H54" s="461"/>
      <c r="I54" s="461"/>
      <c r="J54" s="461"/>
      <c r="K54" s="461"/>
      <c r="L54" s="509" t="s">
        <v>693</v>
      </c>
      <c r="M54" s="515" t="s">
        <v>809</v>
      </c>
      <c r="N54" s="511" t="s">
        <v>698</v>
      </c>
      <c r="O54" s="513"/>
      <c r="P54" s="461"/>
      <c r="Q54" s="461"/>
      <c r="R54" s="461"/>
      <c r="S54" s="461"/>
      <c r="T54" s="461"/>
      <c r="U54" s="461"/>
      <c r="V54" s="461"/>
      <c r="W54" s="461"/>
      <c r="X54" s="461"/>
      <c r="Y54" s="461"/>
      <c r="Z54" s="461"/>
      <c r="AA54" s="461"/>
      <c r="AB54" s="461"/>
      <c r="AC54" s="461"/>
      <c r="AD54" s="461"/>
      <c r="AE54" s="461"/>
      <c r="AF54" s="461"/>
    </row>
    <row r="55" spans="1:32" ht="22.5">
      <c r="A55" s="473">
        <v>1</v>
      </c>
      <c r="B55" s="461"/>
      <c r="C55" s="461" t="s">
        <v>960</v>
      </c>
      <c r="D55" s="461"/>
      <c r="E55" s="461"/>
      <c r="F55" s="461"/>
      <c r="G55" s="461"/>
      <c r="H55" s="461"/>
      <c r="I55" s="461"/>
      <c r="J55" s="461"/>
      <c r="K55" s="461"/>
      <c r="L55" s="509" t="s">
        <v>668</v>
      </c>
      <c r="M55" s="514" t="s">
        <v>863</v>
      </c>
      <c r="N55" s="511" t="s">
        <v>269</v>
      </c>
      <c r="O55" s="513">
        <v>9888.1210842174623</v>
      </c>
      <c r="P55" s="461"/>
      <c r="Q55" s="461"/>
      <c r="R55" s="461"/>
      <c r="S55" s="461"/>
      <c r="T55" s="461"/>
      <c r="U55" s="461"/>
      <c r="V55" s="461"/>
      <c r="W55" s="461"/>
      <c r="X55" s="461"/>
      <c r="Y55" s="461"/>
      <c r="Z55" s="461"/>
      <c r="AA55" s="461"/>
      <c r="AB55" s="461"/>
      <c r="AC55" s="461"/>
      <c r="AD55" s="461"/>
      <c r="AE55" s="461"/>
      <c r="AF55" s="461"/>
    </row>
    <row r="56" spans="1:32" ht="22.5">
      <c r="A56" s="473">
        <v>1</v>
      </c>
      <c r="B56" s="461"/>
      <c r="C56" s="461" t="s">
        <v>961</v>
      </c>
      <c r="D56" s="461"/>
      <c r="E56" s="461"/>
      <c r="F56" s="461"/>
      <c r="G56" s="461"/>
      <c r="H56" s="461"/>
      <c r="I56" s="461"/>
      <c r="J56" s="461"/>
      <c r="K56" s="461"/>
      <c r="L56" s="509" t="s">
        <v>308</v>
      </c>
      <c r="M56" s="512" t="s">
        <v>669</v>
      </c>
      <c r="N56" s="511" t="s">
        <v>269</v>
      </c>
      <c r="O56" s="513"/>
      <c r="P56" s="461"/>
      <c r="Q56" s="461"/>
      <c r="R56" s="461"/>
      <c r="S56" s="461"/>
      <c r="T56" s="461"/>
      <c r="U56" s="461"/>
      <c r="V56" s="461"/>
      <c r="W56" s="461"/>
      <c r="X56" s="461"/>
      <c r="Y56" s="461"/>
      <c r="Z56" s="461"/>
      <c r="AA56" s="461"/>
      <c r="AB56" s="461"/>
      <c r="AC56" s="461"/>
      <c r="AD56" s="461"/>
      <c r="AE56" s="461"/>
      <c r="AF56" s="461"/>
    </row>
    <row r="57" spans="1:32">
      <c r="A57" s="473">
        <v>1</v>
      </c>
      <c r="B57" s="461"/>
      <c r="C57" s="461" t="s">
        <v>962</v>
      </c>
      <c r="D57" s="461"/>
      <c r="E57" s="461"/>
      <c r="F57" s="461"/>
      <c r="G57" s="461"/>
      <c r="H57" s="461"/>
      <c r="I57" s="461"/>
      <c r="J57" s="461"/>
      <c r="K57" s="461"/>
      <c r="L57" s="509" t="s">
        <v>670</v>
      </c>
      <c r="M57" s="512" t="s">
        <v>671</v>
      </c>
      <c r="N57" s="511" t="s">
        <v>269</v>
      </c>
      <c r="O57" s="513">
        <v>833.63612999999987</v>
      </c>
      <c r="P57" s="461"/>
      <c r="Q57" s="461"/>
      <c r="R57" s="461"/>
      <c r="S57" s="461"/>
      <c r="T57" s="461"/>
      <c r="U57" s="461"/>
      <c r="V57" s="461"/>
      <c r="W57" s="461"/>
      <c r="X57" s="461"/>
      <c r="Y57" s="461"/>
      <c r="Z57" s="461"/>
      <c r="AA57" s="461"/>
      <c r="AB57" s="461"/>
      <c r="AC57" s="461"/>
      <c r="AD57" s="461"/>
      <c r="AE57" s="461"/>
      <c r="AF57" s="461"/>
    </row>
    <row r="58" spans="1:32">
      <c r="A58" s="473">
        <v>1</v>
      </c>
      <c r="B58" s="461"/>
      <c r="C58" s="461" t="s">
        <v>963</v>
      </c>
      <c r="D58" s="461"/>
      <c r="E58" s="461"/>
      <c r="F58" s="461"/>
      <c r="G58" s="461"/>
      <c r="H58" s="461"/>
      <c r="I58" s="461"/>
      <c r="J58" s="461"/>
      <c r="K58" s="461"/>
      <c r="L58" s="509" t="s">
        <v>672</v>
      </c>
      <c r="M58" s="512" t="s">
        <v>673</v>
      </c>
      <c r="N58" s="511" t="s">
        <v>269</v>
      </c>
      <c r="O58" s="513">
        <v>949.20190000000002</v>
      </c>
      <c r="P58" s="461"/>
      <c r="Q58" s="461"/>
      <c r="R58" s="461"/>
      <c r="S58" s="461"/>
      <c r="T58" s="461"/>
      <c r="U58" s="461"/>
      <c r="V58" s="461"/>
      <c r="W58" s="461"/>
      <c r="X58" s="461"/>
      <c r="Y58" s="461"/>
      <c r="Z58" s="461"/>
      <c r="AA58" s="461"/>
      <c r="AB58" s="461"/>
      <c r="AC58" s="461"/>
      <c r="AD58" s="461"/>
      <c r="AE58" s="461"/>
      <c r="AF58" s="461"/>
    </row>
    <row r="59" spans="1:32" ht="22.5">
      <c r="A59" s="473">
        <v>1</v>
      </c>
      <c r="B59" s="461"/>
      <c r="C59" s="461" t="s">
        <v>964</v>
      </c>
      <c r="D59" s="461"/>
      <c r="E59" s="461"/>
      <c r="F59" s="461"/>
      <c r="G59" s="461"/>
      <c r="H59" s="461"/>
      <c r="I59" s="461"/>
      <c r="J59" s="461"/>
      <c r="K59" s="461"/>
      <c r="L59" s="509" t="s">
        <v>674</v>
      </c>
      <c r="M59" s="512" t="s">
        <v>675</v>
      </c>
      <c r="N59" s="511" t="s">
        <v>269</v>
      </c>
      <c r="O59" s="513"/>
      <c r="P59" s="461"/>
      <c r="Q59" s="461"/>
      <c r="R59" s="461"/>
      <c r="S59" s="461"/>
      <c r="T59" s="461"/>
      <c r="U59" s="461"/>
      <c r="V59" s="461"/>
      <c r="W59" s="461"/>
      <c r="X59" s="461"/>
      <c r="Y59" s="461"/>
      <c r="Z59" s="461"/>
      <c r="AA59" s="461"/>
      <c r="AB59" s="461"/>
      <c r="AC59" s="461"/>
      <c r="AD59" s="461"/>
      <c r="AE59" s="461"/>
      <c r="AF59" s="461"/>
    </row>
    <row r="60" spans="1:32">
      <c r="A60" s="473">
        <v>1</v>
      </c>
      <c r="B60" s="461"/>
      <c r="C60" s="461" t="s">
        <v>965</v>
      </c>
      <c r="D60" s="461"/>
      <c r="E60" s="461"/>
      <c r="F60" s="461"/>
      <c r="G60" s="461"/>
      <c r="H60" s="461"/>
      <c r="I60" s="461"/>
      <c r="J60" s="461"/>
      <c r="K60" s="461"/>
      <c r="L60" s="509" t="s">
        <v>676</v>
      </c>
      <c r="M60" s="512" t="s">
        <v>677</v>
      </c>
      <c r="N60" s="511" t="s">
        <v>269</v>
      </c>
      <c r="O60" s="235">
        <v>1406.2463899999998</v>
      </c>
      <c r="P60" s="461"/>
      <c r="Q60" s="461"/>
      <c r="R60" s="461"/>
      <c r="S60" s="461"/>
      <c r="T60" s="461"/>
      <c r="U60" s="461"/>
      <c r="V60" s="461"/>
      <c r="W60" s="461"/>
      <c r="X60" s="461"/>
      <c r="Y60" s="461"/>
      <c r="Z60" s="461"/>
      <c r="AA60" s="461"/>
      <c r="AB60" s="461"/>
      <c r="AC60" s="461"/>
      <c r="AD60" s="461"/>
      <c r="AE60" s="461"/>
      <c r="AF60" s="461"/>
    </row>
    <row r="61" spans="1:32">
      <c r="A61" s="473">
        <v>1</v>
      </c>
      <c r="B61" s="461"/>
      <c r="C61" s="461" t="s">
        <v>966</v>
      </c>
      <c r="D61" s="461"/>
      <c r="E61" s="461"/>
      <c r="F61" s="461"/>
      <c r="G61" s="461"/>
      <c r="H61" s="461"/>
      <c r="I61" s="461"/>
      <c r="J61" s="461"/>
      <c r="K61" s="461"/>
      <c r="L61" s="509" t="s">
        <v>678</v>
      </c>
      <c r="M61" s="514" t="s">
        <v>679</v>
      </c>
      <c r="N61" s="511" t="s">
        <v>269</v>
      </c>
      <c r="O61" s="513">
        <v>1406.2463899999998</v>
      </c>
      <c r="P61" s="461"/>
      <c r="Q61" s="461"/>
      <c r="R61" s="461"/>
      <c r="S61" s="461"/>
      <c r="T61" s="461"/>
      <c r="U61" s="461"/>
      <c r="V61" s="461"/>
      <c r="W61" s="461"/>
      <c r="X61" s="461"/>
      <c r="Y61" s="461"/>
      <c r="Z61" s="461"/>
      <c r="AA61" s="461"/>
      <c r="AB61" s="461"/>
      <c r="AC61" s="461"/>
      <c r="AD61" s="461"/>
      <c r="AE61" s="461"/>
      <c r="AF61" s="461"/>
    </row>
    <row r="62" spans="1:32">
      <c r="A62" s="473">
        <v>1</v>
      </c>
      <c r="B62" s="461"/>
      <c r="C62" s="461" t="s">
        <v>967</v>
      </c>
      <c r="D62" s="461"/>
      <c r="E62" s="461"/>
      <c r="F62" s="461"/>
      <c r="G62" s="461"/>
      <c r="H62" s="461"/>
      <c r="I62" s="461"/>
      <c r="J62" s="461"/>
      <c r="K62" s="461"/>
      <c r="L62" s="516" t="s">
        <v>680</v>
      </c>
      <c r="M62" s="517" t="s">
        <v>681</v>
      </c>
      <c r="N62" s="518" t="s">
        <v>269</v>
      </c>
      <c r="O62" s="513"/>
      <c r="P62" s="461"/>
      <c r="Q62" s="461"/>
      <c r="R62" s="461"/>
      <c r="S62" s="461"/>
      <c r="T62" s="461"/>
      <c r="U62" s="461"/>
      <c r="V62" s="461"/>
      <c r="W62" s="461"/>
      <c r="X62" s="461"/>
      <c r="Y62" s="461"/>
      <c r="Z62" s="461"/>
      <c r="AA62" s="461"/>
      <c r="AB62" s="461"/>
      <c r="AC62" s="461"/>
      <c r="AD62" s="461"/>
      <c r="AE62" s="461"/>
      <c r="AF62" s="461"/>
    </row>
    <row r="63" spans="1:32">
      <c r="A63" s="473">
        <v>1</v>
      </c>
      <c r="B63" s="461"/>
      <c r="C63" s="461" t="s">
        <v>968</v>
      </c>
      <c r="D63" s="461"/>
      <c r="E63" s="461"/>
      <c r="F63" s="461"/>
      <c r="G63" s="461"/>
      <c r="H63" s="461"/>
      <c r="I63" s="461"/>
      <c r="J63" s="461"/>
      <c r="K63" s="461"/>
      <c r="L63" s="516" t="s">
        <v>682</v>
      </c>
      <c r="M63" s="517" t="s">
        <v>657</v>
      </c>
      <c r="N63" s="518" t="s">
        <v>269</v>
      </c>
      <c r="O63" s="513"/>
      <c r="P63" s="461"/>
      <c r="Q63" s="461"/>
      <c r="R63" s="461"/>
      <c r="S63" s="461"/>
      <c r="T63" s="461"/>
      <c r="U63" s="461"/>
      <c r="V63" s="461"/>
      <c r="W63" s="461"/>
      <c r="X63" s="461"/>
      <c r="Y63" s="461"/>
      <c r="Z63" s="461"/>
      <c r="AA63" s="461"/>
      <c r="AB63" s="461"/>
      <c r="AC63" s="461"/>
      <c r="AD63" s="461"/>
      <c r="AE63" s="461"/>
      <c r="AF63" s="461"/>
    </row>
    <row r="64" spans="1:32">
      <c r="A64" s="473">
        <v>1</v>
      </c>
      <c r="B64" s="461"/>
      <c r="C64" s="461" t="s">
        <v>969</v>
      </c>
      <c r="D64" s="461"/>
      <c r="E64" s="461"/>
      <c r="F64" s="461"/>
      <c r="G64" s="461"/>
      <c r="H64" s="461"/>
      <c r="I64" s="461"/>
      <c r="J64" s="461"/>
      <c r="K64" s="461"/>
      <c r="L64" s="516" t="s">
        <v>273</v>
      </c>
      <c r="M64" s="519" t="s">
        <v>810</v>
      </c>
      <c r="N64" s="518" t="s">
        <v>269</v>
      </c>
      <c r="O64" s="235">
        <v>1095.7759700000001</v>
      </c>
      <c r="P64" s="461"/>
      <c r="Q64" s="461"/>
      <c r="R64" s="461"/>
      <c r="S64" s="461"/>
      <c r="T64" s="461"/>
      <c r="U64" s="461"/>
      <c r="V64" s="461"/>
      <c r="W64" s="461"/>
      <c r="X64" s="461"/>
      <c r="Y64" s="461"/>
      <c r="Z64" s="461"/>
      <c r="AA64" s="461"/>
      <c r="AB64" s="461"/>
      <c r="AC64" s="461"/>
      <c r="AD64" s="461"/>
      <c r="AE64" s="461"/>
      <c r="AF64" s="461"/>
    </row>
    <row r="65" spans="1:32">
      <c r="A65" s="473">
        <v>1</v>
      </c>
      <c r="B65" s="461"/>
      <c r="C65" s="461"/>
      <c r="D65" s="461"/>
      <c r="E65" s="461"/>
      <c r="F65" s="461"/>
      <c r="G65" s="461"/>
      <c r="H65" s="461"/>
      <c r="I65" s="461"/>
      <c r="J65" s="461"/>
      <c r="K65" s="461"/>
      <c r="L65" s="516" t="s">
        <v>811</v>
      </c>
      <c r="M65" s="517"/>
      <c r="N65" s="518"/>
      <c r="O65" s="235"/>
      <c r="P65" s="461"/>
      <c r="Q65" s="461"/>
      <c r="R65" s="461"/>
      <c r="S65" s="461"/>
      <c r="T65" s="461"/>
      <c r="U65" s="461"/>
      <c r="V65" s="461"/>
      <c r="W65" s="461"/>
      <c r="X65" s="461"/>
      <c r="Y65" s="461"/>
      <c r="Z65" s="461"/>
      <c r="AA65" s="461"/>
      <c r="AB65" s="461"/>
      <c r="AC65" s="461"/>
      <c r="AD65" s="461"/>
      <c r="AE65" s="461"/>
      <c r="AF65" s="461"/>
    </row>
    <row r="66" spans="1:32" ht="14.25">
      <c r="A66" s="473">
        <v>1</v>
      </c>
      <c r="B66" s="461"/>
      <c r="C66" s="461" t="s">
        <v>969</v>
      </c>
      <c r="D66" s="520" t="s">
        <v>677</v>
      </c>
      <c r="E66" s="461"/>
      <c r="F66" s="461"/>
      <c r="G66" s="461"/>
      <c r="H66" s="461"/>
      <c r="I66" s="461"/>
      <c r="J66" s="461"/>
      <c r="K66" s="356"/>
      <c r="L66" s="521" t="s">
        <v>2400</v>
      </c>
      <c r="M66" s="522" t="s">
        <v>677</v>
      </c>
      <c r="N66" s="511" t="s">
        <v>269</v>
      </c>
      <c r="O66" s="513">
        <v>1095.7759700000001</v>
      </c>
      <c r="P66" s="461"/>
      <c r="Q66" s="461"/>
      <c r="R66" s="461"/>
      <c r="S66" s="461"/>
      <c r="T66" s="461"/>
      <c r="U66" s="461"/>
      <c r="V66" s="461"/>
      <c r="W66" s="461"/>
      <c r="X66" s="461"/>
      <c r="Y66" s="461"/>
      <c r="Z66" s="461"/>
      <c r="AA66" s="461"/>
      <c r="AB66" s="461"/>
      <c r="AC66" s="461"/>
      <c r="AD66" s="461"/>
      <c r="AE66" s="461"/>
      <c r="AF66" s="461"/>
    </row>
    <row r="67" spans="1:32">
      <c r="A67" s="473">
        <v>1</v>
      </c>
      <c r="B67" s="461"/>
      <c r="C67" s="461" t="s">
        <v>907</v>
      </c>
      <c r="D67" s="461"/>
      <c r="E67" s="461"/>
      <c r="F67" s="461"/>
      <c r="G67" s="461"/>
      <c r="H67" s="461"/>
      <c r="I67" s="461"/>
      <c r="J67" s="461"/>
      <c r="K67" s="461"/>
      <c r="L67" s="506" t="s">
        <v>100</v>
      </c>
      <c r="M67" s="507" t="s">
        <v>315</v>
      </c>
      <c r="N67" s="508" t="s">
        <v>269</v>
      </c>
      <c r="O67" s="235">
        <v>131027.64207999999</v>
      </c>
      <c r="P67" s="461"/>
      <c r="Q67" s="461"/>
      <c r="R67" s="461"/>
      <c r="S67" s="461"/>
      <c r="T67" s="461"/>
      <c r="U67" s="461"/>
      <c r="V67" s="461"/>
      <c r="W67" s="461"/>
      <c r="X67" s="461"/>
      <c r="Y67" s="461"/>
      <c r="Z67" s="461"/>
      <c r="AA67" s="461"/>
      <c r="AB67" s="461"/>
      <c r="AC67" s="461"/>
      <c r="AD67" s="461"/>
      <c r="AE67" s="461"/>
      <c r="AF67" s="461"/>
    </row>
    <row r="68" spans="1:32">
      <c r="A68" s="473">
        <v>1</v>
      </c>
      <c r="B68" s="461"/>
      <c r="C68" s="461" t="s">
        <v>970</v>
      </c>
      <c r="D68" s="461"/>
      <c r="E68" s="461"/>
      <c r="F68" s="461"/>
      <c r="G68" s="461"/>
      <c r="H68" s="461"/>
      <c r="I68" s="461"/>
      <c r="J68" s="461"/>
      <c r="K68" s="461"/>
      <c r="L68" s="521" t="s">
        <v>127</v>
      </c>
      <c r="M68" s="510" t="s">
        <v>316</v>
      </c>
      <c r="N68" s="511" t="s">
        <v>269</v>
      </c>
      <c r="O68" s="235">
        <v>114455.83089999999</v>
      </c>
      <c r="P68" s="461"/>
      <c r="Q68" s="461"/>
      <c r="R68" s="461"/>
      <c r="S68" s="461"/>
      <c r="T68" s="461"/>
      <c r="U68" s="461"/>
      <c r="V68" s="461"/>
      <c r="W68" s="461"/>
      <c r="X68" s="461"/>
      <c r="Y68" s="461"/>
      <c r="Z68" s="461"/>
      <c r="AA68" s="461"/>
      <c r="AB68" s="461"/>
      <c r="AC68" s="461"/>
      <c r="AD68" s="461"/>
      <c r="AE68" s="461"/>
      <c r="AF68" s="461"/>
    </row>
    <row r="69" spans="1:32">
      <c r="A69" s="473">
        <v>1</v>
      </c>
      <c r="B69" s="461"/>
      <c r="C69" s="461" t="s">
        <v>971</v>
      </c>
      <c r="D69" s="461"/>
      <c r="E69" s="461"/>
      <c r="F69" s="461"/>
      <c r="G69" s="461"/>
      <c r="H69" s="461"/>
      <c r="I69" s="461"/>
      <c r="J69" s="461"/>
      <c r="K69" s="461"/>
      <c r="L69" s="521" t="s">
        <v>128</v>
      </c>
      <c r="M69" s="512" t="s">
        <v>123</v>
      </c>
      <c r="N69" s="511" t="s">
        <v>269</v>
      </c>
      <c r="O69" s="513"/>
      <c r="P69" s="461"/>
      <c r="Q69" s="461"/>
      <c r="R69" s="461"/>
      <c r="S69" s="461"/>
      <c r="T69" s="461"/>
      <c r="U69" s="461"/>
      <c r="V69" s="461"/>
      <c r="W69" s="461"/>
      <c r="X69" s="461"/>
      <c r="Y69" s="461"/>
      <c r="Z69" s="461"/>
      <c r="AA69" s="461"/>
      <c r="AB69" s="461"/>
      <c r="AC69" s="461"/>
      <c r="AD69" s="461"/>
      <c r="AE69" s="461"/>
      <c r="AF69" s="461"/>
    </row>
    <row r="70" spans="1:32">
      <c r="A70" s="473">
        <v>1</v>
      </c>
      <c r="B70" s="461"/>
      <c r="C70" s="461" t="s">
        <v>972</v>
      </c>
      <c r="D70" s="461"/>
      <c r="E70" s="461"/>
      <c r="F70" s="461"/>
      <c r="G70" s="461"/>
      <c r="H70" s="461"/>
      <c r="I70" s="461"/>
      <c r="J70" s="461"/>
      <c r="K70" s="461"/>
      <c r="L70" s="521" t="s">
        <v>282</v>
      </c>
      <c r="M70" s="512" t="s">
        <v>683</v>
      </c>
      <c r="N70" s="511" t="s">
        <v>269</v>
      </c>
      <c r="O70" s="513">
        <v>112762.02652</v>
      </c>
      <c r="P70" s="461"/>
      <c r="Q70" s="461"/>
      <c r="R70" s="461"/>
      <c r="S70" s="461"/>
      <c r="T70" s="461"/>
      <c r="U70" s="461"/>
      <c r="V70" s="461"/>
      <c r="W70" s="461"/>
      <c r="X70" s="461"/>
      <c r="Y70" s="461"/>
      <c r="Z70" s="461"/>
      <c r="AA70" s="461"/>
      <c r="AB70" s="461"/>
      <c r="AC70" s="461"/>
      <c r="AD70" s="461"/>
      <c r="AE70" s="461"/>
      <c r="AF70" s="461"/>
    </row>
    <row r="71" spans="1:32">
      <c r="A71" s="473">
        <v>1</v>
      </c>
      <c r="B71" s="461"/>
      <c r="C71" s="461" t="s">
        <v>973</v>
      </c>
      <c r="D71" s="461"/>
      <c r="E71" s="461"/>
      <c r="F71" s="461"/>
      <c r="G71" s="461"/>
      <c r="H71" s="461"/>
      <c r="I71" s="461"/>
      <c r="J71" s="461"/>
      <c r="K71" s="461"/>
      <c r="L71" s="521" t="s">
        <v>283</v>
      </c>
      <c r="M71" s="512" t="s">
        <v>278</v>
      </c>
      <c r="N71" s="511" t="s">
        <v>269</v>
      </c>
      <c r="O71" s="513">
        <v>860.07051999999999</v>
      </c>
      <c r="P71" s="461"/>
      <c r="Q71" s="461"/>
      <c r="R71" s="461"/>
      <c r="S71" s="461"/>
      <c r="T71" s="461"/>
      <c r="U71" s="461"/>
      <c r="V71" s="461"/>
      <c r="W71" s="461"/>
      <c r="X71" s="461"/>
      <c r="Y71" s="461"/>
      <c r="Z71" s="461"/>
      <c r="AA71" s="461"/>
      <c r="AB71" s="461"/>
      <c r="AC71" s="461"/>
      <c r="AD71" s="461"/>
      <c r="AE71" s="461"/>
      <c r="AF71" s="461"/>
    </row>
    <row r="72" spans="1:32">
      <c r="A72" s="473">
        <v>1</v>
      </c>
      <c r="B72" s="461"/>
      <c r="C72" s="461" t="s">
        <v>974</v>
      </c>
      <c r="D72" s="461"/>
      <c r="E72" s="461"/>
      <c r="F72" s="461"/>
      <c r="G72" s="461"/>
      <c r="H72" s="461"/>
      <c r="I72" s="461"/>
      <c r="J72" s="461"/>
      <c r="K72" s="461"/>
      <c r="L72" s="521" t="s">
        <v>284</v>
      </c>
      <c r="M72" s="512" t="s">
        <v>279</v>
      </c>
      <c r="N72" s="511" t="s">
        <v>269</v>
      </c>
      <c r="O72" s="513"/>
      <c r="P72" s="461"/>
      <c r="Q72" s="461"/>
      <c r="R72" s="461"/>
      <c r="S72" s="461"/>
      <c r="T72" s="461"/>
      <c r="U72" s="461"/>
      <c r="V72" s="461"/>
      <c r="W72" s="461"/>
      <c r="X72" s="461"/>
      <c r="Y72" s="461"/>
      <c r="Z72" s="461"/>
      <c r="AA72" s="461"/>
      <c r="AB72" s="461"/>
      <c r="AC72" s="461"/>
      <c r="AD72" s="461"/>
      <c r="AE72" s="461"/>
      <c r="AF72" s="461"/>
    </row>
    <row r="73" spans="1:32">
      <c r="A73" s="473">
        <v>1</v>
      </c>
      <c r="B73" s="461"/>
      <c r="C73" s="461" t="s">
        <v>975</v>
      </c>
      <c r="D73" s="461"/>
      <c r="E73" s="461"/>
      <c r="F73" s="461"/>
      <c r="G73" s="461"/>
      <c r="H73" s="461"/>
      <c r="I73" s="461"/>
      <c r="J73" s="461"/>
      <c r="K73" s="461"/>
      <c r="L73" s="521" t="s">
        <v>286</v>
      </c>
      <c r="M73" s="512" t="s">
        <v>280</v>
      </c>
      <c r="N73" s="511" t="s">
        <v>269</v>
      </c>
      <c r="O73" s="513"/>
      <c r="P73" s="461"/>
      <c r="Q73" s="461"/>
      <c r="R73" s="461"/>
      <c r="S73" s="461"/>
      <c r="T73" s="461"/>
      <c r="U73" s="461"/>
      <c r="V73" s="461"/>
      <c r="W73" s="461"/>
      <c r="X73" s="461"/>
      <c r="Y73" s="461"/>
      <c r="Z73" s="461"/>
      <c r="AA73" s="461"/>
      <c r="AB73" s="461"/>
      <c r="AC73" s="461"/>
      <c r="AD73" s="461"/>
      <c r="AE73" s="461"/>
      <c r="AF73" s="461"/>
    </row>
    <row r="74" spans="1:32">
      <c r="A74" s="473">
        <v>1</v>
      </c>
      <c r="B74" s="461"/>
      <c r="C74" s="461" t="s">
        <v>976</v>
      </c>
      <c r="D74" s="461"/>
      <c r="E74" s="461"/>
      <c r="F74" s="461"/>
      <c r="G74" s="461"/>
      <c r="H74" s="461"/>
      <c r="I74" s="461"/>
      <c r="J74" s="461"/>
      <c r="K74" s="461"/>
      <c r="L74" s="521" t="s">
        <v>287</v>
      </c>
      <c r="M74" s="512" t="s">
        <v>277</v>
      </c>
      <c r="N74" s="511" t="s">
        <v>269</v>
      </c>
      <c r="O74" s="513">
        <v>545.51684999999986</v>
      </c>
      <c r="P74" s="461"/>
      <c r="Q74" s="461"/>
      <c r="R74" s="461"/>
      <c r="S74" s="461"/>
      <c r="T74" s="461"/>
      <c r="U74" s="461"/>
      <c r="V74" s="461"/>
      <c r="W74" s="461"/>
      <c r="X74" s="461"/>
      <c r="Y74" s="461"/>
      <c r="Z74" s="461"/>
      <c r="AA74" s="461"/>
      <c r="AB74" s="461"/>
      <c r="AC74" s="461"/>
      <c r="AD74" s="461"/>
      <c r="AE74" s="461"/>
      <c r="AF74" s="461"/>
    </row>
    <row r="75" spans="1:32">
      <c r="A75" s="473">
        <v>1</v>
      </c>
      <c r="B75" s="461"/>
      <c r="C75" s="461" t="s">
        <v>977</v>
      </c>
      <c r="D75" s="461"/>
      <c r="E75" s="461"/>
      <c r="F75" s="461"/>
      <c r="G75" s="461"/>
      <c r="H75" s="461"/>
      <c r="I75" s="461"/>
      <c r="J75" s="461"/>
      <c r="K75" s="461"/>
      <c r="L75" s="521" t="s">
        <v>288</v>
      </c>
      <c r="M75" s="512" t="s">
        <v>281</v>
      </c>
      <c r="N75" s="511" t="s">
        <v>269</v>
      </c>
      <c r="O75" s="513">
        <v>288.21701000000002</v>
      </c>
      <c r="P75" s="461"/>
      <c r="Q75" s="461"/>
      <c r="R75" s="461"/>
      <c r="S75" s="461"/>
      <c r="T75" s="461"/>
      <c r="U75" s="461"/>
      <c r="V75" s="461"/>
      <c r="W75" s="461"/>
      <c r="X75" s="461"/>
      <c r="Y75" s="461"/>
      <c r="Z75" s="461"/>
      <c r="AA75" s="461"/>
      <c r="AB75" s="461"/>
      <c r="AC75" s="461"/>
      <c r="AD75" s="461"/>
      <c r="AE75" s="461"/>
      <c r="AF75" s="461"/>
    </row>
    <row r="76" spans="1:32">
      <c r="A76" s="473">
        <v>1</v>
      </c>
      <c r="B76" s="461"/>
      <c r="C76" s="461" t="s">
        <v>978</v>
      </c>
      <c r="D76" s="461"/>
      <c r="E76" s="461"/>
      <c r="F76" s="461"/>
      <c r="G76" s="461"/>
      <c r="H76" s="461"/>
      <c r="I76" s="461"/>
      <c r="J76" s="461"/>
      <c r="K76" s="461"/>
      <c r="L76" s="521" t="s">
        <v>137</v>
      </c>
      <c r="M76" s="512" t="s">
        <v>276</v>
      </c>
      <c r="N76" s="511" t="s">
        <v>269</v>
      </c>
      <c r="O76" s="513"/>
      <c r="P76" s="461"/>
      <c r="Q76" s="461"/>
      <c r="R76" s="461"/>
      <c r="S76" s="461"/>
      <c r="T76" s="461"/>
      <c r="U76" s="461"/>
      <c r="V76" s="461"/>
      <c r="W76" s="461"/>
      <c r="X76" s="461"/>
      <c r="Y76" s="461"/>
      <c r="Z76" s="461"/>
      <c r="AA76" s="461"/>
      <c r="AB76" s="461"/>
      <c r="AC76" s="461"/>
      <c r="AD76" s="461"/>
      <c r="AE76" s="461"/>
      <c r="AF76" s="461"/>
    </row>
    <row r="77" spans="1:32">
      <c r="A77" s="473">
        <v>1</v>
      </c>
      <c r="B77" s="461"/>
      <c r="C77" s="461" t="s">
        <v>979</v>
      </c>
      <c r="D77" s="461"/>
      <c r="E77" s="461"/>
      <c r="F77" s="461"/>
      <c r="G77" s="461"/>
      <c r="H77" s="461"/>
      <c r="I77" s="461"/>
      <c r="J77" s="461"/>
      <c r="K77" s="461"/>
      <c r="L77" s="521" t="s">
        <v>289</v>
      </c>
      <c r="M77" s="510" t="s">
        <v>317</v>
      </c>
      <c r="N77" s="511" t="s">
        <v>269</v>
      </c>
      <c r="O77" s="513">
        <v>14275.701960000002</v>
      </c>
      <c r="P77" s="461"/>
      <c r="Q77" s="461"/>
      <c r="R77" s="461"/>
      <c r="S77" s="461"/>
      <c r="T77" s="461"/>
      <c r="U77" s="461"/>
      <c r="V77" s="461"/>
      <c r="W77" s="461"/>
      <c r="X77" s="461"/>
      <c r="Y77" s="461"/>
      <c r="Z77" s="461"/>
      <c r="AA77" s="461"/>
      <c r="AB77" s="461"/>
      <c r="AC77" s="461"/>
      <c r="AD77" s="461"/>
      <c r="AE77" s="461"/>
      <c r="AF77" s="461"/>
    </row>
    <row r="78" spans="1:32">
      <c r="A78" s="473">
        <v>1</v>
      </c>
      <c r="B78" s="461"/>
      <c r="C78" s="461" t="s">
        <v>870</v>
      </c>
      <c r="D78" s="461"/>
      <c r="E78" s="461"/>
      <c r="F78" s="461"/>
      <c r="G78" s="461"/>
      <c r="H78" s="461"/>
      <c r="I78" s="461"/>
      <c r="J78" s="461"/>
      <c r="K78" s="461"/>
      <c r="L78" s="521" t="s">
        <v>290</v>
      </c>
      <c r="M78" s="510" t="s">
        <v>319</v>
      </c>
      <c r="N78" s="511" t="s">
        <v>269</v>
      </c>
      <c r="O78" s="235">
        <v>0</v>
      </c>
      <c r="P78" s="461"/>
      <c r="Q78" s="461"/>
      <c r="R78" s="461"/>
      <c r="S78" s="461"/>
      <c r="T78" s="461"/>
      <c r="U78" s="461"/>
      <c r="V78" s="461"/>
      <c r="W78" s="461"/>
      <c r="X78" s="461"/>
      <c r="Y78" s="461"/>
      <c r="Z78" s="461"/>
      <c r="AA78" s="461"/>
      <c r="AB78" s="461"/>
      <c r="AC78" s="461"/>
      <c r="AD78" s="461"/>
      <c r="AE78" s="461"/>
      <c r="AF78" s="461"/>
    </row>
    <row r="79" spans="1:32">
      <c r="A79" s="473">
        <v>1</v>
      </c>
      <c r="B79" s="461"/>
      <c r="C79" s="461" t="s">
        <v>980</v>
      </c>
      <c r="D79" s="461"/>
      <c r="E79" s="461"/>
      <c r="F79" s="461"/>
      <c r="G79" s="461"/>
      <c r="H79" s="461"/>
      <c r="I79" s="461"/>
      <c r="J79" s="461"/>
      <c r="K79" s="461"/>
      <c r="L79" s="521" t="s">
        <v>694</v>
      </c>
      <c r="M79" s="512" t="s">
        <v>684</v>
      </c>
      <c r="N79" s="511" t="s">
        <v>269</v>
      </c>
      <c r="O79" s="513"/>
      <c r="P79" s="461"/>
      <c r="Q79" s="461"/>
      <c r="R79" s="461"/>
      <c r="S79" s="461"/>
      <c r="T79" s="461"/>
      <c r="U79" s="461"/>
      <c r="V79" s="461"/>
      <c r="W79" s="461"/>
      <c r="X79" s="461"/>
      <c r="Y79" s="461"/>
      <c r="Z79" s="461"/>
      <c r="AA79" s="461"/>
      <c r="AB79" s="461"/>
      <c r="AC79" s="461"/>
      <c r="AD79" s="461"/>
      <c r="AE79" s="461"/>
      <c r="AF79" s="461"/>
    </row>
    <row r="80" spans="1:32" ht="22.5">
      <c r="A80" s="473">
        <v>1</v>
      </c>
      <c r="B80" s="461"/>
      <c r="C80" s="461" t="s">
        <v>981</v>
      </c>
      <c r="D80" s="461"/>
      <c r="E80" s="461"/>
      <c r="F80" s="461"/>
      <c r="G80" s="461"/>
      <c r="H80" s="461"/>
      <c r="I80" s="461"/>
      <c r="J80" s="461"/>
      <c r="K80" s="461"/>
      <c r="L80" s="521" t="s">
        <v>695</v>
      </c>
      <c r="M80" s="512" t="s">
        <v>685</v>
      </c>
      <c r="N80" s="511" t="s">
        <v>269</v>
      </c>
      <c r="O80" s="513"/>
      <c r="P80" s="461"/>
      <c r="Q80" s="461"/>
      <c r="R80" s="461"/>
      <c r="S80" s="461"/>
      <c r="T80" s="461"/>
      <c r="U80" s="461"/>
      <c r="V80" s="461"/>
      <c r="W80" s="461"/>
      <c r="X80" s="461"/>
      <c r="Y80" s="461"/>
      <c r="Z80" s="461"/>
      <c r="AA80" s="461"/>
      <c r="AB80" s="461"/>
      <c r="AC80" s="461"/>
      <c r="AD80" s="461"/>
      <c r="AE80" s="461"/>
      <c r="AF80" s="461"/>
    </row>
    <row r="81" spans="1:32" ht="78.75">
      <c r="A81" s="473">
        <v>1</v>
      </c>
      <c r="B81" s="461"/>
      <c r="C81" s="461" t="s">
        <v>872</v>
      </c>
      <c r="D81" s="461"/>
      <c r="E81" s="461"/>
      <c r="F81" s="461"/>
      <c r="G81" s="461"/>
      <c r="H81" s="461"/>
      <c r="I81" s="461"/>
      <c r="J81" s="461"/>
      <c r="K81" s="461"/>
      <c r="L81" s="521" t="s">
        <v>318</v>
      </c>
      <c r="M81" s="523" t="s">
        <v>285</v>
      </c>
      <c r="N81" s="511" t="s">
        <v>269</v>
      </c>
      <c r="O81" s="513"/>
      <c r="P81" s="461"/>
      <c r="Q81" s="461"/>
      <c r="R81" s="461"/>
      <c r="S81" s="461"/>
      <c r="T81" s="461"/>
      <c r="U81" s="461"/>
      <c r="V81" s="461"/>
      <c r="W81" s="461"/>
      <c r="X81" s="461"/>
      <c r="Y81" s="461"/>
      <c r="Z81" s="461"/>
      <c r="AA81" s="461"/>
      <c r="AB81" s="461"/>
      <c r="AC81" s="461"/>
      <c r="AD81" s="461"/>
      <c r="AE81" s="461"/>
      <c r="AF81" s="461"/>
    </row>
    <row r="82" spans="1:32">
      <c r="A82" s="473">
        <v>1</v>
      </c>
      <c r="B82" s="461"/>
      <c r="C82" s="461" t="s">
        <v>874</v>
      </c>
      <c r="D82" s="461"/>
      <c r="E82" s="461"/>
      <c r="F82" s="461"/>
      <c r="G82" s="461"/>
      <c r="H82" s="461"/>
      <c r="I82" s="461"/>
      <c r="J82" s="461"/>
      <c r="K82" s="461"/>
      <c r="L82" s="521" t="s">
        <v>696</v>
      </c>
      <c r="M82" s="510" t="s">
        <v>686</v>
      </c>
      <c r="N82" s="511" t="s">
        <v>269</v>
      </c>
      <c r="O82" s="513"/>
      <c r="P82" s="461"/>
      <c r="Q82" s="461"/>
      <c r="R82" s="461"/>
      <c r="S82" s="461"/>
      <c r="T82" s="461"/>
      <c r="U82" s="461"/>
      <c r="V82" s="461"/>
      <c r="W82" s="461"/>
      <c r="X82" s="461"/>
      <c r="Y82" s="461"/>
      <c r="Z82" s="461"/>
      <c r="AA82" s="461"/>
      <c r="AB82" s="461"/>
      <c r="AC82" s="461"/>
      <c r="AD82" s="461"/>
      <c r="AE82" s="461"/>
      <c r="AF82" s="461"/>
    </row>
    <row r="83" spans="1:32">
      <c r="A83" s="473">
        <v>1</v>
      </c>
      <c r="B83" s="461"/>
      <c r="C83" s="461" t="s">
        <v>875</v>
      </c>
      <c r="D83" s="461"/>
      <c r="E83" s="461"/>
      <c r="F83" s="461"/>
      <c r="G83" s="461"/>
      <c r="H83" s="461"/>
      <c r="I83" s="461"/>
      <c r="J83" s="461"/>
      <c r="K83" s="461"/>
      <c r="L83" s="521" t="s">
        <v>697</v>
      </c>
      <c r="M83" s="510" t="s">
        <v>687</v>
      </c>
      <c r="N83" s="511" t="s">
        <v>269</v>
      </c>
      <c r="O83" s="235">
        <v>2296.1092199999998</v>
      </c>
      <c r="P83" s="461"/>
      <c r="Q83" s="461"/>
      <c r="R83" s="461"/>
      <c r="S83" s="461"/>
      <c r="T83" s="461"/>
      <c r="U83" s="461"/>
      <c r="V83" s="461"/>
      <c r="W83" s="461"/>
      <c r="X83" s="461"/>
      <c r="Y83" s="461"/>
      <c r="Z83" s="461"/>
      <c r="AA83" s="461"/>
      <c r="AB83" s="461"/>
      <c r="AC83" s="461"/>
      <c r="AD83" s="461"/>
      <c r="AE83" s="461"/>
      <c r="AF83" s="461"/>
    </row>
    <row r="84" spans="1:32">
      <c r="A84" s="473">
        <v>1</v>
      </c>
      <c r="B84" s="461"/>
      <c r="C84" s="461"/>
      <c r="D84" s="461"/>
      <c r="E84" s="461"/>
      <c r="F84" s="461"/>
      <c r="G84" s="461"/>
      <c r="H84" s="461"/>
      <c r="I84" s="461"/>
      <c r="J84" s="461"/>
      <c r="K84" s="461"/>
      <c r="L84" s="516" t="s">
        <v>812</v>
      </c>
      <c r="M84" s="517"/>
      <c r="N84" s="518"/>
      <c r="O84" s="235"/>
      <c r="P84" s="461"/>
      <c r="Q84" s="461"/>
      <c r="R84" s="461"/>
      <c r="S84" s="461"/>
      <c r="T84" s="461"/>
      <c r="U84" s="461"/>
      <c r="V84" s="461"/>
      <c r="W84" s="461"/>
      <c r="X84" s="461"/>
      <c r="Y84" s="461"/>
      <c r="Z84" s="461"/>
      <c r="AA84" s="461"/>
      <c r="AB84" s="461"/>
      <c r="AC84" s="461"/>
      <c r="AD84" s="461"/>
      <c r="AE84" s="461"/>
      <c r="AF84" s="461"/>
    </row>
    <row r="85" spans="1:32" ht="14.25">
      <c r="A85" s="473">
        <v>1</v>
      </c>
      <c r="B85" s="461"/>
      <c r="C85" s="461" t="s">
        <v>875</v>
      </c>
      <c r="D85" s="520" t="s">
        <v>2371</v>
      </c>
      <c r="E85" s="461"/>
      <c r="F85" s="461"/>
      <c r="G85" s="461"/>
      <c r="H85" s="461"/>
      <c r="I85" s="461"/>
      <c r="J85" s="461"/>
      <c r="K85" s="356"/>
      <c r="L85" s="521" t="s">
        <v>2370</v>
      </c>
      <c r="M85" s="522" t="s">
        <v>2371</v>
      </c>
      <c r="N85" s="511" t="s">
        <v>269</v>
      </c>
      <c r="O85" s="513">
        <v>2296.1092199999998</v>
      </c>
      <c r="P85" s="461"/>
      <c r="Q85" s="461"/>
      <c r="R85" s="461"/>
      <c r="S85" s="461"/>
      <c r="T85" s="461"/>
      <c r="U85" s="461"/>
      <c r="V85" s="461"/>
      <c r="W85" s="461"/>
      <c r="X85" s="461"/>
      <c r="Y85" s="461"/>
      <c r="Z85" s="461"/>
      <c r="AA85" s="461"/>
      <c r="AB85" s="461"/>
      <c r="AC85" s="461"/>
      <c r="AD85" s="461"/>
      <c r="AE85" s="461"/>
      <c r="AF85" s="461"/>
    </row>
    <row r="86" spans="1:32">
      <c r="A86" s="473">
        <v>1</v>
      </c>
      <c r="B86" s="461" t="s">
        <v>726</v>
      </c>
      <c r="C86" s="461" t="s">
        <v>908</v>
      </c>
      <c r="D86" s="461"/>
      <c r="E86" s="461"/>
      <c r="F86" s="461"/>
      <c r="G86" s="461"/>
      <c r="H86" s="461"/>
      <c r="I86" s="461"/>
      <c r="J86" s="461"/>
      <c r="K86" s="461"/>
      <c r="L86" s="506" t="s">
        <v>101</v>
      </c>
      <c r="M86" s="507" t="s">
        <v>320</v>
      </c>
      <c r="N86" s="508" t="s">
        <v>269</v>
      </c>
      <c r="O86" s="524">
        <v>14989.393540000001</v>
      </c>
      <c r="P86" s="461"/>
      <c r="Q86" s="461"/>
      <c r="R86" s="461"/>
      <c r="S86" s="461"/>
      <c r="T86" s="461"/>
      <c r="U86" s="461"/>
      <c r="V86" s="461"/>
      <c r="W86" s="461"/>
      <c r="X86" s="461"/>
      <c r="Y86" s="461"/>
      <c r="Z86" s="461"/>
      <c r="AA86" s="461"/>
      <c r="AB86" s="461"/>
      <c r="AC86" s="461"/>
      <c r="AD86" s="461"/>
      <c r="AE86" s="461"/>
      <c r="AF86" s="461"/>
    </row>
    <row r="87" spans="1:32">
      <c r="A87" s="461"/>
      <c r="B87" s="461"/>
      <c r="C87" s="461"/>
      <c r="D87" s="461"/>
      <c r="E87" s="461"/>
      <c r="F87" s="461"/>
      <c r="G87" s="461"/>
      <c r="H87" s="461"/>
      <c r="I87" s="461"/>
      <c r="J87" s="461"/>
      <c r="K87" s="461"/>
      <c r="L87" s="481"/>
      <c r="M87" s="482"/>
      <c r="N87" s="481"/>
      <c r="O87" s="462"/>
      <c r="P87" s="461"/>
      <c r="Q87" s="461"/>
      <c r="R87" s="461"/>
      <c r="S87" s="461"/>
      <c r="T87" s="461"/>
      <c r="U87" s="461"/>
      <c r="V87" s="461"/>
      <c r="W87" s="461"/>
      <c r="X87" s="461"/>
      <c r="Y87" s="461"/>
      <c r="Z87" s="461"/>
      <c r="AA87" s="461"/>
      <c r="AB87" s="461"/>
      <c r="AC87" s="461"/>
      <c r="AD87" s="461"/>
      <c r="AE87" s="461"/>
      <c r="AF87" s="461"/>
    </row>
    <row r="88" spans="1:32" s="68" customFormat="1" ht="15" customHeight="1">
      <c r="A88" s="429"/>
      <c r="B88" s="429"/>
      <c r="C88" s="429"/>
      <c r="D88" s="429"/>
      <c r="E88" s="429"/>
      <c r="F88" s="429"/>
      <c r="G88" s="429"/>
      <c r="H88" s="429"/>
      <c r="I88" s="429"/>
      <c r="J88" s="429"/>
      <c r="K88" s="429"/>
      <c r="L88" s="626" t="s">
        <v>831</v>
      </c>
      <c r="M88" s="626"/>
      <c r="N88" s="626"/>
      <c r="O88" s="633"/>
      <c r="P88" s="429"/>
      <c r="Q88" s="429"/>
      <c r="R88" s="429"/>
      <c r="S88" s="429"/>
      <c r="T88" s="429"/>
      <c r="U88" s="429"/>
      <c r="V88" s="429"/>
      <c r="W88" s="429"/>
      <c r="X88" s="429"/>
      <c r="Y88" s="429"/>
      <c r="Z88" s="429"/>
      <c r="AA88" s="429"/>
      <c r="AB88" s="429"/>
      <c r="AC88" s="429"/>
      <c r="AD88" s="429"/>
      <c r="AE88" s="429"/>
      <c r="AF88" s="429"/>
    </row>
    <row r="89" spans="1:32" s="68" customFormat="1" ht="15" customHeight="1">
      <c r="A89" s="429"/>
      <c r="B89" s="429"/>
      <c r="C89" s="429"/>
      <c r="D89" s="429"/>
      <c r="E89" s="429"/>
      <c r="F89" s="429"/>
      <c r="G89" s="429"/>
      <c r="H89" s="429"/>
      <c r="I89" s="429"/>
      <c r="J89" s="429"/>
      <c r="K89" s="356"/>
      <c r="L89" s="634" t="s">
        <v>2406</v>
      </c>
      <c r="M89" s="634"/>
      <c r="N89" s="634"/>
      <c r="O89" s="635"/>
      <c r="P89" s="429"/>
      <c r="Q89" s="429"/>
      <c r="R89" s="429"/>
      <c r="S89" s="429"/>
      <c r="T89" s="429"/>
      <c r="U89" s="429"/>
      <c r="V89" s="429"/>
      <c r="W89" s="429"/>
      <c r="X89" s="429"/>
      <c r="Y89" s="429"/>
      <c r="Z89" s="429"/>
      <c r="AA89" s="429"/>
      <c r="AB89" s="429"/>
      <c r="AC89" s="429"/>
      <c r="AD89" s="429"/>
      <c r="AE89" s="429"/>
      <c r="AF89" s="429"/>
    </row>
    <row r="90" spans="1:32">
      <c r="A90" s="461"/>
      <c r="B90" s="461"/>
      <c r="C90" s="461"/>
      <c r="D90" s="461"/>
      <c r="E90" s="461"/>
      <c r="F90" s="461"/>
      <c r="G90" s="461"/>
      <c r="H90" s="461"/>
      <c r="I90" s="461"/>
      <c r="J90" s="461"/>
      <c r="K90" s="461"/>
      <c r="L90" s="461"/>
      <c r="M90" s="484"/>
      <c r="N90" s="462"/>
      <c r="O90" s="462"/>
      <c r="P90" s="461"/>
      <c r="Q90" s="461"/>
      <c r="R90" s="461"/>
      <c r="S90" s="461"/>
      <c r="T90" s="461"/>
      <c r="U90" s="461"/>
      <c r="V90" s="461"/>
      <c r="W90" s="461"/>
      <c r="X90" s="461"/>
      <c r="Y90" s="461"/>
      <c r="Z90" s="461"/>
      <c r="AA90" s="461"/>
      <c r="AB90" s="461"/>
      <c r="AC90" s="461"/>
      <c r="AD90" s="461"/>
      <c r="AE90" s="461"/>
      <c r="AF90" s="461"/>
    </row>
    <row r="91" spans="1:32">
      <c r="A91" s="461"/>
      <c r="B91" s="461"/>
      <c r="C91" s="461"/>
      <c r="D91" s="461"/>
      <c r="E91" s="461"/>
      <c r="F91" s="461"/>
      <c r="G91" s="461"/>
      <c r="H91" s="461"/>
      <c r="I91" s="461"/>
      <c r="J91" s="461"/>
      <c r="K91" s="461"/>
      <c r="L91" s="461"/>
      <c r="M91" s="484"/>
      <c r="N91" s="462"/>
      <c r="O91" s="462"/>
      <c r="P91" s="461"/>
      <c r="Q91" s="461"/>
      <c r="R91" s="461"/>
      <c r="S91" s="461"/>
      <c r="T91" s="461"/>
      <c r="U91" s="461"/>
      <c r="V91" s="461"/>
      <c r="W91" s="461"/>
      <c r="X91" s="461"/>
      <c r="Y91" s="461"/>
      <c r="Z91" s="461"/>
      <c r="AA91" s="461"/>
      <c r="AB91" s="461"/>
      <c r="AC91" s="461"/>
      <c r="AD91" s="461"/>
      <c r="AE91" s="461"/>
      <c r="AF91" s="461"/>
    </row>
    <row r="92" spans="1:32">
      <c r="A92" s="461"/>
      <c r="B92" s="461"/>
      <c r="C92" s="461"/>
      <c r="D92" s="461"/>
      <c r="E92" s="461"/>
      <c r="F92" s="461"/>
      <c r="G92" s="461"/>
      <c r="H92" s="461"/>
      <c r="I92" s="461"/>
      <c r="J92" s="461"/>
      <c r="K92" s="461"/>
      <c r="L92" s="461"/>
      <c r="M92" s="484"/>
      <c r="N92" s="462"/>
      <c r="O92" s="462"/>
      <c r="P92" s="461"/>
      <c r="Q92" s="461"/>
      <c r="R92" s="461"/>
      <c r="S92" s="461"/>
      <c r="T92" s="461"/>
      <c r="U92" s="461"/>
      <c r="V92" s="461"/>
      <c r="W92" s="461"/>
      <c r="X92" s="461"/>
      <c r="Y92" s="461"/>
      <c r="Z92" s="461"/>
      <c r="AA92" s="461"/>
      <c r="AB92" s="461"/>
      <c r="AC92" s="461"/>
      <c r="AD92" s="461"/>
      <c r="AE92" s="461"/>
      <c r="AF92" s="461"/>
    </row>
    <row r="93" spans="1:32">
      <c r="A93" s="461"/>
      <c r="B93" s="461"/>
      <c r="C93" s="461"/>
      <c r="D93" s="461"/>
      <c r="E93" s="461"/>
      <c r="F93" s="461"/>
      <c r="G93" s="461"/>
      <c r="H93" s="461"/>
      <c r="I93" s="461"/>
      <c r="J93" s="461"/>
      <c r="K93" s="461"/>
      <c r="L93" s="461"/>
      <c r="M93" s="485"/>
      <c r="N93" s="462"/>
      <c r="O93" s="462"/>
      <c r="P93" s="461"/>
      <c r="Q93" s="461"/>
      <c r="R93" s="461"/>
      <c r="S93" s="461"/>
      <c r="T93" s="461"/>
      <c r="U93" s="461"/>
      <c r="V93" s="461"/>
      <c r="W93" s="461"/>
      <c r="X93" s="461"/>
      <c r="Y93" s="461"/>
      <c r="Z93" s="461"/>
      <c r="AA93" s="461"/>
      <c r="AB93" s="461"/>
      <c r="AC93" s="461"/>
      <c r="AD93" s="461"/>
      <c r="AE93" s="461"/>
      <c r="AF93" s="461"/>
    </row>
    <row r="94" spans="1:32">
      <c r="A94" s="461"/>
      <c r="B94" s="461"/>
      <c r="C94" s="461"/>
      <c r="D94" s="461"/>
      <c r="E94" s="461"/>
      <c r="F94" s="461"/>
      <c r="G94" s="461"/>
      <c r="H94" s="461"/>
      <c r="I94" s="461"/>
      <c r="J94" s="461"/>
      <c r="K94" s="461"/>
      <c r="L94" s="461"/>
      <c r="M94" s="484"/>
      <c r="N94" s="462"/>
      <c r="O94" s="462"/>
      <c r="P94" s="461"/>
      <c r="Q94" s="461"/>
      <c r="R94" s="461"/>
      <c r="S94" s="461"/>
      <c r="T94" s="461"/>
      <c r="U94" s="461"/>
      <c r="V94" s="461"/>
      <c r="W94" s="461"/>
      <c r="X94" s="461"/>
      <c r="Y94" s="461"/>
      <c r="Z94" s="461"/>
      <c r="AA94" s="461"/>
      <c r="AB94" s="461"/>
      <c r="AC94" s="461"/>
      <c r="AD94" s="461"/>
      <c r="AE94" s="461"/>
      <c r="AF94" s="461"/>
    </row>
    <row r="95" spans="1:32">
      <c r="A95" s="461"/>
      <c r="B95" s="461"/>
      <c r="C95" s="461"/>
      <c r="D95" s="461"/>
      <c r="E95" s="461"/>
      <c r="F95" s="461"/>
      <c r="G95" s="461"/>
      <c r="H95" s="461"/>
      <c r="I95" s="461"/>
      <c r="J95" s="461"/>
      <c r="K95" s="461"/>
      <c r="L95" s="461"/>
      <c r="M95" s="461"/>
      <c r="N95" s="462"/>
      <c r="O95" s="462"/>
      <c r="P95" s="461"/>
      <c r="Q95" s="461"/>
      <c r="R95" s="461"/>
      <c r="S95" s="461"/>
      <c r="T95" s="461"/>
      <c r="U95" s="461"/>
      <c r="V95" s="461"/>
      <c r="W95" s="461"/>
      <c r="X95" s="461"/>
      <c r="Y95" s="461"/>
      <c r="Z95" s="461"/>
      <c r="AA95" s="461"/>
      <c r="AB95" s="461"/>
      <c r="AC95" s="461"/>
      <c r="AD95" s="461"/>
      <c r="AE95" s="461"/>
      <c r="AF95" s="461"/>
    </row>
    <row r="96" spans="1:32">
      <c r="A96" s="461"/>
      <c r="B96" s="461"/>
      <c r="C96" s="461"/>
      <c r="D96" s="461"/>
      <c r="E96" s="461"/>
      <c r="F96" s="461"/>
      <c r="G96" s="461"/>
      <c r="H96" s="461"/>
      <c r="I96" s="461"/>
      <c r="J96" s="461"/>
      <c r="K96" s="461"/>
      <c r="L96" s="461"/>
      <c r="M96" s="484"/>
      <c r="N96" s="462"/>
      <c r="O96" s="462"/>
      <c r="P96" s="461"/>
      <c r="Q96" s="461"/>
      <c r="R96" s="461"/>
      <c r="S96" s="461"/>
      <c r="T96" s="461"/>
      <c r="U96" s="461"/>
      <c r="V96" s="461"/>
      <c r="W96" s="461"/>
      <c r="X96" s="461"/>
      <c r="Y96" s="461"/>
      <c r="Z96" s="461"/>
      <c r="AA96" s="461"/>
      <c r="AB96" s="461"/>
      <c r="AC96" s="461"/>
      <c r="AD96" s="461"/>
      <c r="AE96" s="461"/>
      <c r="AF96" s="461"/>
    </row>
    <row r="97" spans="1:32">
      <c r="A97" s="461"/>
      <c r="B97" s="461"/>
      <c r="C97" s="461"/>
      <c r="D97" s="461"/>
      <c r="E97" s="461"/>
      <c r="F97" s="461"/>
      <c r="G97" s="461"/>
      <c r="H97" s="461"/>
      <c r="I97" s="461"/>
      <c r="J97" s="461"/>
      <c r="K97" s="461"/>
      <c r="L97" s="461"/>
      <c r="M97" s="484"/>
      <c r="N97" s="462"/>
      <c r="O97" s="462"/>
      <c r="P97" s="461"/>
      <c r="Q97" s="461"/>
      <c r="R97" s="461"/>
      <c r="S97" s="461"/>
      <c r="T97" s="461"/>
      <c r="U97" s="461"/>
      <c r="V97" s="461"/>
      <c r="W97" s="461"/>
      <c r="X97" s="461"/>
      <c r="Y97" s="461"/>
      <c r="Z97" s="461"/>
      <c r="AA97" s="461"/>
      <c r="AB97" s="461"/>
      <c r="AC97" s="461"/>
      <c r="AD97" s="461"/>
      <c r="AE97" s="461"/>
      <c r="AF97" s="461"/>
    </row>
    <row r="98" spans="1:32">
      <c r="A98" s="461"/>
      <c r="B98" s="461"/>
      <c r="C98" s="461"/>
      <c r="D98" s="461"/>
      <c r="E98" s="461"/>
      <c r="F98" s="461"/>
      <c r="G98" s="461"/>
      <c r="H98" s="461"/>
      <c r="I98" s="461"/>
      <c r="J98" s="461"/>
      <c r="K98" s="461"/>
      <c r="L98" s="461"/>
      <c r="M98" s="461"/>
      <c r="N98" s="462"/>
      <c r="O98" s="462"/>
      <c r="P98" s="461"/>
      <c r="Q98" s="461"/>
      <c r="R98" s="461"/>
      <c r="S98" s="461"/>
      <c r="T98" s="461"/>
      <c r="U98" s="461"/>
      <c r="V98" s="461"/>
      <c r="W98" s="461"/>
      <c r="X98" s="461"/>
      <c r="Y98" s="461"/>
      <c r="Z98" s="461"/>
      <c r="AA98" s="461"/>
      <c r="AB98" s="461"/>
      <c r="AC98" s="461"/>
      <c r="AD98" s="461"/>
      <c r="AE98" s="461"/>
      <c r="AF98" s="461"/>
    </row>
    <row r="99" spans="1:32">
      <c r="A99" s="461"/>
      <c r="B99" s="461"/>
      <c r="C99" s="461"/>
      <c r="D99" s="461"/>
      <c r="E99" s="461"/>
      <c r="F99" s="461"/>
      <c r="G99" s="461"/>
      <c r="H99" s="461"/>
      <c r="I99" s="461"/>
      <c r="J99" s="461"/>
      <c r="K99" s="461"/>
      <c r="L99" s="461"/>
      <c r="M99" s="461"/>
      <c r="N99" s="462"/>
      <c r="O99" s="462"/>
      <c r="P99" s="461"/>
      <c r="Q99" s="461"/>
      <c r="R99" s="461"/>
      <c r="S99" s="461"/>
      <c r="T99" s="461"/>
      <c r="U99" s="461"/>
      <c r="V99" s="461"/>
      <c r="W99" s="461"/>
      <c r="X99" s="461"/>
      <c r="Y99" s="461"/>
      <c r="Z99" s="461"/>
      <c r="AA99" s="461"/>
      <c r="AB99" s="461"/>
      <c r="AC99" s="461"/>
      <c r="AD99" s="461"/>
      <c r="AE99" s="461"/>
      <c r="AF99" s="461"/>
    </row>
    <row r="100" spans="1:32">
      <c r="A100" s="461"/>
      <c r="B100" s="461"/>
      <c r="C100" s="461"/>
      <c r="D100" s="461"/>
      <c r="E100" s="461"/>
      <c r="F100" s="461"/>
      <c r="G100" s="461"/>
      <c r="H100" s="461"/>
      <c r="I100" s="461"/>
      <c r="J100" s="461"/>
      <c r="K100" s="461"/>
      <c r="L100" s="461"/>
      <c r="M100" s="461"/>
      <c r="N100" s="462"/>
      <c r="O100" s="462"/>
      <c r="P100" s="461"/>
      <c r="Q100" s="461"/>
      <c r="R100" s="461"/>
      <c r="S100" s="461"/>
      <c r="T100" s="461"/>
      <c r="U100" s="461"/>
      <c r="V100" s="461"/>
      <c r="W100" s="461"/>
      <c r="X100" s="461"/>
      <c r="Y100" s="461"/>
      <c r="Z100" s="461"/>
      <c r="AA100" s="461"/>
      <c r="AB100" s="461"/>
      <c r="AC100" s="461"/>
      <c r="AD100" s="461"/>
      <c r="AE100" s="461"/>
      <c r="AF100" s="461"/>
    </row>
    <row r="101" spans="1:32">
      <c r="A101" s="461"/>
      <c r="B101" s="461"/>
      <c r="C101" s="461"/>
      <c r="D101" s="461"/>
      <c r="E101" s="461"/>
      <c r="F101" s="461"/>
      <c r="G101" s="461"/>
      <c r="H101" s="461"/>
      <c r="I101" s="461"/>
      <c r="J101" s="461"/>
      <c r="K101" s="461"/>
      <c r="L101" s="461"/>
      <c r="M101" s="461"/>
      <c r="N101" s="462"/>
      <c r="O101" s="462"/>
      <c r="P101" s="461"/>
      <c r="Q101" s="461"/>
      <c r="R101" s="461"/>
      <c r="S101" s="461"/>
      <c r="T101" s="461"/>
      <c r="U101" s="461"/>
      <c r="V101" s="461"/>
      <c r="W101" s="461"/>
      <c r="X101" s="461"/>
      <c r="Y101" s="461"/>
      <c r="Z101" s="461"/>
      <c r="AA101" s="461"/>
      <c r="AB101" s="461"/>
      <c r="AC101" s="461"/>
      <c r="AD101" s="461"/>
      <c r="AE101" s="461"/>
      <c r="AF101" s="461"/>
    </row>
    <row r="102" spans="1:32" s="72" customFormat="1">
      <c r="A102" s="461"/>
      <c r="B102" s="461"/>
      <c r="C102" s="461"/>
      <c r="D102" s="461"/>
      <c r="E102" s="461"/>
      <c r="F102" s="461"/>
      <c r="G102" s="461"/>
      <c r="H102" s="461"/>
      <c r="I102" s="461"/>
      <c r="J102" s="461"/>
      <c r="K102" s="461"/>
      <c r="L102" s="461"/>
      <c r="M102" s="484"/>
      <c r="N102" s="462"/>
      <c r="O102" s="462"/>
      <c r="P102" s="461"/>
      <c r="Q102" s="461"/>
      <c r="R102" s="461"/>
      <c r="S102" s="461"/>
      <c r="T102" s="461"/>
      <c r="U102" s="461"/>
      <c r="V102" s="461"/>
      <c r="W102" s="461"/>
      <c r="X102" s="461"/>
      <c r="Y102" s="461"/>
      <c r="Z102" s="461"/>
      <c r="AA102" s="461"/>
      <c r="AB102" s="461"/>
      <c r="AC102" s="461"/>
      <c r="AD102" s="461"/>
      <c r="AE102" s="461"/>
      <c r="AF102" s="461"/>
    </row>
    <row r="103" spans="1:32" s="72" customFormat="1">
      <c r="A103" s="461"/>
      <c r="B103" s="461"/>
      <c r="C103" s="461"/>
      <c r="D103" s="461"/>
      <c r="E103" s="461"/>
      <c r="F103" s="461"/>
      <c r="G103" s="461"/>
      <c r="H103" s="461"/>
      <c r="I103" s="461"/>
      <c r="J103" s="461"/>
      <c r="K103" s="461"/>
      <c r="L103" s="461"/>
      <c r="M103" s="484"/>
      <c r="N103" s="462"/>
      <c r="O103" s="462"/>
      <c r="P103" s="461"/>
      <c r="Q103" s="461"/>
      <c r="R103" s="461"/>
      <c r="S103" s="461"/>
      <c r="T103" s="461"/>
      <c r="U103" s="461"/>
      <c r="V103" s="461"/>
      <c r="W103" s="461"/>
      <c r="X103" s="461"/>
      <c r="Y103" s="461"/>
      <c r="Z103" s="461"/>
      <c r="AA103" s="461"/>
      <c r="AB103" s="461"/>
      <c r="AC103" s="461"/>
      <c r="AD103" s="461"/>
      <c r="AE103" s="461"/>
      <c r="AF103" s="461"/>
    </row>
    <row r="104" spans="1:32" s="72" customFormat="1">
      <c r="A104" s="461"/>
      <c r="B104" s="461"/>
      <c r="C104" s="461"/>
      <c r="D104" s="461"/>
      <c r="E104" s="461"/>
      <c r="F104" s="461"/>
      <c r="G104" s="461"/>
      <c r="H104" s="461"/>
      <c r="I104" s="461"/>
      <c r="J104" s="461"/>
      <c r="K104" s="461"/>
      <c r="L104" s="461"/>
      <c r="M104" s="485"/>
      <c r="N104" s="462"/>
      <c r="O104" s="462"/>
      <c r="P104" s="461"/>
      <c r="Q104" s="461"/>
      <c r="R104" s="461"/>
      <c r="S104" s="461"/>
      <c r="T104" s="461"/>
      <c r="U104" s="461"/>
      <c r="V104" s="461"/>
      <c r="W104" s="461"/>
      <c r="X104" s="461"/>
      <c r="Y104" s="461"/>
      <c r="Z104" s="461"/>
      <c r="AA104" s="461"/>
      <c r="AB104" s="461"/>
      <c r="AC104" s="461"/>
      <c r="AD104" s="461"/>
      <c r="AE104" s="461"/>
      <c r="AF104" s="461"/>
    </row>
    <row r="105" spans="1:32" s="72" customFormat="1">
      <c r="A105" s="461"/>
      <c r="B105" s="461"/>
      <c r="C105" s="461"/>
      <c r="D105" s="461"/>
      <c r="E105" s="461"/>
      <c r="F105" s="461"/>
      <c r="G105" s="461"/>
      <c r="H105" s="461"/>
      <c r="I105" s="461"/>
      <c r="J105" s="461"/>
      <c r="K105" s="461"/>
      <c r="L105" s="461"/>
      <c r="M105" s="484"/>
      <c r="N105" s="462"/>
      <c r="O105" s="462"/>
      <c r="P105" s="461"/>
      <c r="Q105" s="461"/>
      <c r="R105" s="461"/>
      <c r="S105" s="461"/>
      <c r="T105" s="461"/>
      <c r="U105" s="461"/>
      <c r="V105" s="461"/>
      <c r="W105" s="461"/>
      <c r="X105" s="461"/>
      <c r="Y105" s="461"/>
      <c r="Z105" s="461"/>
      <c r="AA105" s="461"/>
      <c r="AB105" s="461"/>
      <c r="AC105" s="461"/>
      <c r="AD105" s="461"/>
      <c r="AE105" s="461"/>
      <c r="AF105" s="461"/>
    </row>
    <row r="106" spans="1:32" s="72" customFormat="1">
      <c r="A106" s="461"/>
      <c r="B106" s="461"/>
      <c r="C106" s="461"/>
      <c r="D106" s="461"/>
      <c r="E106" s="461"/>
      <c r="F106" s="461"/>
      <c r="G106" s="461"/>
      <c r="H106" s="461"/>
      <c r="I106" s="461"/>
      <c r="J106" s="461"/>
      <c r="K106" s="461"/>
      <c r="L106" s="461"/>
      <c r="M106" s="484"/>
      <c r="N106" s="462"/>
      <c r="O106" s="462"/>
      <c r="P106" s="461"/>
      <c r="Q106" s="461"/>
      <c r="R106" s="461"/>
      <c r="S106" s="461"/>
      <c r="T106" s="461"/>
      <c r="U106" s="461"/>
      <c r="V106" s="461"/>
      <c r="W106" s="461"/>
      <c r="X106" s="461"/>
      <c r="Y106" s="461"/>
      <c r="Z106" s="461"/>
      <c r="AA106" s="461"/>
      <c r="AB106" s="461"/>
      <c r="AC106" s="461"/>
      <c r="AD106" s="461"/>
      <c r="AE106" s="461"/>
      <c r="AF106" s="461"/>
    </row>
    <row r="107" spans="1:32" s="72" customFormat="1">
      <c r="A107" s="461"/>
      <c r="B107" s="461"/>
      <c r="C107" s="461"/>
      <c r="D107" s="461"/>
      <c r="E107" s="461"/>
      <c r="F107" s="461"/>
      <c r="G107" s="461"/>
      <c r="H107" s="461"/>
      <c r="I107" s="461"/>
      <c r="J107" s="461"/>
      <c r="K107" s="461"/>
      <c r="L107" s="461"/>
      <c r="M107" s="484"/>
      <c r="N107" s="462"/>
      <c r="O107" s="462"/>
      <c r="P107" s="461"/>
      <c r="Q107" s="461"/>
      <c r="R107" s="461"/>
      <c r="S107" s="461"/>
      <c r="T107" s="461"/>
      <c r="U107" s="461"/>
      <c r="V107" s="461"/>
      <c r="W107" s="461"/>
      <c r="X107" s="461"/>
      <c r="Y107" s="461"/>
      <c r="Z107" s="461"/>
      <c r="AA107" s="461"/>
      <c r="AB107" s="461"/>
      <c r="AC107" s="461"/>
      <c r="AD107" s="461"/>
      <c r="AE107" s="461"/>
      <c r="AF107" s="461"/>
    </row>
    <row r="108" spans="1:32" s="72" customFormat="1">
      <c r="A108" s="461"/>
      <c r="B108" s="461"/>
      <c r="C108" s="461"/>
      <c r="D108" s="461"/>
      <c r="E108" s="461"/>
      <c r="F108" s="461"/>
      <c r="G108" s="461"/>
      <c r="H108" s="461"/>
      <c r="I108" s="461"/>
      <c r="J108" s="461"/>
      <c r="K108" s="461"/>
      <c r="L108" s="461"/>
      <c r="M108" s="484"/>
      <c r="N108" s="462"/>
      <c r="O108" s="462"/>
      <c r="P108" s="461"/>
      <c r="Q108" s="461"/>
      <c r="R108" s="461"/>
      <c r="S108" s="461"/>
      <c r="T108" s="461"/>
      <c r="U108" s="461"/>
      <c r="V108" s="461"/>
      <c r="W108" s="461"/>
      <c r="X108" s="461"/>
      <c r="Y108" s="461"/>
      <c r="Z108" s="461"/>
      <c r="AA108" s="461"/>
      <c r="AB108" s="461"/>
      <c r="AC108" s="461"/>
      <c r="AD108" s="461"/>
      <c r="AE108" s="461"/>
      <c r="AF108" s="461"/>
    </row>
    <row r="109" spans="1:32" s="72" customFormat="1">
      <c r="A109" s="461"/>
      <c r="B109" s="461"/>
      <c r="C109" s="461"/>
      <c r="D109" s="461"/>
      <c r="E109" s="461"/>
      <c r="F109" s="461"/>
      <c r="G109" s="461"/>
      <c r="H109" s="461"/>
      <c r="I109" s="461"/>
      <c r="J109" s="461"/>
      <c r="K109" s="461"/>
      <c r="L109" s="461"/>
      <c r="M109" s="484"/>
      <c r="N109" s="462"/>
      <c r="O109" s="462"/>
      <c r="P109" s="461"/>
      <c r="Q109" s="461"/>
      <c r="R109" s="461"/>
      <c r="S109" s="461"/>
      <c r="T109" s="461"/>
      <c r="U109" s="461"/>
      <c r="V109" s="461"/>
      <c r="W109" s="461"/>
      <c r="X109" s="461"/>
      <c r="Y109" s="461"/>
      <c r="Z109" s="461"/>
      <c r="AA109" s="461"/>
      <c r="AB109" s="461"/>
      <c r="AC109" s="461"/>
      <c r="AD109" s="461"/>
      <c r="AE109" s="461"/>
      <c r="AF109" s="461"/>
    </row>
  </sheetData>
  <sheetProtection formatColumns="0" formatRows="0" autoFilter="0"/>
  <mergeCells count="6">
    <mergeCell ref="L88:O88"/>
    <mergeCell ref="L89:O89"/>
    <mergeCell ref="L13:O13"/>
    <mergeCell ref="L14:L15"/>
    <mergeCell ref="M14:M15"/>
    <mergeCell ref="N14:N15"/>
  </mergeCells>
  <phoneticPr fontId="12" type="noConversion"/>
  <pageMargins left="0.35433070866141736" right="0.35433070866141736" top="0.39370078740157483" bottom="0.47222222222222221" header="0.31496062992125984" footer="0.31496062992125984"/>
  <pageSetup paperSize="9" fitToWidth="0" fitToHeight="0" orientation="landscape" r:id="rId1"/>
  <headerFooter>
    <oddFooter>&amp;C&amp;A
&amp;P из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7">
    <tabColor rgb="FF002060"/>
    <outlinePr summaryBelow="0" summaryRight="0"/>
    <pageSetUpPr fitToPage="1"/>
  </sheetPr>
  <dimension ref="A1:AH59"/>
  <sheetViews>
    <sheetView showGridLines="0" view="pageBreakPreview" zoomScale="60" zoomScaleNormal="90" workbookViewId="0">
      <pane xSplit="14" ySplit="15" topLeftCell="O22" activePane="bottomRight" state="frozen"/>
      <selection pane="topRight"/>
      <selection pane="bottomLeft"/>
      <selection pane="bottomRight" activeCell="L39" sqref="L39:P39"/>
    </sheetView>
  </sheetViews>
  <sheetFormatPr defaultColWidth="8.7109375" defaultRowHeight="11.25"/>
  <cols>
    <col min="1" max="10" width="2.7109375" style="71" hidden="1" customWidth="1"/>
    <col min="11" max="11" width="3.7109375" style="71" hidden="1" customWidth="1"/>
    <col min="12" max="12" width="7.85546875" style="71" customWidth="1"/>
    <col min="13" max="13" width="42.42578125" style="71" customWidth="1"/>
    <col min="14" max="14" width="15.28515625" style="72" customWidth="1"/>
    <col min="15" max="16" width="13.28515625" style="72" customWidth="1"/>
    <col min="17" max="16384" width="8.7109375" style="71"/>
  </cols>
  <sheetData>
    <row r="1" spans="1:34" hidden="1">
      <c r="A1" s="461"/>
      <c r="B1" s="461"/>
      <c r="C1" s="461"/>
      <c r="D1" s="461"/>
      <c r="E1" s="461"/>
      <c r="F1" s="461"/>
      <c r="G1" s="461"/>
      <c r="H1" s="461"/>
      <c r="I1" s="461"/>
      <c r="J1" s="461"/>
      <c r="K1" s="461"/>
      <c r="L1" s="461"/>
      <c r="M1" s="461"/>
      <c r="N1" s="462"/>
      <c r="O1" s="429">
        <v>2025</v>
      </c>
      <c r="P1" s="429">
        <v>2025</v>
      </c>
      <c r="Q1" s="461"/>
      <c r="R1" s="461"/>
      <c r="S1" s="461"/>
      <c r="T1" s="461"/>
      <c r="U1" s="461"/>
      <c r="V1" s="461"/>
      <c r="W1" s="461"/>
      <c r="X1" s="461"/>
      <c r="Y1" s="461"/>
      <c r="Z1" s="461"/>
      <c r="AA1" s="461"/>
      <c r="AB1" s="461"/>
      <c r="AC1" s="461"/>
      <c r="AD1" s="461"/>
      <c r="AE1" s="461"/>
      <c r="AF1" s="461"/>
      <c r="AG1" s="461"/>
      <c r="AH1" s="461"/>
    </row>
    <row r="2" spans="1:34" hidden="1">
      <c r="A2" s="461"/>
      <c r="B2" s="461"/>
      <c r="C2" s="461"/>
      <c r="D2" s="461"/>
      <c r="E2" s="461"/>
      <c r="F2" s="461"/>
      <c r="G2" s="461"/>
      <c r="H2" s="461"/>
      <c r="I2" s="461"/>
      <c r="J2" s="461"/>
      <c r="K2" s="461"/>
      <c r="L2" s="461"/>
      <c r="M2" s="461"/>
      <c r="N2" s="462"/>
      <c r="O2" s="429" t="s">
        <v>236</v>
      </c>
      <c r="P2" s="429" t="s">
        <v>235</v>
      </c>
      <c r="Q2" s="461"/>
      <c r="R2" s="461"/>
      <c r="S2" s="461"/>
      <c r="T2" s="461"/>
      <c r="U2" s="461"/>
      <c r="V2" s="461"/>
      <c r="W2" s="461"/>
      <c r="X2" s="461"/>
      <c r="Y2" s="461"/>
      <c r="Z2" s="461"/>
      <c r="AA2" s="461"/>
      <c r="AB2" s="461"/>
      <c r="AC2" s="461"/>
      <c r="AD2" s="461"/>
      <c r="AE2" s="461"/>
      <c r="AF2" s="461"/>
      <c r="AG2" s="461"/>
      <c r="AH2" s="461"/>
    </row>
    <row r="3" spans="1:34" hidden="1">
      <c r="A3" s="461"/>
      <c r="B3" s="461"/>
      <c r="C3" s="461"/>
      <c r="D3" s="461"/>
      <c r="E3" s="461"/>
      <c r="F3" s="461"/>
      <c r="G3" s="461"/>
      <c r="H3" s="461"/>
      <c r="I3" s="461"/>
      <c r="J3" s="461"/>
      <c r="K3" s="461"/>
      <c r="L3" s="461"/>
      <c r="M3" s="461"/>
      <c r="N3" s="462"/>
      <c r="O3" s="429"/>
      <c r="P3" s="429"/>
      <c r="Q3" s="461"/>
      <c r="R3" s="461"/>
      <c r="S3" s="461"/>
      <c r="T3" s="461"/>
      <c r="U3" s="461"/>
      <c r="V3" s="461"/>
      <c r="W3" s="461"/>
      <c r="X3" s="461"/>
      <c r="Y3" s="461"/>
      <c r="Z3" s="461"/>
      <c r="AA3" s="461"/>
      <c r="AB3" s="461"/>
      <c r="AC3" s="461"/>
      <c r="AD3" s="461"/>
      <c r="AE3" s="461"/>
      <c r="AF3" s="461"/>
      <c r="AG3" s="461"/>
      <c r="AH3" s="461"/>
    </row>
    <row r="4" spans="1:34" hidden="1">
      <c r="A4" s="461"/>
      <c r="B4" s="461"/>
      <c r="C4" s="461"/>
      <c r="D4" s="461"/>
      <c r="E4" s="461"/>
      <c r="F4" s="461"/>
      <c r="G4" s="461"/>
      <c r="H4" s="461"/>
      <c r="I4" s="461"/>
      <c r="J4" s="461"/>
      <c r="K4" s="461"/>
      <c r="L4" s="461"/>
      <c r="M4" s="461"/>
      <c r="N4" s="462"/>
      <c r="O4" s="429"/>
      <c r="P4" s="429"/>
      <c r="Q4" s="461"/>
      <c r="R4" s="461"/>
      <c r="S4" s="461"/>
      <c r="T4" s="461"/>
      <c r="U4" s="461"/>
      <c r="V4" s="461"/>
      <c r="W4" s="461"/>
      <c r="X4" s="461"/>
      <c r="Y4" s="461"/>
      <c r="Z4" s="461"/>
      <c r="AA4" s="461"/>
      <c r="AB4" s="461"/>
      <c r="AC4" s="461"/>
      <c r="AD4" s="461"/>
      <c r="AE4" s="461"/>
      <c r="AF4" s="461"/>
      <c r="AG4" s="461"/>
      <c r="AH4" s="461"/>
    </row>
    <row r="5" spans="1:34" hidden="1">
      <c r="A5" s="461"/>
      <c r="B5" s="461"/>
      <c r="C5" s="461"/>
      <c r="D5" s="461"/>
      <c r="E5" s="461"/>
      <c r="F5" s="461"/>
      <c r="G5" s="461"/>
      <c r="H5" s="461"/>
      <c r="I5" s="461"/>
      <c r="J5" s="461"/>
      <c r="K5" s="461"/>
      <c r="L5" s="461"/>
      <c r="M5" s="461"/>
      <c r="N5" s="462"/>
      <c r="O5" s="429"/>
      <c r="P5" s="429"/>
      <c r="Q5" s="461"/>
      <c r="R5" s="461"/>
      <c r="S5" s="461"/>
      <c r="T5" s="461"/>
      <c r="U5" s="461"/>
      <c r="V5" s="461"/>
      <c r="W5" s="461"/>
      <c r="X5" s="461"/>
      <c r="Y5" s="461"/>
      <c r="Z5" s="461"/>
      <c r="AA5" s="461"/>
      <c r="AB5" s="461"/>
      <c r="AC5" s="461"/>
      <c r="AD5" s="461"/>
      <c r="AE5" s="461"/>
      <c r="AF5" s="461"/>
      <c r="AG5" s="461"/>
      <c r="AH5" s="461"/>
    </row>
    <row r="6" spans="1:34" hidden="1">
      <c r="A6" s="461"/>
      <c r="B6" s="461"/>
      <c r="C6" s="461"/>
      <c r="D6" s="461"/>
      <c r="E6" s="461"/>
      <c r="F6" s="461"/>
      <c r="G6" s="461"/>
      <c r="H6" s="461"/>
      <c r="I6" s="461"/>
      <c r="J6" s="461"/>
      <c r="K6" s="461"/>
      <c r="L6" s="461"/>
      <c r="M6" s="461"/>
      <c r="N6" s="462"/>
      <c r="O6" s="429"/>
      <c r="P6" s="429"/>
      <c r="Q6" s="461"/>
      <c r="R6" s="461"/>
      <c r="S6" s="461"/>
      <c r="T6" s="461"/>
      <c r="U6" s="461"/>
      <c r="V6" s="461"/>
      <c r="W6" s="461"/>
      <c r="X6" s="461"/>
      <c r="Y6" s="461"/>
      <c r="Z6" s="461"/>
      <c r="AA6" s="461"/>
      <c r="AB6" s="461"/>
      <c r="AC6" s="461"/>
      <c r="AD6" s="461"/>
      <c r="AE6" s="461"/>
      <c r="AF6" s="461"/>
      <c r="AG6" s="461"/>
      <c r="AH6" s="461"/>
    </row>
    <row r="7" spans="1:34" hidden="1">
      <c r="A7" s="461"/>
      <c r="B7" s="461"/>
      <c r="C7" s="461"/>
      <c r="D7" s="461"/>
      <c r="E7" s="461"/>
      <c r="F7" s="461"/>
      <c r="G7" s="461"/>
      <c r="H7" s="461"/>
      <c r="I7" s="461"/>
      <c r="J7" s="461"/>
      <c r="K7" s="461"/>
      <c r="L7" s="461"/>
      <c r="M7" s="461"/>
      <c r="N7" s="462"/>
      <c r="O7" s="431"/>
      <c r="P7" s="431"/>
      <c r="Q7" s="461"/>
      <c r="R7" s="461"/>
      <c r="S7" s="461"/>
      <c r="T7" s="461"/>
      <c r="U7" s="461"/>
      <c r="V7" s="461"/>
      <c r="W7" s="461"/>
      <c r="X7" s="461"/>
      <c r="Y7" s="461"/>
      <c r="Z7" s="461"/>
      <c r="AA7" s="461"/>
      <c r="AB7" s="461"/>
      <c r="AC7" s="461"/>
      <c r="AD7" s="461"/>
      <c r="AE7" s="461"/>
      <c r="AF7" s="461"/>
      <c r="AG7" s="461"/>
      <c r="AH7" s="461"/>
    </row>
    <row r="8" spans="1:34" hidden="1">
      <c r="A8" s="461"/>
      <c r="B8" s="461"/>
      <c r="C8" s="461"/>
      <c r="D8" s="461"/>
      <c r="E8" s="461"/>
      <c r="F8" s="461"/>
      <c r="G8" s="461"/>
      <c r="H8" s="461"/>
      <c r="I8" s="461"/>
      <c r="J8" s="461"/>
      <c r="K8" s="461"/>
      <c r="L8" s="461"/>
      <c r="M8" s="461"/>
      <c r="N8" s="462"/>
      <c r="O8" s="462"/>
      <c r="P8" s="462"/>
      <c r="Q8" s="461"/>
      <c r="R8" s="461"/>
      <c r="S8" s="461"/>
      <c r="T8" s="461"/>
      <c r="U8" s="461"/>
      <c r="V8" s="461"/>
      <c r="W8" s="461"/>
      <c r="X8" s="461"/>
      <c r="Y8" s="461"/>
      <c r="Z8" s="461"/>
      <c r="AA8" s="461"/>
      <c r="AB8" s="461"/>
      <c r="AC8" s="461"/>
      <c r="AD8" s="461"/>
      <c r="AE8" s="461"/>
      <c r="AF8" s="461"/>
      <c r="AG8" s="461"/>
      <c r="AH8" s="461"/>
    </row>
    <row r="9" spans="1:34" hidden="1">
      <c r="A9" s="461"/>
      <c r="B9" s="461"/>
      <c r="C9" s="461"/>
      <c r="D9" s="461"/>
      <c r="E9" s="461"/>
      <c r="F9" s="461"/>
      <c r="G9" s="461"/>
      <c r="H9" s="461"/>
      <c r="I9" s="461"/>
      <c r="J9" s="461"/>
      <c r="K9" s="461"/>
      <c r="L9" s="461"/>
      <c r="M9" s="461"/>
      <c r="N9" s="462"/>
      <c r="O9" s="462"/>
      <c r="P9" s="462"/>
      <c r="Q9" s="461"/>
      <c r="R9" s="461"/>
      <c r="S9" s="461"/>
      <c r="T9" s="461"/>
      <c r="U9" s="461"/>
      <c r="V9" s="461"/>
      <c r="W9" s="461"/>
      <c r="X9" s="461"/>
      <c r="Y9" s="461"/>
      <c r="Z9" s="461"/>
      <c r="AA9" s="461"/>
      <c r="AB9" s="461"/>
      <c r="AC9" s="461"/>
      <c r="AD9" s="461"/>
      <c r="AE9" s="461"/>
      <c r="AF9" s="461"/>
      <c r="AG9" s="461"/>
      <c r="AH9" s="461"/>
    </row>
    <row r="10" spans="1:34" hidden="1">
      <c r="A10" s="461"/>
      <c r="B10" s="461"/>
      <c r="C10" s="461"/>
      <c r="D10" s="461"/>
      <c r="E10" s="461"/>
      <c r="F10" s="461"/>
      <c r="G10" s="461"/>
      <c r="H10" s="461"/>
      <c r="I10" s="461"/>
      <c r="J10" s="461"/>
      <c r="K10" s="461"/>
      <c r="L10" s="461"/>
      <c r="M10" s="461"/>
      <c r="N10" s="462"/>
      <c r="O10" s="462"/>
      <c r="P10" s="462"/>
      <c r="Q10" s="461"/>
      <c r="R10" s="461"/>
      <c r="S10" s="461"/>
      <c r="T10" s="461"/>
      <c r="U10" s="461"/>
      <c r="V10" s="461"/>
      <c r="W10" s="461"/>
      <c r="X10" s="461"/>
      <c r="Y10" s="461"/>
      <c r="Z10" s="461"/>
      <c r="AA10" s="461"/>
      <c r="AB10" s="461"/>
      <c r="AC10" s="461"/>
      <c r="AD10" s="461"/>
      <c r="AE10" s="461"/>
      <c r="AF10" s="461"/>
      <c r="AG10" s="461"/>
      <c r="AH10" s="461"/>
    </row>
    <row r="11" spans="1:34" ht="15" hidden="1" customHeight="1">
      <c r="A11" s="461"/>
      <c r="B11" s="461"/>
      <c r="C11" s="461"/>
      <c r="D11" s="461"/>
      <c r="E11" s="461"/>
      <c r="F11" s="461"/>
      <c r="G11" s="461"/>
      <c r="H11" s="461"/>
      <c r="I11" s="461"/>
      <c r="J11" s="461"/>
      <c r="K11" s="461"/>
      <c r="L11" s="461"/>
      <c r="M11" s="463"/>
      <c r="N11" s="462"/>
      <c r="O11" s="462"/>
      <c r="P11" s="462"/>
      <c r="Q11" s="461"/>
      <c r="R11" s="461"/>
      <c r="S11" s="461"/>
      <c r="T11" s="461"/>
      <c r="U11" s="461"/>
      <c r="V11" s="461"/>
      <c r="W11" s="461"/>
      <c r="X11" s="461"/>
      <c r="Y11" s="461"/>
      <c r="Z11" s="461"/>
      <c r="AA11" s="461"/>
      <c r="AB11" s="461"/>
      <c r="AC11" s="461"/>
      <c r="AD11" s="461"/>
      <c r="AE11" s="461"/>
      <c r="AF11" s="461"/>
      <c r="AG11" s="461"/>
      <c r="AH11" s="461"/>
    </row>
    <row r="12" spans="1:34" s="127" customFormat="1" ht="33.75" customHeight="1">
      <c r="A12" s="464"/>
      <c r="B12" s="464"/>
      <c r="C12" s="464"/>
      <c r="D12" s="464"/>
      <c r="E12" s="464"/>
      <c r="F12" s="464"/>
      <c r="G12" s="464"/>
      <c r="H12" s="464"/>
      <c r="I12" s="464"/>
      <c r="J12" s="464"/>
      <c r="K12" s="464"/>
      <c r="L12" s="649" t="s">
        <v>784</v>
      </c>
      <c r="M12" s="650"/>
      <c r="N12" s="650"/>
      <c r="O12" s="650"/>
      <c r="P12" s="650"/>
      <c r="Q12" s="464"/>
      <c r="R12" s="464"/>
      <c r="S12" s="464"/>
      <c r="T12" s="464"/>
      <c r="U12" s="464"/>
      <c r="V12" s="464"/>
      <c r="W12" s="464"/>
      <c r="X12" s="464"/>
      <c r="Y12" s="464"/>
      <c r="Z12" s="464"/>
      <c r="AA12" s="464"/>
      <c r="AB12" s="464"/>
      <c r="AC12" s="464"/>
      <c r="AD12" s="464"/>
      <c r="AE12" s="464"/>
      <c r="AF12" s="464"/>
      <c r="AG12" s="464"/>
      <c r="AH12" s="464"/>
    </row>
    <row r="13" spans="1:34" s="127" customFormat="1">
      <c r="A13" s="464"/>
      <c r="B13" s="464"/>
      <c r="C13" s="464"/>
      <c r="D13" s="464"/>
      <c r="E13" s="464"/>
      <c r="F13" s="464"/>
      <c r="G13" s="464"/>
      <c r="H13" s="464"/>
      <c r="I13" s="464"/>
      <c r="J13" s="464"/>
      <c r="K13" s="464"/>
      <c r="L13" s="639"/>
      <c r="M13" s="639"/>
      <c r="N13" s="639"/>
      <c r="O13" s="639"/>
      <c r="P13" s="639"/>
      <c r="Q13" s="464"/>
      <c r="R13" s="464"/>
      <c r="S13" s="464"/>
      <c r="T13" s="464"/>
      <c r="U13" s="464"/>
      <c r="V13" s="464"/>
      <c r="W13" s="464"/>
      <c r="X13" s="464"/>
      <c r="Y13" s="464"/>
      <c r="Z13" s="464"/>
      <c r="AA13" s="464"/>
      <c r="AB13" s="464"/>
      <c r="AC13" s="464"/>
      <c r="AD13" s="464"/>
      <c r="AE13" s="464"/>
      <c r="AF13" s="464"/>
      <c r="AG13" s="464"/>
      <c r="AH13" s="464"/>
    </row>
    <row r="14" spans="1:34" ht="15" customHeight="1">
      <c r="A14" s="461"/>
      <c r="B14" s="461"/>
      <c r="C14" s="461"/>
      <c r="D14" s="461"/>
      <c r="E14" s="461"/>
      <c r="F14" s="461"/>
      <c r="G14" s="461"/>
      <c r="H14" s="461"/>
      <c r="I14" s="461"/>
      <c r="J14" s="461"/>
      <c r="K14" s="461"/>
      <c r="L14" s="637" t="s">
        <v>271</v>
      </c>
      <c r="M14" s="651" t="s">
        <v>189</v>
      </c>
      <c r="N14" s="637" t="s">
        <v>124</v>
      </c>
      <c r="O14" s="652" t="s">
        <v>2413</v>
      </c>
      <c r="P14" s="653"/>
      <c r="Q14" s="461"/>
      <c r="R14" s="461"/>
      <c r="S14" s="461"/>
      <c r="T14" s="461"/>
      <c r="U14" s="461"/>
      <c r="V14" s="461"/>
      <c r="W14" s="461"/>
      <c r="X14" s="461"/>
      <c r="Y14" s="461"/>
      <c r="Z14" s="461"/>
      <c r="AA14" s="461"/>
      <c r="AB14" s="461"/>
      <c r="AC14" s="461"/>
      <c r="AD14" s="461"/>
      <c r="AE14" s="461"/>
      <c r="AF14" s="461"/>
      <c r="AG14" s="461"/>
      <c r="AH14" s="461"/>
    </row>
    <row r="15" spans="1:34" ht="50.1" customHeight="1">
      <c r="A15" s="461"/>
      <c r="B15" s="461"/>
      <c r="C15" s="461"/>
      <c r="D15" s="461"/>
      <c r="E15" s="461"/>
      <c r="F15" s="461"/>
      <c r="G15" s="461"/>
      <c r="H15" s="461"/>
      <c r="I15" s="461"/>
      <c r="J15" s="461"/>
      <c r="K15" s="461"/>
      <c r="L15" s="637"/>
      <c r="M15" s="651"/>
      <c r="N15" s="637"/>
      <c r="O15" s="438" t="s">
        <v>236</v>
      </c>
      <c r="P15" s="466" t="s">
        <v>235</v>
      </c>
      <c r="Q15" s="461"/>
      <c r="R15" s="461"/>
      <c r="S15" s="461"/>
      <c r="T15" s="461"/>
      <c r="U15" s="461"/>
      <c r="V15" s="461"/>
      <c r="W15" s="461"/>
      <c r="X15" s="461"/>
      <c r="Y15" s="461"/>
      <c r="Z15" s="461"/>
      <c r="AA15" s="461"/>
      <c r="AB15" s="461"/>
      <c r="AC15" s="461"/>
      <c r="AD15" s="461"/>
      <c r="AE15" s="461"/>
      <c r="AF15" s="461"/>
      <c r="AG15" s="461"/>
      <c r="AH15" s="461"/>
    </row>
    <row r="16" spans="1:34">
      <c r="A16" s="525" t="s">
        <v>16</v>
      </c>
      <c r="B16" s="461"/>
      <c r="C16" s="461"/>
      <c r="D16" s="461"/>
      <c r="E16" s="461"/>
      <c r="F16" s="461"/>
      <c r="G16" s="461"/>
      <c r="H16" s="461"/>
      <c r="I16" s="461"/>
      <c r="J16" s="461"/>
      <c r="K16" s="461"/>
      <c r="L16" s="486" t="s">
        <v>2412</v>
      </c>
      <c r="M16" s="408"/>
      <c r="N16" s="386"/>
      <c r="O16" s="386"/>
      <c r="P16" s="487"/>
      <c r="Q16" s="461"/>
      <c r="R16" s="461"/>
      <c r="S16" s="461"/>
      <c r="T16" s="461"/>
      <c r="U16" s="461"/>
      <c r="V16" s="461"/>
      <c r="W16" s="461"/>
      <c r="X16" s="461"/>
      <c r="Y16" s="461"/>
      <c r="Z16" s="461"/>
      <c r="AA16" s="461"/>
      <c r="AB16" s="461"/>
      <c r="AC16" s="461"/>
      <c r="AD16" s="461"/>
      <c r="AE16" s="461"/>
      <c r="AF16" s="461"/>
      <c r="AG16" s="461"/>
      <c r="AH16" s="461"/>
    </row>
    <row r="17" spans="1:34" s="73" customFormat="1" ht="22.5">
      <c r="A17" s="488">
        <v>1</v>
      </c>
      <c r="B17" s="489"/>
      <c r="C17" s="461" t="s">
        <v>906</v>
      </c>
      <c r="D17" s="489"/>
      <c r="E17" s="489"/>
      <c r="F17" s="489"/>
      <c r="G17" s="489"/>
      <c r="H17" s="489"/>
      <c r="I17" s="489"/>
      <c r="J17" s="489"/>
      <c r="K17" s="489"/>
      <c r="L17" s="490" t="s">
        <v>16</v>
      </c>
      <c r="M17" s="499" t="s">
        <v>707</v>
      </c>
      <c r="N17" s="490" t="s">
        <v>269</v>
      </c>
      <c r="O17" s="492">
        <v>1956.6501828903063</v>
      </c>
      <c r="P17" s="492">
        <v>1620.8264931908298</v>
      </c>
      <c r="Q17" s="489"/>
      <c r="R17" s="489"/>
      <c r="S17" s="489"/>
      <c r="T17" s="489"/>
      <c r="U17" s="489"/>
      <c r="V17" s="489"/>
      <c r="W17" s="489"/>
      <c r="X17" s="489"/>
      <c r="Y17" s="489"/>
      <c r="Z17" s="489"/>
      <c r="AA17" s="489"/>
      <c r="AB17" s="489"/>
      <c r="AC17" s="489"/>
      <c r="AD17" s="489"/>
      <c r="AE17" s="489"/>
      <c r="AF17" s="489"/>
      <c r="AG17" s="489"/>
      <c r="AH17" s="489"/>
    </row>
    <row r="18" spans="1:34" ht="22.5">
      <c r="A18" s="488">
        <v>1</v>
      </c>
      <c r="B18" s="461" t="s">
        <v>727</v>
      </c>
      <c r="C18" s="461" t="s">
        <v>907</v>
      </c>
      <c r="D18" s="461"/>
      <c r="E18" s="461"/>
      <c r="F18" s="461"/>
      <c r="G18" s="461"/>
      <c r="H18" s="461"/>
      <c r="I18" s="461"/>
      <c r="J18" s="461"/>
      <c r="K18" s="461"/>
      <c r="L18" s="490" t="s">
        <v>100</v>
      </c>
      <c r="M18" s="491" t="s">
        <v>705</v>
      </c>
      <c r="N18" s="490" t="s">
        <v>701</v>
      </c>
      <c r="O18" s="492">
        <v>675.65928261676072</v>
      </c>
      <c r="P18" s="492">
        <v>542.84523352948179</v>
      </c>
      <c r="Q18" s="461"/>
      <c r="R18" s="461"/>
      <c r="S18" s="461"/>
      <c r="T18" s="461"/>
      <c r="U18" s="461"/>
      <c r="V18" s="461"/>
      <c r="W18" s="461"/>
      <c r="X18" s="461"/>
      <c r="Y18" s="461"/>
      <c r="Z18" s="461"/>
      <c r="AA18" s="461"/>
      <c r="AB18" s="461"/>
      <c r="AC18" s="461"/>
      <c r="AD18" s="461"/>
      <c r="AE18" s="461"/>
      <c r="AF18" s="461"/>
      <c r="AG18" s="461"/>
      <c r="AH18" s="461"/>
    </row>
    <row r="19" spans="1:34" ht="33.75">
      <c r="A19" s="488">
        <v>1</v>
      </c>
      <c r="B19" s="461"/>
      <c r="C19" s="461" t="s">
        <v>982</v>
      </c>
      <c r="D19" s="461"/>
      <c r="E19" s="461"/>
      <c r="F19" s="461"/>
      <c r="G19" s="461"/>
      <c r="H19" s="461"/>
      <c r="I19" s="461"/>
      <c r="J19" s="461"/>
      <c r="K19" s="461"/>
      <c r="L19" s="490" t="s">
        <v>15</v>
      </c>
      <c r="M19" s="526" t="s">
        <v>708</v>
      </c>
      <c r="N19" s="490" t="s">
        <v>269</v>
      </c>
      <c r="O19" s="504">
        <v>718977.15054388659</v>
      </c>
      <c r="P19" s="503">
        <v>723866.27567852568</v>
      </c>
      <c r="Q19" s="461"/>
      <c r="R19" s="461"/>
      <c r="S19" s="461"/>
      <c r="T19" s="461"/>
      <c r="U19" s="461"/>
      <c r="V19" s="461"/>
      <c r="W19" s="461"/>
      <c r="X19" s="461"/>
      <c r="Y19" s="461"/>
      <c r="Z19" s="461"/>
      <c r="AA19" s="461"/>
      <c r="AB19" s="461"/>
      <c r="AC19" s="461"/>
      <c r="AD19" s="461"/>
      <c r="AE19" s="461"/>
      <c r="AF19" s="461"/>
      <c r="AG19" s="461"/>
      <c r="AH19" s="461"/>
    </row>
    <row r="20" spans="1:34" s="73" customFormat="1">
      <c r="A20" s="488">
        <v>1</v>
      </c>
      <c r="B20" s="489"/>
      <c r="C20" s="461" t="s">
        <v>983</v>
      </c>
      <c r="D20" s="489"/>
      <c r="E20" s="489"/>
      <c r="F20" s="489"/>
      <c r="G20" s="489"/>
      <c r="H20" s="489"/>
      <c r="I20" s="489"/>
      <c r="J20" s="489"/>
      <c r="K20" s="489"/>
      <c r="L20" s="490" t="s">
        <v>125</v>
      </c>
      <c r="M20" s="527" t="s">
        <v>709</v>
      </c>
      <c r="N20" s="490" t="s">
        <v>269</v>
      </c>
      <c r="O20" s="504">
        <v>17869.858590214801</v>
      </c>
      <c r="P20" s="503">
        <v>17127.480634545602</v>
      </c>
      <c r="Q20" s="489"/>
      <c r="R20" s="489"/>
      <c r="S20" s="489"/>
      <c r="T20" s="489"/>
      <c r="U20" s="489"/>
      <c r="V20" s="489"/>
      <c r="W20" s="489"/>
      <c r="X20" s="489"/>
      <c r="Y20" s="489"/>
      <c r="Z20" s="489"/>
      <c r="AA20" s="489"/>
      <c r="AB20" s="489"/>
      <c r="AC20" s="489"/>
      <c r="AD20" s="489"/>
      <c r="AE20" s="489"/>
      <c r="AF20" s="489"/>
      <c r="AG20" s="489"/>
      <c r="AH20" s="489"/>
    </row>
    <row r="21" spans="1:34" s="73" customFormat="1">
      <c r="A21" s="488">
        <v>1</v>
      </c>
      <c r="B21" s="489"/>
      <c r="C21" s="461" t="s">
        <v>970</v>
      </c>
      <c r="D21" s="489"/>
      <c r="E21" s="489"/>
      <c r="F21" s="489"/>
      <c r="G21" s="489"/>
      <c r="H21" s="489"/>
      <c r="I21" s="489"/>
      <c r="J21" s="489"/>
      <c r="K21" s="489"/>
      <c r="L21" s="490" t="s">
        <v>127</v>
      </c>
      <c r="M21" s="526" t="s">
        <v>2426</v>
      </c>
      <c r="N21" s="490" t="s">
        <v>126</v>
      </c>
      <c r="O21" s="504">
        <v>7.2</v>
      </c>
      <c r="P21" s="504">
        <v>8</v>
      </c>
      <c r="Q21" s="489"/>
      <c r="R21" s="489"/>
      <c r="S21" s="489"/>
      <c r="T21" s="489"/>
      <c r="U21" s="489"/>
      <c r="V21" s="489"/>
      <c r="W21" s="489"/>
      <c r="X21" s="489"/>
      <c r="Y21" s="489"/>
      <c r="Z21" s="489"/>
      <c r="AA21" s="489"/>
      <c r="AB21" s="489"/>
      <c r="AC21" s="489"/>
      <c r="AD21" s="489"/>
      <c r="AE21" s="489"/>
      <c r="AF21" s="489"/>
      <c r="AG21" s="489"/>
      <c r="AH21" s="489"/>
    </row>
    <row r="22" spans="1:34" s="73" customFormat="1">
      <c r="A22" s="488">
        <v>1</v>
      </c>
      <c r="B22" s="489"/>
      <c r="C22" s="461" t="s">
        <v>978</v>
      </c>
      <c r="D22" s="489"/>
      <c r="E22" s="489"/>
      <c r="F22" s="489"/>
      <c r="G22" s="489"/>
      <c r="H22" s="489"/>
      <c r="I22" s="489"/>
      <c r="J22" s="489"/>
      <c r="K22" s="489"/>
      <c r="L22" s="490" t="s">
        <v>137</v>
      </c>
      <c r="M22" s="526" t="s">
        <v>2427</v>
      </c>
      <c r="N22" s="490" t="s">
        <v>126</v>
      </c>
      <c r="O22" s="504">
        <v>4.2</v>
      </c>
      <c r="P22" s="504">
        <v>5.8</v>
      </c>
      <c r="Q22" s="489"/>
      <c r="R22" s="489"/>
      <c r="S22" s="489"/>
      <c r="T22" s="489"/>
      <c r="U22" s="489"/>
      <c r="V22" s="489"/>
      <c r="W22" s="489"/>
      <c r="X22" s="489"/>
      <c r="Y22" s="489"/>
      <c r="Z22" s="489"/>
      <c r="AA22" s="489"/>
      <c r="AB22" s="489"/>
      <c r="AC22" s="489"/>
      <c r="AD22" s="489"/>
      <c r="AE22" s="489"/>
      <c r="AF22" s="489"/>
      <c r="AG22" s="489"/>
      <c r="AH22" s="489"/>
    </row>
    <row r="23" spans="1:34" s="73" customFormat="1" ht="22.5">
      <c r="A23" s="488">
        <v>1</v>
      </c>
      <c r="B23" s="489"/>
      <c r="C23" s="461" t="s">
        <v>984</v>
      </c>
      <c r="D23" s="489"/>
      <c r="E23" s="489"/>
      <c r="F23" s="489"/>
      <c r="G23" s="489"/>
      <c r="H23" s="489"/>
      <c r="I23" s="489"/>
      <c r="J23" s="489"/>
      <c r="K23" s="489"/>
      <c r="L23" s="490" t="s">
        <v>769</v>
      </c>
      <c r="M23" s="526" t="s">
        <v>710</v>
      </c>
      <c r="N23" s="490" t="s">
        <v>627</v>
      </c>
      <c r="O23" s="504">
        <v>1064.1120000000001</v>
      </c>
      <c r="P23" s="504">
        <v>1333.4671301654023</v>
      </c>
      <c r="Q23" s="489"/>
      <c r="R23" s="489"/>
      <c r="S23" s="489"/>
      <c r="T23" s="489"/>
      <c r="U23" s="489"/>
      <c r="V23" s="489"/>
      <c r="W23" s="489"/>
      <c r="X23" s="489"/>
      <c r="Y23" s="489"/>
      <c r="Z23" s="489"/>
      <c r="AA23" s="489"/>
      <c r="AB23" s="489"/>
      <c r="AC23" s="489"/>
      <c r="AD23" s="489"/>
      <c r="AE23" s="489"/>
      <c r="AF23" s="489"/>
      <c r="AG23" s="489"/>
      <c r="AH23" s="489"/>
    </row>
    <row r="24" spans="1:34" s="73" customFormat="1">
      <c r="A24" s="488">
        <v>1</v>
      </c>
      <c r="B24" s="489"/>
      <c r="C24" s="461" t="s">
        <v>908</v>
      </c>
      <c r="D24" s="489"/>
      <c r="E24" s="489"/>
      <c r="F24" s="489"/>
      <c r="G24" s="489"/>
      <c r="H24" s="489"/>
      <c r="I24" s="489"/>
      <c r="J24" s="489"/>
      <c r="K24" s="489"/>
      <c r="L24" s="490" t="s">
        <v>101</v>
      </c>
      <c r="M24" s="528" t="s">
        <v>711</v>
      </c>
      <c r="N24" s="490" t="s">
        <v>627</v>
      </c>
      <c r="O24" s="496">
        <v>2.6981797331782604</v>
      </c>
      <c r="P24" s="496">
        <v>2.8051289007184947</v>
      </c>
      <c r="Q24" s="489"/>
      <c r="R24" s="489"/>
      <c r="S24" s="489"/>
      <c r="T24" s="489"/>
      <c r="U24" s="489"/>
      <c r="V24" s="489"/>
      <c r="W24" s="489"/>
      <c r="X24" s="489"/>
      <c r="Y24" s="489"/>
      <c r="Z24" s="489"/>
      <c r="AA24" s="489"/>
      <c r="AB24" s="489"/>
      <c r="AC24" s="489"/>
      <c r="AD24" s="489"/>
      <c r="AE24" s="489"/>
      <c r="AF24" s="489"/>
      <c r="AG24" s="489"/>
      <c r="AH24" s="489"/>
    </row>
    <row r="25" spans="1:34" s="73" customFormat="1">
      <c r="A25" s="488">
        <v>1</v>
      </c>
      <c r="B25" s="489"/>
      <c r="C25" s="461" t="s">
        <v>878</v>
      </c>
      <c r="D25" s="489"/>
      <c r="E25" s="489"/>
      <c r="F25" s="489"/>
      <c r="G25" s="489"/>
      <c r="H25" s="489"/>
      <c r="I25" s="489"/>
      <c r="J25" s="489"/>
      <c r="K25" s="489"/>
      <c r="L25" s="490" t="s">
        <v>138</v>
      </c>
      <c r="M25" s="526" t="s">
        <v>712</v>
      </c>
      <c r="N25" s="490" t="s">
        <v>240</v>
      </c>
      <c r="O25" s="496">
        <v>4.8699999999999992</v>
      </c>
      <c r="P25" s="496">
        <v>4.8700999999999999</v>
      </c>
      <c r="Q25" s="489"/>
      <c r="R25" s="489"/>
      <c r="S25" s="489"/>
      <c r="T25" s="489"/>
      <c r="U25" s="489"/>
      <c r="V25" s="489"/>
      <c r="W25" s="489"/>
      <c r="X25" s="489"/>
      <c r="Y25" s="489"/>
      <c r="Z25" s="489"/>
      <c r="AA25" s="489"/>
      <c r="AB25" s="489"/>
      <c r="AC25" s="489"/>
      <c r="AD25" s="489"/>
      <c r="AE25" s="489"/>
      <c r="AF25" s="489"/>
      <c r="AG25" s="489"/>
      <c r="AH25" s="489"/>
    </row>
    <row r="26" spans="1:34" s="73" customFormat="1">
      <c r="A26" s="488">
        <v>1</v>
      </c>
      <c r="B26" s="489"/>
      <c r="C26" s="461" t="s">
        <v>911</v>
      </c>
      <c r="D26" s="489"/>
      <c r="E26" s="489"/>
      <c r="F26" s="489"/>
      <c r="G26" s="489"/>
      <c r="H26" s="489"/>
      <c r="I26" s="489"/>
      <c r="J26" s="489"/>
      <c r="K26" s="489"/>
      <c r="L26" s="490" t="s">
        <v>102</v>
      </c>
      <c r="M26" s="528" t="s">
        <v>713</v>
      </c>
      <c r="N26" s="490" t="s">
        <v>701</v>
      </c>
      <c r="O26" s="496">
        <v>49.514863060152358</v>
      </c>
      <c r="P26" s="496">
        <v>34.962970854879181</v>
      </c>
      <c r="Q26" s="489"/>
      <c r="R26" s="489"/>
      <c r="S26" s="489"/>
      <c r="T26" s="489"/>
      <c r="U26" s="489"/>
      <c r="V26" s="489"/>
      <c r="W26" s="489"/>
      <c r="X26" s="489"/>
      <c r="Y26" s="489"/>
      <c r="Z26" s="489"/>
      <c r="AA26" s="489"/>
      <c r="AB26" s="489"/>
      <c r="AC26" s="489"/>
      <c r="AD26" s="489"/>
      <c r="AE26" s="489"/>
      <c r="AF26" s="489"/>
      <c r="AG26" s="489"/>
      <c r="AH26" s="489"/>
    </row>
    <row r="27" spans="1:34" s="73" customFormat="1">
      <c r="A27" s="488">
        <v>1</v>
      </c>
      <c r="B27" s="489"/>
      <c r="C27" s="461" t="s">
        <v>881</v>
      </c>
      <c r="D27" s="489"/>
      <c r="E27" s="489"/>
      <c r="F27" s="489"/>
      <c r="G27" s="489"/>
      <c r="H27" s="489"/>
      <c r="I27" s="489"/>
      <c r="J27" s="489"/>
      <c r="K27" s="489"/>
      <c r="L27" s="490" t="s">
        <v>129</v>
      </c>
      <c r="M27" s="529" t="s">
        <v>802</v>
      </c>
      <c r="N27" s="490" t="s">
        <v>126</v>
      </c>
      <c r="O27" s="492">
        <v>7.3283775319990054</v>
      </c>
      <c r="P27" s="492">
        <v>6.4406885600811581</v>
      </c>
      <c r="Q27" s="489"/>
      <c r="R27" s="489"/>
      <c r="S27" s="489"/>
      <c r="T27" s="489"/>
      <c r="U27" s="489"/>
      <c r="V27" s="489"/>
      <c r="W27" s="489"/>
      <c r="X27" s="489"/>
      <c r="Y27" s="489"/>
      <c r="Z27" s="489"/>
      <c r="AA27" s="489"/>
      <c r="AB27" s="489"/>
      <c r="AC27" s="489"/>
      <c r="AD27" s="489"/>
      <c r="AE27" s="489"/>
      <c r="AF27" s="489"/>
      <c r="AG27" s="489"/>
      <c r="AH27" s="489"/>
    </row>
    <row r="28" spans="1:34" s="73" customFormat="1" ht="22.5">
      <c r="A28" s="488">
        <v>1</v>
      </c>
      <c r="B28" s="489"/>
      <c r="C28" s="461" t="s">
        <v>909</v>
      </c>
      <c r="D28" s="489"/>
      <c r="E28" s="489"/>
      <c r="F28" s="489"/>
      <c r="G28" s="489"/>
      <c r="H28" s="489"/>
      <c r="I28" s="489"/>
      <c r="J28" s="489"/>
      <c r="K28" s="489"/>
      <c r="L28" s="490" t="s">
        <v>118</v>
      </c>
      <c r="M28" s="530" t="s">
        <v>714</v>
      </c>
      <c r="N28" s="490" t="s">
        <v>715</v>
      </c>
      <c r="O28" s="496">
        <v>122.57599999999999</v>
      </c>
      <c r="P28" s="496">
        <v>131.88200000000001</v>
      </c>
      <c r="Q28" s="489"/>
      <c r="R28" s="489"/>
      <c r="S28" s="489"/>
      <c r="T28" s="489"/>
      <c r="U28" s="489"/>
      <c r="V28" s="489"/>
      <c r="W28" s="489"/>
      <c r="X28" s="489"/>
      <c r="Y28" s="489"/>
      <c r="Z28" s="489"/>
      <c r="AA28" s="489"/>
      <c r="AB28" s="489"/>
      <c r="AC28" s="489"/>
      <c r="AD28" s="489"/>
      <c r="AE28" s="489"/>
      <c r="AF28" s="489"/>
      <c r="AG28" s="489"/>
      <c r="AH28" s="489"/>
    </row>
    <row r="29" spans="1:34" s="73" customFormat="1">
      <c r="A29" s="488">
        <v>1</v>
      </c>
      <c r="B29" s="489"/>
      <c r="C29" s="461" t="s">
        <v>912</v>
      </c>
      <c r="D29" s="489"/>
      <c r="E29" s="489"/>
      <c r="F29" s="489"/>
      <c r="G29" s="489"/>
      <c r="H29" s="489"/>
      <c r="I29" s="489"/>
      <c r="J29" s="489"/>
      <c r="K29" s="489"/>
      <c r="L29" s="490" t="s">
        <v>120</v>
      </c>
      <c r="M29" s="531" t="s">
        <v>716</v>
      </c>
      <c r="N29" s="490" t="s">
        <v>715</v>
      </c>
      <c r="O29" s="532">
        <v>61.287999999999997</v>
      </c>
      <c r="P29" s="532">
        <v>65.399000000000001</v>
      </c>
      <c r="Q29" s="489"/>
      <c r="R29" s="489"/>
      <c r="S29" s="489"/>
      <c r="T29" s="489"/>
      <c r="U29" s="489"/>
      <c r="V29" s="489"/>
      <c r="W29" s="489"/>
      <c r="X29" s="489"/>
      <c r="Y29" s="489"/>
      <c r="Z29" s="489"/>
      <c r="AA29" s="489"/>
      <c r="AB29" s="489"/>
      <c r="AC29" s="489"/>
      <c r="AD29" s="489"/>
      <c r="AE29" s="489"/>
      <c r="AF29" s="489"/>
      <c r="AG29" s="489"/>
      <c r="AH29" s="489"/>
    </row>
    <row r="30" spans="1:34" s="73" customFormat="1">
      <c r="A30" s="488">
        <v>1</v>
      </c>
      <c r="B30" s="489"/>
      <c r="C30" s="461" t="s">
        <v>917</v>
      </c>
      <c r="D30" s="489"/>
      <c r="E30" s="489"/>
      <c r="F30" s="489"/>
      <c r="G30" s="489"/>
      <c r="H30" s="489"/>
      <c r="I30" s="489"/>
      <c r="J30" s="489"/>
      <c r="K30" s="489"/>
      <c r="L30" s="490" t="s">
        <v>121</v>
      </c>
      <c r="M30" s="531" t="s">
        <v>717</v>
      </c>
      <c r="N30" s="490" t="s">
        <v>715</v>
      </c>
      <c r="O30" s="496">
        <v>61.287999999999997</v>
      </c>
      <c r="P30" s="496">
        <v>66.483000000000004</v>
      </c>
      <c r="Q30" s="489"/>
      <c r="R30" s="489"/>
      <c r="S30" s="489"/>
      <c r="T30" s="489"/>
      <c r="U30" s="489"/>
      <c r="V30" s="489"/>
      <c r="W30" s="489"/>
      <c r="X30" s="489"/>
      <c r="Y30" s="489"/>
      <c r="Z30" s="489"/>
      <c r="AA30" s="489"/>
      <c r="AB30" s="489"/>
      <c r="AC30" s="489"/>
      <c r="AD30" s="489"/>
      <c r="AE30" s="489"/>
      <c r="AF30" s="489"/>
      <c r="AG30" s="489"/>
      <c r="AH30" s="489"/>
    </row>
    <row r="31" spans="1:34" s="73" customFormat="1">
      <c r="A31" s="488">
        <v>1</v>
      </c>
      <c r="B31" s="489"/>
      <c r="C31" s="461" t="s">
        <v>913</v>
      </c>
      <c r="D31" s="489"/>
      <c r="E31" s="489"/>
      <c r="F31" s="489"/>
      <c r="G31" s="489"/>
      <c r="H31" s="489"/>
      <c r="I31" s="489"/>
      <c r="J31" s="489"/>
      <c r="K31" s="489"/>
      <c r="L31" s="490" t="s">
        <v>122</v>
      </c>
      <c r="M31" s="530" t="s">
        <v>718</v>
      </c>
      <c r="N31" s="490" t="s">
        <v>321</v>
      </c>
      <c r="O31" s="492">
        <v>15.962751133095438</v>
      </c>
      <c r="P31" s="492">
        <v>12.289975077651459</v>
      </c>
      <c r="Q31" s="489"/>
      <c r="R31" s="489"/>
      <c r="S31" s="489"/>
      <c r="T31" s="489"/>
      <c r="U31" s="489"/>
      <c r="V31" s="489"/>
      <c r="W31" s="489"/>
      <c r="X31" s="489"/>
      <c r="Y31" s="489"/>
      <c r="Z31" s="489"/>
      <c r="AA31" s="489"/>
      <c r="AB31" s="489"/>
      <c r="AC31" s="489"/>
      <c r="AD31" s="489"/>
      <c r="AE31" s="489"/>
      <c r="AF31" s="489"/>
      <c r="AG31" s="489"/>
      <c r="AH31" s="489"/>
    </row>
    <row r="32" spans="1:34" s="73" customFormat="1">
      <c r="A32" s="488">
        <v>1</v>
      </c>
      <c r="B32" s="489"/>
      <c r="C32" s="461" t="s">
        <v>985</v>
      </c>
      <c r="D32" s="489"/>
      <c r="E32" s="489"/>
      <c r="F32" s="489"/>
      <c r="G32" s="489"/>
      <c r="H32" s="489"/>
      <c r="I32" s="489"/>
      <c r="J32" s="489"/>
      <c r="K32" s="489"/>
      <c r="L32" s="490" t="s">
        <v>722</v>
      </c>
      <c r="M32" s="533" t="s">
        <v>720</v>
      </c>
      <c r="N32" s="490" t="s">
        <v>321</v>
      </c>
      <c r="O32" s="504">
        <v>15.96</v>
      </c>
      <c r="P32" s="504">
        <v>12.29</v>
      </c>
      <c r="Q32" s="489"/>
      <c r="R32" s="489"/>
      <c r="S32" s="489"/>
      <c r="T32" s="489"/>
      <c r="U32" s="489"/>
      <c r="V32" s="489"/>
      <c r="W32" s="489"/>
      <c r="X32" s="489"/>
      <c r="Y32" s="489"/>
      <c r="Z32" s="489"/>
      <c r="AA32" s="489"/>
      <c r="AB32" s="489"/>
      <c r="AC32" s="489"/>
      <c r="AD32" s="489"/>
      <c r="AE32" s="489"/>
      <c r="AF32" s="489"/>
      <c r="AG32" s="489"/>
      <c r="AH32" s="489"/>
    </row>
    <row r="33" spans="1:34" s="73" customFormat="1">
      <c r="A33" s="488">
        <v>1</v>
      </c>
      <c r="B33" s="489"/>
      <c r="C33" s="461" t="s">
        <v>986</v>
      </c>
      <c r="D33" s="489"/>
      <c r="E33" s="489"/>
      <c r="F33" s="489"/>
      <c r="G33" s="489"/>
      <c r="H33" s="489"/>
      <c r="I33" s="489"/>
      <c r="J33" s="489"/>
      <c r="K33" s="489"/>
      <c r="L33" s="490" t="s">
        <v>723</v>
      </c>
      <c r="M33" s="533" t="s">
        <v>721</v>
      </c>
      <c r="N33" s="490" t="s">
        <v>321</v>
      </c>
      <c r="O33" s="504">
        <v>15.96</v>
      </c>
      <c r="P33" s="504">
        <v>12.29</v>
      </c>
      <c r="Q33" s="489"/>
      <c r="R33" s="489"/>
      <c r="S33" s="489"/>
      <c r="T33" s="489"/>
      <c r="U33" s="489"/>
      <c r="V33" s="489"/>
      <c r="W33" s="489"/>
      <c r="X33" s="489"/>
      <c r="Y33" s="489"/>
      <c r="Z33" s="489"/>
      <c r="AA33" s="489"/>
      <c r="AB33" s="489"/>
      <c r="AC33" s="489"/>
      <c r="AD33" s="489"/>
      <c r="AE33" s="489"/>
      <c r="AF33" s="489"/>
      <c r="AG33" s="489"/>
      <c r="AH33" s="489"/>
    </row>
    <row r="34" spans="1:34">
      <c r="A34" s="488">
        <v>1</v>
      </c>
      <c r="B34" s="461"/>
      <c r="C34" s="461" t="s">
        <v>889</v>
      </c>
      <c r="D34" s="461"/>
      <c r="E34" s="461"/>
      <c r="F34" s="461"/>
      <c r="G34" s="461"/>
      <c r="H34" s="461"/>
      <c r="I34" s="461"/>
      <c r="J34" s="461"/>
      <c r="K34" s="461"/>
      <c r="L34" s="490" t="s">
        <v>162</v>
      </c>
      <c r="M34" s="519" t="s">
        <v>719</v>
      </c>
      <c r="N34" s="490" t="s">
        <v>126</v>
      </c>
      <c r="O34" s="492">
        <v>100</v>
      </c>
      <c r="P34" s="492">
        <v>100</v>
      </c>
      <c r="Q34" s="461"/>
      <c r="R34" s="461"/>
      <c r="S34" s="461"/>
      <c r="T34" s="461"/>
      <c r="U34" s="461"/>
      <c r="V34" s="461"/>
      <c r="W34" s="461"/>
      <c r="X34" s="461"/>
      <c r="Y34" s="461"/>
      <c r="Z34" s="461"/>
      <c r="AA34" s="461"/>
      <c r="AB34" s="461"/>
      <c r="AC34" s="461"/>
      <c r="AD34" s="461"/>
      <c r="AE34" s="461"/>
      <c r="AF34" s="461"/>
      <c r="AG34" s="461"/>
      <c r="AH34" s="461"/>
    </row>
    <row r="35" spans="1:34">
      <c r="A35" s="461"/>
      <c r="B35" s="461"/>
      <c r="C35" s="461"/>
      <c r="D35" s="461"/>
      <c r="E35" s="461"/>
      <c r="F35" s="461"/>
      <c r="G35" s="461"/>
      <c r="H35" s="461"/>
      <c r="I35" s="461"/>
      <c r="J35" s="461"/>
      <c r="K35" s="461"/>
      <c r="L35" s="481"/>
      <c r="M35" s="482"/>
      <c r="N35" s="481"/>
      <c r="O35" s="483"/>
      <c r="P35" s="462"/>
      <c r="Q35" s="461"/>
      <c r="R35" s="461"/>
      <c r="S35" s="461"/>
      <c r="T35" s="461"/>
      <c r="U35" s="461"/>
      <c r="V35" s="461"/>
      <c r="W35" s="461"/>
      <c r="X35" s="461"/>
      <c r="Y35" s="461"/>
      <c r="Z35" s="461"/>
      <c r="AA35" s="461"/>
      <c r="AB35" s="461"/>
      <c r="AC35" s="461"/>
      <c r="AD35" s="461"/>
      <c r="AE35" s="461"/>
      <c r="AF35" s="461"/>
      <c r="AG35" s="461"/>
      <c r="AH35" s="461"/>
    </row>
    <row r="36" spans="1:34" ht="45.75" customHeight="1">
      <c r="A36" s="461"/>
      <c r="B36" s="461"/>
      <c r="C36" s="461"/>
      <c r="D36" s="461"/>
      <c r="E36" s="461"/>
      <c r="F36" s="461"/>
      <c r="G36" s="461"/>
      <c r="H36" s="461"/>
      <c r="I36" s="461"/>
      <c r="J36" s="461"/>
      <c r="K36" s="461"/>
      <c r="L36" s="655" t="s">
        <v>767</v>
      </c>
      <c r="M36" s="655"/>
      <c r="N36" s="655"/>
      <c r="O36" s="655"/>
      <c r="P36" s="655"/>
      <c r="Q36" s="461"/>
      <c r="R36" s="461"/>
      <c r="S36" s="461"/>
      <c r="T36" s="461"/>
      <c r="U36" s="461"/>
      <c r="V36" s="461"/>
      <c r="W36" s="461"/>
      <c r="X36" s="461"/>
      <c r="Y36" s="461"/>
      <c r="Z36" s="461"/>
      <c r="AA36" s="461"/>
      <c r="AB36" s="461"/>
      <c r="AC36" s="461"/>
      <c r="AD36" s="461"/>
      <c r="AE36" s="461"/>
      <c r="AF36" s="461"/>
      <c r="AG36" s="461"/>
      <c r="AH36" s="461"/>
    </row>
    <row r="37" spans="1:34">
      <c r="A37" s="461"/>
      <c r="B37" s="461"/>
      <c r="C37" s="461"/>
      <c r="D37" s="461"/>
      <c r="E37" s="461"/>
      <c r="F37" s="461"/>
      <c r="G37" s="461"/>
      <c r="H37" s="461"/>
      <c r="I37" s="461"/>
      <c r="J37" s="461"/>
      <c r="K37" s="461"/>
      <c r="L37" s="481"/>
      <c r="M37" s="482"/>
      <c r="N37" s="481"/>
      <c r="O37" s="483"/>
      <c r="P37" s="462"/>
      <c r="Q37" s="461"/>
      <c r="R37" s="461"/>
      <c r="S37" s="461"/>
      <c r="T37" s="461"/>
      <c r="U37" s="461"/>
      <c r="V37" s="461"/>
      <c r="W37" s="461"/>
      <c r="X37" s="461"/>
      <c r="Y37" s="461"/>
      <c r="Z37" s="461"/>
      <c r="AA37" s="461"/>
      <c r="AB37" s="461"/>
      <c r="AC37" s="461"/>
      <c r="AD37" s="461"/>
      <c r="AE37" s="461"/>
      <c r="AF37" s="461"/>
      <c r="AG37" s="461"/>
      <c r="AH37" s="461"/>
    </row>
    <row r="38" spans="1:34" s="68" customFormat="1" ht="15" customHeight="1">
      <c r="A38" s="429"/>
      <c r="B38" s="429"/>
      <c r="C38" s="429"/>
      <c r="D38" s="429"/>
      <c r="E38" s="429"/>
      <c r="F38" s="429"/>
      <c r="G38" s="429"/>
      <c r="H38" s="429"/>
      <c r="I38" s="429"/>
      <c r="J38" s="429"/>
      <c r="K38" s="429"/>
      <c r="L38" s="626" t="s">
        <v>831</v>
      </c>
      <c r="M38" s="626"/>
      <c r="N38" s="626"/>
      <c r="O38" s="633"/>
      <c r="P38" s="633"/>
      <c r="Q38" s="429"/>
      <c r="R38" s="429"/>
      <c r="S38" s="429"/>
      <c r="T38" s="429"/>
      <c r="U38" s="429"/>
      <c r="V38" s="429"/>
      <c r="W38" s="429"/>
      <c r="X38" s="429"/>
      <c r="Y38" s="429"/>
      <c r="Z38" s="429"/>
      <c r="AA38" s="429"/>
      <c r="AB38" s="429"/>
      <c r="AC38" s="429"/>
      <c r="AD38" s="429"/>
      <c r="AE38" s="429"/>
      <c r="AF38" s="429"/>
      <c r="AG38" s="429"/>
      <c r="AH38" s="429"/>
    </row>
    <row r="39" spans="1:34" s="68" customFormat="1" ht="54" customHeight="1">
      <c r="A39" s="429"/>
      <c r="B39" s="429"/>
      <c r="C39" s="429"/>
      <c r="D39" s="429"/>
      <c r="E39" s="429"/>
      <c r="F39" s="429"/>
      <c r="G39" s="429"/>
      <c r="H39" s="429"/>
      <c r="I39" s="429"/>
      <c r="J39" s="429"/>
      <c r="K39" s="356"/>
      <c r="L39" s="634" t="s">
        <v>2403</v>
      </c>
      <c r="M39" s="634"/>
      <c r="N39" s="634"/>
      <c r="O39" s="635"/>
      <c r="P39" s="635"/>
      <c r="Q39" s="429"/>
      <c r="R39" s="429"/>
      <c r="S39" s="429"/>
      <c r="T39" s="429"/>
      <c r="U39" s="429"/>
      <c r="V39" s="429"/>
      <c r="W39" s="429"/>
      <c r="X39" s="429"/>
      <c r="Y39" s="429"/>
      <c r="Z39" s="429"/>
      <c r="AA39" s="429"/>
      <c r="AB39" s="429"/>
      <c r="AC39" s="429"/>
      <c r="AD39" s="429"/>
      <c r="AE39" s="429"/>
      <c r="AF39" s="429"/>
      <c r="AG39" s="429"/>
      <c r="AH39" s="429"/>
    </row>
    <row r="40" spans="1:34">
      <c r="A40" s="461"/>
      <c r="B40" s="461"/>
      <c r="C40" s="461"/>
      <c r="D40" s="461"/>
      <c r="E40" s="461"/>
      <c r="F40" s="461"/>
      <c r="G40" s="461"/>
      <c r="H40" s="461"/>
      <c r="I40" s="461"/>
      <c r="J40" s="461"/>
      <c r="K40" s="461"/>
      <c r="L40" s="461"/>
      <c r="M40" s="484"/>
      <c r="N40" s="462"/>
      <c r="O40" s="462"/>
      <c r="P40" s="462"/>
      <c r="Q40" s="461"/>
      <c r="R40" s="461"/>
      <c r="S40" s="461"/>
      <c r="T40" s="461"/>
      <c r="U40" s="461"/>
      <c r="V40" s="461"/>
      <c r="W40" s="461"/>
      <c r="X40" s="461"/>
      <c r="Y40" s="461"/>
      <c r="Z40" s="461"/>
      <c r="AA40" s="461"/>
      <c r="AB40" s="461"/>
      <c r="AC40" s="461"/>
      <c r="AD40" s="461"/>
      <c r="AE40" s="461"/>
      <c r="AF40" s="461"/>
      <c r="AG40" s="461"/>
      <c r="AH40" s="461"/>
    </row>
    <row r="41" spans="1:34">
      <c r="A41" s="461"/>
      <c r="B41" s="461"/>
      <c r="C41" s="461"/>
      <c r="D41" s="461"/>
      <c r="E41" s="461"/>
      <c r="F41" s="461"/>
      <c r="G41" s="461"/>
      <c r="H41" s="461"/>
      <c r="I41" s="461"/>
      <c r="J41" s="461"/>
      <c r="K41" s="461"/>
      <c r="L41" s="461"/>
      <c r="M41" s="484"/>
      <c r="N41" s="462"/>
      <c r="O41" s="462"/>
      <c r="P41" s="462"/>
      <c r="Q41" s="461"/>
      <c r="R41" s="461"/>
      <c r="S41" s="461"/>
      <c r="T41" s="461"/>
      <c r="U41" s="461"/>
      <c r="V41" s="461"/>
      <c r="W41" s="461"/>
      <c r="X41" s="461"/>
      <c r="Y41" s="461"/>
      <c r="Z41" s="461"/>
      <c r="AA41" s="461"/>
      <c r="AB41" s="461"/>
      <c r="AC41" s="461"/>
      <c r="AD41" s="461"/>
      <c r="AE41" s="461"/>
      <c r="AF41" s="461"/>
      <c r="AG41" s="461"/>
      <c r="AH41" s="461"/>
    </row>
    <row r="42" spans="1:34">
      <c r="A42" s="461"/>
      <c r="B42" s="461"/>
      <c r="C42" s="461"/>
      <c r="D42" s="461"/>
      <c r="E42" s="461"/>
      <c r="F42" s="461"/>
      <c r="G42" s="461"/>
      <c r="H42" s="461"/>
      <c r="I42" s="461"/>
      <c r="J42" s="461"/>
      <c r="K42" s="461"/>
      <c r="L42" s="461"/>
      <c r="M42" s="484"/>
      <c r="N42" s="462"/>
      <c r="O42" s="462"/>
      <c r="P42" s="462"/>
      <c r="Q42" s="461"/>
      <c r="R42" s="461"/>
      <c r="S42" s="461"/>
      <c r="T42" s="461"/>
      <c r="U42" s="461"/>
      <c r="V42" s="461"/>
      <c r="W42" s="461"/>
      <c r="X42" s="461"/>
      <c r="Y42" s="461"/>
      <c r="Z42" s="461"/>
      <c r="AA42" s="461"/>
      <c r="AB42" s="461"/>
      <c r="AC42" s="461"/>
      <c r="AD42" s="461"/>
      <c r="AE42" s="461"/>
      <c r="AF42" s="461"/>
      <c r="AG42" s="461"/>
      <c r="AH42" s="461"/>
    </row>
    <row r="43" spans="1:34">
      <c r="A43" s="461"/>
      <c r="B43" s="461"/>
      <c r="C43" s="461"/>
      <c r="D43" s="461"/>
      <c r="E43" s="461"/>
      <c r="F43" s="461"/>
      <c r="G43" s="461"/>
      <c r="H43" s="461"/>
      <c r="I43" s="461"/>
      <c r="J43" s="461"/>
      <c r="K43" s="461"/>
      <c r="L43" s="461"/>
      <c r="M43" s="485"/>
      <c r="N43" s="462"/>
      <c r="O43" s="462"/>
      <c r="P43" s="462"/>
      <c r="Q43" s="461"/>
      <c r="R43" s="461"/>
      <c r="S43" s="461"/>
      <c r="T43" s="461"/>
      <c r="U43" s="461"/>
      <c r="V43" s="461"/>
      <c r="W43" s="461"/>
      <c r="X43" s="461"/>
      <c r="Y43" s="461"/>
      <c r="Z43" s="461"/>
      <c r="AA43" s="461"/>
      <c r="AB43" s="461"/>
      <c r="AC43" s="461"/>
      <c r="AD43" s="461"/>
      <c r="AE43" s="461"/>
      <c r="AF43" s="461"/>
      <c r="AG43" s="461"/>
      <c r="AH43" s="461"/>
    </row>
    <row r="44" spans="1:34">
      <c r="A44" s="461"/>
      <c r="B44" s="461"/>
      <c r="C44" s="461"/>
      <c r="D44" s="461"/>
      <c r="E44" s="461"/>
      <c r="F44" s="461"/>
      <c r="G44" s="461"/>
      <c r="H44" s="461"/>
      <c r="I44" s="461"/>
      <c r="J44" s="461"/>
      <c r="K44" s="461"/>
      <c r="L44" s="461"/>
      <c r="M44" s="484"/>
      <c r="N44" s="462"/>
      <c r="O44" s="462"/>
      <c r="P44" s="462"/>
      <c r="Q44" s="461"/>
      <c r="R44" s="461"/>
      <c r="S44" s="461"/>
      <c r="T44" s="461"/>
      <c r="U44" s="461"/>
      <c r="V44" s="461"/>
      <c r="W44" s="461"/>
      <c r="X44" s="461"/>
      <c r="Y44" s="461"/>
      <c r="Z44" s="461"/>
      <c r="AA44" s="461"/>
      <c r="AB44" s="461"/>
      <c r="AC44" s="461"/>
      <c r="AD44" s="461"/>
      <c r="AE44" s="461"/>
      <c r="AF44" s="461"/>
      <c r="AG44" s="461"/>
      <c r="AH44" s="461"/>
    </row>
    <row r="45" spans="1:34">
      <c r="A45" s="461"/>
      <c r="B45" s="461"/>
      <c r="C45" s="461"/>
      <c r="D45" s="461"/>
      <c r="E45" s="461"/>
      <c r="F45" s="461"/>
      <c r="G45" s="461"/>
      <c r="H45" s="461"/>
      <c r="I45" s="461"/>
      <c r="J45" s="461"/>
      <c r="K45" s="461"/>
      <c r="L45" s="461"/>
      <c r="M45" s="461"/>
      <c r="N45" s="462"/>
      <c r="O45" s="462"/>
      <c r="P45" s="462"/>
      <c r="Q45" s="461"/>
      <c r="R45" s="461"/>
      <c r="S45" s="461"/>
      <c r="T45" s="461"/>
      <c r="U45" s="461"/>
      <c r="V45" s="461"/>
      <c r="W45" s="461"/>
      <c r="X45" s="461"/>
      <c r="Y45" s="461"/>
      <c r="Z45" s="461"/>
      <c r="AA45" s="461"/>
      <c r="AB45" s="461"/>
      <c r="AC45" s="461"/>
      <c r="AD45" s="461"/>
      <c r="AE45" s="461"/>
      <c r="AF45" s="461"/>
      <c r="AG45" s="461"/>
      <c r="AH45" s="461"/>
    </row>
    <row r="46" spans="1:34" s="72" customFormat="1">
      <c r="A46" s="461"/>
      <c r="B46" s="461"/>
      <c r="C46" s="461"/>
      <c r="D46" s="461"/>
      <c r="E46" s="461"/>
      <c r="F46" s="461"/>
      <c r="G46" s="461"/>
      <c r="H46" s="461"/>
      <c r="I46" s="461"/>
      <c r="J46" s="461"/>
      <c r="K46" s="461"/>
      <c r="L46" s="461"/>
      <c r="M46" s="484"/>
      <c r="N46" s="462"/>
      <c r="O46" s="462"/>
      <c r="P46" s="462"/>
      <c r="Q46" s="461"/>
      <c r="R46" s="461"/>
      <c r="S46" s="461"/>
      <c r="T46" s="461"/>
      <c r="U46" s="461"/>
      <c r="V46" s="461"/>
      <c r="W46" s="461"/>
      <c r="X46" s="461"/>
      <c r="Y46" s="461"/>
      <c r="Z46" s="461"/>
      <c r="AA46" s="461"/>
      <c r="AB46" s="461"/>
      <c r="AC46" s="461"/>
      <c r="AD46" s="461"/>
      <c r="AE46" s="461"/>
      <c r="AF46" s="461"/>
      <c r="AG46" s="461"/>
      <c r="AH46" s="461"/>
    </row>
    <row r="47" spans="1:34" s="72" customFormat="1">
      <c r="A47" s="461"/>
      <c r="B47" s="461"/>
      <c r="C47" s="461"/>
      <c r="D47" s="461"/>
      <c r="E47" s="461"/>
      <c r="F47" s="461"/>
      <c r="G47" s="461"/>
      <c r="H47" s="461"/>
      <c r="I47" s="461"/>
      <c r="J47" s="461"/>
      <c r="K47" s="461"/>
      <c r="L47" s="461"/>
      <c r="M47" s="484"/>
      <c r="N47" s="462"/>
      <c r="O47" s="462"/>
      <c r="P47" s="462"/>
      <c r="Q47" s="461"/>
      <c r="R47" s="461"/>
      <c r="S47" s="461"/>
      <c r="T47" s="461"/>
      <c r="U47" s="461"/>
      <c r="V47" s="461"/>
      <c r="W47" s="461"/>
      <c r="X47" s="461"/>
      <c r="Y47" s="461"/>
      <c r="Z47" s="461"/>
      <c r="AA47" s="461"/>
      <c r="AB47" s="461"/>
      <c r="AC47" s="461"/>
      <c r="AD47" s="461"/>
      <c r="AE47" s="461"/>
      <c r="AF47" s="461"/>
      <c r="AG47" s="461"/>
      <c r="AH47" s="461"/>
    </row>
    <row r="48" spans="1:34">
      <c r="A48" s="461"/>
      <c r="B48" s="461"/>
      <c r="C48" s="461"/>
      <c r="D48" s="461"/>
      <c r="E48" s="461"/>
      <c r="F48" s="461"/>
      <c r="G48" s="461"/>
      <c r="H48" s="461"/>
      <c r="I48" s="461"/>
      <c r="J48" s="461"/>
      <c r="K48" s="461"/>
      <c r="L48" s="461"/>
      <c r="M48" s="461"/>
      <c r="N48" s="462"/>
      <c r="O48" s="462"/>
      <c r="P48" s="462"/>
      <c r="Q48" s="461"/>
      <c r="R48" s="461"/>
      <c r="S48" s="461"/>
      <c r="T48" s="461"/>
      <c r="U48" s="461"/>
      <c r="V48" s="461"/>
      <c r="W48" s="461"/>
      <c r="X48" s="461"/>
      <c r="Y48" s="461"/>
      <c r="Z48" s="461"/>
      <c r="AA48" s="461"/>
      <c r="AB48" s="461"/>
      <c r="AC48" s="461"/>
      <c r="AD48" s="461"/>
      <c r="AE48" s="461"/>
      <c r="AF48" s="461"/>
      <c r="AG48" s="461"/>
      <c r="AH48" s="461"/>
    </row>
    <row r="49" spans="1:34">
      <c r="A49" s="461"/>
      <c r="B49" s="461"/>
      <c r="C49" s="461"/>
      <c r="D49" s="461"/>
      <c r="E49" s="461"/>
      <c r="F49" s="461"/>
      <c r="G49" s="461"/>
      <c r="H49" s="461"/>
      <c r="I49" s="461"/>
      <c r="J49" s="461"/>
      <c r="K49" s="461"/>
      <c r="L49" s="461"/>
      <c r="M49" s="461"/>
      <c r="N49" s="462"/>
      <c r="O49" s="462"/>
      <c r="P49" s="462"/>
      <c r="Q49" s="461"/>
      <c r="R49" s="461"/>
      <c r="S49" s="461"/>
      <c r="T49" s="461"/>
      <c r="U49" s="461"/>
      <c r="V49" s="461"/>
      <c r="W49" s="461"/>
      <c r="X49" s="461"/>
      <c r="Y49" s="461"/>
      <c r="Z49" s="461"/>
      <c r="AA49" s="461"/>
      <c r="AB49" s="461"/>
      <c r="AC49" s="461"/>
      <c r="AD49" s="461"/>
      <c r="AE49" s="461"/>
      <c r="AF49" s="461"/>
      <c r="AG49" s="461"/>
      <c r="AH49" s="461"/>
    </row>
    <row r="50" spans="1:34">
      <c r="A50" s="461"/>
      <c r="B50" s="461"/>
      <c r="C50" s="461"/>
      <c r="D50" s="461"/>
      <c r="E50" s="461"/>
      <c r="F50" s="461"/>
      <c r="G50" s="461"/>
      <c r="H50" s="461"/>
      <c r="I50" s="461"/>
      <c r="J50" s="461"/>
      <c r="K50" s="461"/>
      <c r="L50" s="461"/>
      <c r="M50" s="461"/>
      <c r="N50" s="462"/>
      <c r="O50" s="462"/>
      <c r="P50" s="462"/>
      <c r="Q50" s="461"/>
      <c r="R50" s="461"/>
      <c r="S50" s="461"/>
      <c r="T50" s="461"/>
      <c r="U50" s="461"/>
      <c r="V50" s="461"/>
      <c r="W50" s="461"/>
      <c r="X50" s="461"/>
      <c r="Y50" s="461"/>
      <c r="Z50" s="461"/>
      <c r="AA50" s="461"/>
      <c r="AB50" s="461"/>
      <c r="AC50" s="461"/>
      <c r="AD50" s="461"/>
      <c r="AE50" s="461"/>
      <c r="AF50" s="461"/>
      <c r="AG50" s="461"/>
      <c r="AH50" s="461"/>
    </row>
    <row r="51" spans="1:34">
      <c r="A51" s="461"/>
      <c r="B51" s="461"/>
      <c r="C51" s="461"/>
      <c r="D51" s="461"/>
      <c r="E51" s="461"/>
      <c r="F51" s="461"/>
      <c r="G51" s="461"/>
      <c r="H51" s="461"/>
      <c r="I51" s="461"/>
      <c r="J51" s="461"/>
      <c r="K51" s="461"/>
      <c r="L51" s="461"/>
      <c r="M51" s="461"/>
      <c r="N51" s="462"/>
      <c r="O51" s="462"/>
      <c r="P51" s="462"/>
      <c r="Q51" s="461"/>
      <c r="R51" s="461"/>
      <c r="S51" s="461"/>
      <c r="T51" s="461"/>
      <c r="U51" s="461"/>
      <c r="V51" s="461"/>
      <c r="W51" s="461"/>
      <c r="X51" s="461"/>
      <c r="Y51" s="461"/>
      <c r="Z51" s="461"/>
      <c r="AA51" s="461"/>
      <c r="AB51" s="461"/>
      <c r="AC51" s="461"/>
      <c r="AD51" s="461"/>
      <c r="AE51" s="461"/>
      <c r="AF51" s="461"/>
      <c r="AG51" s="461"/>
      <c r="AH51" s="461"/>
    </row>
    <row r="52" spans="1:34" s="72" customFormat="1">
      <c r="A52" s="461"/>
      <c r="B52" s="461"/>
      <c r="C52" s="461"/>
      <c r="D52" s="461"/>
      <c r="E52" s="461"/>
      <c r="F52" s="461"/>
      <c r="G52" s="461"/>
      <c r="H52" s="461"/>
      <c r="I52" s="461"/>
      <c r="J52" s="461"/>
      <c r="K52" s="461"/>
      <c r="L52" s="461"/>
      <c r="M52" s="484"/>
      <c r="N52" s="462"/>
      <c r="O52" s="462"/>
      <c r="P52" s="462"/>
      <c r="Q52" s="461"/>
      <c r="R52" s="461"/>
      <c r="S52" s="461"/>
      <c r="T52" s="461"/>
      <c r="U52" s="461"/>
      <c r="V52" s="461"/>
      <c r="W52" s="461"/>
      <c r="X52" s="461"/>
      <c r="Y52" s="461"/>
      <c r="Z52" s="461"/>
      <c r="AA52" s="461"/>
      <c r="AB52" s="461"/>
      <c r="AC52" s="461"/>
      <c r="AD52" s="461"/>
      <c r="AE52" s="461"/>
      <c r="AF52" s="461"/>
      <c r="AG52" s="461"/>
      <c r="AH52" s="461"/>
    </row>
    <row r="53" spans="1:34" s="72" customFormat="1">
      <c r="A53" s="461"/>
      <c r="B53" s="461"/>
      <c r="C53" s="461"/>
      <c r="D53" s="461"/>
      <c r="E53" s="461"/>
      <c r="F53" s="461"/>
      <c r="G53" s="461"/>
      <c r="H53" s="461"/>
      <c r="I53" s="461"/>
      <c r="J53" s="461"/>
      <c r="K53" s="461"/>
      <c r="L53" s="461"/>
      <c r="M53" s="484"/>
      <c r="N53" s="462"/>
      <c r="O53" s="462"/>
      <c r="P53" s="462"/>
      <c r="Q53" s="461"/>
      <c r="R53" s="461"/>
      <c r="S53" s="461"/>
      <c r="T53" s="461"/>
      <c r="U53" s="461"/>
      <c r="V53" s="461"/>
      <c r="W53" s="461"/>
      <c r="X53" s="461"/>
      <c r="Y53" s="461"/>
      <c r="Z53" s="461"/>
      <c r="AA53" s="461"/>
      <c r="AB53" s="461"/>
      <c r="AC53" s="461"/>
      <c r="AD53" s="461"/>
      <c r="AE53" s="461"/>
      <c r="AF53" s="461"/>
      <c r="AG53" s="461"/>
      <c r="AH53" s="461"/>
    </row>
    <row r="54" spans="1:34" s="72" customFormat="1">
      <c r="A54" s="461"/>
      <c r="B54" s="461"/>
      <c r="C54" s="461"/>
      <c r="D54" s="461"/>
      <c r="E54" s="461"/>
      <c r="F54" s="461"/>
      <c r="G54" s="461"/>
      <c r="H54" s="461"/>
      <c r="I54" s="461"/>
      <c r="J54" s="461"/>
      <c r="K54" s="461"/>
      <c r="L54" s="461"/>
      <c r="M54" s="485"/>
      <c r="N54" s="462"/>
      <c r="O54" s="462"/>
      <c r="P54" s="462"/>
      <c r="Q54" s="461"/>
      <c r="R54" s="461"/>
      <c r="S54" s="461"/>
      <c r="T54" s="461"/>
      <c r="U54" s="461"/>
      <c r="V54" s="461"/>
      <c r="W54" s="461"/>
      <c r="X54" s="461"/>
      <c r="Y54" s="461"/>
      <c r="Z54" s="461"/>
      <c r="AA54" s="461"/>
      <c r="AB54" s="461"/>
      <c r="AC54" s="461"/>
      <c r="AD54" s="461"/>
      <c r="AE54" s="461"/>
      <c r="AF54" s="461"/>
      <c r="AG54" s="461"/>
      <c r="AH54" s="461"/>
    </row>
    <row r="55" spans="1:34" s="72" customFormat="1">
      <c r="A55" s="461"/>
      <c r="B55" s="461"/>
      <c r="C55" s="461"/>
      <c r="D55" s="461"/>
      <c r="E55" s="461"/>
      <c r="F55" s="461"/>
      <c r="G55" s="461"/>
      <c r="H55" s="461"/>
      <c r="I55" s="461"/>
      <c r="J55" s="461"/>
      <c r="K55" s="461"/>
      <c r="L55" s="461"/>
      <c r="M55" s="484"/>
      <c r="N55" s="462"/>
      <c r="O55" s="462"/>
      <c r="P55" s="462"/>
      <c r="Q55" s="461"/>
      <c r="R55" s="461"/>
      <c r="S55" s="461"/>
      <c r="T55" s="461"/>
      <c r="U55" s="461"/>
      <c r="V55" s="461"/>
      <c r="W55" s="461"/>
      <c r="X55" s="461"/>
      <c r="Y55" s="461"/>
      <c r="Z55" s="461"/>
      <c r="AA55" s="461"/>
      <c r="AB55" s="461"/>
      <c r="AC55" s="461"/>
      <c r="AD55" s="461"/>
      <c r="AE55" s="461"/>
      <c r="AF55" s="461"/>
      <c r="AG55" s="461"/>
      <c r="AH55" s="461"/>
    </row>
    <row r="56" spans="1:34" s="72" customFormat="1">
      <c r="A56" s="461"/>
      <c r="B56" s="461"/>
      <c r="C56" s="461"/>
      <c r="D56" s="461"/>
      <c r="E56" s="461"/>
      <c r="F56" s="461"/>
      <c r="G56" s="461"/>
      <c r="H56" s="461"/>
      <c r="I56" s="461"/>
      <c r="J56" s="461"/>
      <c r="K56" s="461"/>
      <c r="L56" s="461"/>
      <c r="M56" s="484"/>
      <c r="N56" s="462"/>
      <c r="O56" s="462"/>
      <c r="P56" s="462"/>
      <c r="Q56" s="461"/>
      <c r="R56" s="461"/>
      <c r="S56" s="461"/>
      <c r="T56" s="461"/>
      <c r="U56" s="461"/>
      <c r="V56" s="461"/>
      <c r="W56" s="461"/>
      <c r="X56" s="461"/>
      <c r="Y56" s="461"/>
      <c r="Z56" s="461"/>
      <c r="AA56" s="461"/>
      <c r="AB56" s="461"/>
      <c r="AC56" s="461"/>
      <c r="AD56" s="461"/>
      <c r="AE56" s="461"/>
      <c r="AF56" s="461"/>
      <c r="AG56" s="461"/>
      <c r="AH56" s="461"/>
    </row>
    <row r="57" spans="1:34" s="72" customFormat="1">
      <c r="A57" s="461"/>
      <c r="B57" s="461"/>
      <c r="C57" s="461"/>
      <c r="D57" s="461"/>
      <c r="E57" s="461"/>
      <c r="F57" s="461"/>
      <c r="G57" s="461"/>
      <c r="H57" s="461"/>
      <c r="I57" s="461"/>
      <c r="J57" s="461"/>
      <c r="K57" s="461"/>
      <c r="L57" s="461"/>
      <c r="M57" s="484"/>
      <c r="N57" s="462"/>
      <c r="O57" s="462"/>
      <c r="P57" s="462"/>
      <c r="Q57" s="461"/>
      <c r="R57" s="461"/>
      <c r="S57" s="461"/>
      <c r="T57" s="461"/>
      <c r="U57" s="461"/>
      <c r="V57" s="461"/>
      <c r="W57" s="461"/>
      <c r="X57" s="461"/>
      <c r="Y57" s="461"/>
      <c r="Z57" s="461"/>
      <c r="AA57" s="461"/>
      <c r="AB57" s="461"/>
      <c r="AC57" s="461"/>
      <c r="AD57" s="461"/>
      <c r="AE57" s="461"/>
      <c r="AF57" s="461"/>
      <c r="AG57" s="461"/>
      <c r="AH57" s="461"/>
    </row>
    <row r="58" spans="1:34" s="72" customFormat="1">
      <c r="A58" s="461"/>
      <c r="B58" s="461"/>
      <c r="C58" s="461"/>
      <c r="D58" s="461"/>
      <c r="E58" s="461"/>
      <c r="F58" s="461"/>
      <c r="G58" s="461"/>
      <c r="H58" s="461"/>
      <c r="I58" s="461"/>
      <c r="J58" s="461"/>
      <c r="K58" s="461"/>
      <c r="L58" s="461"/>
      <c r="M58" s="484"/>
      <c r="N58" s="462"/>
      <c r="O58" s="462"/>
      <c r="P58" s="462"/>
      <c r="Q58" s="461"/>
      <c r="R58" s="461"/>
      <c r="S58" s="461"/>
      <c r="T58" s="461"/>
      <c r="U58" s="461"/>
      <c r="V58" s="461"/>
      <c r="W58" s="461"/>
      <c r="X58" s="461"/>
      <c r="Y58" s="461"/>
      <c r="Z58" s="461"/>
      <c r="AA58" s="461"/>
      <c r="AB58" s="461"/>
      <c r="AC58" s="461"/>
      <c r="AD58" s="461"/>
      <c r="AE58" s="461"/>
      <c r="AF58" s="461"/>
      <c r="AG58" s="461"/>
      <c r="AH58" s="461"/>
    </row>
    <row r="59" spans="1:34" s="72" customFormat="1">
      <c r="A59" s="461"/>
      <c r="B59" s="461"/>
      <c r="C59" s="461"/>
      <c r="D59" s="461"/>
      <c r="E59" s="461"/>
      <c r="F59" s="461"/>
      <c r="G59" s="461"/>
      <c r="H59" s="461"/>
      <c r="I59" s="461"/>
      <c r="J59" s="461"/>
      <c r="K59" s="461"/>
      <c r="L59" s="461"/>
      <c r="M59" s="484"/>
      <c r="N59" s="462"/>
      <c r="O59" s="462"/>
      <c r="P59" s="462"/>
      <c r="Q59" s="461"/>
      <c r="R59" s="461"/>
      <c r="S59" s="461"/>
      <c r="T59" s="461"/>
      <c r="U59" s="461"/>
      <c r="V59" s="461"/>
      <c r="W59" s="461"/>
      <c r="X59" s="461"/>
      <c r="Y59" s="461"/>
      <c r="Z59" s="461"/>
      <c r="AA59" s="461"/>
      <c r="AB59" s="461"/>
      <c r="AC59" s="461"/>
      <c r="AD59" s="461"/>
      <c r="AE59" s="461"/>
      <c r="AF59" s="461"/>
      <c r="AG59" s="461"/>
      <c r="AH59" s="461"/>
    </row>
  </sheetData>
  <sheetProtection formatColumns="0" formatRows="0" autoFilter="0"/>
  <mergeCells count="9">
    <mergeCell ref="L38:P38"/>
    <mergeCell ref="L39:P39"/>
    <mergeCell ref="L36:P36"/>
    <mergeCell ref="L12:P12"/>
    <mergeCell ref="L13:P13"/>
    <mergeCell ref="L14:L15"/>
    <mergeCell ref="M14:M15"/>
    <mergeCell ref="N14:N15"/>
    <mergeCell ref="O14:P14"/>
  </mergeCells>
  <dataValidations count="3">
    <dataValidation type="decimal" allowBlank="1" showErrorMessage="1" errorTitle="Ошибка" error="Введите число от 0 до 100!" sqref="O21:P22">
      <formula1>0</formula1>
      <formula2>100</formula2>
    </dataValidation>
    <dataValidation type="decimal" allowBlank="1" showErrorMessage="1" errorTitle="Ошибка" error="Допускается ввод только действительных чисел!" sqref="O32:P33">
      <formula1>-9.99999999999999E+23</formula1>
      <formula2>9.99999999999999E+23</formula2>
    </dataValidation>
    <dataValidation type="decimal" allowBlank="1" showErrorMessage="1" errorTitle="Ошибка" error="Допускается ввод только неотрицательных чисел!" sqref="O23:P23 O27:P27 O19:P20">
      <formula1>0</formula1>
      <formula2>9.99999999999999E+23</formula2>
    </dataValidation>
  </dataValidations>
  <pageMargins left="0.35433070866141736" right="0.35433070866141736" top="0.39370078740157483" bottom="0.47222222222222221" header="0.31496062992125984" footer="0.31496062992125984"/>
  <pageSetup paperSize="9" fitToWidth="0" fitToHeight="0" orientation="landscape" r:id="rId1"/>
  <headerFooter>
    <oddFooter>&amp;C&amp;A
&amp;P из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Comm">
    <tabColor indexed="31"/>
    <pageSetUpPr fitToPage="1"/>
  </sheetPr>
  <dimension ref="A1:D19"/>
  <sheetViews>
    <sheetView showGridLines="0" view="pageBreakPreview" topLeftCell="D6" zoomScale="60" zoomScaleNormal="90" workbookViewId="0"/>
  </sheetViews>
  <sheetFormatPr defaultRowHeight="11.25"/>
  <cols>
    <col min="1" max="2" width="9.140625" style="9" hidden="1" customWidth="1"/>
    <col min="3" max="3" width="3.7109375" style="9" hidden="1" customWidth="1"/>
    <col min="4" max="4" width="94.85546875" style="9" customWidth="1"/>
    <col min="5" max="16384" width="9.140625" style="9"/>
  </cols>
  <sheetData>
    <row r="1" spans="1:4" hidden="1">
      <c r="A1" s="534"/>
      <c r="B1" s="534"/>
      <c r="C1" s="534"/>
      <c r="D1" s="534"/>
    </row>
    <row r="2" spans="1:4" hidden="1">
      <c r="A2" s="534"/>
      <c r="B2" s="534"/>
      <c r="C2" s="534"/>
      <c r="D2" s="534"/>
    </row>
    <row r="3" spans="1:4" hidden="1">
      <c r="A3" s="534"/>
      <c r="B3" s="534"/>
      <c r="C3" s="534"/>
      <c r="D3" s="534"/>
    </row>
    <row r="4" spans="1:4" hidden="1">
      <c r="A4" s="534"/>
      <c r="B4" s="534"/>
      <c r="C4" s="534"/>
      <c r="D4" s="534"/>
    </row>
    <row r="5" spans="1:4" hidden="1">
      <c r="A5" s="534"/>
      <c r="B5" s="534"/>
      <c r="C5" s="534"/>
      <c r="D5" s="534"/>
    </row>
    <row r="6" spans="1:4">
      <c r="A6" s="534"/>
      <c r="B6" s="534"/>
      <c r="C6" s="535"/>
      <c r="D6" s="535"/>
    </row>
    <row r="7" spans="1:4" ht="20.100000000000001" customHeight="1">
      <c r="A7" s="534"/>
      <c r="B7" s="534"/>
      <c r="C7" s="535"/>
      <c r="D7" s="536" t="s">
        <v>107</v>
      </c>
    </row>
    <row r="8" spans="1:4">
      <c r="A8" s="534"/>
      <c r="B8" s="534"/>
      <c r="C8" s="535"/>
      <c r="D8" s="535"/>
    </row>
    <row r="9" spans="1:4" ht="20.100000000000001" customHeight="1">
      <c r="A9" s="534"/>
      <c r="B9" s="534"/>
      <c r="C9" s="535"/>
      <c r="D9" s="537"/>
    </row>
    <row r="10" spans="1:4" ht="20.100000000000001" customHeight="1">
      <c r="A10" s="534"/>
      <c r="B10" s="534"/>
      <c r="C10" s="535"/>
      <c r="D10" s="537"/>
    </row>
    <row r="11" spans="1:4" ht="20.100000000000001" customHeight="1">
      <c r="A11" s="534"/>
      <c r="B11" s="534"/>
      <c r="C11" s="535"/>
      <c r="D11" s="537"/>
    </row>
    <row r="12" spans="1:4" ht="20.100000000000001" customHeight="1">
      <c r="A12" s="534"/>
      <c r="B12" s="534"/>
      <c r="C12" s="535"/>
      <c r="D12" s="537"/>
    </row>
    <row r="13" spans="1:4" ht="20.100000000000001" customHeight="1">
      <c r="A13" s="534"/>
      <c r="B13" s="534"/>
      <c r="C13" s="535"/>
      <c r="D13" s="537"/>
    </row>
    <row r="14" spans="1:4" ht="20.100000000000001" customHeight="1">
      <c r="A14" s="534"/>
      <c r="B14" s="534"/>
      <c r="C14" s="535"/>
      <c r="D14" s="537"/>
    </row>
    <row r="15" spans="1:4" ht="20.100000000000001" customHeight="1">
      <c r="A15" s="534"/>
      <c r="B15" s="534"/>
      <c r="C15" s="535"/>
      <c r="D15" s="537"/>
    </row>
    <row r="16" spans="1:4" ht="20.100000000000001" customHeight="1">
      <c r="A16" s="534"/>
      <c r="B16" s="534"/>
      <c r="C16" s="535"/>
      <c r="D16" s="537"/>
    </row>
    <row r="17" spans="1:4" ht="20.100000000000001" customHeight="1">
      <c r="A17" s="534"/>
      <c r="B17" s="534"/>
      <c r="C17" s="535"/>
      <c r="D17" s="537"/>
    </row>
    <row r="18" spans="1:4" ht="20.100000000000001" customHeight="1">
      <c r="A18" s="534"/>
      <c r="B18" s="534"/>
      <c r="C18" s="535"/>
      <c r="D18" s="537"/>
    </row>
    <row r="19" spans="1:4">
      <c r="A19" s="534"/>
      <c r="B19" s="534"/>
      <c r="C19" s="535"/>
      <c r="D19" s="535"/>
    </row>
  </sheetData>
  <sheetProtection formatColumns="0" formatRows="0" autoFilter="0"/>
  <phoneticPr fontId="14" type="noConversion"/>
  <dataValidations count="1">
    <dataValidation type="textLength" operator="lessThanOrEqual" allowBlank="1" showInputMessage="1" showErrorMessage="1" errorTitle="Ошибка" error="Допускается ввод не более 900 символов!" sqref="D9:D18">
      <formula1>900</formula1>
    </dataValidation>
  </dataValidations>
  <pageMargins left="0.75" right="0.75" top="1" bottom="0.47222222222222221" header="0.5" footer="0.5"/>
  <pageSetup paperSize="9" orientation="portrait" r:id="rId1"/>
  <headerFooter alignWithMargins="0">
    <oddFooter>&amp;C&amp;A
&amp;P из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Check">
    <tabColor indexed="31"/>
  </sheetPr>
  <dimension ref="B2:E5"/>
  <sheetViews>
    <sheetView showGridLines="0" view="pageBreakPreview" zoomScale="60" zoomScaleNormal="90" workbookViewId="0"/>
  </sheetViews>
  <sheetFormatPr defaultRowHeight="11.25"/>
  <cols>
    <col min="1" max="1" width="4.7109375" style="10" customWidth="1"/>
    <col min="2" max="3" width="35" style="10" customWidth="1"/>
    <col min="4" max="4" width="103.28515625" style="10" customWidth="1"/>
    <col min="5" max="5" width="17.7109375" style="10" customWidth="1"/>
    <col min="6" max="16384" width="9.140625" style="10"/>
  </cols>
  <sheetData>
    <row r="2" spans="2:5" ht="20.100000000000001" customHeight="1">
      <c r="B2" s="656" t="s">
        <v>108</v>
      </c>
      <c r="C2" s="656"/>
      <c r="D2" s="656"/>
      <c r="E2" s="656"/>
    </row>
    <row r="3" spans="2:5">
      <c r="B3" s="538"/>
      <c r="C3" s="538"/>
      <c r="D3" s="538"/>
      <c r="E3" s="538"/>
    </row>
    <row r="4" spans="2:5" ht="21.75" customHeight="1" thickBot="1">
      <c r="B4" s="539" t="s">
        <v>604</v>
      </c>
      <c r="C4" s="539" t="s">
        <v>605</v>
      </c>
      <c r="D4" s="539" t="s">
        <v>13</v>
      </c>
      <c r="E4" s="540" t="s">
        <v>133</v>
      </c>
    </row>
    <row r="5" spans="2:5" ht="12" thickTop="1">
      <c r="B5" s="538"/>
      <c r="C5" s="538"/>
      <c r="D5" s="538"/>
      <c r="E5" s="538"/>
    </row>
  </sheetData>
  <sheetProtection formatColumns="0" formatRows="0" autoFilter="0"/>
  <autoFilter ref="B4:E4"/>
  <mergeCells count="1">
    <mergeCell ref="B2:E2"/>
  </mergeCells>
  <phoneticPr fontId="14" type="noConversion"/>
  <pageMargins left="0.75" right="0.75" top="1" bottom="0.47222222222222221" header="0.5" footer="0.5"/>
  <pageSetup paperSize="9" orientation="portrait" r:id="rId1"/>
  <headerFooter alignWithMargins="0">
    <oddFooter>&amp;C&amp;A
&amp;P из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EESTR_MO">
    <tabColor indexed="47"/>
  </sheetPr>
  <dimension ref="A1:G301"/>
  <sheetViews>
    <sheetView showGridLines="0" zoomScaleNormal="100" workbookViewId="0"/>
  </sheetViews>
  <sheetFormatPr defaultRowHeight="11.25"/>
  <cols>
    <col min="1" max="2" width="36.7109375" style="306" customWidth="1"/>
    <col min="3" max="3" width="12.7109375" style="306" customWidth="1"/>
    <col min="4" max="4" width="50.7109375" style="306" customWidth="1"/>
    <col min="5" max="5" width="24.7109375" style="306" customWidth="1"/>
    <col min="6" max="6" width="36.7109375" style="306" customWidth="1"/>
    <col min="7" max="7" width="12.7109375" style="306" customWidth="1"/>
    <col min="8" max="16384" width="9.140625" style="306"/>
  </cols>
  <sheetData>
    <row r="1" spans="1:7">
      <c r="A1" s="306" t="s">
        <v>2306</v>
      </c>
      <c r="B1" s="306" t="s">
        <v>2307</v>
      </c>
      <c r="C1" s="306" t="s">
        <v>232</v>
      </c>
      <c r="D1" s="306" t="s">
        <v>2308</v>
      </c>
      <c r="E1" s="306" t="s">
        <v>2309</v>
      </c>
      <c r="F1" s="306" t="s">
        <v>2306</v>
      </c>
      <c r="G1" s="306" t="s">
        <v>2310</v>
      </c>
    </row>
    <row r="2" spans="1:7">
      <c r="A2" s="306" t="s">
        <v>1686</v>
      </c>
      <c r="B2" s="306" t="s">
        <v>1686</v>
      </c>
      <c r="C2" s="306" t="s">
        <v>1687</v>
      </c>
      <c r="D2" s="306" t="s">
        <v>1688</v>
      </c>
      <c r="E2" s="307">
        <v>18641</v>
      </c>
      <c r="F2" s="306" t="s">
        <v>1686</v>
      </c>
      <c r="G2" s="306" t="s">
        <v>2280</v>
      </c>
    </row>
    <row r="3" spans="1:7">
      <c r="A3" s="306" t="s">
        <v>1686</v>
      </c>
      <c r="B3" s="306" t="s">
        <v>1689</v>
      </c>
      <c r="C3" s="306" t="s">
        <v>1690</v>
      </c>
      <c r="D3" s="306" t="s">
        <v>1691</v>
      </c>
      <c r="E3" s="307">
        <v>8784</v>
      </c>
      <c r="F3" s="306" t="s">
        <v>1712</v>
      </c>
      <c r="G3" s="306" t="s">
        <v>2281</v>
      </c>
    </row>
    <row r="4" spans="1:7">
      <c r="A4" s="306" t="s">
        <v>1686</v>
      </c>
      <c r="B4" s="306" t="s">
        <v>1692</v>
      </c>
      <c r="C4" s="306" t="s">
        <v>1693</v>
      </c>
      <c r="D4" s="306" t="s">
        <v>1691</v>
      </c>
      <c r="E4" s="307">
        <v>931</v>
      </c>
      <c r="F4" s="306" t="s">
        <v>1732</v>
      </c>
      <c r="G4" s="306" t="s">
        <v>2282</v>
      </c>
    </row>
    <row r="5" spans="1:7">
      <c r="A5" s="306" t="s">
        <v>1686</v>
      </c>
      <c r="B5" s="306" t="s">
        <v>1694</v>
      </c>
      <c r="C5" s="306" t="s">
        <v>1695</v>
      </c>
      <c r="D5" s="306" t="s">
        <v>1691</v>
      </c>
      <c r="E5" s="307">
        <v>778</v>
      </c>
      <c r="F5" s="306" t="s">
        <v>1756</v>
      </c>
      <c r="G5" s="306" t="s">
        <v>2283</v>
      </c>
    </row>
    <row r="6" spans="1:7">
      <c r="A6" s="306" t="s">
        <v>1686</v>
      </c>
      <c r="B6" s="306" t="s">
        <v>1696</v>
      </c>
      <c r="C6" s="306" t="s">
        <v>1697</v>
      </c>
      <c r="D6" s="306" t="s">
        <v>1691</v>
      </c>
      <c r="E6" s="307">
        <v>1002</v>
      </c>
      <c r="F6" s="306" t="s">
        <v>1776</v>
      </c>
      <c r="G6" s="306" t="s">
        <v>2284</v>
      </c>
    </row>
    <row r="7" spans="1:7">
      <c r="A7" s="306" t="s">
        <v>1686</v>
      </c>
      <c r="B7" s="306" t="s">
        <v>1698</v>
      </c>
      <c r="C7" s="306" t="s">
        <v>1699</v>
      </c>
      <c r="D7" s="306" t="s">
        <v>1691</v>
      </c>
      <c r="E7" s="307">
        <v>987</v>
      </c>
      <c r="F7" s="306" t="s">
        <v>1816</v>
      </c>
      <c r="G7" s="306" t="s">
        <v>2285</v>
      </c>
    </row>
    <row r="8" spans="1:7">
      <c r="A8" s="306" t="s">
        <v>1686</v>
      </c>
      <c r="B8" s="306" t="s">
        <v>1700</v>
      </c>
      <c r="C8" s="306" t="s">
        <v>1701</v>
      </c>
      <c r="D8" s="306" t="s">
        <v>1691</v>
      </c>
      <c r="E8" s="307">
        <v>1135</v>
      </c>
      <c r="F8" s="306" t="s">
        <v>1846</v>
      </c>
      <c r="G8" s="306" t="s">
        <v>2286</v>
      </c>
    </row>
    <row r="9" spans="1:7">
      <c r="A9" s="306" t="s">
        <v>1686</v>
      </c>
      <c r="B9" s="306" t="s">
        <v>1702</v>
      </c>
      <c r="C9" s="306" t="s">
        <v>1703</v>
      </c>
      <c r="D9" s="306" t="s">
        <v>1691</v>
      </c>
      <c r="E9" s="307">
        <v>356</v>
      </c>
      <c r="F9" s="306" t="s">
        <v>1849</v>
      </c>
      <c r="G9" s="306" t="s">
        <v>2287</v>
      </c>
    </row>
    <row r="10" spans="1:7">
      <c r="A10" s="306" t="s">
        <v>1686</v>
      </c>
      <c r="B10" s="306" t="s">
        <v>1704</v>
      </c>
      <c r="C10" s="306" t="s">
        <v>1705</v>
      </c>
      <c r="D10" s="306" t="s">
        <v>1691</v>
      </c>
      <c r="E10" s="307">
        <v>2180</v>
      </c>
      <c r="F10" s="306" t="s">
        <v>1851</v>
      </c>
      <c r="G10" s="306" t="s">
        <v>2288</v>
      </c>
    </row>
    <row r="11" spans="1:7">
      <c r="A11" s="306" t="s">
        <v>1686</v>
      </c>
      <c r="B11" s="306" t="s">
        <v>1706</v>
      </c>
      <c r="C11" s="306" t="s">
        <v>1707</v>
      </c>
      <c r="D11" s="306" t="s">
        <v>1691</v>
      </c>
      <c r="E11" s="307">
        <v>385</v>
      </c>
      <c r="F11" s="306" t="s">
        <v>1885</v>
      </c>
      <c r="G11" s="306" t="s">
        <v>2289</v>
      </c>
    </row>
    <row r="12" spans="1:7">
      <c r="A12" s="306" t="s">
        <v>1686</v>
      </c>
      <c r="B12" s="306" t="s">
        <v>1708</v>
      </c>
      <c r="C12" s="306" t="s">
        <v>1709</v>
      </c>
      <c r="D12" s="306" t="s">
        <v>1691</v>
      </c>
      <c r="E12" s="307">
        <v>1141</v>
      </c>
      <c r="F12" s="306" t="s">
        <v>1931</v>
      </c>
      <c r="G12" s="306" t="s">
        <v>2290</v>
      </c>
    </row>
    <row r="13" spans="1:7">
      <c r="A13" s="306" t="s">
        <v>1686</v>
      </c>
      <c r="B13" s="306" t="s">
        <v>1710</v>
      </c>
      <c r="C13" s="306" t="s">
        <v>1711</v>
      </c>
      <c r="D13" s="306" t="s">
        <v>1691</v>
      </c>
      <c r="E13" s="307">
        <v>962</v>
      </c>
      <c r="F13" s="306" t="s">
        <v>1958</v>
      </c>
      <c r="G13" s="306" t="s">
        <v>2291</v>
      </c>
    </row>
    <row r="14" spans="1:7">
      <c r="A14" s="306" t="s">
        <v>1712</v>
      </c>
      <c r="B14" s="306" t="s">
        <v>1712</v>
      </c>
      <c r="C14" s="306" t="s">
        <v>1713</v>
      </c>
      <c r="D14" s="306" t="s">
        <v>1688</v>
      </c>
      <c r="E14" s="307">
        <v>9306</v>
      </c>
      <c r="F14" s="306" t="s">
        <v>1994</v>
      </c>
      <c r="G14" s="306" t="s">
        <v>2292</v>
      </c>
    </row>
    <row r="15" spans="1:7">
      <c r="A15" s="306" t="s">
        <v>1712</v>
      </c>
      <c r="B15" s="306" t="s">
        <v>1714</v>
      </c>
      <c r="C15" s="306" t="s">
        <v>1715</v>
      </c>
      <c r="D15" s="306" t="s">
        <v>1691</v>
      </c>
      <c r="E15" s="307">
        <v>5429</v>
      </c>
      <c r="F15" s="306" t="s">
        <v>2011</v>
      </c>
      <c r="G15" s="306" t="s">
        <v>2293</v>
      </c>
    </row>
    <row r="16" spans="1:7">
      <c r="A16" s="306" t="s">
        <v>1712</v>
      </c>
      <c r="B16" s="306" t="s">
        <v>1716</v>
      </c>
      <c r="C16" s="306" t="s">
        <v>1717</v>
      </c>
      <c r="D16" s="306" t="s">
        <v>1691</v>
      </c>
      <c r="E16" s="307">
        <v>620</v>
      </c>
      <c r="F16" s="306" t="s">
        <v>2032</v>
      </c>
      <c r="G16" s="306" t="s">
        <v>2294</v>
      </c>
    </row>
    <row r="17" spans="1:7">
      <c r="A17" s="306" t="s">
        <v>1712</v>
      </c>
      <c r="B17" s="306" t="s">
        <v>1718</v>
      </c>
      <c r="C17" s="306" t="s">
        <v>1719</v>
      </c>
      <c r="D17" s="306" t="s">
        <v>1691</v>
      </c>
      <c r="E17" s="307">
        <v>583</v>
      </c>
      <c r="F17" s="306" t="s">
        <v>2047</v>
      </c>
      <c r="G17" s="306" t="s">
        <v>2295</v>
      </c>
    </row>
    <row r="18" spans="1:7">
      <c r="A18" s="306" t="s">
        <v>1712</v>
      </c>
      <c r="B18" s="306" t="s">
        <v>1720</v>
      </c>
      <c r="C18" s="306" t="s">
        <v>1721</v>
      </c>
      <c r="D18" s="306" t="s">
        <v>1691</v>
      </c>
      <c r="E18" s="307">
        <v>234</v>
      </c>
      <c r="F18" s="306" t="s">
        <v>2092</v>
      </c>
      <c r="G18" s="306" t="s">
        <v>2296</v>
      </c>
    </row>
    <row r="19" spans="1:7">
      <c r="A19" s="306" t="s">
        <v>1712</v>
      </c>
      <c r="B19" s="306" t="s">
        <v>1722</v>
      </c>
      <c r="C19" s="306" t="s">
        <v>1723</v>
      </c>
      <c r="D19" s="306" t="s">
        <v>1691</v>
      </c>
      <c r="E19" s="307">
        <v>433</v>
      </c>
      <c r="F19" s="306" t="s">
        <v>2134</v>
      </c>
      <c r="G19" s="306" t="s">
        <v>2297</v>
      </c>
    </row>
    <row r="20" spans="1:7">
      <c r="A20" s="306" t="s">
        <v>1712</v>
      </c>
      <c r="B20" s="306" t="s">
        <v>1724</v>
      </c>
      <c r="C20" s="306" t="s">
        <v>1725</v>
      </c>
      <c r="D20" s="306" t="s">
        <v>1691</v>
      </c>
      <c r="E20" s="307">
        <v>658</v>
      </c>
      <c r="F20" s="306" t="s">
        <v>2162</v>
      </c>
      <c r="G20" s="306" t="s">
        <v>2298</v>
      </c>
    </row>
    <row r="21" spans="1:7">
      <c r="A21" s="306" t="s">
        <v>1712</v>
      </c>
      <c r="B21" s="306" t="s">
        <v>1726</v>
      </c>
      <c r="C21" s="306" t="s">
        <v>1727</v>
      </c>
      <c r="D21" s="306" t="s">
        <v>1691</v>
      </c>
      <c r="E21" s="307">
        <v>595</v>
      </c>
      <c r="F21" s="306" t="s">
        <v>2192</v>
      </c>
      <c r="G21" s="306" t="s">
        <v>2299</v>
      </c>
    </row>
    <row r="22" spans="1:7">
      <c r="A22" s="306" t="s">
        <v>1712</v>
      </c>
      <c r="B22" s="306" t="s">
        <v>1728</v>
      </c>
      <c r="C22" s="306" t="s">
        <v>1729</v>
      </c>
      <c r="D22" s="306" t="s">
        <v>1691</v>
      </c>
      <c r="E22" s="307">
        <v>186</v>
      </c>
      <c r="F22" s="306" t="s">
        <v>2214</v>
      </c>
      <c r="G22" s="306" t="s">
        <v>2300</v>
      </c>
    </row>
    <row r="23" spans="1:7">
      <c r="A23" s="306" t="s">
        <v>1712</v>
      </c>
      <c r="B23" s="306" t="s">
        <v>1730</v>
      </c>
      <c r="C23" s="306" t="s">
        <v>1731</v>
      </c>
      <c r="D23" s="306" t="s">
        <v>1691</v>
      </c>
      <c r="E23" s="307">
        <v>568</v>
      </c>
      <c r="F23" s="306" t="s">
        <v>2245</v>
      </c>
      <c r="G23" s="306" t="s">
        <v>2301</v>
      </c>
    </row>
    <row r="24" spans="1:7">
      <c r="A24" s="306" t="s">
        <v>1732</v>
      </c>
      <c r="B24" s="306" t="s">
        <v>1732</v>
      </c>
      <c r="C24" s="306" t="s">
        <v>1733</v>
      </c>
      <c r="D24" s="306" t="s">
        <v>1688</v>
      </c>
      <c r="E24" s="307">
        <v>10235</v>
      </c>
      <c r="F24" s="306" t="s">
        <v>2272</v>
      </c>
      <c r="G24" s="306" t="s">
        <v>2302</v>
      </c>
    </row>
    <row r="25" spans="1:7">
      <c r="A25" s="306" t="s">
        <v>1732</v>
      </c>
      <c r="B25" s="306" t="s">
        <v>1734</v>
      </c>
      <c r="C25" s="306" t="s">
        <v>1735</v>
      </c>
      <c r="D25" s="306" t="s">
        <v>1691</v>
      </c>
      <c r="E25" s="307">
        <v>5774</v>
      </c>
      <c r="F25" s="306" t="s">
        <v>2274</v>
      </c>
      <c r="G25" s="306" t="s">
        <v>2303</v>
      </c>
    </row>
    <row r="26" spans="1:7">
      <c r="A26" s="306" t="s">
        <v>1732</v>
      </c>
      <c r="B26" s="306" t="s">
        <v>1736</v>
      </c>
      <c r="C26" s="306" t="s">
        <v>1737</v>
      </c>
      <c r="D26" s="306" t="s">
        <v>1691</v>
      </c>
      <c r="E26" s="307">
        <v>360</v>
      </c>
      <c r="F26" s="306" t="s">
        <v>2276</v>
      </c>
      <c r="G26" s="306" t="s">
        <v>2304</v>
      </c>
    </row>
    <row r="27" spans="1:7">
      <c r="A27" s="306" t="s">
        <v>1732</v>
      </c>
      <c r="B27" s="306" t="s">
        <v>1738</v>
      </c>
      <c r="C27" s="306" t="s">
        <v>1739</v>
      </c>
      <c r="D27" s="306" t="s">
        <v>1691</v>
      </c>
      <c r="E27" s="307">
        <v>456</v>
      </c>
      <c r="F27" s="306" t="s">
        <v>2278</v>
      </c>
      <c r="G27" s="306" t="s">
        <v>2305</v>
      </c>
    </row>
    <row r="28" spans="1:7">
      <c r="A28" s="306" t="s">
        <v>1732</v>
      </c>
      <c r="B28" s="306" t="s">
        <v>1740</v>
      </c>
      <c r="C28" s="306" t="s">
        <v>1741</v>
      </c>
      <c r="D28" s="306" t="s">
        <v>1691</v>
      </c>
      <c r="E28" s="307">
        <v>343</v>
      </c>
    </row>
    <row r="29" spans="1:7">
      <c r="A29" s="306" t="s">
        <v>1732</v>
      </c>
      <c r="B29" s="306" t="s">
        <v>1742</v>
      </c>
      <c r="C29" s="306" t="s">
        <v>1743</v>
      </c>
      <c r="D29" s="306" t="s">
        <v>1691</v>
      </c>
      <c r="E29" s="307">
        <v>270</v>
      </c>
    </row>
    <row r="30" spans="1:7">
      <c r="A30" s="306" t="s">
        <v>1732</v>
      </c>
      <c r="B30" s="306" t="s">
        <v>1744</v>
      </c>
      <c r="C30" s="306" t="s">
        <v>1745</v>
      </c>
      <c r="D30" s="306" t="s">
        <v>1691</v>
      </c>
      <c r="E30" s="307">
        <v>426</v>
      </c>
    </row>
    <row r="31" spans="1:7">
      <c r="A31" s="306" t="s">
        <v>1732</v>
      </c>
      <c r="B31" s="306" t="s">
        <v>1746</v>
      </c>
      <c r="C31" s="306" t="s">
        <v>1747</v>
      </c>
      <c r="D31" s="306" t="s">
        <v>1691</v>
      </c>
      <c r="E31" s="307">
        <v>836</v>
      </c>
    </row>
    <row r="32" spans="1:7">
      <c r="A32" s="306" t="s">
        <v>1732</v>
      </c>
      <c r="B32" s="306" t="s">
        <v>1748</v>
      </c>
      <c r="C32" s="306" t="s">
        <v>1749</v>
      </c>
      <c r="D32" s="306" t="s">
        <v>1691</v>
      </c>
      <c r="E32" s="307">
        <v>250</v>
      </c>
    </row>
    <row r="33" spans="1:5">
      <c r="A33" s="306" t="s">
        <v>1732</v>
      </c>
      <c r="B33" s="306" t="s">
        <v>1750</v>
      </c>
      <c r="C33" s="306" t="s">
        <v>1751</v>
      </c>
      <c r="D33" s="306" t="s">
        <v>1691</v>
      </c>
      <c r="E33" s="307">
        <v>486</v>
      </c>
    </row>
    <row r="34" spans="1:5">
      <c r="A34" s="306" t="s">
        <v>1732</v>
      </c>
      <c r="B34" s="306" t="s">
        <v>1752</v>
      </c>
      <c r="C34" s="306" t="s">
        <v>1753</v>
      </c>
      <c r="D34" s="306" t="s">
        <v>1691</v>
      </c>
      <c r="E34" s="307">
        <v>580</v>
      </c>
    </row>
    <row r="35" spans="1:5">
      <c r="A35" s="306" t="s">
        <v>1732</v>
      </c>
      <c r="B35" s="306" t="s">
        <v>1754</v>
      </c>
      <c r="C35" s="306" t="s">
        <v>1755</v>
      </c>
      <c r="D35" s="306" t="s">
        <v>1691</v>
      </c>
      <c r="E35" s="307">
        <v>454</v>
      </c>
    </row>
    <row r="36" spans="1:5">
      <c r="A36" s="306" t="s">
        <v>1756</v>
      </c>
      <c r="B36" s="306" t="s">
        <v>1756</v>
      </c>
      <c r="C36" s="306" t="s">
        <v>1757</v>
      </c>
      <c r="D36" s="306" t="s">
        <v>1688</v>
      </c>
      <c r="E36" s="307">
        <v>10693</v>
      </c>
    </row>
    <row r="37" spans="1:5">
      <c r="A37" s="306" t="s">
        <v>1756</v>
      </c>
      <c r="B37" s="306" t="s">
        <v>1758</v>
      </c>
      <c r="C37" s="306" t="s">
        <v>1759</v>
      </c>
      <c r="D37" s="306" t="s">
        <v>1691</v>
      </c>
      <c r="E37" s="307">
        <v>6046</v>
      </c>
    </row>
    <row r="38" spans="1:5">
      <c r="A38" s="306" t="s">
        <v>1756</v>
      </c>
      <c r="B38" s="306" t="s">
        <v>1760</v>
      </c>
      <c r="C38" s="306" t="s">
        <v>1761</v>
      </c>
      <c r="D38" s="306" t="s">
        <v>1691</v>
      </c>
      <c r="E38" s="307">
        <v>492</v>
      </c>
    </row>
    <row r="39" spans="1:5">
      <c r="A39" s="306" t="s">
        <v>1756</v>
      </c>
      <c r="B39" s="306" t="s">
        <v>1762</v>
      </c>
      <c r="C39" s="306" t="s">
        <v>1763</v>
      </c>
      <c r="D39" s="306" t="s">
        <v>1691</v>
      </c>
      <c r="E39" s="307">
        <v>657</v>
      </c>
    </row>
    <row r="40" spans="1:5">
      <c r="A40" s="306" t="s">
        <v>1756</v>
      </c>
      <c r="B40" s="306" t="s">
        <v>1764</v>
      </c>
      <c r="C40" s="306" t="s">
        <v>1765</v>
      </c>
      <c r="D40" s="306" t="s">
        <v>1691</v>
      </c>
      <c r="E40" s="307">
        <v>224</v>
      </c>
    </row>
    <row r="41" spans="1:5">
      <c r="A41" s="306" t="s">
        <v>1756</v>
      </c>
      <c r="B41" s="306" t="s">
        <v>1766</v>
      </c>
      <c r="C41" s="306" t="s">
        <v>1767</v>
      </c>
      <c r="D41" s="306" t="s">
        <v>1691</v>
      </c>
      <c r="E41" s="307">
        <v>838</v>
      </c>
    </row>
    <row r="42" spans="1:5">
      <c r="A42" s="306" t="s">
        <v>1756</v>
      </c>
      <c r="B42" s="306" t="s">
        <v>1768</v>
      </c>
      <c r="C42" s="306" t="s">
        <v>1769</v>
      </c>
      <c r="D42" s="306" t="s">
        <v>1691</v>
      </c>
      <c r="E42" s="307">
        <v>739</v>
      </c>
    </row>
    <row r="43" spans="1:5">
      <c r="A43" s="306" t="s">
        <v>1756</v>
      </c>
      <c r="B43" s="306" t="s">
        <v>1770</v>
      </c>
      <c r="C43" s="306" t="s">
        <v>1771</v>
      </c>
      <c r="D43" s="306" t="s">
        <v>1691</v>
      </c>
      <c r="E43" s="307">
        <v>590</v>
      </c>
    </row>
    <row r="44" spans="1:5">
      <c r="A44" s="306" t="s">
        <v>1756</v>
      </c>
      <c r="B44" s="306" t="s">
        <v>1772</v>
      </c>
      <c r="C44" s="306" t="s">
        <v>1773</v>
      </c>
      <c r="D44" s="306" t="s">
        <v>1691</v>
      </c>
      <c r="E44" s="307">
        <v>462</v>
      </c>
    </row>
    <row r="45" spans="1:5">
      <c r="A45" s="306" t="s">
        <v>1756</v>
      </c>
      <c r="B45" s="306" t="s">
        <v>1774</v>
      </c>
      <c r="C45" s="306" t="s">
        <v>1775</v>
      </c>
      <c r="D45" s="306" t="s">
        <v>1691</v>
      </c>
      <c r="E45" s="307">
        <v>645</v>
      </c>
    </row>
    <row r="46" spans="1:5">
      <c r="A46" s="306" t="s">
        <v>1776</v>
      </c>
      <c r="B46" s="306" t="s">
        <v>1778</v>
      </c>
      <c r="C46" s="306" t="s">
        <v>1779</v>
      </c>
      <c r="D46" s="306" t="s">
        <v>1691</v>
      </c>
      <c r="E46" s="307">
        <v>365</v>
      </c>
    </row>
    <row r="47" spans="1:5">
      <c r="A47" s="306" t="s">
        <v>1776</v>
      </c>
      <c r="B47" s="306" t="s">
        <v>1780</v>
      </c>
      <c r="C47" s="306" t="s">
        <v>1781</v>
      </c>
      <c r="D47" s="306" t="s">
        <v>1691</v>
      </c>
      <c r="E47" s="307">
        <v>748</v>
      </c>
    </row>
    <row r="48" spans="1:5">
      <c r="A48" s="306" t="s">
        <v>1776</v>
      </c>
      <c r="B48" s="306" t="s">
        <v>1776</v>
      </c>
      <c r="C48" s="306" t="s">
        <v>1777</v>
      </c>
      <c r="D48" s="306" t="s">
        <v>1688</v>
      </c>
      <c r="E48" s="307">
        <v>17835</v>
      </c>
    </row>
    <row r="49" spans="1:5">
      <c r="A49" s="306" t="s">
        <v>1776</v>
      </c>
      <c r="B49" s="306" t="s">
        <v>1782</v>
      </c>
      <c r="C49" s="306" t="s">
        <v>1783</v>
      </c>
      <c r="D49" s="306" t="s">
        <v>1691</v>
      </c>
      <c r="E49" s="307">
        <v>1060</v>
      </c>
    </row>
    <row r="50" spans="1:5">
      <c r="A50" s="306" t="s">
        <v>1776</v>
      </c>
      <c r="B50" s="306" t="s">
        <v>1784</v>
      </c>
      <c r="C50" s="306" t="s">
        <v>1785</v>
      </c>
      <c r="D50" s="306" t="s">
        <v>1691</v>
      </c>
      <c r="E50" s="307">
        <v>1067</v>
      </c>
    </row>
    <row r="51" spans="1:5">
      <c r="A51" s="306" t="s">
        <v>1776</v>
      </c>
      <c r="B51" s="306" t="s">
        <v>1786</v>
      </c>
      <c r="C51" s="306" t="s">
        <v>1787</v>
      </c>
      <c r="D51" s="306" t="s">
        <v>1691</v>
      </c>
      <c r="E51" s="307">
        <v>1239</v>
      </c>
    </row>
    <row r="52" spans="1:5">
      <c r="A52" s="306" t="s">
        <v>1776</v>
      </c>
      <c r="B52" s="306" t="s">
        <v>1788</v>
      </c>
      <c r="C52" s="306" t="s">
        <v>1789</v>
      </c>
      <c r="D52" s="306" t="s">
        <v>1691</v>
      </c>
      <c r="E52" s="307">
        <v>700</v>
      </c>
    </row>
    <row r="53" spans="1:5">
      <c r="A53" s="306" t="s">
        <v>1776</v>
      </c>
      <c r="B53" s="306" t="s">
        <v>1790</v>
      </c>
      <c r="C53" s="306" t="s">
        <v>1791</v>
      </c>
      <c r="D53" s="306" t="s">
        <v>1691</v>
      </c>
      <c r="E53" s="307">
        <v>750</v>
      </c>
    </row>
    <row r="54" spans="1:5">
      <c r="A54" s="306" t="s">
        <v>1776</v>
      </c>
      <c r="B54" s="306" t="s">
        <v>1792</v>
      </c>
      <c r="C54" s="306" t="s">
        <v>1793</v>
      </c>
      <c r="D54" s="306" t="s">
        <v>1691</v>
      </c>
      <c r="E54" s="307">
        <v>337</v>
      </c>
    </row>
    <row r="55" spans="1:5">
      <c r="A55" s="306" t="s">
        <v>1776</v>
      </c>
      <c r="B55" s="306" t="s">
        <v>1794</v>
      </c>
      <c r="C55" s="306" t="s">
        <v>1795</v>
      </c>
      <c r="D55" s="306" t="s">
        <v>1691</v>
      </c>
      <c r="E55" s="307">
        <v>464</v>
      </c>
    </row>
    <row r="56" spans="1:5">
      <c r="A56" s="306" t="s">
        <v>1776</v>
      </c>
      <c r="B56" s="306" t="s">
        <v>1796</v>
      </c>
      <c r="C56" s="306" t="s">
        <v>1797</v>
      </c>
      <c r="D56" s="306" t="s">
        <v>1691</v>
      </c>
      <c r="E56" s="307">
        <v>5359</v>
      </c>
    </row>
    <row r="57" spans="1:5">
      <c r="A57" s="306" t="s">
        <v>1776</v>
      </c>
      <c r="B57" s="306" t="s">
        <v>1798</v>
      </c>
      <c r="C57" s="306" t="s">
        <v>1799</v>
      </c>
      <c r="D57" s="306" t="s">
        <v>1691</v>
      </c>
      <c r="E57" s="307">
        <v>706</v>
      </c>
    </row>
    <row r="58" spans="1:5">
      <c r="A58" s="306" t="s">
        <v>1776</v>
      </c>
      <c r="B58" s="306" t="s">
        <v>1800</v>
      </c>
      <c r="C58" s="306" t="s">
        <v>1801</v>
      </c>
      <c r="D58" s="306" t="s">
        <v>1691</v>
      </c>
      <c r="E58" s="307">
        <v>455</v>
      </c>
    </row>
    <row r="59" spans="1:5">
      <c r="A59" s="306" t="s">
        <v>1776</v>
      </c>
      <c r="B59" s="306" t="s">
        <v>1802</v>
      </c>
      <c r="C59" s="306" t="s">
        <v>1803</v>
      </c>
      <c r="D59" s="306" t="s">
        <v>1691</v>
      </c>
      <c r="E59" s="307">
        <v>809</v>
      </c>
    </row>
    <row r="60" spans="1:5">
      <c r="A60" s="306" t="s">
        <v>1776</v>
      </c>
      <c r="B60" s="306" t="s">
        <v>1804</v>
      </c>
      <c r="C60" s="306" t="s">
        <v>1805</v>
      </c>
      <c r="D60" s="306" t="s">
        <v>1691</v>
      </c>
      <c r="E60" s="307">
        <v>1046</v>
      </c>
    </row>
    <row r="61" spans="1:5">
      <c r="A61" s="306" t="s">
        <v>1776</v>
      </c>
      <c r="B61" s="306" t="s">
        <v>1806</v>
      </c>
      <c r="C61" s="306" t="s">
        <v>1807</v>
      </c>
      <c r="D61" s="306" t="s">
        <v>1691</v>
      </c>
      <c r="E61" s="307">
        <v>285</v>
      </c>
    </row>
    <row r="62" spans="1:5">
      <c r="A62" s="306" t="s">
        <v>1776</v>
      </c>
      <c r="B62" s="306" t="s">
        <v>1808</v>
      </c>
      <c r="C62" s="306" t="s">
        <v>1809</v>
      </c>
      <c r="D62" s="306" t="s">
        <v>1691</v>
      </c>
      <c r="E62" s="307">
        <v>216</v>
      </c>
    </row>
    <row r="63" spans="1:5">
      <c r="A63" s="306" t="s">
        <v>1776</v>
      </c>
      <c r="B63" s="306" t="s">
        <v>1810</v>
      </c>
      <c r="C63" s="306" t="s">
        <v>1811</v>
      </c>
      <c r="D63" s="306" t="s">
        <v>1691</v>
      </c>
      <c r="E63" s="307">
        <v>966</v>
      </c>
    </row>
    <row r="64" spans="1:5">
      <c r="A64" s="306" t="s">
        <v>1776</v>
      </c>
      <c r="B64" s="306" t="s">
        <v>1812</v>
      </c>
      <c r="C64" s="306" t="s">
        <v>1813</v>
      </c>
      <c r="D64" s="306" t="s">
        <v>1691</v>
      </c>
      <c r="E64" s="307">
        <v>768</v>
      </c>
    </row>
    <row r="65" spans="1:5">
      <c r="A65" s="306" t="s">
        <v>1776</v>
      </c>
      <c r="B65" s="306" t="s">
        <v>1814</v>
      </c>
      <c r="C65" s="306" t="s">
        <v>1815</v>
      </c>
      <c r="D65" s="306" t="s">
        <v>1691</v>
      </c>
      <c r="E65" s="307">
        <v>495</v>
      </c>
    </row>
    <row r="66" spans="1:5">
      <c r="A66" s="306" t="s">
        <v>1816</v>
      </c>
      <c r="B66" s="306" t="s">
        <v>1818</v>
      </c>
      <c r="C66" s="306" t="s">
        <v>1819</v>
      </c>
      <c r="D66" s="306" t="s">
        <v>1691</v>
      </c>
      <c r="E66" s="307">
        <v>927</v>
      </c>
    </row>
    <row r="67" spans="1:5">
      <c r="A67" s="306" t="s">
        <v>1816</v>
      </c>
      <c r="B67" s="306" t="s">
        <v>1820</v>
      </c>
      <c r="C67" s="306" t="s">
        <v>1821</v>
      </c>
      <c r="D67" s="306" t="s">
        <v>1691</v>
      </c>
      <c r="E67" s="307">
        <v>756</v>
      </c>
    </row>
    <row r="68" spans="1:5">
      <c r="A68" s="306" t="s">
        <v>1816</v>
      </c>
      <c r="B68" s="306" t="s">
        <v>1816</v>
      </c>
      <c r="C68" s="306" t="s">
        <v>1817</v>
      </c>
      <c r="D68" s="306" t="s">
        <v>1688</v>
      </c>
      <c r="E68" s="307">
        <v>14670</v>
      </c>
    </row>
    <row r="69" spans="1:5">
      <c r="A69" s="306" t="s">
        <v>1816</v>
      </c>
      <c r="B69" s="306" t="s">
        <v>1822</v>
      </c>
      <c r="C69" s="306" t="s">
        <v>1823</v>
      </c>
      <c r="D69" s="306" t="s">
        <v>1691</v>
      </c>
      <c r="E69" s="307">
        <v>7062</v>
      </c>
    </row>
    <row r="70" spans="1:5">
      <c r="A70" s="306" t="s">
        <v>1816</v>
      </c>
      <c r="B70" s="306" t="s">
        <v>1824</v>
      </c>
      <c r="C70" s="306" t="s">
        <v>1825</v>
      </c>
      <c r="D70" s="306" t="s">
        <v>1691</v>
      </c>
      <c r="E70" s="307">
        <v>286</v>
      </c>
    </row>
    <row r="71" spans="1:5">
      <c r="A71" s="306" t="s">
        <v>1816</v>
      </c>
      <c r="B71" s="306" t="s">
        <v>1826</v>
      </c>
      <c r="C71" s="306" t="s">
        <v>1827</v>
      </c>
      <c r="D71" s="306" t="s">
        <v>1691</v>
      </c>
      <c r="E71" s="307">
        <v>532</v>
      </c>
    </row>
    <row r="72" spans="1:5">
      <c r="A72" s="306" t="s">
        <v>1816</v>
      </c>
      <c r="B72" s="306" t="s">
        <v>1828</v>
      </c>
      <c r="C72" s="306" t="s">
        <v>1829</v>
      </c>
      <c r="D72" s="306" t="s">
        <v>1691</v>
      </c>
      <c r="E72" s="307">
        <v>784</v>
      </c>
    </row>
    <row r="73" spans="1:5">
      <c r="A73" s="306" t="s">
        <v>1816</v>
      </c>
      <c r="B73" s="306" t="s">
        <v>1830</v>
      </c>
      <c r="C73" s="306" t="s">
        <v>1831</v>
      </c>
      <c r="D73" s="306" t="s">
        <v>1691</v>
      </c>
      <c r="E73" s="307">
        <v>749</v>
      </c>
    </row>
    <row r="74" spans="1:5">
      <c r="A74" s="306" t="s">
        <v>1816</v>
      </c>
      <c r="B74" s="306" t="s">
        <v>1832</v>
      </c>
      <c r="C74" s="306" t="s">
        <v>1833</v>
      </c>
      <c r="D74" s="306" t="s">
        <v>1691</v>
      </c>
      <c r="E74" s="307">
        <v>509</v>
      </c>
    </row>
    <row r="75" spans="1:5">
      <c r="A75" s="306" t="s">
        <v>1816</v>
      </c>
      <c r="B75" s="306" t="s">
        <v>1834</v>
      </c>
      <c r="C75" s="306" t="s">
        <v>1835</v>
      </c>
      <c r="D75" s="306" t="s">
        <v>1691</v>
      </c>
      <c r="E75" s="307">
        <v>705</v>
      </c>
    </row>
    <row r="76" spans="1:5">
      <c r="A76" s="306" t="s">
        <v>1816</v>
      </c>
      <c r="B76" s="306" t="s">
        <v>1836</v>
      </c>
      <c r="C76" s="306" t="s">
        <v>1837</v>
      </c>
      <c r="D76" s="306" t="s">
        <v>1691</v>
      </c>
      <c r="E76" s="307">
        <v>657</v>
      </c>
    </row>
    <row r="77" spans="1:5">
      <c r="A77" s="306" t="s">
        <v>1816</v>
      </c>
      <c r="B77" s="306" t="s">
        <v>1838</v>
      </c>
      <c r="C77" s="306" t="s">
        <v>1839</v>
      </c>
      <c r="D77" s="306" t="s">
        <v>1691</v>
      </c>
      <c r="E77" s="307">
        <v>290</v>
      </c>
    </row>
    <row r="78" spans="1:5">
      <c r="A78" s="306" t="s">
        <v>1816</v>
      </c>
      <c r="B78" s="306" t="s">
        <v>1840</v>
      </c>
      <c r="C78" s="306" t="s">
        <v>1841</v>
      </c>
      <c r="D78" s="306" t="s">
        <v>1691</v>
      </c>
      <c r="E78" s="307">
        <v>513</v>
      </c>
    </row>
    <row r="79" spans="1:5">
      <c r="A79" s="306" t="s">
        <v>1816</v>
      </c>
      <c r="B79" s="306" t="s">
        <v>1842</v>
      </c>
      <c r="C79" s="306" t="s">
        <v>1843</v>
      </c>
      <c r="D79" s="306" t="s">
        <v>1691</v>
      </c>
      <c r="E79" s="307">
        <v>113</v>
      </c>
    </row>
    <row r="80" spans="1:5">
      <c r="A80" s="306" t="s">
        <v>1816</v>
      </c>
      <c r="B80" s="306" t="s">
        <v>1844</v>
      </c>
      <c r="C80" s="306" t="s">
        <v>1845</v>
      </c>
      <c r="D80" s="306" t="s">
        <v>1691</v>
      </c>
      <c r="E80" s="307">
        <v>787</v>
      </c>
    </row>
    <row r="81" spans="1:5">
      <c r="A81" s="306" t="s">
        <v>1846</v>
      </c>
      <c r="B81" s="306" t="s">
        <v>1846</v>
      </c>
      <c r="C81" s="306" t="s">
        <v>1847</v>
      </c>
      <c r="D81" s="306" t="s">
        <v>1848</v>
      </c>
      <c r="E81" s="307">
        <v>23386</v>
      </c>
    </row>
    <row r="82" spans="1:5">
      <c r="A82" s="306" t="s">
        <v>1849</v>
      </c>
      <c r="B82" s="306" t="s">
        <v>1849</v>
      </c>
      <c r="C82" s="306" t="s">
        <v>1850</v>
      </c>
      <c r="D82" s="306" t="s">
        <v>1848</v>
      </c>
      <c r="E82" s="307">
        <v>67329</v>
      </c>
    </row>
    <row r="83" spans="1:5">
      <c r="A83" s="306" t="s">
        <v>1851</v>
      </c>
      <c r="B83" s="306" t="s">
        <v>1853</v>
      </c>
      <c r="C83" s="306" t="s">
        <v>1854</v>
      </c>
      <c r="D83" s="306" t="s">
        <v>1691</v>
      </c>
      <c r="E83" s="307">
        <v>710</v>
      </c>
    </row>
    <row r="84" spans="1:5">
      <c r="A84" s="306" t="s">
        <v>1851</v>
      </c>
      <c r="B84" s="306" t="s">
        <v>1855</v>
      </c>
      <c r="C84" s="306" t="s">
        <v>1856</v>
      </c>
      <c r="D84" s="306" t="s">
        <v>1691</v>
      </c>
      <c r="E84" s="307">
        <v>1161</v>
      </c>
    </row>
    <row r="85" spans="1:5">
      <c r="A85" s="306" t="s">
        <v>1851</v>
      </c>
      <c r="B85" s="306" t="s">
        <v>1857</v>
      </c>
      <c r="C85" s="306" t="s">
        <v>1858</v>
      </c>
      <c r="D85" s="306" t="s">
        <v>1691</v>
      </c>
      <c r="E85" s="307">
        <v>841</v>
      </c>
    </row>
    <row r="86" spans="1:5">
      <c r="A86" s="306" t="s">
        <v>1851</v>
      </c>
      <c r="B86" s="306" t="s">
        <v>1859</v>
      </c>
      <c r="C86" s="306" t="s">
        <v>1860</v>
      </c>
      <c r="D86" s="306" t="s">
        <v>1691</v>
      </c>
      <c r="E86" s="307">
        <v>606</v>
      </c>
    </row>
    <row r="87" spans="1:5">
      <c r="A87" s="306" t="s">
        <v>1851</v>
      </c>
      <c r="B87" s="306" t="s">
        <v>1861</v>
      </c>
      <c r="C87" s="306" t="s">
        <v>1862</v>
      </c>
      <c r="D87" s="306" t="s">
        <v>1691</v>
      </c>
      <c r="E87" s="307">
        <v>475</v>
      </c>
    </row>
    <row r="88" spans="1:5">
      <c r="A88" s="306" t="s">
        <v>1851</v>
      </c>
      <c r="B88" s="306" t="s">
        <v>1863</v>
      </c>
      <c r="C88" s="306" t="s">
        <v>1864</v>
      </c>
      <c r="D88" s="306" t="s">
        <v>1691</v>
      </c>
      <c r="E88" s="307">
        <v>466</v>
      </c>
    </row>
    <row r="89" spans="1:5">
      <c r="A89" s="306" t="s">
        <v>1851</v>
      </c>
      <c r="B89" s="306" t="s">
        <v>1851</v>
      </c>
      <c r="C89" s="306" t="s">
        <v>1852</v>
      </c>
      <c r="D89" s="306" t="s">
        <v>1688</v>
      </c>
      <c r="E89" s="307">
        <v>25979</v>
      </c>
    </row>
    <row r="90" spans="1:5">
      <c r="A90" s="306" t="s">
        <v>1851</v>
      </c>
      <c r="B90" s="306" t="s">
        <v>1865</v>
      </c>
      <c r="C90" s="306" t="s">
        <v>1866</v>
      </c>
      <c r="D90" s="306" t="s">
        <v>1691</v>
      </c>
      <c r="E90" s="307">
        <v>8496</v>
      </c>
    </row>
    <row r="91" spans="1:5">
      <c r="A91" s="306" t="s">
        <v>1851</v>
      </c>
      <c r="B91" s="306" t="s">
        <v>1867</v>
      </c>
      <c r="C91" s="306" t="s">
        <v>1868</v>
      </c>
      <c r="D91" s="306" t="s">
        <v>1691</v>
      </c>
      <c r="E91" s="307">
        <v>951</v>
      </c>
    </row>
    <row r="92" spans="1:5">
      <c r="A92" s="306" t="s">
        <v>1851</v>
      </c>
      <c r="B92" s="306" t="s">
        <v>1869</v>
      </c>
      <c r="C92" s="306" t="s">
        <v>1870</v>
      </c>
      <c r="D92" s="306" t="s">
        <v>1691</v>
      </c>
      <c r="E92" s="307">
        <v>1720</v>
      </c>
    </row>
    <row r="93" spans="1:5">
      <c r="A93" s="306" t="s">
        <v>1851</v>
      </c>
      <c r="B93" s="306" t="s">
        <v>1871</v>
      </c>
      <c r="C93" s="306" t="s">
        <v>1872</v>
      </c>
      <c r="D93" s="306" t="s">
        <v>1691</v>
      </c>
      <c r="E93" s="307">
        <v>1139</v>
      </c>
    </row>
    <row r="94" spans="1:5">
      <c r="A94" s="306" t="s">
        <v>1851</v>
      </c>
      <c r="B94" s="306" t="s">
        <v>1873</v>
      </c>
      <c r="C94" s="306" t="s">
        <v>1874</v>
      </c>
      <c r="D94" s="306" t="s">
        <v>1691</v>
      </c>
      <c r="E94" s="307">
        <v>894</v>
      </c>
    </row>
    <row r="95" spans="1:5">
      <c r="A95" s="306" t="s">
        <v>1851</v>
      </c>
      <c r="B95" s="306" t="s">
        <v>1875</v>
      </c>
      <c r="C95" s="306" t="s">
        <v>1876</v>
      </c>
      <c r="D95" s="306" t="s">
        <v>1691</v>
      </c>
      <c r="E95" s="307">
        <v>936</v>
      </c>
    </row>
    <row r="96" spans="1:5">
      <c r="A96" s="306" t="s">
        <v>1851</v>
      </c>
      <c r="B96" s="306" t="s">
        <v>1877</v>
      </c>
      <c r="C96" s="306" t="s">
        <v>1878</v>
      </c>
      <c r="D96" s="306" t="s">
        <v>1691</v>
      </c>
      <c r="E96" s="307">
        <v>1614</v>
      </c>
    </row>
    <row r="97" spans="1:5">
      <c r="A97" s="306" t="s">
        <v>1851</v>
      </c>
      <c r="B97" s="306" t="s">
        <v>1879</v>
      </c>
      <c r="C97" s="306" t="s">
        <v>1880</v>
      </c>
      <c r="D97" s="306" t="s">
        <v>1691</v>
      </c>
      <c r="E97" s="307">
        <v>1076</v>
      </c>
    </row>
    <row r="98" spans="1:5">
      <c r="A98" s="306" t="s">
        <v>1851</v>
      </c>
      <c r="B98" s="306" t="s">
        <v>1881</v>
      </c>
      <c r="C98" s="306" t="s">
        <v>1882</v>
      </c>
      <c r="D98" s="306" t="s">
        <v>1691</v>
      </c>
      <c r="E98" s="307">
        <v>2252</v>
      </c>
    </row>
    <row r="99" spans="1:5">
      <c r="A99" s="306" t="s">
        <v>1851</v>
      </c>
      <c r="B99" s="306" t="s">
        <v>1883</v>
      </c>
      <c r="C99" s="306" t="s">
        <v>1884</v>
      </c>
      <c r="D99" s="306" t="s">
        <v>1691</v>
      </c>
      <c r="E99" s="307">
        <v>2642</v>
      </c>
    </row>
    <row r="100" spans="1:5">
      <c r="A100" s="306" t="s">
        <v>1885</v>
      </c>
      <c r="B100" s="306" t="s">
        <v>1887</v>
      </c>
      <c r="C100" s="306" t="s">
        <v>1888</v>
      </c>
      <c r="D100" s="306" t="s">
        <v>1691</v>
      </c>
      <c r="E100" s="307">
        <v>1335</v>
      </c>
    </row>
    <row r="101" spans="1:5">
      <c r="A101" s="306" t="s">
        <v>1885</v>
      </c>
      <c r="B101" s="306" t="s">
        <v>1889</v>
      </c>
      <c r="C101" s="306" t="s">
        <v>1890</v>
      </c>
      <c r="D101" s="306" t="s">
        <v>1691</v>
      </c>
      <c r="E101" s="307">
        <v>536</v>
      </c>
    </row>
    <row r="102" spans="1:5">
      <c r="A102" s="306" t="s">
        <v>1885</v>
      </c>
      <c r="B102" s="306" t="s">
        <v>1891</v>
      </c>
      <c r="C102" s="306" t="s">
        <v>1892</v>
      </c>
      <c r="D102" s="306" t="s">
        <v>1691</v>
      </c>
      <c r="E102" s="307">
        <v>320</v>
      </c>
    </row>
    <row r="103" spans="1:5">
      <c r="A103" s="306" t="s">
        <v>1885</v>
      </c>
      <c r="B103" s="306" t="s">
        <v>1893</v>
      </c>
      <c r="C103" s="306" t="s">
        <v>1894</v>
      </c>
      <c r="D103" s="306" t="s">
        <v>1691</v>
      </c>
      <c r="E103" s="307">
        <v>1106</v>
      </c>
    </row>
    <row r="104" spans="1:5">
      <c r="A104" s="306" t="s">
        <v>1885</v>
      </c>
      <c r="B104" s="306" t="s">
        <v>1895</v>
      </c>
      <c r="C104" s="306" t="s">
        <v>1896</v>
      </c>
      <c r="D104" s="306" t="s">
        <v>1691</v>
      </c>
      <c r="E104" s="307">
        <v>512</v>
      </c>
    </row>
    <row r="105" spans="1:5">
      <c r="A105" s="306" t="s">
        <v>1885</v>
      </c>
      <c r="B105" s="306" t="s">
        <v>1897</v>
      </c>
      <c r="C105" s="306" t="s">
        <v>1898</v>
      </c>
      <c r="D105" s="306" t="s">
        <v>1691</v>
      </c>
      <c r="E105" s="307">
        <v>1672</v>
      </c>
    </row>
    <row r="106" spans="1:5">
      <c r="A106" s="306" t="s">
        <v>1885</v>
      </c>
      <c r="B106" s="306" t="s">
        <v>1885</v>
      </c>
      <c r="C106" s="306" t="s">
        <v>1886</v>
      </c>
      <c r="D106" s="306" t="s">
        <v>1688</v>
      </c>
      <c r="E106" s="307">
        <v>28178</v>
      </c>
    </row>
    <row r="107" spans="1:5">
      <c r="A107" s="306" t="s">
        <v>1885</v>
      </c>
      <c r="B107" s="306" t="s">
        <v>1899</v>
      </c>
      <c r="C107" s="306" t="s">
        <v>1900</v>
      </c>
      <c r="D107" s="306" t="s">
        <v>1691</v>
      </c>
      <c r="E107" s="307">
        <v>2400</v>
      </c>
    </row>
    <row r="108" spans="1:5">
      <c r="A108" s="306" t="s">
        <v>1885</v>
      </c>
      <c r="B108" s="306" t="s">
        <v>1901</v>
      </c>
      <c r="C108" s="306" t="s">
        <v>1902</v>
      </c>
      <c r="D108" s="306" t="s">
        <v>1691</v>
      </c>
      <c r="E108" s="307">
        <v>1702</v>
      </c>
    </row>
    <row r="109" spans="1:5">
      <c r="A109" s="306" t="s">
        <v>1885</v>
      </c>
      <c r="B109" s="306" t="s">
        <v>1903</v>
      </c>
      <c r="C109" s="306" t="s">
        <v>1904</v>
      </c>
      <c r="D109" s="306" t="s">
        <v>1691</v>
      </c>
      <c r="E109" s="307">
        <v>961</v>
      </c>
    </row>
    <row r="110" spans="1:5">
      <c r="A110" s="306" t="s">
        <v>1885</v>
      </c>
      <c r="B110" s="306" t="s">
        <v>1905</v>
      </c>
      <c r="C110" s="306" t="s">
        <v>1906</v>
      </c>
      <c r="D110" s="306" t="s">
        <v>1691</v>
      </c>
      <c r="E110" s="307">
        <v>1005</v>
      </c>
    </row>
    <row r="111" spans="1:5">
      <c r="A111" s="306" t="s">
        <v>1885</v>
      </c>
      <c r="B111" s="306" t="s">
        <v>1907</v>
      </c>
      <c r="C111" s="306" t="s">
        <v>1908</v>
      </c>
      <c r="D111" s="306" t="s">
        <v>1691</v>
      </c>
      <c r="E111" s="307">
        <v>636</v>
      </c>
    </row>
    <row r="112" spans="1:5">
      <c r="A112" s="306" t="s">
        <v>1885</v>
      </c>
      <c r="B112" s="306" t="s">
        <v>1909</v>
      </c>
      <c r="C112" s="306" t="s">
        <v>1910</v>
      </c>
      <c r="D112" s="306" t="s">
        <v>1691</v>
      </c>
      <c r="E112" s="307">
        <v>1033</v>
      </c>
    </row>
    <row r="113" spans="1:5">
      <c r="A113" s="306" t="s">
        <v>1885</v>
      </c>
      <c r="B113" s="306" t="s">
        <v>1911</v>
      </c>
      <c r="C113" s="306" t="s">
        <v>1912</v>
      </c>
      <c r="D113" s="306" t="s">
        <v>1691</v>
      </c>
      <c r="E113" s="307">
        <v>616</v>
      </c>
    </row>
    <row r="114" spans="1:5">
      <c r="A114" s="306" t="s">
        <v>1885</v>
      </c>
      <c r="B114" s="306" t="s">
        <v>1913</v>
      </c>
      <c r="C114" s="306" t="s">
        <v>1914</v>
      </c>
      <c r="D114" s="306" t="s">
        <v>1691</v>
      </c>
      <c r="E114" s="307">
        <v>2448</v>
      </c>
    </row>
    <row r="115" spans="1:5">
      <c r="A115" s="306" t="s">
        <v>1885</v>
      </c>
      <c r="B115" s="306" t="s">
        <v>1915</v>
      </c>
      <c r="C115" s="306" t="s">
        <v>1916</v>
      </c>
      <c r="D115" s="306" t="s">
        <v>1691</v>
      </c>
      <c r="E115" s="307">
        <v>799</v>
      </c>
    </row>
    <row r="116" spans="1:5">
      <c r="A116" s="306" t="s">
        <v>1885</v>
      </c>
      <c r="B116" s="306" t="s">
        <v>1917</v>
      </c>
      <c r="C116" s="306" t="s">
        <v>1918</v>
      </c>
      <c r="D116" s="306" t="s">
        <v>1691</v>
      </c>
      <c r="E116" s="307">
        <v>990</v>
      </c>
    </row>
    <row r="117" spans="1:5">
      <c r="A117" s="306" t="s">
        <v>1885</v>
      </c>
      <c r="B117" s="306" t="s">
        <v>1919</v>
      </c>
      <c r="C117" s="306" t="s">
        <v>1920</v>
      </c>
      <c r="D117" s="306" t="s">
        <v>1691</v>
      </c>
      <c r="E117" s="307">
        <v>963</v>
      </c>
    </row>
    <row r="118" spans="1:5">
      <c r="A118" s="306" t="s">
        <v>1885</v>
      </c>
      <c r="B118" s="306" t="s">
        <v>1921</v>
      </c>
      <c r="C118" s="306" t="s">
        <v>1922</v>
      </c>
      <c r="D118" s="306" t="s">
        <v>1691</v>
      </c>
      <c r="E118" s="307">
        <v>1048</v>
      </c>
    </row>
    <row r="119" spans="1:5">
      <c r="A119" s="306" t="s">
        <v>1885</v>
      </c>
      <c r="B119" s="306" t="s">
        <v>1923</v>
      </c>
      <c r="C119" s="306" t="s">
        <v>1924</v>
      </c>
      <c r="D119" s="306" t="s">
        <v>1691</v>
      </c>
      <c r="E119" s="307">
        <v>5061</v>
      </c>
    </row>
    <row r="120" spans="1:5">
      <c r="A120" s="306" t="s">
        <v>1885</v>
      </c>
      <c r="B120" s="306" t="s">
        <v>1925</v>
      </c>
      <c r="C120" s="306" t="s">
        <v>1926</v>
      </c>
      <c r="D120" s="306" t="s">
        <v>1691</v>
      </c>
      <c r="E120" s="307">
        <v>1330</v>
      </c>
    </row>
    <row r="121" spans="1:5">
      <c r="A121" s="306" t="s">
        <v>1885</v>
      </c>
      <c r="B121" s="306" t="s">
        <v>1927</v>
      </c>
      <c r="C121" s="306" t="s">
        <v>1928</v>
      </c>
      <c r="D121" s="306" t="s">
        <v>1691</v>
      </c>
      <c r="E121" s="307">
        <v>970</v>
      </c>
    </row>
    <row r="122" spans="1:5">
      <c r="A122" s="306" t="s">
        <v>1885</v>
      </c>
      <c r="B122" s="306" t="s">
        <v>1929</v>
      </c>
      <c r="C122" s="306" t="s">
        <v>1930</v>
      </c>
      <c r="D122" s="306" t="s">
        <v>1691</v>
      </c>
      <c r="E122" s="307">
        <v>735</v>
      </c>
    </row>
    <row r="123" spans="1:5">
      <c r="A123" s="306" t="s">
        <v>1931</v>
      </c>
      <c r="B123" s="306" t="s">
        <v>1933</v>
      </c>
      <c r="C123" s="306" t="s">
        <v>1934</v>
      </c>
      <c r="D123" s="306" t="s">
        <v>1691</v>
      </c>
      <c r="E123" s="307">
        <v>779</v>
      </c>
    </row>
    <row r="124" spans="1:5">
      <c r="A124" s="306" t="s">
        <v>1931</v>
      </c>
      <c r="B124" s="306" t="s">
        <v>1935</v>
      </c>
      <c r="C124" s="306" t="s">
        <v>1936</v>
      </c>
      <c r="D124" s="306" t="s">
        <v>1691</v>
      </c>
      <c r="E124" s="307">
        <v>595</v>
      </c>
    </row>
    <row r="125" spans="1:5">
      <c r="A125" s="306" t="s">
        <v>1931</v>
      </c>
      <c r="B125" s="306" t="s">
        <v>1937</v>
      </c>
      <c r="C125" s="306" t="s">
        <v>1938</v>
      </c>
      <c r="D125" s="306" t="s">
        <v>1691</v>
      </c>
      <c r="E125" s="307">
        <v>1228</v>
      </c>
    </row>
    <row r="126" spans="1:5">
      <c r="A126" s="306" t="s">
        <v>1931</v>
      </c>
      <c r="B126" s="306" t="s">
        <v>1939</v>
      </c>
      <c r="C126" s="306" t="s">
        <v>1940</v>
      </c>
      <c r="D126" s="306" t="s">
        <v>1691</v>
      </c>
      <c r="E126" s="307">
        <v>571</v>
      </c>
    </row>
    <row r="127" spans="1:5">
      <c r="A127" s="306" t="s">
        <v>1931</v>
      </c>
      <c r="B127" s="306" t="s">
        <v>1941</v>
      </c>
      <c r="C127" s="306" t="s">
        <v>1942</v>
      </c>
      <c r="D127" s="306" t="s">
        <v>1691</v>
      </c>
      <c r="E127" s="307">
        <v>1539</v>
      </c>
    </row>
    <row r="128" spans="1:5">
      <c r="A128" s="306" t="s">
        <v>1931</v>
      </c>
      <c r="B128" s="306" t="s">
        <v>1943</v>
      </c>
      <c r="C128" s="306" t="s">
        <v>1944</v>
      </c>
      <c r="D128" s="306" t="s">
        <v>1691</v>
      </c>
      <c r="E128" s="307">
        <v>2055</v>
      </c>
    </row>
    <row r="129" spans="1:5">
      <c r="A129" s="306" t="s">
        <v>1931</v>
      </c>
      <c r="B129" s="306" t="s">
        <v>1931</v>
      </c>
      <c r="C129" s="306" t="s">
        <v>1932</v>
      </c>
      <c r="D129" s="306" t="s">
        <v>1688</v>
      </c>
      <c r="E129" s="307">
        <v>19959</v>
      </c>
    </row>
    <row r="130" spans="1:5">
      <c r="A130" s="306" t="s">
        <v>1931</v>
      </c>
      <c r="B130" s="306" t="s">
        <v>1788</v>
      </c>
      <c r="C130" s="306" t="s">
        <v>1945</v>
      </c>
      <c r="D130" s="306" t="s">
        <v>1691</v>
      </c>
      <c r="E130" s="307">
        <v>8985</v>
      </c>
    </row>
    <row r="131" spans="1:5">
      <c r="A131" s="306" t="s">
        <v>1931</v>
      </c>
      <c r="B131" s="306" t="s">
        <v>1946</v>
      </c>
      <c r="C131" s="306" t="s">
        <v>1947</v>
      </c>
      <c r="D131" s="306" t="s">
        <v>1691</v>
      </c>
      <c r="E131" s="307">
        <v>1032</v>
      </c>
    </row>
    <row r="132" spans="1:5">
      <c r="A132" s="306" t="s">
        <v>1931</v>
      </c>
      <c r="B132" s="306" t="s">
        <v>1948</v>
      </c>
      <c r="C132" s="306" t="s">
        <v>1949</v>
      </c>
      <c r="D132" s="306" t="s">
        <v>1691</v>
      </c>
      <c r="E132" s="307">
        <v>743</v>
      </c>
    </row>
    <row r="133" spans="1:5">
      <c r="A133" s="306" t="s">
        <v>1931</v>
      </c>
      <c r="B133" s="306" t="s">
        <v>1950</v>
      </c>
      <c r="C133" s="306" t="s">
        <v>1951</v>
      </c>
      <c r="D133" s="306" t="s">
        <v>1691</v>
      </c>
      <c r="E133" s="307">
        <v>631</v>
      </c>
    </row>
    <row r="134" spans="1:5">
      <c r="A134" s="306" t="s">
        <v>1931</v>
      </c>
      <c r="B134" s="306" t="s">
        <v>1952</v>
      </c>
      <c r="C134" s="306" t="s">
        <v>1953</v>
      </c>
      <c r="D134" s="306" t="s">
        <v>1691</v>
      </c>
      <c r="E134" s="307">
        <v>482</v>
      </c>
    </row>
    <row r="135" spans="1:5">
      <c r="A135" s="306" t="s">
        <v>1931</v>
      </c>
      <c r="B135" s="306" t="s">
        <v>1954</v>
      </c>
      <c r="C135" s="306" t="s">
        <v>1955</v>
      </c>
      <c r="D135" s="306" t="s">
        <v>1691</v>
      </c>
      <c r="E135" s="307">
        <v>644</v>
      </c>
    </row>
    <row r="136" spans="1:5">
      <c r="A136" s="306" t="s">
        <v>1931</v>
      </c>
      <c r="B136" s="306" t="s">
        <v>1956</v>
      </c>
      <c r="C136" s="306" t="s">
        <v>1957</v>
      </c>
      <c r="D136" s="306" t="s">
        <v>1691</v>
      </c>
      <c r="E136" s="307">
        <v>675</v>
      </c>
    </row>
    <row r="137" spans="1:5">
      <c r="A137" s="306" t="s">
        <v>1958</v>
      </c>
      <c r="B137" s="306" t="s">
        <v>1960</v>
      </c>
      <c r="C137" s="306" t="s">
        <v>1961</v>
      </c>
      <c r="D137" s="306" t="s">
        <v>1691</v>
      </c>
      <c r="E137" s="307">
        <v>987</v>
      </c>
    </row>
    <row r="138" spans="1:5">
      <c r="A138" s="306" t="s">
        <v>1958</v>
      </c>
      <c r="B138" s="306" t="s">
        <v>1962</v>
      </c>
      <c r="C138" s="306" t="s">
        <v>1963</v>
      </c>
      <c r="D138" s="306" t="s">
        <v>1691</v>
      </c>
      <c r="E138" s="307">
        <v>881</v>
      </c>
    </row>
    <row r="139" spans="1:5">
      <c r="A139" s="306" t="s">
        <v>1958</v>
      </c>
      <c r="B139" s="306" t="s">
        <v>1964</v>
      </c>
      <c r="C139" s="306" t="s">
        <v>1965</v>
      </c>
      <c r="D139" s="306" t="s">
        <v>1691</v>
      </c>
      <c r="E139" s="307">
        <v>647</v>
      </c>
    </row>
    <row r="140" spans="1:5">
      <c r="A140" s="306" t="s">
        <v>1958</v>
      </c>
      <c r="B140" s="306" t="s">
        <v>1966</v>
      </c>
      <c r="C140" s="306" t="s">
        <v>1967</v>
      </c>
      <c r="D140" s="306" t="s">
        <v>1691</v>
      </c>
      <c r="E140" s="307">
        <v>1704</v>
      </c>
    </row>
    <row r="141" spans="1:5">
      <c r="A141" s="306" t="s">
        <v>1958</v>
      </c>
      <c r="B141" s="306" t="s">
        <v>1968</v>
      </c>
      <c r="C141" s="306" t="s">
        <v>1969</v>
      </c>
      <c r="D141" s="306" t="s">
        <v>1691</v>
      </c>
      <c r="E141" s="307">
        <v>1675</v>
      </c>
    </row>
    <row r="142" spans="1:5">
      <c r="A142" s="306" t="s">
        <v>1958</v>
      </c>
      <c r="B142" s="306" t="s">
        <v>1970</v>
      </c>
      <c r="C142" s="306" t="s">
        <v>1971</v>
      </c>
      <c r="D142" s="306" t="s">
        <v>1691</v>
      </c>
      <c r="E142" s="307">
        <v>1990</v>
      </c>
    </row>
    <row r="143" spans="1:5">
      <c r="A143" s="306" t="s">
        <v>1958</v>
      </c>
      <c r="B143" s="306" t="s">
        <v>1972</v>
      </c>
      <c r="C143" s="306" t="s">
        <v>1973</v>
      </c>
      <c r="D143" s="306" t="s">
        <v>1691</v>
      </c>
      <c r="E143" s="307">
        <v>483</v>
      </c>
    </row>
    <row r="144" spans="1:5">
      <c r="A144" s="306" t="s">
        <v>1958</v>
      </c>
      <c r="B144" s="306" t="s">
        <v>1974</v>
      </c>
      <c r="C144" s="306" t="s">
        <v>1975</v>
      </c>
      <c r="D144" s="306" t="s">
        <v>1691</v>
      </c>
      <c r="E144" s="307">
        <v>1719</v>
      </c>
    </row>
    <row r="145" spans="1:5">
      <c r="A145" s="306" t="s">
        <v>1958</v>
      </c>
      <c r="B145" s="306" t="s">
        <v>1976</v>
      </c>
      <c r="C145" s="306" t="s">
        <v>1977</v>
      </c>
      <c r="D145" s="306" t="s">
        <v>1691</v>
      </c>
      <c r="E145" s="307">
        <v>683</v>
      </c>
    </row>
    <row r="146" spans="1:5">
      <c r="A146" s="306" t="s">
        <v>1958</v>
      </c>
      <c r="B146" s="306" t="s">
        <v>1958</v>
      </c>
      <c r="C146" s="306" t="s">
        <v>1959</v>
      </c>
      <c r="D146" s="306" t="s">
        <v>1688</v>
      </c>
      <c r="E146" s="307">
        <v>27122</v>
      </c>
    </row>
    <row r="147" spans="1:5">
      <c r="A147" s="306" t="s">
        <v>1958</v>
      </c>
      <c r="B147" s="306" t="s">
        <v>1978</v>
      </c>
      <c r="C147" s="306" t="s">
        <v>1979</v>
      </c>
      <c r="D147" s="306" t="s">
        <v>1691</v>
      </c>
      <c r="E147" s="307">
        <v>8706</v>
      </c>
    </row>
    <row r="148" spans="1:5">
      <c r="A148" s="306" t="s">
        <v>1958</v>
      </c>
      <c r="B148" s="306" t="s">
        <v>1980</v>
      </c>
      <c r="C148" s="306" t="s">
        <v>1981</v>
      </c>
      <c r="D148" s="306" t="s">
        <v>1691</v>
      </c>
      <c r="E148" s="307">
        <v>377</v>
      </c>
    </row>
    <row r="149" spans="1:5">
      <c r="A149" s="306" t="s">
        <v>1958</v>
      </c>
      <c r="B149" s="306" t="s">
        <v>1982</v>
      </c>
      <c r="C149" s="306" t="s">
        <v>1983</v>
      </c>
      <c r="D149" s="306" t="s">
        <v>1691</v>
      </c>
      <c r="E149" s="307">
        <v>933</v>
      </c>
    </row>
    <row r="150" spans="1:5">
      <c r="A150" s="306" t="s">
        <v>1958</v>
      </c>
      <c r="B150" s="306" t="s">
        <v>1984</v>
      </c>
      <c r="C150" s="306" t="s">
        <v>1985</v>
      </c>
      <c r="D150" s="306" t="s">
        <v>1691</v>
      </c>
      <c r="E150" s="307">
        <v>773</v>
      </c>
    </row>
    <row r="151" spans="1:5">
      <c r="A151" s="306" t="s">
        <v>1958</v>
      </c>
      <c r="B151" s="306" t="s">
        <v>1986</v>
      </c>
      <c r="C151" s="306" t="s">
        <v>1987</v>
      </c>
      <c r="D151" s="306" t="s">
        <v>1691</v>
      </c>
      <c r="E151" s="307">
        <v>924</v>
      </c>
    </row>
    <row r="152" spans="1:5">
      <c r="A152" s="306" t="s">
        <v>1958</v>
      </c>
      <c r="B152" s="306" t="s">
        <v>1988</v>
      </c>
      <c r="C152" s="306" t="s">
        <v>1989</v>
      </c>
      <c r="D152" s="306" t="s">
        <v>1691</v>
      </c>
      <c r="E152" s="307">
        <v>3002</v>
      </c>
    </row>
    <row r="153" spans="1:5">
      <c r="A153" s="306" t="s">
        <v>1958</v>
      </c>
      <c r="B153" s="306" t="s">
        <v>1990</v>
      </c>
      <c r="C153" s="306" t="s">
        <v>1991</v>
      </c>
      <c r="D153" s="306" t="s">
        <v>1691</v>
      </c>
      <c r="E153" s="307">
        <v>545</v>
      </c>
    </row>
    <row r="154" spans="1:5">
      <c r="A154" s="306" t="s">
        <v>1958</v>
      </c>
      <c r="B154" s="306" t="s">
        <v>1992</v>
      </c>
      <c r="C154" s="306" t="s">
        <v>1993</v>
      </c>
      <c r="D154" s="306" t="s">
        <v>1691</v>
      </c>
      <c r="E154" s="307">
        <v>1093</v>
      </c>
    </row>
    <row r="155" spans="1:5">
      <c r="A155" s="306" t="s">
        <v>1994</v>
      </c>
      <c r="B155" s="306" t="s">
        <v>1996</v>
      </c>
      <c r="C155" s="306" t="s">
        <v>1997</v>
      </c>
      <c r="D155" s="306" t="s">
        <v>1691</v>
      </c>
      <c r="E155" s="307">
        <v>929</v>
      </c>
    </row>
    <row r="156" spans="1:5">
      <c r="A156" s="306" t="s">
        <v>1994</v>
      </c>
      <c r="B156" s="306" t="s">
        <v>1998</v>
      </c>
      <c r="C156" s="306" t="s">
        <v>1999</v>
      </c>
      <c r="D156" s="306" t="s">
        <v>1691</v>
      </c>
      <c r="E156" s="307">
        <v>4028</v>
      </c>
    </row>
    <row r="157" spans="1:5">
      <c r="A157" s="306" t="s">
        <v>1994</v>
      </c>
      <c r="B157" s="306" t="s">
        <v>2000</v>
      </c>
      <c r="C157" s="306" t="s">
        <v>2001</v>
      </c>
      <c r="D157" s="306" t="s">
        <v>1691</v>
      </c>
      <c r="E157" s="307">
        <v>469</v>
      </c>
    </row>
    <row r="158" spans="1:5">
      <c r="A158" s="306" t="s">
        <v>1994</v>
      </c>
      <c r="B158" s="306" t="s">
        <v>1766</v>
      </c>
      <c r="C158" s="306" t="s">
        <v>2002</v>
      </c>
      <c r="D158" s="306" t="s">
        <v>1691</v>
      </c>
      <c r="E158" s="307">
        <v>626</v>
      </c>
    </row>
    <row r="159" spans="1:5">
      <c r="A159" s="306" t="s">
        <v>1994</v>
      </c>
      <c r="B159" s="306" t="s">
        <v>1994</v>
      </c>
      <c r="C159" s="306" t="s">
        <v>1995</v>
      </c>
      <c r="D159" s="306" t="s">
        <v>1688</v>
      </c>
      <c r="E159" s="307">
        <v>18399</v>
      </c>
    </row>
    <row r="160" spans="1:5">
      <c r="A160" s="306" t="s">
        <v>1994</v>
      </c>
      <c r="B160" s="306" t="s">
        <v>2003</v>
      </c>
      <c r="C160" s="306" t="s">
        <v>2004</v>
      </c>
      <c r="D160" s="306" t="s">
        <v>1691</v>
      </c>
      <c r="E160" s="307">
        <v>9531</v>
      </c>
    </row>
    <row r="161" spans="1:5">
      <c r="A161" s="306" t="s">
        <v>1994</v>
      </c>
      <c r="B161" s="306" t="s">
        <v>2005</v>
      </c>
      <c r="C161" s="306" t="s">
        <v>2006</v>
      </c>
      <c r="D161" s="306" t="s">
        <v>1691</v>
      </c>
      <c r="E161" s="307">
        <v>1926</v>
      </c>
    </row>
    <row r="162" spans="1:5">
      <c r="A162" s="306" t="s">
        <v>1994</v>
      </c>
      <c r="B162" s="306" t="s">
        <v>2007</v>
      </c>
      <c r="C162" s="306" t="s">
        <v>2008</v>
      </c>
      <c r="D162" s="306" t="s">
        <v>1691</v>
      </c>
      <c r="E162" s="307">
        <v>524</v>
      </c>
    </row>
    <row r="163" spans="1:5">
      <c r="A163" s="306" t="s">
        <v>1994</v>
      </c>
      <c r="B163" s="306" t="s">
        <v>2009</v>
      </c>
      <c r="C163" s="306" t="s">
        <v>2010</v>
      </c>
      <c r="D163" s="306" t="s">
        <v>1691</v>
      </c>
      <c r="E163" s="307">
        <v>366</v>
      </c>
    </row>
    <row r="164" spans="1:5">
      <c r="A164" s="306" t="s">
        <v>2011</v>
      </c>
      <c r="B164" s="306" t="s">
        <v>2013</v>
      </c>
      <c r="C164" s="306" t="s">
        <v>2014</v>
      </c>
      <c r="D164" s="306" t="s">
        <v>1691</v>
      </c>
      <c r="E164" s="307">
        <v>975</v>
      </c>
    </row>
    <row r="165" spans="1:5">
      <c r="A165" s="306" t="s">
        <v>2011</v>
      </c>
      <c r="B165" s="306" t="s">
        <v>2015</v>
      </c>
      <c r="C165" s="306" t="s">
        <v>2016</v>
      </c>
      <c r="D165" s="306" t="s">
        <v>1691</v>
      </c>
      <c r="E165" s="307">
        <v>573</v>
      </c>
    </row>
    <row r="166" spans="1:5">
      <c r="A166" s="306" t="s">
        <v>2011</v>
      </c>
      <c r="B166" s="306" t="s">
        <v>1700</v>
      </c>
      <c r="C166" s="306" t="s">
        <v>2017</v>
      </c>
      <c r="D166" s="306" t="s">
        <v>1691</v>
      </c>
      <c r="E166" s="307">
        <v>555</v>
      </c>
    </row>
    <row r="167" spans="1:5">
      <c r="A167" s="306" t="s">
        <v>2011</v>
      </c>
      <c r="B167" s="306" t="s">
        <v>2018</v>
      </c>
      <c r="C167" s="306" t="s">
        <v>2019</v>
      </c>
      <c r="D167" s="306" t="s">
        <v>1691</v>
      </c>
      <c r="E167" s="307">
        <v>1560</v>
      </c>
    </row>
    <row r="168" spans="1:5">
      <c r="A168" s="306" t="s">
        <v>2011</v>
      </c>
      <c r="B168" s="306" t="s">
        <v>2020</v>
      </c>
      <c r="C168" s="306" t="s">
        <v>2021</v>
      </c>
      <c r="D168" s="306" t="s">
        <v>1691</v>
      </c>
      <c r="E168" s="307">
        <v>577</v>
      </c>
    </row>
    <row r="169" spans="1:5">
      <c r="A169" s="306" t="s">
        <v>2011</v>
      </c>
      <c r="B169" s="306" t="s">
        <v>2022</v>
      </c>
      <c r="C169" s="306" t="s">
        <v>2023</v>
      </c>
      <c r="D169" s="306" t="s">
        <v>1691</v>
      </c>
      <c r="E169" s="307">
        <v>699</v>
      </c>
    </row>
    <row r="170" spans="1:5">
      <c r="A170" s="306" t="s">
        <v>2011</v>
      </c>
      <c r="B170" s="306" t="s">
        <v>2024</v>
      </c>
      <c r="C170" s="306" t="s">
        <v>2025</v>
      </c>
      <c r="D170" s="306" t="s">
        <v>1691</v>
      </c>
      <c r="E170" s="307">
        <v>610</v>
      </c>
    </row>
    <row r="171" spans="1:5">
      <c r="A171" s="306" t="s">
        <v>2011</v>
      </c>
      <c r="B171" s="306" t="s">
        <v>2011</v>
      </c>
      <c r="C171" s="306" t="s">
        <v>2012</v>
      </c>
      <c r="D171" s="306" t="s">
        <v>1688</v>
      </c>
      <c r="E171" s="307">
        <v>10763</v>
      </c>
    </row>
    <row r="172" spans="1:5">
      <c r="A172" s="306" t="s">
        <v>2011</v>
      </c>
      <c r="B172" s="306" t="s">
        <v>2026</v>
      </c>
      <c r="C172" s="306" t="s">
        <v>2027</v>
      </c>
      <c r="D172" s="306" t="s">
        <v>1691</v>
      </c>
      <c r="E172" s="307">
        <v>3864</v>
      </c>
    </row>
    <row r="173" spans="1:5">
      <c r="A173" s="306" t="s">
        <v>2011</v>
      </c>
      <c r="B173" s="306" t="s">
        <v>2028</v>
      </c>
      <c r="C173" s="306" t="s">
        <v>2029</v>
      </c>
      <c r="D173" s="306" t="s">
        <v>1691</v>
      </c>
      <c r="E173" s="307">
        <v>358</v>
      </c>
    </row>
    <row r="174" spans="1:5">
      <c r="A174" s="306" t="s">
        <v>2011</v>
      </c>
      <c r="B174" s="306" t="s">
        <v>2030</v>
      </c>
      <c r="C174" s="306" t="s">
        <v>2031</v>
      </c>
      <c r="D174" s="306" t="s">
        <v>1691</v>
      </c>
      <c r="E174" s="307">
        <v>992</v>
      </c>
    </row>
    <row r="175" spans="1:5">
      <c r="A175" s="306" t="s">
        <v>2032</v>
      </c>
      <c r="B175" s="306" t="s">
        <v>2013</v>
      </c>
      <c r="C175" s="306" t="s">
        <v>2034</v>
      </c>
      <c r="D175" s="306" t="s">
        <v>1691</v>
      </c>
      <c r="E175" s="307">
        <v>484</v>
      </c>
    </row>
    <row r="176" spans="1:5">
      <c r="A176" s="306" t="s">
        <v>2032</v>
      </c>
      <c r="B176" s="306" t="s">
        <v>2035</v>
      </c>
      <c r="C176" s="306" t="s">
        <v>2036</v>
      </c>
      <c r="D176" s="306" t="s">
        <v>1691</v>
      </c>
      <c r="E176" s="307">
        <v>645</v>
      </c>
    </row>
    <row r="177" spans="1:5">
      <c r="A177" s="306" t="s">
        <v>2032</v>
      </c>
      <c r="B177" s="306" t="s">
        <v>2037</v>
      </c>
      <c r="C177" s="306" t="s">
        <v>2038</v>
      </c>
      <c r="D177" s="306" t="s">
        <v>1691</v>
      </c>
      <c r="E177" s="307">
        <v>1124</v>
      </c>
    </row>
    <row r="178" spans="1:5">
      <c r="A178" s="306" t="s">
        <v>2032</v>
      </c>
      <c r="B178" s="306" t="s">
        <v>2039</v>
      </c>
      <c r="C178" s="306" t="s">
        <v>2040</v>
      </c>
      <c r="D178" s="306" t="s">
        <v>1691</v>
      </c>
      <c r="E178" s="307">
        <v>229</v>
      </c>
    </row>
    <row r="179" spans="1:5">
      <c r="A179" s="306" t="s">
        <v>2032</v>
      </c>
      <c r="B179" s="306" t="s">
        <v>2041</v>
      </c>
      <c r="C179" s="306" t="s">
        <v>2042</v>
      </c>
      <c r="D179" s="306" t="s">
        <v>1691</v>
      </c>
      <c r="E179" s="307">
        <v>621</v>
      </c>
    </row>
    <row r="180" spans="1:5">
      <c r="A180" s="306" t="s">
        <v>2032</v>
      </c>
      <c r="B180" s="306" t="s">
        <v>2043</v>
      </c>
      <c r="C180" s="306" t="s">
        <v>2044</v>
      </c>
      <c r="D180" s="306" t="s">
        <v>1691</v>
      </c>
      <c r="E180" s="307">
        <v>354</v>
      </c>
    </row>
    <row r="181" spans="1:5">
      <c r="A181" s="306" t="s">
        <v>2032</v>
      </c>
      <c r="B181" s="306" t="s">
        <v>2032</v>
      </c>
      <c r="C181" s="306" t="s">
        <v>2033</v>
      </c>
      <c r="D181" s="306" t="s">
        <v>1688</v>
      </c>
      <c r="E181" s="307">
        <v>9230</v>
      </c>
    </row>
    <row r="182" spans="1:5">
      <c r="A182" s="306" t="s">
        <v>2032</v>
      </c>
      <c r="B182" s="306" t="s">
        <v>2045</v>
      </c>
      <c r="C182" s="306" t="s">
        <v>2046</v>
      </c>
      <c r="D182" s="306" t="s">
        <v>1691</v>
      </c>
      <c r="E182" s="307">
        <v>5773</v>
      </c>
    </row>
    <row r="183" spans="1:5">
      <c r="A183" s="306" t="s">
        <v>2047</v>
      </c>
      <c r="B183" s="306" t="s">
        <v>2049</v>
      </c>
      <c r="C183" s="306" t="s">
        <v>2050</v>
      </c>
      <c r="D183" s="306" t="s">
        <v>1691</v>
      </c>
      <c r="E183" s="307">
        <v>1277</v>
      </c>
    </row>
    <row r="184" spans="1:5">
      <c r="A184" s="306" t="s">
        <v>2047</v>
      </c>
      <c r="B184" s="306" t="s">
        <v>2051</v>
      </c>
      <c r="C184" s="306" t="s">
        <v>2052</v>
      </c>
      <c r="D184" s="306" t="s">
        <v>1691</v>
      </c>
      <c r="E184" s="307">
        <v>831</v>
      </c>
    </row>
    <row r="185" spans="1:5">
      <c r="A185" s="306" t="s">
        <v>2047</v>
      </c>
      <c r="B185" s="306" t="s">
        <v>2053</v>
      </c>
      <c r="C185" s="306" t="s">
        <v>2054</v>
      </c>
      <c r="D185" s="306" t="s">
        <v>1691</v>
      </c>
      <c r="E185" s="307">
        <v>1807</v>
      </c>
    </row>
    <row r="186" spans="1:5">
      <c r="A186" s="306" t="s">
        <v>2047</v>
      </c>
      <c r="B186" s="306" t="s">
        <v>2055</v>
      </c>
      <c r="C186" s="306" t="s">
        <v>2056</v>
      </c>
      <c r="D186" s="306" t="s">
        <v>1691</v>
      </c>
      <c r="E186" s="307">
        <v>1436</v>
      </c>
    </row>
    <row r="187" spans="1:5">
      <c r="A187" s="306" t="s">
        <v>2047</v>
      </c>
      <c r="B187" s="306" t="s">
        <v>2057</v>
      </c>
      <c r="C187" s="306" t="s">
        <v>2058</v>
      </c>
      <c r="D187" s="306" t="s">
        <v>1691</v>
      </c>
      <c r="E187" s="307">
        <v>620</v>
      </c>
    </row>
    <row r="188" spans="1:5">
      <c r="A188" s="306" t="s">
        <v>2047</v>
      </c>
      <c r="B188" s="306" t="s">
        <v>2059</v>
      </c>
      <c r="C188" s="306" t="s">
        <v>2060</v>
      </c>
      <c r="D188" s="306" t="s">
        <v>1691</v>
      </c>
      <c r="E188" s="307">
        <v>647</v>
      </c>
    </row>
    <row r="189" spans="1:5">
      <c r="A189" s="306" t="s">
        <v>2047</v>
      </c>
      <c r="B189" s="306" t="s">
        <v>2061</v>
      </c>
      <c r="C189" s="306" t="s">
        <v>2062</v>
      </c>
      <c r="D189" s="306" t="s">
        <v>1691</v>
      </c>
      <c r="E189" s="307">
        <v>1886</v>
      </c>
    </row>
    <row r="190" spans="1:5">
      <c r="A190" s="306" t="s">
        <v>2047</v>
      </c>
      <c r="B190" s="306" t="s">
        <v>2063</v>
      </c>
      <c r="C190" s="306" t="s">
        <v>2064</v>
      </c>
      <c r="D190" s="306" t="s">
        <v>1691</v>
      </c>
      <c r="E190" s="307">
        <v>759</v>
      </c>
    </row>
    <row r="191" spans="1:5">
      <c r="A191" s="306" t="s">
        <v>2047</v>
      </c>
      <c r="B191" s="306" t="s">
        <v>1824</v>
      </c>
      <c r="C191" s="306" t="s">
        <v>2065</v>
      </c>
      <c r="D191" s="306" t="s">
        <v>1691</v>
      </c>
      <c r="E191" s="307">
        <v>539</v>
      </c>
    </row>
    <row r="192" spans="1:5">
      <c r="A192" s="306" t="s">
        <v>2047</v>
      </c>
      <c r="B192" s="306" t="s">
        <v>2066</v>
      </c>
      <c r="C192" s="306" t="s">
        <v>2067</v>
      </c>
      <c r="D192" s="306" t="s">
        <v>1691</v>
      </c>
      <c r="E192" s="307">
        <v>579</v>
      </c>
    </row>
    <row r="193" spans="1:5">
      <c r="A193" s="306" t="s">
        <v>2047</v>
      </c>
      <c r="B193" s="306" t="s">
        <v>2068</v>
      </c>
      <c r="C193" s="306" t="s">
        <v>2069</v>
      </c>
      <c r="D193" s="306" t="s">
        <v>1691</v>
      </c>
      <c r="E193" s="307">
        <v>546</v>
      </c>
    </row>
    <row r="194" spans="1:5">
      <c r="A194" s="306" t="s">
        <v>2047</v>
      </c>
      <c r="B194" s="306" t="s">
        <v>2070</v>
      </c>
      <c r="C194" s="306" t="s">
        <v>2071</v>
      </c>
      <c r="D194" s="306" t="s">
        <v>1691</v>
      </c>
      <c r="E194" s="307">
        <v>1244</v>
      </c>
    </row>
    <row r="195" spans="1:5">
      <c r="A195" s="306" t="s">
        <v>2047</v>
      </c>
      <c r="B195" s="306" t="s">
        <v>2072</v>
      </c>
      <c r="C195" s="306" t="s">
        <v>2073</v>
      </c>
      <c r="D195" s="306" t="s">
        <v>1691</v>
      </c>
      <c r="E195" s="307">
        <v>716</v>
      </c>
    </row>
    <row r="196" spans="1:5">
      <c r="A196" s="306" t="s">
        <v>2047</v>
      </c>
      <c r="B196" s="306" t="s">
        <v>2074</v>
      </c>
      <c r="C196" s="306" t="s">
        <v>2075</v>
      </c>
      <c r="D196" s="306" t="s">
        <v>1691</v>
      </c>
      <c r="E196" s="307">
        <v>2203</v>
      </c>
    </row>
    <row r="197" spans="1:5">
      <c r="A197" s="306" t="s">
        <v>2047</v>
      </c>
      <c r="B197" s="306" t="s">
        <v>2076</v>
      </c>
      <c r="C197" s="306" t="s">
        <v>2077</v>
      </c>
      <c r="D197" s="306" t="s">
        <v>1691</v>
      </c>
      <c r="E197" s="307">
        <v>670</v>
      </c>
    </row>
    <row r="198" spans="1:5">
      <c r="A198" s="306" t="s">
        <v>2047</v>
      </c>
      <c r="B198" s="306" t="s">
        <v>2078</v>
      </c>
      <c r="C198" s="306" t="s">
        <v>2079</v>
      </c>
      <c r="D198" s="306" t="s">
        <v>1691</v>
      </c>
      <c r="E198" s="307">
        <v>889</v>
      </c>
    </row>
    <row r="199" spans="1:5">
      <c r="A199" s="306" t="s">
        <v>2047</v>
      </c>
      <c r="B199" s="306" t="s">
        <v>2080</v>
      </c>
      <c r="C199" s="306" t="s">
        <v>2081</v>
      </c>
      <c r="D199" s="306" t="s">
        <v>1691</v>
      </c>
      <c r="E199" s="307">
        <v>464</v>
      </c>
    </row>
    <row r="200" spans="1:5">
      <c r="A200" s="306" t="s">
        <v>2047</v>
      </c>
      <c r="B200" s="306" t="s">
        <v>2082</v>
      </c>
      <c r="C200" s="306" t="s">
        <v>2083</v>
      </c>
      <c r="D200" s="306" t="s">
        <v>1691</v>
      </c>
      <c r="E200" s="307">
        <v>2040</v>
      </c>
    </row>
    <row r="201" spans="1:5">
      <c r="A201" s="306" t="s">
        <v>2047</v>
      </c>
      <c r="B201" s="306" t="s">
        <v>2084</v>
      </c>
      <c r="C201" s="306" t="s">
        <v>2085</v>
      </c>
      <c r="D201" s="306" t="s">
        <v>1691</v>
      </c>
      <c r="E201" s="307">
        <v>926</v>
      </c>
    </row>
    <row r="202" spans="1:5">
      <c r="A202" s="306" t="s">
        <v>2047</v>
      </c>
      <c r="B202" s="306" t="s">
        <v>2086</v>
      </c>
      <c r="C202" s="306" t="s">
        <v>2087</v>
      </c>
      <c r="D202" s="306" t="s">
        <v>1691</v>
      </c>
      <c r="E202" s="307">
        <v>757</v>
      </c>
    </row>
    <row r="203" spans="1:5">
      <c r="A203" s="306" t="s">
        <v>2047</v>
      </c>
      <c r="B203" s="306" t="s">
        <v>2047</v>
      </c>
      <c r="C203" s="306" t="s">
        <v>2048</v>
      </c>
      <c r="D203" s="306" t="s">
        <v>1688</v>
      </c>
      <c r="E203" s="307">
        <v>21652</v>
      </c>
    </row>
    <row r="204" spans="1:5">
      <c r="A204" s="306" t="s">
        <v>2047</v>
      </c>
      <c r="B204" s="306" t="s">
        <v>2088</v>
      </c>
      <c r="C204" s="306" t="s">
        <v>2089</v>
      </c>
      <c r="D204" s="306" t="s">
        <v>1691</v>
      </c>
      <c r="E204" s="307">
        <v>433</v>
      </c>
    </row>
    <row r="205" spans="1:5">
      <c r="A205" s="306" t="s">
        <v>2047</v>
      </c>
      <c r="B205" s="306" t="s">
        <v>2090</v>
      </c>
      <c r="C205" s="306" t="s">
        <v>2091</v>
      </c>
      <c r="D205" s="306" t="s">
        <v>1691</v>
      </c>
      <c r="E205" s="307">
        <v>383</v>
      </c>
    </row>
    <row r="206" spans="1:5">
      <c r="A206" s="306" t="s">
        <v>2092</v>
      </c>
      <c r="B206" s="306" t="s">
        <v>2094</v>
      </c>
      <c r="C206" s="306" t="s">
        <v>2095</v>
      </c>
      <c r="D206" s="306" t="s">
        <v>1691</v>
      </c>
      <c r="E206" s="307">
        <v>2013</v>
      </c>
    </row>
    <row r="207" spans="1:5">
      <c r="A207" s="306" t="s">
        <v>2092</v>
      </c>
      <c r="B207" s="306" t="s">
        <v>2096</v>
      </c>
      <c r="C207" s="306" t="s">
        <v>2097</v>
      </c>
      <c r="D207" s="306" t="s">
        <v>1691</v>
      </c>
      <c r="E207" s="307">
        <v>13123</v>
      </c>
    </row>
    <row r="208" spans="1:5">
      <c r="A208" s="306" t="s">
        <v>2092</v>
      </c>
      <c r="B208" s="306" t="s">
        <v>2098</v>
      </c>
      <c r="C208" s="306" t="s">
        <v>2099</v>
      </c>
      <c r="D208" s="306" t="s">
        <v>1691</v>
      </c>
      <c r="E208" s="307">
        <v>14213</v>
      </c>
    </row>
    <row r="209" spans="1:5">
      <c r="A209" s="306" t="s">
        <v>2092</v>
      </c>
      <c r="B209" s="306" t="s">
        <v>2100</v>
      </c>
      <c r="C209" s="306" t="s">
        <v>2101</v>
      </c>
      <c r="D209" s="306" t="s">
        <v>1691</v>
      </c>
      <c r="E209" s="307">
        <v>3346</v>
      </c>
    </row>
    <row r="210" spans="1:5">
      <c r="A210" s="306" t="s">
        <v>2092</v>
      </c>
      <c r="B210" s="306" t="s">
        <v>2102</v>
      </c>
      <c r="C210" s="306" t="s">
        <v>2103</v>
      </c>
      <c r="D210" s="306" t="s">
        <v>1691</v>
      </c>
      <c r="E210" s="307">
        <v>7774</v>
      </c>
    </row>
    <row r="211" spans="1:5">
      <c r="A211" s="306" t="s">
        <v>2092</v>
      </c>
      <c r="B211" s="306" t="s">
        <v>2104</v>
      </c>
      <c r="C211" s="306" t="s">
        <v>2105</v>
      </c>
      <c r="D211" s="306" t="s">
        <v>1691</v>
      </c>
      <c r="E211" s="307">
        <v>3136</v>
      </c>
    </row>
    <row r="212" spans="1:5">
      <c r="A212" s="306" t="s">
        <v>2092</v>
      </c>
      <c r="B212" s="306" t="s">
        <v>2106</v>
      </c>
      <c r="C212" s="306" t="s">
        <v>2107</v>
      </c>
      <c r="D212" s="306" t="s">
        <v>1691</v>
      </c>
      <c r="E212" s="307">
        <v>13765</v>
      </c>
    </row>
    <row r="213" spans="1:5">
      <c r="A213" s="306" t="s">
        <v>2092</v>
      </c>
      <c r="B213" s="306" t="s">
        <v>2108</v>
      </c>
      <c r="C213" s="306" t="s">
        <v>2109</v>
      </c>
      <c r="D213" s="306" t="s">
        <v>1691</v>
      </c>
      <c r="E213" s="307">
        <v>5843</v>
      </c>
    </row>
    <row r="214" spans="1:5">
      <c r="A214" s="306" t="s">
        <v>2092</v>
      </c>
      <c r="B214" s="306" t="s">
        <v>2110</v>
      </c>
      <c r="C214" s="306" t="s">
        <v>2111</v>
      </c>
      <c r="D214" s="306" t="s">
        <v>1691</v>
      </c>
      <c r="E214" s="307">
        <v>3166</v>
      </c>
    </row>
    <row r="215" spans="1:5">
      <c r="A215" s="306" t="s">
        <v>2092</v>
      </c>
      <c r="B215" s="306" t="s">
        <v>2112</v>
      </c>
      <c r="C215" s="306" t="s">
        <v>2113</v>
      </c>
      <c r="D215" s="306" t="s">
        <v>1691</v>
      </c>
      <c r="E215" s="307">
        <v>20040</v>
      </c>
    </row>
    <row r="216" spans="1:5">
      <c r="A216" s="306" t="s">
        <v>2092</v>
      </c>
      <c r="B216" s="306" t="s">
        <v>2114</v>
      </c>
      <c r="C216" s="306" t="s">
        <v>2115</v>
      </c>
      <c r="D216" s="306" t="s">
        <v>1691</v>
      </c>
      <c r="E216" s="307">
        <v>992</v>
      </c>
    </row>
    <row r="217" spans="1:5">
      <c r="A217" s="306" t="s">
        <v>2092</v>
      </c>
      <c r="B217" s="306" t="s">
        <v>2116</v>
      </c>
      <c r="C217" s="306" t="s">
        <v>2117</v>
      </c>
      <c r="D217" s="306" t="s">
        <v>1691</v>
      </c>
      <c r="E217" s="307">
        <v>1129</v>
      </c>
    </row>
    <row r="218" spans="1:5">
      <c r="A218" s="306" t="s">
        <v>2092</v>
      </c>
      <c r="B218" s="306" t="s">
        <v>2118</v>
      </c>
      <c r="C218" s="306" t="s">
        <v>2119</v>
      </c>
      <c r="D218" s="306" t="s">
        <v>1691</v>
      </c>
      <c r="E218" s="307">
        <v>4207</v>
      </c>
    </row>
    <row r="219" spans="1:5">
      <c r="A219" s="306" t="s">
        <v>2092</v>
      </c>
      <c r="B219" s="306" t="s">
        <v>2120</v>
      </c>
      <c r="C219" s="306" t="s">
        <v>2121</v>
      </c>
      <c r="D219" s="306" t="s">
        <v>1691</v>
      </c>
      <c r="E219" s="307">
        <v>4783</v>
      </c>
    </row>
    <row r="220" spans="1:5">
      <c r="A220" s="306" t="s">
        <v>2092</v>
      </c>
      <c r="B220" s="306" t="s">
        <v>2122</v>
      </c>
      <c r="C220" s="306" t="s">
        <v>2123</v>
      </c>
      <c r="D220" s="306" t="s">
        <v>1691</v>
      </c>
      <c r="E220" s="307">
        <v>8882</v>
      </c>
    </row>
    <row r="221" spans="1:5">
      <c r="A221" s="306" t="s">
        <v>2092</v>
      </c>
      <c r="B221" s="306" t="s">
        <v>2124</v>
      </c>
      <c r="C221" s="306" t="s">
        <v>2125</v>
      </c>
      <c r="D221" s="306" t="s">
        <v>1691</v>
      </c>
      <c r="E221" s="307">
        <v>1174</v>
      </c>
    </row>
    <row r="222" spans="1:5">
      <c r="A222" s="306" t="s">
        <v>2092</v>
      </c>
      <c r="B222" s="306" t="s">
        <v>2092</v>
      </c>
      <c r="C222" s="306" t="s">
        <v>2093</v>
      </c>
      <c r="D222" s="306" t="s">
        <v>1688</v>
      </c>
      <c r="E222" s="307">
        <v>143580</v>
      </c>
    </row>
    <row r="223" spans="1:5">
      <c r="A223" s="306" t="s">
        <v>2092</v>
      </c>
      <c r="B223" s="306" t="s">
        <v>2126</v>
      </c>
      <c r="C223" s="306" t="s">
        <v>2127</v>
      </c>
      <c r="D223" s="306" t="s">
        <v>1691</v>
      </c>
      <c r="E223" s="307">
        <v>4877</v>
      </c>
    </row>
    <row r="224" spans="1:5">
      <c r="A224" s="306" t="s">
        <v>2092</v>
      </c>
      <c r="B224" s="306" t="s">
        <v>2128</v>
      </c>
      <c r="C224" s="306" t="s">
        <v>2129</v>
      </c>
      <c r="D224" s="306" t="s">
        <v>1691</v>
      </c>
      <c r="E224" s="307">
        <v>6221</v>
      </c>
    </row>
    <row r="225" spans="1:5">
      <c r="A225" s="306" t="s">
        <v>2092</v>
      </c>
      <c r="B225" s="306" t="s">
        <v>2130</v>
      </c>
      <c r="C225" s="306" t="s">
        <v>2131</v>
      </c>
      <c r="D225" s="306" t="s">
        <v>1691</v>
      </c>
      <c r="E225" s="307">
        <v>4705</v>
      </c>
    </row>
    <row r="226" spans="1:5">
      <c r="A226" s="306" t="s">
        <v>2092</v>
      </c>
      <c r="B226" s="306" t="s">
        <v>2132</v>
      </c>
      <c r="C226" s="306" t="s">
        <v>2133</v>
      </c>
      <c r="D226" s="306" t="s">
        <v>1691</v>
      </c>
      <c r="E226" s="307">
        <v>20191</v>
      </c>
    </row>
    <row r="227" spans="1:5">
      <c r="A227" s="306" t="s">
        <v>2134</v>
      </c>
      <c r="B227" s="306" t="s">
        <v>2136</v>
      </c>
      <c r="C227" s="306" t="s">
        <v>2137</v>
      </c>
      <c r="D227" s="306" t="s">
        <v>1691</v>
      </c>
      <c r="E227" s="307">
        <v>212</v>
      </c>
    </row>
    <row r="228" spans="1:5">
      <c r="A228" s="306" t="s">
        <v>2134</v>
      </c>
      <c r="B228" s="306" t="s">
        <v>2138</v>
      </c>
      <c r="C228" s="306" t="s">
        <v>2139</v>
      </c>
      <c r="D228" s="306" t="s">
        <v>1691</v>
      </c>
      <c r="E228" s="307">
        <v>454</v>
      </c>
    </row>
    <row r="229" spans="1:5">
      <c r="A229" s="306" t="s">
        <v>2134</v>
      </c>
      <c r="B229" s="306" t="s">
        <v>2140</v>
      </c>
      <c r="C229" s="306" t="s">
        <v>2141</v>
      </c>
      <c r="D229" s="306" t="s">
        <v>1691</v>
      </c>
      <c r="E229" s="307">
        <v>2110</v>
      </c>
    </row>
    <row r="230" spans="1:5">
      <c r="A230" s="306" t="s">
        <v>2134</v>
      </c>
      <c r="B230" s="306" t="s">
        <v>1716</v>
      </c>
      <c r="C230" s="306" t="s">
        <v>2142</v>
      </c>
      <c r="D230" s="306" t="s">
        <v>1691</v>
      </c>
      <c r="E230" s="307">
        <v>727</v>
      </c>
    </row>
    <row r="231" spans="1:5">
      <c r="A231" s="306" t="s">
        <v>2134</v>
      </c>
      <c r="B231" s="306" t="s">
        <v>2143</v>
      </c>
      <c r="C231" s="306" t="s">
        <v>2144</v>
      </c>
      <c r="D231" s="306" t="s">
        <v>1691</v>
      </c>
      <c r="E231" s="307">
        <v>419</v>
      </c>
    </row>
    <row r="232" spans="1:5">
      <c r="A232" s="306" t="s">
        <v>2134</v>
      </c>
      <c r="B232" s="306" t="s">
        <v>2145</v>
      </c>
      <c r="C232" s="306" t="s">
        <v>2146</v>
      </c>
      <c r="D232" s="306" t="s">
        <v>2147</v>
      </c>
      <c r="E232" s="307">
        <v>66</v>
      </c>
    </row>
    <row r="233" spans="1:5">
      <c r="A233" s="306" t="s">
        <v>2134</v>
      </c>
      <c r="B233" s="306" t="s">
        <v>2148</v>
      </c>
      <c r="C233" s="306" t="s">
        <v>2149</v>
      </c>
      <c r="D233" s="306" t="s">
        <v>1691</v>
      </c>
      <c r="E233" s="307">
        <v>528</v>
      </c>
    </row>
    <row r="234" spans="1:5">
      <c r="A234" s="306" t="s">
        <v>2134</v>
      </c>
      <c r="B234" s="306" t="s">
        <v>2150</v>
      </c>
      <c r="C234" s="306" t="s">
        <v>2151</v>
      </c>
      <c r="D234" s="306" t="s">
        <v>1691</v>
      </c>
      <c r="E234" s="307">
        <v>3288</v>
      </c>
    </row>
    <row r="235" spans="1:5">
      <c r="A235" s="306" t="s">
        <v>2134</v>
      </c>
      <c r="B235" s="306" t="s">
        <v>2152</v>
      </c>
      <c r="C235" s="306" t="s">
        <v>2153</v>
      </c>
      <c r="D235" s="306" t="s">
        <v>1691</v>
      </c>
      <c r="E235" s="307">
        <v>110</v>
      </c>
    </row>
    <row r="236" spans="1:5">
      <c r="A236" s="306" t="s">
        <v>2134</v>
      </c>
      <c r="B236" s="306" t="s">
        <v>2154</v>
      </c>
      <c r="C236" s="306" t="s">
        <v>2155</v>
      </c>
      <c r="D236" s="306" t="s">
        <v>1691</v>
      </c>
      <c r="E236" s="307">
        <v>5108</v>
      </c>
    </row>
    <row r="237" spans="1:5">
      <c r="A237" s="306" t="s">
        <v>2134</v>
      </c>
      <c r="B237" s="306" t="s">
        <v>2134</v>
      </c>
      <c r="C237" s="306" t="s">
        <v>2135</v>
      </c>
      <c r="D237" s="306" t="s">
        <v>1688</v>
      </c>
      <c r="E237" s="307">
        <v>18683</v>
      </c>
    </row>
    <row r="238" spans="1:5">
      <c r="A238" s="306" t="s">
        <v>2134</v>
      </c>
      <c r="B238" s="306" t="s">
        <v>2156</v>
      </c>
      <c r="C238" s="306" t="s">
        <v>2157</v>
      </c>
      <c r="D238" s="306" t="s">
        <v>1691</v>
      </c>
      <c r="E238" s="307">
        <v>5402</v>
      </c>
    </row>
    <row r="239" spans="1:5">
      <c r="A239" s="306" t="s">
        <v>2134</v>
      </c>
      <c r="B239" s="306" t="s">
        <v>2158</v>
      </c>
      <c r="C239" s="306" t="s">
        <v>2159</v>
      </c>
      <c r="D239" s="306" t="s">
        <v>1691</v>
      </c>
      <c r="E239" s="307">
        <v>110</v>
      </c>
    </row>
    <row r="240" spans="1:5">
      <c r="A240" s="306" t="s">
        <v>2134</v>
      </c>
      <c r="B240" s="306" t="s">
        <v>2160</v>
      </c>
      <c r="C240" s="306" t="s">
        <v>2161</v>
      </c>
      <c r="D240" s="306" t="s">
        <v>1691</v>
      </c>
      <c r="E240" s="307">
        <v>215</v>
      </c>
    </row>
    <row r="241" spans="1:5">
      <c r="A241" s="306" t="s">
        <v>2162</v>
      </c>
      <c r="B241" s="306" t="s">
        <v>2164</v>
      </c>
      <c r="C241" s="306" t="s">
        <v>2165</v>
      </c>
      <c r="D241" s="306" t="s">
        <v>1691</v>
      </c>
      <c r="E241" s="307">
        <v>991</v>
      </c>
    </row>
    <row r="242" spans="1:5">
      <c r="A242" s="306" t="s">
        <v>2162</v>
      </c>
      <c r="B242" s="306" t="s">
        <v>2166</v>
      </c>
      <c r="C242" s="306" t="s">
        <v>2167</v>
      </c>
      <c r="D242" s="306" t="s">
        <v>1691</v>
      </c>
      <c r="E242" s="307">
        <v>846</v>
      </c>
    </row>
    <row r="243" spans="1:5">
      <c r="A243" s="306" t="s">
        <v>2162</v>
      </c>
      <c r="B243" s="306" t="s">
        <v>2168</v>
      </c>
      <c r="C243" s="306" t="s">
        <v>2169</v>
      </c>
      <c r="D243" s="306" t="s">
        <v>1691</v>
      </c>
      <c r="E243" s="307">
        <v>1730</v>
      </c>
    </row>
    <row r="244" spans="1:5">
      <c r="A244" s="306" t="s">
        <v>2162</v>
      </c>
      <c r="B244" s="306" t="s">
        <v>2170</v>
      </c>
      <c r="C244" s="306" t="s">
        <v>2171</v>
      </c>
      <c r="D244" s="306" t="s">
        <v>1691</v>
      </c>
      <c r="E244" s="307">
        <v>2296</v>
      </c>
    </row>
    <row r="245" spans="1:5">
      <c r="A245" s="306" t="s">
        <v>2162</v>
      </c>
      <c r="B245" s="306" t="s">
        <v>2172</v>
      </c>
      <c r="C245" s="306" t="s">
        <v>2173</v>
      </c>
      <c r="D245" s="306" t="s">
        <v>1691</v>
      </c>
      <c r="E245" s="307">
        <v>894</v>
      </c>
    </row>
    <row r="246" spans="1:5">
      <c r="A246" s="306" t="s">
        <v>2162</v>
      </c>
      <c r="B246" s="306" t="s">
        <v>2174</v>
      </c>
      <c r="C246" s="306" t="s">
        <v>2175</v>
      </c>
      <c r="D246" s="306" t="s">
        <v>1691</v>
      </c>
      <c r="E246" s="307">
        <v>982</v>
      </c>
    </row>
    <row r="247" spans="1:5">
      <c r="A247" s="306" t="s">
        <v>2162</v>
      </c>
      <c r="B247" s="306" t="s">
        <v>2176</v>
      </c>
      <c r="C247" s="306" t="s">
        <v>2177</v>
      </c>
      <c r="D247" s="306" t="s">
        <v>1691</v>
      </c>
      <c r="E247" s="307">
        <v>343</v>
      </c>
    </row>
    <row r="248" spans="1:5">
      <c r="A248" s="306" t="s">
        <v>2162</v>
      </c>
      <c r="B248" s="306" t="s">
        <v>2178</v>
      </c>
      <c r="C248" s="306" t="s">
        <v>2179</v>
      </c>
      <c r="D248" s="306" t="s">
        <v>1691</v>
      </c>
      <c r="E248" s="307">
        <v>336</v>
      </c>
    </row>
    <row r="249" spans="1:5">
      <c r="A249" s="306" t="s">
        <v>2162</v>
      </c>
      <c r="B249" s="306" t="s">
        <v>2180</v>
      </c>
      <c r="C249" s="306" t="s">
        <v>2181</v>
      </c>
      <c r="D249" s="306" t="s">
        <v>1691</v>
      </c>
      <c r="E249" s="307">
        <v>448</v>
      </c>
    </row>
    <row r="250" spans="1:5">
      <c r="A250" s="306" t="s">
        <v>2162</v>
      </c>
      <c r="B250" s="306" t="s">
        <v>2182</v>
      </c>
      <c r="C250" s="306" t="s">
        <v>2183</v>
      </c>
      <c r="D250" s="306" t="s">
        <v>1691</v>
      </c>
      <c r="E250" s="307">
        <v>1403</v>
      </c>
    </row>
    <row r="251" spans="1:5">
      <c r="A251" s="306" t="s">
        <v>2162</v>
      </c>
      <c r="B251" s="306" t="s">
        <v>2184</v>
      </c>
      <c r="C251" s="306" t="s">
        <v>2185</v>
      </c>
      <c r="D251" s="306" t="s">
        <v>1691</v>
      </c>
      <c r="E251" s="307">
        <v>596</v>
      </c>
    </row>
    <row r="252" spans="1:5">
      <c r="A252" s="306" t="s">
        <v>2162</v>
      </c>
      <c r="B252" s="306" t="s">
        <v>2186</v>
      </c>
      <c r="C252" s="306" t="s">
        <v>2187</v>
      </c>
      <c r="D252" s="306" t="s">
        <v>1691</v>
      </c>
      <c r="E252" s="307">
        <v>1420</v>
      </c>
    </row>
    <row r="253" spans="1:5">
      <c r="A253" s="306" t="s">
        <v>2162</v>
      </c>
      <c r="B253" s="306" t="s">
        <v>2162</v>
      </c>
      <c r="C253" s="306" t="s">
        <v>2163</v>
      </c>
      <c r="D253" s="306" t="s">
        <v>1688</v>
      </c>
      <c r="E253" s="307">
        <v>19403</v>
      </c>
    </row>
    <row r="254" spans="1:5">
      <c r="A254" s="306" t="s">
        <v>2162</v>
      </c>
      <c r="B254" s="306" t="s">
        <v>2188</v>
      </c>
      <c r="C254" s="306" t="s">
        <v>2189</v>
      </c>
      <c r="D254" s="306" t="s">
        <v>1691</v>
      </c>
      <c r="E254" s="307">
        <v>6180</v>
      </c>
    </row>
    <row r="255" spans="1:5">
      <c r="A255" s="306" t="s">
        <v>2162</v>
      </c>
      <c r="B255" s="306" t="s">
        <v>2190</v>
      </c>
      <c r="C255" s="306" t="s">
        <v>2191</v>
      </c>
      <c r="D255" s="306" t="s">
        <v>1691</v>
      </c>
      <c r="E255" s="307">
        <v>938</v>
      </c>
    </row>
    <row r="256" spans="1:5">
      <c r="A256" s="306" t="s">
        <v>2192</v>
      </c>
      <c r="B256" s="306" t="s">
        <v>2194</v>
      </c>
      <c r="C256" s="306" t="s">
        <v>2195</v>
      </c>
      <c r="D256" s="306" t="s">
        <v>1691</v>
      </c>
      <c r="E256" s="307">
        <v>279</v>
      </c>
    </row>
    <row r="257" spans="1:5">
      <c r="A257" s="306" t="s">
        <v>2192</v>
      </c>
      <c r="B257" s="306" t="s">
        <v>2196</v>
      </c>
      <c r="C257" s="306" t="s">
        <v>2197</v>
      </c>
      <c r="D257" s="306" t="s">
        <v>1691</v>
      </c>
      <c r="E257" s="307">
        <v>457</v>
      </c>
    </row>
    <row r="258" spans="1:5">
      <c r="A258" s="306" t="s">
        <v>2192</v>
      </c>
      <c r="B258" s="306" t="s">
        <v>2198</v>
      </c>
      <c r="C258" s="306" t="s">
        <v>2199</v>
      </c>
      <c r="D258" s="306" t="s">
        <v>1691</v>
      </c>
      <c r="E258" s="307">
        <v>389</v>
      </c>
    </row>
    <row r="259" spans="1:5">
      <c r="A259" s="306" t="s">
        <v>2192</v>
      </c>
      <c r="B259" s="306" t="s">
        <v>2200</v>
      </c>
      <c r="C259" s="306" t="s">
        <v>2201</v>
      </c>
      <c r="D259" s="306" t="s">
        <v>1691</v>
      </c>
      <c r="E259" s="307">
        <v>505</v>
      </c>
    </row>
    <row r="260" spans="1:5">
      <c r="A260" s="306" t="s">
        <v>2192</v>
      </c>
      <c r="B260" s="306" t="s">
        <v>2202</v>
      </c>
      <c r="C260" s="306" t="s">
        <v>2203</v>
      </c>
      <c r="D260" s="306" t="s">
        <v>1691</v>
      </c>
      <c r="E260" s="307">
        <v>284</v>
      </c>
    </row>
    <row r="261" spans="1:5">
      <c r="A261" s="306" t="s">
        <v>2192</v>
      </c>
      <c r="B261" s="306" t="s">
        <v>2204</v>
      </c>
      <c r="C261" s="306" t="s">
        <v>2205</v>
      </c>
      <c r="D261" s="306" t="s">
        <v>1691</v>
      </c>
      <c r="E261" s="307">
        <v>1332</v>
      </c>
    </row>
    <row r="262" spans="1:5">
      <c r="A262" s="306" t="s">
        <v>2192</v>
      </c>
      <c r="B262" s="306" t="s">
        <v>2206</v>
      </c>
      <c r="C262" s="306" t="s">
        <v>2207</v>
      </c>
      <c r="D262" s="306" t="s">
        <v>1691</v>
      </c>
      <c r="E262" s="307">
        <v>696</v>
      </c>
    </row>
    <row r="263" spans="1:5">
      <c r="A263" s="306" t="s">
        <v>2192</v>
      </c>
      <c r="B263" s="306" t="s">
        <v>2208</v>
      </c>
      <c r="C263" s="306" t="s">
        <v>2209</v>
      </c>
      <c r="D263" s="306" t="s">
        <v>1691</v>
      </c>
      <c r="E263" s="307">
        <v>1001</v>
      </c>
    </row>
    <row r="264" spans="1:5">
      <c r="A264" s="306" t="s">
        <v>2192</v>
      </c>
      <c r="B264" s="306" t="s">
        <v>2210</v>
      </c>
      <c r="C264" s="306" t="s">
        <v>2211</v>
      </c>
      <c r="D264" s="306" t="s">
        <v>1691</v>
      </c>
      <c r="E264" s="307">
        <v>405</v>
      </c>
    </row>
    <row r="265" spans="1:5">
      <c r="A265" s="306" t="s">
        <v>2192</v>
      </c>
      <c r="B265" s="306" t="s">
        <v>2192</v>
      </c>
      <c r="C265" s="306" t="s">
        <v>2193</v>
      </c>
      <c r="D265" s="306" t="s">
        <v>1688</v>
      </c>
      <c r="E265" s="307">
        <v>11096</v>
      </c>
    </row>
    <row r="266" spans="1:5">
      <c r="A266" s="306" t="s">
        <v>2192</v>
      </c>
      <c r="B266" s="306" t="s">
        <v>2212</v>
      </c>
      <c r="C266" s="306" t="s">
        <v>2213</v>
      </c>
      <c r="D266" s="306" t="s">
        <v>1691</v>
      </c>
      <c r="E266" s="307">
        <v>5748</v>
      </c>
    </row>
    <row r="267" spans="1:5">
      <c r="A267" s="306" t="s">
        <v>2214</v>
      </c>
      <c r="B267" s="306" t="s">
        <v>2216</v>
      </c>
      <c r="C267" s="306" t="s">
        <v>2217</v>
      </c>
      <c r="D267" s="306" t="s">
        <v>1691</v>
      </c>
      <c r="E267" s="307">
        <v>1362</v>
      </c>
    </row>
    <row r="268" spans="1:5">
      <c r="A268" s="306" t="s">
        <v>2214</v>
      </c>
      <c r="B268" s="306" t="s">
        <v>2218</v>
      </c>
      <c r="C268" s="306" t="s">
        <v>2219</v>
      </c>
      <c r="D268" s="306" t="s">
        <v>1691</v>
      </c>
      <c r="E268" s="307">
        <v>1369</v>
      </c>
    </row>
    <row r="269" spans="1:5">
      <c r="A269" s="306" t="s">
        <v>2214</v>
      </c>
      <c r="B269" s="306" t="s">
        <v>2220</v>
      </c>
      <c r="C269" s="306" t="s">
        <v>2221</v>
      </c>
      <c r="D269" s="306" t="s">
        <v>1691</v>
      </c>
      <c r="E269" s="307">
        <v>466</v>
      </c>
    </row>
    <row r="270" spans="1:5">
      <c r="A270" s="306" t="s">
        <v>2214</v>
      </c>
      <c r="B270" s="306" t="s">
        <v>2222</v>
      </c>
      <c r="C270" s="306" t="s">
        <v>2223</v>
      </c>
      <c r="D270" s="306" t="s">
        <v>1691</v>
      </c>
      <c r="E270" s="307">
        <v>1194</v>
      </c>
    </row>
    <row r="271" spans="1:5">
      <c r="A271" s="306" t="s">
        <v>2214</v>
      </c>
      <c r="B271" s="306" t="s">
        <v>1716</v>
      </c>
      <c r="C271" s="306" t="s">
        <v>2224</v>
      </c>
      <c r="D271" s="306" t="s">
        <v>1691</v>
      </c>
      <c r="E271" s="307">
        <v>571</v>
      </c>
    </row>
    <row r="272" spans="1:5">
      <c r="A272" s="306" t="s">
        <v>2214</v>
      </c>
      <c r="B272" s="306" t="s">
        <v>2225</v>
      </c>
      <c r="C272" s="306" t="s">
        <v>2226</v>
      </c>
      <c r="D272" s="306" t="s">
        <v>1691</v>
      </c>
      <c r="E272" s="307">
        <v>682</v>
      </c>
    </row>
    <row r="273" spans="1:5">
      <c r="A273" s="306" t="s">
        <v>2214</v>
      </c>
      <c r="B273" s="306" t="s">
        <v>2227</v>
      </c>
      <c r="C273" s="306" t="s">
        <v>2228</v>
      </c>
      <c r="D273" s="306" t="s">
        <v>1691</v>
      </c>
      <c r="E273" s="307">
        <v>2020</v>
      </c>
    </row>
    <row r="274" spans="1:5">
      <c r="A274" s="306" t="s">
        <v>2214</v>
      </c>
      <c r="B274" s="306" t="s">
        <v>2229</v>
      </c>
      <c r="C274" s="306" t="s">
        <v>2230</v>
      </c>
      <c r="D274" s="306" t="s">
        <v>1691</v>
      </c>
      <c r="E274" s="307">
        <v>527</v>
      </c>
    </row>
    <row r="275" spans="1:5">
      <c r="A275" s="306" t="s">
        <v>2214</v>
      </c>
      <c r="B275" s="306" t="s">
        <v>2231</v>
      </c>
      <c r="C275" s="306" t="s">
        <v>2232</v>
      </c>
      <c r="D275" s="306" t="s">
        <v>1691</v>
      </c>
      <c r="E275" s="307">
        <v>1026</v>
      </c>
    </row>
    <row r="276" spans="1:5">
      <c r="A276" s="306" t="s">
        <v>2214</v>
      </c>
      <c r="B276" s="306" t="s">
        <v>2233</v>
      </c>
      <c r="C276" s="306" t="s">
        <v>2234</v>
      </c>
      <c r="D276" s="306" t="s">
        <v>1691</v>
      </c>
      <c r="E276" s="307">
        <v>2098</v>
      </c>
    </row>
    <row r="277" spans="1:5">
      <c r="A277" s="306" t="s">
        <v>2214</v>
      </c>
      <c r="B277" s="306" t="s">
        <v>2235</v>
      </c>
      <c r="C277" s="306" t="s">
        <v>2236</v>
      </c>
      <c r="D277" s="306" t="s">
        <v>1691</v>
      </c>
      <c r="E277" s="307">
        <v>1553</v>
      </c>
    </row>
    <row r="278" spans="1:5">
      <c r="A278" s="306" t="s">
        <v>2214</v>
      </c>
      <c r="B278" s="306" t="s">
        <v>2237</v>
      </c>
      <c r="C278" s="306" t="s">
        <v>2238</v>
      </c>
      <c r="D278" s="306" t="s">
        <v>1691</v>
      </c>
      <c r="E278" s="307">
        <v>266</v>
      </c>
    </row>
    <row r="279" spans="1:5">
      <c r="A279" s="306" t="s">
        <v>2214</v>
      </c>
      <c r="B279" s="306" t="s">
        <v>2239</v>
      </c>
      <c r="C279" s="306" t="s">
        <v>2240</v>
      </c>
      <c r="D279" s="306" t="s">
        <v>1691</v>
      </c>
      <c r="E279" s="307">
        <v>763</v>
      </c>
    </row>
    <row r="280" spans="1:5">
      <c r="A280" s="306" t="s">
        <v>2214</v>
      </c>
      <c r="B280" s="306" t="s">
        <v>2241</v>
      </c>
      <c r="C280" s="306" t="s">
        <v>2242</v>
      </c>
      <c r="D280" s="306" t="s">
        <v>1691</v>
      </c>
      <c r="E280" s="307">
        <v>841</v>
      </c>
    </row>
    <row r="281" spans="1:5">
      <c r="A281" s="306" t="s">
        <v>2214</v>
      </c>
      <c r="B281" s="306" t="s">
        <v>2243</v>
      </c>
      <c r="C281" s="306" t="s">
        <v>2244</v>
      </c>
      <c r="D281" s="306" t="s">
        <v>1691</v>
      </c>
      <c r="E281" s="307">
        <v>1243</v>
      </c>
    </row>
    <row r="282" spans="1:5">
      <c r="A282" s="306" t="s">
        <v>2214</v>
      </c>
      <c r="B282" s="306" t="s">
        <v>2214</v>
      </c>
      <c r="C282" s="306" t="s">
        <v>2215</v>
      </c>
      <c r="D282" s="306" t="s">
        <v>1688</v>
      </c>
      <c r="E282" s="307">
        <v>15981</v>
      </c>
    </row>
    <row r="283" spans="1:5">
      <c r="A283" s="306" t="s">
        <v>2245</v>
      </c>
      <c r="B283" s="306" t="s">
        <v>2247</v>
      </c>
      <c r="C283" s="306" t="s">
        <v>2248</v>
      </c>
      <c r="D283" s="306" t="s">
        <v>1691</v>
      </c>
      <c r="E283" s="307">
        <v>658</v>
      </c>
    </row>
    <row r="284" spans="1:5">
      <c r="A284" s="306" t="s">
        <v>2245</v>
      </c>
      <c r="B284" s="306" t="s">
        <v>2249</v>
      </c>
      <c r="C284" s="306" t="s">
        <v>2250</v>
      </c>
      <c r="D284" s="306" t="s">
        <v>1691</v>
      </c>
      <c r="E284" s="307">
        <v>743</v>
      </c>
    </row>
    <row r="285" spans="1:5">
      <c r="A285" s="306" t="s">
        <v>2245</v>
      </c>
      <c r="B285" s="306" t="s">
        <v>1784</v>
      </c>
      <c r="C285" s="306" t="s">
        <v>2251</v>
      </c>
      <c r="D285" s="306" t="s">
        <v>1691</v>
      </c>
      <c r="E285" s="307">
        <v>1892</v>
      </c>
    </row>
    <row r="286" spans="1:5">
      <c r="A286" s="306" t="s">
        <v>2245</v>
      </c>
      <c r="B286" s="306" t="s">
        <v>2252</v>
      </c>
      <c r="C286" s="306" t="s">
        <v>2253</v>
      </c>
      <c r="D286" s="306" t="s">
        <v>1691</v>
      </c>
      <c r="E286" s="307">
        <v>1674</v>
      </c>
    </row>
    <row r="287" spans="1:5">
      <c r="A287" s="306" t="s">
        <v>2245</v>
      </c>
      <c r="B287" s="306" t="s">
        <v>2254</v>
      </c>
      <c r="C287" s="306" t="s">
        <v>2255</v>
      </c>
      <c r="D287" s="306" t="s">
        <v>1691</v>
      </c>
      <c r="E287" s="307">
        <v>566</v>
      </c>
    </row>
    <row r="288" spans="1:5">
      <c r="A288" s="306" t="s">
        <v>2245</v>
      </c>
      <c r="B288" s="306" t="s">
        <v>2256</v>
      </c>
      <c r="C288" s="306" t="s">
        <v>2257</v>
      </c>
      <c r="D288" s="306" t="s">
        <v>1691</v>
      </c>
      <c r="E288" s="307">
        <v>570</v>
      </c>
    </row>
    <row r="289" spans="1:5">
      <c r="A289" s="306" t="s">
        <v>2245</v>
      </c>
      <c r="B289" s="306" t="s">
        <v>2258</v>
      </c>
      <c r="C289" s="306" t="s">
        <v>2259</v>
      </c>
      <c r="D289" s="306" t="s">
        <v>1691</v>
      </c>
      <c r="E289" s="307">
        <v>1580</v>
      </c>
    </row>
    <row r="290" spans="1:5">
      <c r="A290" s="306" t="s">
        <v>2245</v>
      </c>
      <c r="B290" s="306" t="s">
        <v>2260</v>
      </c>
      <c r="C290" s="306" t="s">
        <v>2261</v>
      </c>
      <c r="D290" s="306" t="s">
        <v>1691</v>
      </c>
      <c r="E290" s="307">
        <v>1358</v>
      </c>
    </row>
    <row r="291" spans="1:5">
      <c r="A291" s="306" t="s">
        <v>2245</v>
      </c>
      <c r="B291" s="306" t="s">
        <v>2043</v>
      </c>
      <c r="C291" s="306" t="s">
        <v>2262</v>
      </c>
      <c r="D291" s="306" t="s">
        <v>1691</v>
      </c>
      <c r="E291" s="307">
        <v>1751</v>
      </c>
    </row>
    <row r="292" spans="1:5">
      <c r="A292" s="306" t="s">
        <v>2245</v>
      </c>
      <c r="B292" s="306" t="s">
        <v>2045</v>
      </c>
      <c r="C292" s="306" t="s">
        <v>2263</v>
      </c>
      <c r="D292" s="306" t="s">
        <v>1691</v>
      </c>
      <c r="E292" s="307">
        <v>639</v>
      </c>
    </row>
    <row r="293" spans="1:5">
      <c r="A293" s="306" t="s">
        <v>2245</v>
      </c>
      <c r="B293" s="306" t="s">
        <v>2264</v>
      </c>
      <c r="C293" s="306" t="s">
        <v>2265</v>
      </c>
      <c r="D293" s="306" t="s">
        <v>1691</v>
      </c>
      <c r="E293" s="307">
        <v>1716</v>
      </c>
    </row>
    <row r="294" spans="1:5">
      <c r="A294" s="306" t="s">
        <v>2245</v>
      </c>
      <c r="B294" s="306" t="s">
        <v>2266</v>
      </c>
      <c r="C294" s="306" t="s">
        <v>2267</v>
      </c>
      <c r="D294" s="306" t="s">
        <v>1691</v>
      </c>
      <c r="E294" s="307">
        <v>578</v>
      </c>
    </row>
    <row r="295" spans="1:5">
      <c r="A295" s="306" t="s">
        <v>2245</v>
      </c>
      <c r="B295" s="306" t="s">
        <v>2268</v>
      </c>
      <c r="C295" s="306" t="s">
        <v>2269</v>
      </c>
      <c r="D295" s="306" t="s">
        <v>1691</v>
      </c>
      <c r="E295" s="307">
        <v>1156</v>
      </c>
    </row>
    <row r="296" spans="1:5">
      <c r="A296" s="306" t="s">
        <v>2245</v>
      </c>
      <c r="B296" s="306" t="s">
        <v>2245</v>
      </c>
      <c r="C296" s="306" t="s">
        <v>2246</v>
      </c>
      <c r="D296" s="306" t="s">
        <v>1688</v>
      </c>
      <c r="E296" s="307">
        <v>23139</v>
      </c>
    </row>
    <row r="297" spans="1:5">
      <c r="A297" s="306" t="s">
        <v>2245</v>
      </c>
      <c r="B297" s="306" t="s">
        <v>2270</v>
      </c>
      <c r="C297" s="306" t="s">
        <v>2271</v>
      </c>
      <c r="D297" s="306" t="s">
        <v>1691</v>
      </c>
      <c r="E297" s="307">
        <v>8258</v>
      </c>
    </row>
    <row r="298" spans="1:5">
      <c r="A298" s="306" t="s">
        <v>2272</v>
      </c>
      <c r="B298" s="306" t="s">
        <v>2272</v>
      </c>
      <c r="C298" s="306" t="s">
        <v>2273</v>
      </c>
      <c r="D298" s="306" t="s">
        <v>1848</v>
      </c>
      <c r="E298" s="307">
        <v>47394</v>
      </c>
    </row>
    <row r="299" spans="1:5">
      <c r="A299" s="306" t="s">
        <v>2274</v>
      </c>
      <c r="B299" s="306" t="s">
        <v>2274</v>
      </c>
      <c r="C299" s="306" t="s">
        <v>2275</v>
      </c>
      <c r="D299" s="306" t="s">
        <v>1848</v>
      </c>
      <c r="E299" s="307">
        <v>102733</v>
      </c>
    </row>
    <row r="300" spans="1:5">
      <c r="A300" s="306" t="s">
        <v>2276</v>
      </c>
      <c r="B300" s="306" t="s">
        <v>2276</v>
      </c>
      <c r="C300" s="306" t="s">
        <v>2277</v>
      </c>
      <c r="D300" s="306" t="s">
        <v>1848</v>
      </c>
      <c r="E300" s="307">
        <v>861098</v>
      </c>
    </row>
    <row r="301" spans="1:5">
      <c r="A301" s="306" t="s">
        <v>2278</v>
      </c>
      <c r="B301" s="306" t="s">
        <v>2278</v>
      </c>
      <c r="C301" s="306" t="s">
        <v>2279</v>
      </c>
      <c r="D301" s="306" t="s">
        <v>1848</v>
      </c>
      <c r="E301" s="307">
        <v>38970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EESTR_ORG">
    <tabColor indexed="47"/>
  </sheetPr>
  <dimension ref="A1:J148"/>
  <sheetViews>
    <sheetView showGridLines="0" zoomScaleNormal="100" workbookViewId="0"/>
  </sheetViews>
  <sheetFormatPr defaultRowHeight="11.25"/>
  <cols>
    <col min="1" max="16384" width="9.140625" style="6"/>
  </cols>
  <sheetData>
    <row r="1" spans="1:10">
      <c r="A1" s="6" t="s">
        <v>1438</v>
      </c>
      <c r="B1" s="6" t="s">
        <v>1109</v>
      </c>
      <c r="C1" s="6" t="s">
        <v>1110</v>
      </c>
      <c r="D1" s="6" t="s">
        <v>1111</v>
      </c>
      <c r="E1" s="6" t="s">
        <v>1112</v>
      </c>
      <c r="F1" s="6" t="s">
        <v>1113</v>
      </c>
      <c r="G1" s="6" t="s">
        <v>1114</v>
      </c>
      <c r="H1" s="6" t="s">
        <v>1115</v>
      </c>
      <c r="I1" s="6" t="s">
        <v>1116</v>
      </c>
    </row>
    <row r="2" spans="1:10">
      <c r="A2" s="6">
        <v>1</v>
      </c>
      <c r="B2" s="6" t="s">
        <v>1117</v>
      </c>
      <c r="C2" s="6" t="s">
        <v>90</v>
      </c>
      <c r="D2" s="6" t="s">
        <v>1118</v>
      </c>
      <c r="E2" s="6" t="s">
        <v>1119</v>
      </c>
      <c r="F2" s="6" t="s">
        <v>1120</v>
      </c>
      <c r="G2" s="6" t="s">
        <v>1121</v>
      </c>
      <c r="J2" s="6" t="s">
        <v>1439</v>
      </c>
    </row>
    <row r="3" spans="1:10">
      <c r="A3" s="6">
        <v>2</v>
      </c>
      <c r="B3" s="6" t="s">
        <v>1117</v>
      </c>
      <c r="C3" s="6" t="s">
        <v>90</v>
      </c>
      <c r="D3" s="6" t="s">
        <v>1122</v>
      </c>
      <c r="E3" s="6" t="s">
        <v>1123</v>
      </c>
      <c r="F3" s="6" t="s">
        <v>1124</v>
      </c>
      <c r="G3" s="6" t="s">
        <v>1125</v>
      </c>
      <c r="J3" s="6" t="s">
        <v>1439</v>
      </c>
    </row>
    <row r="4" spans="1:10">
      <c r="A4" s="6">
        <v>3</v>
      </c>
      <c r="B4" s="6" t="s">
        <v>1117</v>
      </c>
      <c r="C4" s="6" t="s">
        <v>90</v>
      </c>
      <c r="D4" s="6" t="s">
        <v>1126</v>
      </c>
      <c r="E4" s="6" t="s">
        <v>1127</v>
      </c>
      <c r="F4" s="6" t="s">
        <v>1128</v>
      </c>
      <c r="G4" s="6" t="s">
        <v>1129</v>
      </c>
      <c r="J4" s="6" t="s">
        <v>1439</v>
      </c>
    </row>
    <row r="5" spans="1:10">
      <c r="A5" s="6">
        <v>4</v>
      </c>
      <c r="B5" s="6" t="s">
        <v>1117</v>
      </c>
      <c r="C5" s="6" t="s">
        <v>90</v>
      </c>
      <c r="D5" s="6" t="s">
        <v>1130</v>
      </c>
      <c r="E5" s="6" t="s">
        <v>1131</v>
      </c>
      <c r="F5" s="6" t="s">
        <v>1132</v>
      </c>
      <c r="G5" s="6" t="s">
        <v>1129</v>
      </c>
      <c r="J5" s="6" t="s">
        <v>1439</v>
      </c>
    </row>
    <row r="6" spans="1:10">
      <c r="A6" s="6">
        <v>5</v>
      </c>
      <c r="B6" s="6" t="s">
        <v>1117</v>
      </c>
      <c r="C6" s="6" t="s">
        <v>90</v>
      </c>
      <c r="D6" s="6" t="s">
        <v>1133</v>
      </c>
      <c r="E6" s="6" t="s">
        <v>1134</v>
      </c>
      <c r="F6" s="6" t="s">
        <v>1135</v>
      </c>
      <c r="G6" s="6" t="s">
        <v>1121</v>
      </c>
      <c r="J6" s="6" t="s">
        <v>1439</v>
      </c>
    </row>
    <row r="7" spans="1:10">
      <c r="A7" s="6">
        <v>6</v>
      </c>
      <c r="B7" s="6" t="s">
        <v>1117</v>
      </c>
      <c r="C7" s="6" t="s">
        <v>90</v>
      </c>
      <c r="D7" s="6" t="s">
        <v>1136</v>
      </c>
      <c r="E7" s="6" t="s">
        <v>1137</v>
      </c>
      <c r="F7" s="6" t="s">
        <v>1138</v>
      </c>
      <c r="G7" s="6" t="s">
        <v>1129</v>
      </c>
      <c r="J7" s="6" t="s">
        <v>1439</v>
      </c>
    </row>
    <row r="8" spans="1:10">
      <c r="A8" s="6">
        <v>7</v>
      </c>
      <c r="B8" s="6" t="s">
        <v>1117</v>
      </c>
      <c r="C8" s="6" t="s">
        <v>90</v>
      </c>
      <c r="D8" s="6" t="s">
        <v>1139</v>
      </c>
      <c r="E8" s="6" t="s">
        <v>1140</v>
      </c>
      <c r="F8" s="6" t="s">
        <v>1141</v>
      </c>
      <c r="G8" s="6" t="s">
        <v>1121</v>
      </c>
      <c r="J8" s="6" t="s">
        <v>1439</v>
      </c>
    </row>
    <row r="9" spans="1:10">
      <c r="A9" s="6">
        <v>8</v>
      </c>
      <c r="B9" s="6" t="s">
        <v>1117</v>
      </c>
      <c r="C9" s="6" t="s">
        <v>90</v>
      </c>
      <c r="D9" s="6" t="s">
        <v>1142</v>
      </c>
      <c r="E9" s="6" t="s">
        <v>1143</v>
      </c>
      <c r="F9" s="6" t="s">
        <v>1144</v>
      </c>
      <c r="G9" s="6" t="s">
        <v>1121</v>
      </c>
      <c r="J9" s="6" t="s">
        <v>1439</v>
      </c>
    </row>
    <row r="10" spans="1:10">
      <c r="A10" s="6">
        <v>9</v>
      </c>
      <c r="B10" s="6" t="s">
        <v>1117</v>
      </c>
      <c r="C10" s="6" t="s">
        <v>90</v>
      </c>
      <c r="D10" s="6" t="s">
        <v>1145</v>
      </c>
      <c r="E10" s="6" t="s">
        <v>1146</v>
      </c>
      <c r="F10" s="6" t="s">
        <v>1147</v>
      </c>
      <c r="G10" s="6" t="s">
        <v>1121</v>
      </c>
      <c r="J10" s="6" t="s">
        <v>1439</v>
      </c>
    </row>
    <row r="11" spans="1:10">
      <c r="A11" s="6">
        <v>10</v>
      </c>
      <c r="B11" s="6" t="s">
        <v>1117</v>
      </c>
      <c r="C11" s="6" t="s">
        <v>90</v>
      </c>
      <c r="D11" s="6" t="s">
        <v>1148</v>
      </c>
      <c r="E11" s="6" t="s">
        <v>1149</v>
      </c>
      <c r="F11" s="6" t="s">
        <v>1150</v>
      </c>
      <c r="G11" s="6" t="s">
        <v>1129</v>
      </c>
      <c r="H11" s="6" t="s">
        <v>1151</v>
      </c>
      <c r="J11" s="6" t="s">
        <v>1439</v>
      </c>
    </row>
    <row r="12" spans="1:10">
      <c r="A12" s="6">
        <v>11</v>
      </c>
      <c r="B12" s="6" t="s">
        <v>1117</v>
      </c>
      <c r="C12" s="6" t="s">
        <v>90</v>
      </c>
      <c r="D12" s="6" t="s">
        <v>1152</v>
      </c>
      <c r="E12" s="6" t="s">
        <v>1153</v>
      </c>
      <c r="F12" s="6" t="s">
        <v>1154</v>
      </c>
      <c r="G12" s="6" t="s">
        <v>1129</v>
      </c>
      <c r="H12" s="6" t="s">
        <v>1155</v>
      </c>
      <c r="J12" s="6" t="s">
        <v>1439</v>
      </c>
    </row>
    <row r="13" spans="1:10">
      <c r="A13" s="6">
        <v>12</v>
      </c>
      <c r="B13" s="6" t="s">
        <v>1117</v>
      </c>
      <c r="C13" s="6" t="s">
        <v>90</v>
      </c>
      <c r="D13" s="6" t="s">
        <v>1156</v>
      </c>
      <c r="E13" s="6" t="s">
        <v>1157</v>
      </c>
      <c r="F13" s="6" t="s">
        <v>1158</v>
      </c>
      <c r="G13" s="6" t="s">
        <v>1125</v>
      </c>
      <c r="J13" s="6" t="s">
        <v>1439</v>
      </c>
    </row>
    <row r="14" spans="1:10">
      <c r="A14" s="6">
        <v>13</v>
      </c>
      <c r="B14" s="6" t="s">
        <v>1117</v>
      </c>
      <c r="C14" s="6" t="s">
        <v>90</v>
      </c>
      <c r="D14" s="6" t="s">
        <v>1159</v>
      </c>
      <c r="E14" s="6" t="s">
        <v>1160</v>
      </c>
      <c r="F14" s="6" t="s">
        <v>1161</v>
      </c>
      <c r="G14" s="6" t="s">
        <v>1162</v>
      </c>
      <c r="J14" s="6" t="s">
        <v>1439</v>
      </c>
    </row>
    <row r="15" spans="1:10">
      <c r="A15" s="6">
        <v>14</v>
      </c>
      <c r="B15" s="6" t="s">
        <v>1117</v>
      </c>
      <c r="C15" s="6" t="s">
        <v>90</v>
      </c>
      <c r="D15" s="6" t="s">
        <v>1163</v>
      </c>
      <c r="E15" s="6" t="s">
        <v>1164</v>
      </c>
      <c r="F15" s="6" t="s">
        <v>1165</v>
      </c>
      <c r="G15" s="6" t="s">
        <v>1121</v>
      </c>
      <c r="H15" s="6" t="s">
        <v>1166</v>
      </c>
      <c r="J15" s="6" t="s">
        <v>1439</v>
      </c>
    </row>
    <row r="16" spans="1:10">
      <c r="A16" s="6">
        <v>15</v>
      </c>
      <c r="B16" s="6" t="s">
        <v>1117</v>
      </c>
      <c r="C16" s="6" t="s">
        <v>90</v>
      </c>
      <c r="D16" s="6" t="s">
        <v>1167</v>
      </c>
      <c r="E16" s="6" t="s">
        <v>1168</v>
      </c>
      <c r="F16" s="6" t="s">
        <v>1169</v>
      </c>
      <c r="G16" s="6" t="s">
        <v>1170</v>
      </c>
      <c r="J16" s="6" t="s">
        <v>1439</v>
      </c>
    </row>
    <row r="17" spans="1:10">
      <c r="A17" s="6">
        <v>16</v>
      </c>
      <c r="B17" s="6" t="s">
        <v>1117</v>
      </c>
      <c r="C17" s="6" t="s">
        <v>90</v>
      </c>
      <c r="D17" s="6" t="s">
        <v>1171</v>
      </c>
      <c r="E17" s="6" t="s">
        <v>1172</v>
      </c>
      <c r="F17" s="6" t="s">
        <v>1173</v>
      </c>
      <c r="G17" s="6" t="s">
        <v>1129</v>
      </c>
      <c r="I17" s="6" t="s">
        <v>1174</v>
      </c>
      <c r="J17" s="6" t="s">
        <v>1439</v>
      </c>
    </row>
    <row r="18" spans="1:10">
      <c r="A18" s="6">
        <v>17</v>
      </c>
      <c r="B18" s="6" t="s">
        <v>1117</v>
      </c>
      <c r="C18" s="6" t="s">
        <v>90</v>
      </c>
      <c r="D18" s="6" t="s">
        <v>1175</v>
      </c>
      <c r="E18" s="6" t="s">
        <v>1176</v>
      </c>
      <c r="F18" s="6" t="s">
        <v>1177</v>
      </c>
      <c r="G18" s="6" t="s">
        <v>1121</v>
      </c>
      <c r="I18" s="6" t="s">
        <v>1178</v>
      </c>
      <c r="J18" s="6" t="s">
        <v>1439</v>
      </c>
    </row>
    <row r="19" spans="1:10">
      <c r="A19" s="6">
        <v>18</v>
      </c>
      <c r="B19" s="6" t="s">
        <v>1117</v>
      </c>
      <c r="C19" s="6" t="s">
        <v>90</v>
      </c>
      <c r="D19" s="6" t="s">
        <v>1179</v>
      </c>
      <c r="E19" s="6" t="s">
        <v>1180</v>
      </c>
      <c r="F19" s="6" t="s">
        <v>1135</v>
      </c>
      <c r="G19" s="6" t="s">
        <v>1181</v>
      </c>
      <c r="J19" s="6" t="s">
        <v>1439</v>
      </c>
    </row>
    <row r="20" spans="1:10">
      <c r="A20" s="6">
        <v>19</v>
      </c>
      <c r="B20" s="6" t="s">
        <v>1117</v>
      </c>
      <c r="C20" s="6" t="s">
        <v>90</v>
      </c>
      <c r="D20" s="6" t="s">
        <v>1182</v>
      </c>
      <c r="E20" s="6" t="s">
        <v>1183</v>
      </c>
      <c r="F20" s="6" t="s">
        <v>1184</v>
      </c>
      <c r="G20" s="6" t="s">
        <v>1185</v>
      </c>
      <c r="J20" s="6" t="s">
        <v>1439</v>
      </c>
    </row>
    <row r="21" spans="1:10">
      <c r="A21" s="6">
        <v>20</v>
      </c>
      <c r="B21" s="6" t="s">
        <v>1117</v>
      </c>
      <c r="C21" s="6" t="s">
        <v>90</v>
      </c>
      <c r="D21" s="6" t="s">
        <v>1186</v>
      </c>
      <c r="E21" s="6" t="s">
        <v>1187</v>
      </c>
      <c r="F21" s="6" t="s">
        <v>1188</v>
      </c>
      <c r="G21" s="6" t="s">
        <v>1185</v>
      </c>
      <c r="J21" s="6" t="s">
        <v>1439</v>
      </c>
    </row>
    <row r="22" spans="1:10">
      <c r="A22" s="6">
        <v>21</v>
      </c>
      <c r="B22" s="6" t="s">
        <v>1117</v>
      </c>
      <c r="C22" s="6" t="s">
        <v>90</v>
      </c>
      <c r="D22" s="6" t="s">
        <v>1189</v>
      </c>
      <c r="E22" s="6" t="s">
        <v>1190</v>
      </c>
      <c r="F22" s="6" t="s">
        <v>1191</v>
      </c>
      <c r="G22" s="6" t="s">
        <v>1192</v>
      </c>
      <c r="J22" s="6" t="s">
        <v>1439</v>
      </c>
    </row>
    <row r="23" spans="1:10">
      <c r="A23" s="6">
        <v>22</v>
      </c>
      <c r="B23" s="6" t="s">
        <v>1117</v>
      </c>
      <c r="C23" s="6" t="s">
        <v>90</v>
      </c>
      <c r="D23" s="6" t="s">
        <v>1193</v>
      </c>
      <c r="E23" s="6" t="s">
        <v>1194</v>
      </c>
      <c r="F23" s="6" t="s">
        <v>1195</v>
      </c>
      <c r="G23" s="6" t="s">
        <v>1129</v>
      </c>
      <c r="J23" s="6" t="s">
        <v>1439</v>
      </c>
    </row>
    <row r="24" spans="1:10">
      <c r="A24" s="6">
        <v>23</v>
      </c>
      <c r="B24" s="6" t="s">
        <v>1117</v>
      </c>
      <c r="C24" s="6" t="s">
        <v>90</v>
      </c>
      <c r="D24" s="6" t="s">
        <v>1196</v>
      </c>
      <c r="E24" s="6" t="s">
        <v>1197</v>
      </c>
      <c r="F24" s="6" t="s">
        <v>1198</v>
      </c>
      <c r="G24" s="6" t="s">
        <v>1162</v>
      </c>
      <c r="J24" s="6" t="s">
        <v>1439</v>
      </c>
    </row>
    <row r="25" spans="1:10">
      <c r="A25" s="6">
        <v>24</v>
      </c>
      <c r="B25" s="6" t="s">
        <v>1117</v>
      </c>
      <c r="C25" s="6" t="s">
        <v>90</v>
      </c>
      <c r="D25" s="6" t="s">
        <v>1199</v>
      </c>
      <c r="E25" s="6" t="s">
        <v>1200</v>
      </c>
      <c r="F25" s="6" t="s">
        <v>1201</v>
      </c>
      <c r="G25" s="6" t="s">
        <v>1202</v>
      </c>
      <c r="I25" s="6" t="s">
        <v>1203</v>
      </c>
      <c r="J25" s="6" t="s">
        <v>1439</v>
      </c>
    </row>
    <row r="26" spans="1:10">
      <c r="A26" s="6">
        <v>25</v>
      </c>
      <c r="B26" s="6" t="s">
        <v>1117</v>
      </c>
      <c r="C26" s="6" t="s">
        <v>90</v>
      </c>
      <c r="D26" s="6" t="s">
        <v>1204</v>
      </c>
      <c r="E26" s="6" t="s">
        <v>1205</v>
      </c>
      <c r="F26" s="6" t="s">
        <v>1206</v>
      </c>
      <c r="G26" s="6" t="s">
        <v>1162</v>
      </c>
      <c r="J26" s="6" t="s">
        <v>1439</v>
      </c>
    </row>
    <row r="27" spans="1:10">
      <c r="A27" s="6">
        <v>26</v>
      </c>
      <c r="B27" s="6" t="s">
        <v>1117</v>
      </c>
      <c r="C27" s="6" t="s">
        <v>90</v>
      </c>
      <c r="D27" s="6" t="s">
        <v>1207</v>
      </c>
      <c r="E27" s="6" t="s">
        <v>1208</v>
      </c>
      <c r="F27" s="6" t="s">
        <v>1209</v>
      </c>
      <c r="G27" s="6" t="s">
        <v>1210</v>
      </c>
      <c r="I27" s="6" t="s">
        <v>1203</v>
      </c>
      <c r="J27" s="6" t="s">
        <v>1439</v>
      </c>
    </row>
    <row r="28" spans="1:10">
      <c r="A28" s="6">
        <v>27</v>
      </c>
      <c r="B28" s="6" t="s">
        <v>1117</v>
      </c>
      <c r="C28" s="6" t="s">
        <v>90</v>
      </c>
      <c r="D28" s="6" t="s">
        <v>1211</v>
      </c>
      <c r="E28" s="6" t="s">
        <v>1212</v>
      </c>
      <c r="F28" s="6" t="s">
        <v>1213</v>
      </c>
      <c r="G28" s="6" t="s">
        <v>1162</v>
      </c>
      <c r="J28" s="6" t="s">
        <v>1439</v>
      </c>
    </row>
    <row r="29" spans="1:10">
      <c r="A29" s="6">
        <v>28</v>
      </c>
      <c r="B29" s="6" t="s">
        <v>1117</v>
      </c>
      <c r="C29" s="6" t="s">
        <v>90</v>
      </c>
      <c r="D29" s="6" t="s">
        <v>1214</v>
      </c>
      <c r="E29" s="6" t="s">
        <v>1215</v>
      </c>
      <c r="F29" s="6" t="s">
        <v>1216</v>
      </c>
      <c r="G29" s="6" t="s">
        <v>1129</v>
      </c>
      <c r="J29" s="6" t="s">
        <v>1439</v>
      </c>
    </row>
    <row r="30" spans="1:10">
      <c r="A30" s="6">
        <v>29</v>
      </c>
      <c r="B30" s="6" t="s">
        <v>1117</v>
      </c>
      <c r="C30" s="6" t="s">
        <v>90</v>
      </c>
      <c r="D30" s="6" t="s">
        <v>1217</v>
      </c>
      <c r="E30" s="6" t="s">
        <v>1218</v>
      </c>
      <c r="F30" s="6" t="s">
        <v>1219</v>
      </c>
      <c r="G30" s="6" t="s">
        <v>1129</v>
      </c>
      <c r="J30" s="6" t="s">
        <v>1439</v>
      </c>
    </row>
    <row r="31" spans="1:10">
      <c r="A31" s="6">
        <v>30</v>
      </c>
      <c r="B31" s="6" t="s">
        <v>1117</v>
      </c>
      <c r="C31" s="6" t="s">
        <v>90</v>
      </c>
      <c r="D31" s="6" t="s">
        <v>1220</v>
      </c>
      <c r="E31" s="6" t="s">
        <v>1221</v>
      </c>
      <c r="F31" s="6" t="s">
        <v>1222</v>
      </c>
      <c r="G31" s="6" t="s">
        <v>1202</v>
      </c>
      <c r="H31" s="6" t="s">
        <v>1223</v>
      </c>
      <c r="J31" s="6" t="s">
        <v>1439</v>
      </c>
    </row>
    <row r="32" spans="1:10">
      <c r="A32" s="6">
        <v>31</v>
      </c>
      <c r="B32" s="6" t="s">
        <v>1117</v>
      </c>
      <c r="C32" s="6" t="s">
        <v>90</v>
      </c>
      <c r="D32" s="6" t="s">
        <v>1224</v>
      </c>
      <c r="E32" s="6" t="s">
        <v>1225</v>
      </c>
      <c r="F32" s="6" t="s">
        <v>1226</v>
      </c>
      <c r="G32" s="6" t="s">
        <v>1129</v>
      </c>
      <c r="H32" s="6" t="s">
        <v>1227</v>
      </c>
      <c r="I32" s="6" t="s">
        <v>1228</v>
      </c>
      <c r="J32" s="6" t="s">
        <v>1439</v>
      </c>
    </row>
    <row r="33" spans="1:10">
      <c r="A33" s="6">
        <v>32</v>
      </c>
      <c r="B33" s="6" t="s">
        <v>1117</v>
      </c>
      <c r="C33" s="6" t="s">
        <v>90</v>
      </c>
      <c r="D33" s="6" t="s">
        <v>1229</v>
      </c>
      <c r="E33" s="6" t="s">
        <v>1230</v>
      </c>
      <c r="F33" s="6" t="s">
        <v>1231</v>
      </c>
      <c r="G33" s="6" t="s">
        <v>1170</v>
      </c>
      <c r="I33" s="6" t="s">
        <v>1232</v>
      </c>
      <c r="J33" s="6" t="s">
        <v>1439</v>
      </c>
    </row>
    <row r="34" spans="1:10">
      <c r="A34" s="6">
        <v>33</v>
      </c>
      <c r="B34" s="6" t="s">
        <v>1117</v>
      </c>
      <c r="C34" s="6" t="s">
        <v>90</v>
      </c>
      <c r="D34" s="6" t="s">
        <v>1233</v>
      </c>
      <c r="E34" s="6" t="s">
        <v>1234</v>
      </c>
      <c r="F34" s="6" t="s">
        <v>1235</v>
      </c>
      <c r="G34" s="6" t="s">
        <v>1129</v>
      </c>
      <c r="I34" s="6" t="s">
        <v>1236</v>
      </c>
      <c r="J34" s="6" t="s">
        <v>1439</v>
      </c>
    </row>
    <row r="35" spans="1:10">
      <c r="A35" s="6">
        <v>34</v>
      </c>
      <c r="B35" s="6" t="s">
        <v>1117</v>
      </c>
      <c r="C35" s="6" t="s">
        <v>90</v>
      </c>
      <c r="D35" s="6" t="s">
        <v>1237</v>
      </c>
      <c r="E35" s="6" t="s">
        <v>1238</v>
      </c>
      <c r="F35" s="6" t="s">
        <v>1239</v>
      </c>
      <c r="G35" s="6" t="s">
        <v>1162</v>
      </c>
      <c r="J35" s="6" t="s">
        <v>1439</v>
      </c>
    </row>
    <row r="36" spans="1:10">
      <c r="A36" s="6">
        <v>35</v>
      </c>
      <c r="B36" s="6" t="s">
        <v>1117</v>
      </c>
      <c r="C36" s="6" t="s">
        <v>90</v>
      </c>
      <c r="D36" s="6" t="s">
        <v>1240</v>
      </c>
      <c r="E36" s="6" t="s">
        <v>1241</v>
      </c>
      <c r="F36" s="6" t="s">
        <v>1242</v>
      </c>
      <c r="G36" s="6" t="s">
        <v>1202</v>
      </c>
      <c r="J36" s="6" t="s">
        <v>1439</v>
      </c>
    </row>
    <row r="37" spans="1:10">
      <c r="A37" s="6">
        <v>36</v>
      </c>
      <c r="B37" s="6" t="s">
        <v>1117</v>
      </c>
      <c r="C37" s="6" t="s">
        <v>90</v>
      </c>
      <c r="D37" s="6" t="s">
        <v>1243</v>
      </c>
      <c r="E37" s="6" t="s">
        <v>1244</v>
      </c>
      <c r="F37" s="6" t="s">
        <v>1245</v>
      </c>
      <c r="G37" s="6" t="s">
        <v>1246</v>
      </c>
      <c r="J37" s="6" t="s">
        <v>1439</v>
      </c>
    </row>
    <row r="38" spans="1:10">
      <c r="A38" s="6">
        <v>37</v>
      </c>
      <c r="B38" s="6" t="s">
        <v>1117</v>
      </c>
      <c r="C38" s="6" t="s">
        <v>90</v>
      </c>
      <c r="D38" s="6" t="s">
        <v>1247</v>
      </c>
      <c r="E38" s="6" t="s">
        <v>1248</v>
      </c>
      <c r="F38" s="6" t="s">
        <v>1249</v>
      </c>
      <c r="G38" s="6" t="s">
        <v>1125</v>
      </c>
      <c r="J38" s="6" t="s">
        <v>1439</v>
      </c>
    </row>
    <row r="39" spans="1:10">
      <c r="A39" s="6">
        <v>38</v>
      </c>
      <c r="B39" s="6" t="s">
        <v>1117</v>
      </c>
      <c r="C39" s="6" t="s">
        <v>90</v>
      </c>
      <c r="D39" s="6" t="s">
        <v>1250</v>
      </c>
      <c r="E39" s="6" t="s">
        <v>1251</v>
      </c>
      <c r="F39" s="6" t="s">
        <v>1252</v>
      </c>
      <c r="G39" s="6" t="s">
        <v>1202</v>
      </c>
      <c r="J39" s="6" t="s">
        <v>1439</v>
      </c>
    </row>
    <row r="40" spans="1:10">
      <c r="A40" s="6">
        <v>39</v>
      </c>
      <c r="B40" s="6" t="s">
        <v>1117</v>
      </c>
      <c r="C40" s="6" t="s">
        <v>90</v>
      </c>
      <c r="D40" s="6" t="s">
        <v>1253</v>
      </c>
      <c r="E40" s="6" t="s">
        <v>1254</v>
      </c>
      <c r="F40" s="6" t="s">
        <v>1255</v>
      </c>
      <c r="G40" s="6" t="s">
        <v>1162</v>
      </c>
      <c r="J40" s="6" t="s">
        <v>1439</v>
      </c>
    </row>
    <row r="41" spans="1:10">
      <c r="A41" s="6">
        <v>40</v>
      </c>
      <c r="B41" s="6" t="s">
        <v>1117</v>
      </c>
      <c r="C41" s="6" t="s">
        <v>90</v>
      </c>
      <c r="D41" s="6" t="s">
        <v>1256</v>
      </c>
      <c r="E41" s="6" t="s">
        <v>1257</v>
      </c>
      <c r="F41" s="6" t="s">
        <v>1258</v>
      </c>
      <c r="G41" s="6" t="s">
        <v>1129</v>
      </c>
      <c r="I41" s="6" t="s">
        <v>1228</v>
      </c>
      <c r="J41" s="6" t="s">
        <v>1439</v>
      </c>
    </row>
    <row r="42" spans="1:10">
      <c r="A42" s="6">
        <v>41</v>
      </c>
      <c r="B42" s="6" t="s">
        <v>1117</v>
      </c>
      <c r="C42" s="6" t="s">
        <v>90</v>
      </c>
      <c r="D42" s="6" t="s">
        <v>1259</v>
      </c>
      <c r="E42" s="6" t="s">
        <v>1260</v>
      </c>
      <c r="F42" s="6" t="s">
        <v>1261</v>
      </c>
      <c r="G42" s="6" t="s">
        <v>1129</v>
      </c>
      <c r="I42" s="6" t="s">
        <v>1236</v>
      </c>
      <c r="J42" s="6" t="s">
        <v>1439</v>
      </c>
    </row>
    <row r="43" spans="1:10">
      <c r="A43" s="6">
        <v>42</v>
      </c>
      <c r="B43" s="6" t="s">
        <v>1117</v>
      </c>
      <c r="C43" s="6" t="s">
        <v>90</v>
      </c>
      <c r="D43" s="6" t="s">
        <v>1262</v>
      </c>
      <c r="E43" s="6" t="s">
        <v>1263</v>
      </c>
      <c r="F43" s="6" t="s">
        <v>1264</v>
      </c>
      <c r="G43" s="6" t="s">
        <v>1202</v>
      </c>
      <c r="I43" s="6" t="s">
        <v>1265</v>
      </c>
      <c r="J43" s="6" t="s">
        <v>1439</v>
      </c>
    </row>
    <row r="44" spans="1:10">
      <c r="A44" s="6">
        <v>43</v>
      </c>
      <c r="B44" s="6" t="s">
        <v>1117</v>
      </c>
      <c r="C44" s="6" t="s">
        <v>90</v>
      </c>
      <c r="D44" s="6" t="s">
        <v>1266</v>
      </c>
      <c r="E44" s="6" t="s">
        <v>1267</v>
      </c>
      <c r="F44" s="6" t="s">
        <v>1268</v>
      </c>
      <c r="G44" s="6" t="s">
        <v>1202</v>
      </c>
      <c r="J44" s="6" t="s">
        <v>1439</v>
      </c>
    </row>
    <row r="45" spans="1:10">
      <c r="A45" s="6">
        <v>44</v>
      </c>
      <c r="B45" s="6" t="s">
        <v>1117</v>
      </c>
      <c r="C45" s="6" t="s">
        <v>90</v>
      </c>
      <c r="D45" s="6" t="s">
        <v>1269</v>
      </c>
      <c r="E45" s="6" t="s">
        <v>1270</v>
      </c>
      <c r="F45" s="6" t="s">
        <v>1271</v>
      </c>
      <c r="G45" s="6" t="s">
        <v>1129</v>
      </c>
      <c r="J45" s="6" t="s">
        <v>1439</v>
      </c>
    </row>
    <row r="46" spans="1:10">
      <c r="A46" s="6">
        <v>45</v>
      </c>
      <c r="B46" s="6" t="s">
        <v>1117</v>
      </c>
      <c r="C46" s="6" t="s">
        <v>90</v>
      </c>
      <c r="D46" s="6" t="s">
        <v>1272</v>
      </c>
      <c r="E46" s="6" t="s">
        <v>1273</v>
      </c>
      <c r="F46" s="6" t="s">
        <v>1274</v>
      </c>
      <c r="G46" s="6" t="s">
        <v>1125</v>
      </c>
      <c r="J46" s="6" t="s">
        <v>1439</v>
      </c>
    </row>
    <row r="47" spans="1:10">
      <c r="A47" s="6">
        <v>46</v>
      </c>
      <c r="B47" s="6" t="s">
        <v>1117</v>
      </c>
      <c r="C47" s="6" t="s">
        <v>90</v>
      </c>
      <c r="D47" s="6" t="s">
        <v>1275</v>
      </c>
      <c r="E47" s="6" t="s">
        <v>1276</v>
      </c>
      <c r="F47" s="6" t="s">
        <v>1277</v>
      </c>
      <c r="G47" s="6" t="s">
        <v>1202</v>
      </c>
      <c r="J47" s="6" t="s">
        <v>1439</v>
      </c>
    </row>
    <row r="48" spans="1:10">
      <c r="A48" s="6">
        <v>47</v>
      </c>
      <c r="B48" s="6" t="s">
        <v>1117</v>
      </c>
      <c r="C48" s="6" t="s">
        <v>90</v>
      </c>
      <c r="D48" s="6" t="s">
        <v>1278</v>
      </c>
      <c r="E48" s="6" t="s">
        <v>1279</v>
      </c>
      <c r="F48" s="6" t="s">
        <v>1280</v>
      </c>
      <c r="G48" s="6" t="s">
        <v>1281</v>
      </c>
      <c r="J48" s="6" t="s">
        <v>1439</v>
      </c>
    </row>
    <row r="49" spans="1:10">
      <c r="A49" s="6">
        <v>48</v>
      </c>
      <c r="B49" s="6" t="s">
        <v>1117</v>
      </c>
      <c r="C49" s="6" t="s">
        <v>90</v>
      </c>
      <c r="D49" s="6" t="s">
        <v>1282</v>
      </c>
      <c r="E49" s="6" t="s">
        <v>1283</v>
      </c>
      <c r="F49" s="6" t="s">
        <v>1284</v>
      </c>
      <c r="G49" s="6" t="s">
        <v>1170</v>
      </c>
      <c r="I49" s="6" t="s">
        <v>1285</v>
      </c>
      <c r="J49" s="6" t="s">
        <v>1439</v>
      </c>
    </row>
    <row r="50" spans="1:10">
      <c r="A50" s="6">
        <v>49</v>
      </c>
      <c r="B50" s="6" t="s">
        <v>1117</v>
      </c>
      <c r="C50" s="6" t="s">
        <v>90</v>
      </c>
      <c r="D50" s="6" t="s">
        <v>1286</v>
      </c>
      <c r="E50" s="6" t="s">
        <v>1287</v>
      </c>
      <c r="F50" s="6" t="s">
        <v>1288</v>
      </c>
      <c r="G50" s="6" t="s">
        <v>1162</v>
      </c>
      <c r="J50" s="6" t="s">
        <v>1439</v>
      </c>
    </row>
    <row r="51" spans="1:10">
      <c r="A51" s="6">
        <v>50</v>
      </c>
      <c r="B51" s="6" t="s">
        <v>1117</v>
      </c>
      <c r="C51" s="6" t="s">
        <v>90</v>
      </c>
      <c r="D51" s="6" t="s">
        <v>1289</v>
      </c>
      <c r="E51" s="6" t="s">
        <v>1290</v>
      </c>
      <c r="F51" s="6" t="s">
        <v>1291</v>
      </c>
      <c r="G51" s="6" t="s">
        <v>1292</v>
      </c>
      <c r="I51" s="6" t="s">
        <v>1293</v>
      </c>
      <c r="J51" s="6" t="s">
        <v>1439</v>
      </c>
    </row>
    <row r="52" spans="1:10">
      <c r="A52" s="6">
        <v>51</v>
      </c>
      <c r="B52" s="6" t="s">
        <v>1117</v>
      </c>
      <c r="C52" s="6" t="s">
        <v>90</v>
      </c>
      <c r="D52" s="6" t="s">
        <v>1294</v>
      </c>
      <c r="E52" s="6" t="s">
        <v>1295</v>
      </c>
      <c r="F52" s="6" t="s">
        <v>1296</v>
      </c>
      <c r="G52" s="6" t="s">
        <v>1170</v>
      </c>
      <c r="H52" s="6" t="s">
        <v>1297</v>
      </c>
      <c r="J52" s="6" t="s">
        <v>1439</v>
      </c>
    </row>
    <row r="53" spans="1:10">
      <c r="A53" s="6">
        <v>52</v>
      </c>
      <c r="B53" s="6" t="s">
        <v>1117</v>
      </c>
      <c r="C53" s="6" t="s">
        <v>90</v>
      </c>
      <c r="D53" s="6" t="s">
        <v>1298</v>
      </c>
      <c r="E53" s="6" t="s">
        <v>1299</v>
      </c>
      <c r="F53" s="6" t="s">
        <v>1300</v>
      </c>
      <c r="G53" s="6" t="s">
        <v>1121</v>
      </c>
      <c r="H53" s="6" t="s">
        <v>1301</v>
      </c>
      <c r="J53" s="6" t="s">
        <v>1439</v>
      </c>
    </row>
    <row r="54" spans="1:10">
      <c r="A54" s="6">
        <v>53</v>
      </c>
      <c r="B54" s="6" t="s">
        <v>1117</v>
      </c>
      <c r="C54" s="6" t="s">
        <v>90</v>
      </c>
      <c r="D54" s="6" t="s">
        <v>1302</v>
      </c>
      <c r="E54" s="6" t="s">
        <v>1303</v>
      </c>
      <c r="F54" s="6" t="s">
        <v>1304</v>
      </c>
      <c r="G54" s="6" t="s">
        <v>1162</v>
      </c>
      <c r="J54" s="6" t="s">
        <v>1439</v>
      </c>
    </row>
    <row r="55" spans="1:10">
      <c r="A55" s="6">
        <v>54</v>
      </c>
      <c r="B55" s="6" t="s">
        <v>1117</v>
      </c>
      <c r="C55" s="6" t="s">
        <v>90</v>
      </c>
      <c r="D55" s="6" t="s">
        <v>1305</v>
      </c>
      <c r="E55" s="6" t="s">
        <v>1306</v>
      </c>
      <c r="F55" s="6" t="s">
        <v>1307</v>
      </c>
      <c r="G55" s="6" t="s">
        <v>1202</v>
      </c>
      <c r="J55" s="6" t="s">
        <v>1439</v>
      </c>
    </row>
    <row r="56" spans="1:10">
      <c r="A56" s="6">
        <v>55</v>
      </c>
      <c r="B56" s="6" t="s">
        <v>1117</v>
      </c>
      <c r="C56" s="6" t="s">
        <v>90</v>
      </c>
      <c r="D56" s="6" t="s">
        <v>1308</v>
      </c>
      <c r="E56" s="6" t="s">
        <v>1309</v>
      </c>
      <c r="F56" s="6" t="s">
        <v>1310</v>
      </c>
      <c r="G56" s="6" t="s">
        <v>1125</v>
      </c>
      <c r="I56" s="6" t="s">
        <v>1311</v>
      </c>
      <c r="J56" s="6" t="s">
        <v>1439</v>
      </c>
    </row>
    <row r="57" spans="1:10">
      <c r="A57" s="6">
        <v>56</v>
      </c>
      <c r="B57" s="6" t="s">
        <v>1117</v>
      </c>
      <c r="C57" s="6" t="s">
        <v>90</v>
      </c>
      <c r="D57" s="6" t="s">
        <v>1312</v>
      </c>
      <c r="E57" s="6" t="s">
        <v>1313</v>
      </c>
      <c r="F57" s="6" t="s">
        <v>1314</v>
      </c>
      <c r="G57" s="6" t="s">
        <v>1315</v>
      </c>
      <c r="I57" s="6" t="s">
        <v>1316</v>
      </c>
      <c r="J57" s="6" t="s">
        <v>1439</v>
      </c>
    </row>
    <row r="58" spans="1:10">
      <c r="A58" s="6">
        <v>57</v>
      </c>
      <c r="B58" s="6" t="s">
        <v>1117</v>
      </c>
      <c r="C58" s="6" t="s">
        <v>90</v>
      </c>
      <c r="D58" s="6" t="s">
        <v>1317</v>
      </c>
      <c r="E58" s="6" t="s">
        <v>1318</v>
      </c>
      <c r="F58" s="6" t="s">
        <v>1319</v>
      </c>
      <c r="G58" s="6" t="s">
        <v>1170</v>
      </c>
      <c r="I58" s="6" t="s">
        <v>1320</v>
      </c>
      <c r="J58" s="6" t="s">
        <v>1439</v>
      </c>
    </row>
    <row r="59" spans="1:10">
      <c r="A59" s="6">
        <v>58</v>
      </c>
      <c r="B59" s="6" t="s">
        <v>1117</v>
      </c>
      <c r="C59" s="6" t="s">
        <v>90</v>
      </c>
      <c r="D59" s="6" t="s">
        <v>1321</v>
      </c>
      <c r="E59" s="6" t="s">
        <v>1322</v>
      </c>
      <c r="F59" s="6" t="s">
        <v>1323</v>
      </c>
      <c r="G59" s="6" t="s">
        <v>1129</v>
      </c>
      <c r="J59" s="6" t="s">
        <v>1439</v>
      </c>
    </row>
    <row r="60" spans="1:10">
      <c r="A60" s="6">
        <v>59</v>
      </c>
      <c r="B60" s="6" t="s">
        <v>1117</v>
      </c>
      <c r="C60" s="6" t="s">
        <v>90</v>
      </c>
      <c r="D60" s="6" t="s">
        <v>1324</v>
      </c>
      <c r="E60" s="6" t="s">
        <v>1325</v>
      </c>
      <c r="F60" s="6" t="s">
        <v>1326</v>
      </c>
      <c r="G60" s="6" t="s">
        <v>1129</v>
      </c>
      <c r="J60" s="6" t="s">
        <v>1439</v>
      </c>
    </row>
    <row r="61" spans="1:10">
      <c r="A61" s="6">
        <v>60</v>
      </c>
      <c r="B61" s="6" t="s">
        <v>1117</v>
      </c>
      <c r="C61" s="6" t="s">
        <v>90</v>
      </c>
      <c r="D61" s="6" t="s">
        <v>1327</v>
      </c>
      <c r="E61" s="6" t="s">
        <v>1328</v>
      </c>
      <c r="F61" s="6" t="s">
        <v>1329</v>
      </c>
      <c r="G61" s="6" t="s">
        <v>1162</v>
      </c>
      <c r="I61" s="6" t="s">
        <v>1330</v>
      </c>
      <c r="J61" s="6" t="s">
        <v>1439</v>
      </c>
    </row>
    <row r="62" spans="1:10">
      <c r="A62" s="6">
        <v>61</v>
      </c>
      <c r="B62" s="6" t="s">
        <v>1117</v>
      </c>
      <c r="C62" s="6" t="s">
        <v>90</v>
      </c>
      <c r="D62" s="6" t="s">
        <v>1331</v>
      </c>
      <c r="E62" s="6" t="s">
        <v>1332</v>
      </c>
      <c r="F62" s="6" t="s">
        <v>1333</v>
      </c>
      <c r="G62" s="6" t="s">
        <v>1121</v>
      </c>
      <c r="J62" s="6" t="s">
        <v>1439</v>
      </c>
    </row>
    <row r="63" spans="1:10">
      <c r="A63" s="6">
        <v>62</v>
      </c>
      <c r="B63" s="6" t="s">
        <v>1117</v>
      </c>
      <c r="C63" s="6" t="s">
        <v>90</v>
      </c>
      <c r="D63" s="6" t="s">
        <v>1334</v>
      </c>
      <c r="E63" s="6" t="s">
        <v>1335</v>
      </c>
      <c r="F63" s="6" t="s">
        <v>1336</v>
      </c>
      <c r="G63" s="6" t="s">
        <v>1202</v>
      </c>
      <c r="I63" s="6" t="s">
        <v>1174</v>
      </c>
      <c r="J63" s="6" t="s">
        <v>1439</v>
      </c>
    </row>
    <row r="64" spans="1:10">
      <c r="A64" s="6">
        <v>63</v>
      </c>
      <c r="B64" s="6" t="s">
        <v>1117</v>
      </c>
      <c r="C64" s="6" t="s">
        <v>90</v>
      </c>
      <c r="D64" s="6" t="s">
        <v>1337</v>
      </c>
      <c r="E64" s="6" t="s">
        <v>1338</v>
      </c>
      <c r="F64" s="6" t="s">
        <v>1339</v>
      </c>
      <c r="G64" s="6" t="s">
        <v>1129</v>
      </c>
      <c r="J64" s="6" t="s">
        <v>1439</v>
      </c>
    </row>
    <row r="65" spans="1:10">
      <c r="A65" s="6">
        <v>64</v>
      </c>
      <c r="B65" s="6" t="s">
        <v>1117</v>
      </c>
      <c r="C65" s="6" t="s">
        <v>90</v>
      </c>
      <c r="D65" s="6" t="s">
        <v>1340</v>
      </c>
      <c r="E65" s="6" t="s">
        <v>1341</v>
      </c>
      <c r="F65" s="6" t="s">
        <v>1342</v>
      </c>
      <c r="G65" s="6" t="s">
        <v>1170</v>
      </c>
      <c r="J65" s="6" t="s">
        <v>1439</v>
      </c>
    </row>
    <row r="66" spans="1:10">
      <c r="A66" s="6">
        <v>65</v>
      </c>
      <c r="B66" s="6" t="s">
        <v>1117</v>
      </c>
      <c r="C66" s="6" t="s">
        <v>90</v>
      </c>
      <c r="D66" s="6" t="s">
        <v>1343</v>
      </c>
      <c r="E66" s="6" t="s">
        <v>1344</v>
      </c>
      <c r="F66" s="6" t="s">
        <v>1345</v>
      </c>
      <c r="G66" s="6" t="s">
        <v>1170</v>
      </c>
      <c r="I66" s="6" t="s">
        <v>1346</v>
      </c>
      <c r="J66" s="6" t="s">
        <v>1439</v>
      </c>
    </row>
    <row r="67" spans="1:10">
      <c r="A67" s="6">
        <v>66</v>
      </c>
      <c r="B67" s="6" t="s">
        <v>1117</v>
      </c>
      <c r="C67" s="6" t="s">
        <v>90</v>
      </c>
      <c r="D67" s="6" t="s">
        <v>1347</v>
      </c>
      <c r="E67" s="6" t="s">
        <v>1348</v>
      </c>
      <c r="F67" s="6" t="s">
        <v>1349</v>
      </c>
      <c r="G67" s="6" t="s">
        <v>1350</v>
      </c>
      <c r="J67" s="6" t="s">
        <v>1439</v>
      </c>
    </row>
    <row r="68" spans="1:10">
      <c r="A68" s="6">
        <v>67</v>
      </c>
      <c r="B68" s="6" t="s">
        <v>1117</v>
      </c>
      <c r="C68" s="6" t="s">
        <v>90</v>
      </c>
      <c r="D68" s="6" t="s">
        <v>1351</v>
      </c>
      <c r="E68" s="6" t="s">
        <v>1352</v>
      </c>
      <c r="F68" s="6" t="s">
        <v>1353</v>
      </c>
      <c r="G68" s="6" t="s">
        <v>1129</v>
      </c>
      <c r="H68" s="6" t="s">
        <v>1354</v>
      </c>
      <c r="J68" s="6" t="s">
        <v>1439</v>
      </c>
    </row>
    <row r="69" spans="1:10">
      <c r="A69" s="6">
        <v>68</v>
      </c>
      <c r="B69" s="6" t="s">
        <v>1117</v>
      </c>
      <c r="C69" s="6" t="s">
        <v>90</v>
      </c>
      <c r="D69" s="6" t="s">
        <v>1355</v>
      </c>
      <c r="E69" s="6" t="s">
        <v>1356</v>
      </c>
      <c r="F69" s="6" t="s">
        <v>1357</v>
      </c>
      <c r="G69" s="6" t="s">
        <v>1125</v>
      </c>
      <c r="J69" s="6" t="s">
        <v>1439</v>
      </c>
    </row>
    <row r="70" spans="1:10">
      <c r="A70" s="6">
        <v>69</v>
      </c>
      <c r="B70" s="6" t="s">
        <v>1117</v>
      </c>
      <c r="C70" s="6" t="s">
        <v>90</v>
      </c>
      <c r="D70" s="6" t="s">
        <v>1358</v>
      </c>
      <c r="E70" s="6" t="s">
        <v>1359</v>
      </c>
      <c r="F70" s="6" t="s">
        <v>1360</v>
      </c>
      <c r="G70" s="6" t="s">
        <v>1121</v>
      </c>
      <c r="I70" s="6" t="s">
        <v>1361</v>
      </c>
      <c r="J70" s="6" t="s">
        <v>1439</v>
      </c>
    </row>
    <row r="71" spans="1:10">
      <c r="A71" s="6">
        <v>70</v>
      </c>
      <c r="B71" s="6" t="s">
        <v>1117</v>
      </c>
      <c r="C71" s="6" t="s">
        <v>90</v>
      </c>
      <c r="D71" s="6" t="s">
        <v>1362</v>
      </c>
      <c r="E71" s="6" t="s">
        <v>1363</v>
      </c>
      <c r="F71" s="6" t="s">
        <v>1364</v>
      </c>
      <c r="G71" s="6" t="s">
        <v>1121</v>
      </c>
      <c r="J71" s="6" t="s">
        <v>1439</v>
      </c>
    </row>
    <row r="72" spans="1:10">
      <c r="A72" s="6">
        <v>71</v>
      </c>
      <c r="B72" s="6" t="s">
        <v>1117</v>
      </c>
      <c r="C72" s="6" t="s">
        <v>90</v>
      </c>
      <c r="D72" s="6" t="s">
        <v>1365</v>
      </c>
      <c r="E72" s="6" t="s">
        <v>1366</v>
      </c>
      <c r="F72" s="6" t="s">
        <v>1349</v>
      </c>
      <c r="G72" s="6" t="s">
        <v>1121</v>
      </c>
      <c r="H72" s="6" t="s">
        <v>1367</v>
      </c>
      <c r="J72" s="6" t="s">
        <v>1439</v>
      </c>
    </row>
    <row r="73" spans="1:10">
      <c r="A73" s="6">
        <v>72</v>
      </c>
      <c r="B73" s="6" t="s">
        <v>1117</v>
      </c>
      <c r="C73" s="6" t="s">
        <v>90</v>
      </c>
      <c r="D73" s="6" t="s">
        <v>1368</v>
      </c>
      <c r="E73" s="6" t="s">
        <v>1369</v>
      </c>
      <c r="F73" s="6" t="s">
        <v>1370</v>
      </c>
      <c r="G73" s="6" t="s">
        <v>1170</v>
      </c>
      <c r="I73" s="6" t="s">
        <v>1371</v>
      </c>
      <c r="J73" s="6" t="s">
        <v>1439</v>
      </c>
    </row>
    <row r="74" spans="1:10">
      <c r="A74" s="6">
        <v>73</v>
      </c>
      <c r="B74" s="6" t="s">
        <v>1117</v>
      </c>
      <c r="C74" s="6" t="s">
        <v>90</v>
      </c>
      <c r="D74" s="6" t="s">
        <v>1372</v>
      </c>
      <c r="E74" s="6" t="s">
        <v>1373</v>
      </c>
      <c r="F74" s="6" t="s">
        <v>1374</v>
      </c>
      <c r="G74" s="6" t="s">
        <v>1129</v>
      </c>
      <c r="J74" s="6" t="s">
        <v>1439</v>
      </c>
    </row>
    <row r="75" spans="1:10">
      <c r="A75" s="6">
        <v>74</v>
      </c>
      <c r="B75" s="6" t="s">
        <v>1117</v>
      </c>
      <c r="C75" s="6" t="s">
        <v>90</v>
      </c>
      <c r="D75" s="6" t="s">
        <v>1375</v>
      </c>
      <c r="E75" s="6" t="s">
        <v>1376</v>
      </c>
      <c r="F75" s="6" t="s">
        <v>1377</v>
      </c>
      <c r="G75" s="6" t="s">
        <v>1125</v>
      </c>
      <c r="H75" s="6" t="s">
        <v>1378</v>
      </c>
      <c r="J75" s="6" t="s">
        <v>1439</v>
      </c>
    </row>
    <row r="76" spans="1:10">
      <c r="A76" s="6">
        <v>75</v>
      </c>
      <c r="B76" s="6" t="s">
        <v>1117</v>
      </c>
      <c r="C76" s="6" t="s">
        <v>90</v>
      </c>
      <c r="D76" s="6" t="s">
        <v>1379</v>
      </c>
      <c r="E76" s="6" t="s">
        <v>1380</v>
      </c>
      <c r="F76" s="6" t="s">
        <v>1381</v>
      </c>
      <c r="G76" s="6" t="s">
        <v>1382</v>
      </c>
      <c r="H76" s="6" t="s">
        <v>1383</v>
      </c>
      <c r="J76" s="6" t="s">
        <v>1439</v>
      </c>
    </row>
    <row r="77" spans="1:10">
      <c r="A77" s="6">
        <v>76</v>
      </c>
      <c r="B77" s="6" t="s">
        <v>1117</v>
      </c>
      <c r="C77" s="6" t="s">
        <v>90</v>
      </c>
      <c r="D77" s="6" t="s">
        <v>1384</v>
      </c>
      <c r="E77" s="6" t="s">
        <v>1385</v>
      </c>
      <c r="F77" s="6" t="s">
        <v>1386</v>
      </c>
      <c r="G77" s="6" t="s">
        <v>1125</v>
      </c>
      <c r="J77" s="6" t="s">
        <v>1439</v>
      </c>
    </row>
    <row r="78" spans="1:10">
      <c r="A78" s="6">
        <v>77</v>
      </c>
      <c r="B78" s="6" t="s">
        <v>1117</v>
      </c>
      <c r="C78" s="6" t="s">
        <v>90</v>
      </c>
      <c r="D78" s="6" t="s">
        <v>1387</v>
      </c>
      <c r="E78" s="6" t="s">
        <v>1388</v>
      </c>
      <c r="F78" s="6" t="s">
        <v>1389</v>
      </c>
      <c r="G78" s="6" t="s">
        <v>1125</v>
      </c>
      <c r="I78" s="6" t="s">
        <v>1390</v>
      </c>
      <c r="J78" s="6" t="s">
        <v>1439</v>
      </c>
    </row>
    <row r="79" spans="1:10">
      <c r="A79" s="6">
        <v>78</v>
      </c>
      <c r="B79" s="6" t="s">
        <v>1117</v>
      </c>
      <c r="C79" s="6" t="s">
        <v>90</v>
      </c>
      <c r="D79" s="6" t="s">
        <v>1391</v>
      </c>
      <c r="E79" s="6" t="s">
        <v>1392</v>
      </c>
      <c r="F79" s="6" t="s">
        <v>1393</v>
      </c>
      <c r="G79" s="6" t="s">
        <v>1125</v>
      </c>
      <c r="J79" s="6" t="s">
        <v>1439</v>
      </c>
    </row>
    <row r="80" spans="1:10">
      <c r="A80" s="6">
        <v>79</v>
      </c>
      <c r="B80" s="6" t="s">
        <v>1117</v>
      </c>
      <c r="C80" s="6" t="s">
        <v>90</v>
      </c>
      <c r="D80" s="6" t="s">
        <v>1394</v>
      </c>
      <c r="E80" s="6" t="s">
        <v>1395</v>
      </c>
      <c r="F80" s="6" t="s">
        <v>1396</v>
      </c>
      <c r="G80" s="6" t="s">
        <v>1162</v>
      </c>
      <c r="J80" s="6" t="s">
        <v>1439</v>
      </c>
    </row>
    <row r="81" spans="1:10">
      <c r="A81" s="6">
        <v>80</v>
      </c>
      <c r="B81" s="6" t="s">
        <v>1117</v>
      </c>
      <c r="C81" s="6" t="s">
        <v>90</v>
      </c>
      <c r="D81" s="6" t="s">
        <v>1397</v>
      </c>
      <c r="E81" s="6" t="s">
        <v>1398</v>
      </c>
      <c r="F81" s="6" t="s">
        <v>1399</v>
      </c>
      <c r="G81" s="6" t="s">
        <v>1121</v>
      </c>
      <c r="H81" s="6" t="s">
        <v>1400</v>
      </c>
      <c r="J81" s="6" t="s">
        <v>1439</v>
      </c>
    </row>
    <row r="82" spans="1:10">
      <c r="A82" s="6">
        <v>81</v>
      </c>
      <c r="B82" s="6" t="s">
        <v>1117</v>
      </c>
      <c r="C82" s="6" t="s">
        <v>90</v>
      </c>
      <c r="D82" s="6" t="s">
        <v>1401</v>
      </c>
      <c r="E82" s="6" t="s">
        <v>1402</v>
      </c>
      <c r="F82" s="6" t="s">
        <v>1403</v>
      </c>
      <c r="G82" s="6" t="s">
        <v>1404</v>
      </c>
      <c r="J82" s="6" t="s">
        <v>1439</v>
      </c>
    </row>
    <row r="83" spans="1:10">
      <c r="A83" s="6">
        <v>82</v>
      </c>
      <c r="B83" s="6" t="s">
        <v>1117</v>
      </c>
      <c r="C83" s="6" t="s">
        <v>90</v>
      </c>
      <c r="D83" s="6" t="s">
        <v>1405</v>
      </c>
      <c r="E83" s="6" t="s">
        <v>1402</v>
      </c>
      <c r="F83" s="6" t="s">
        <v>1403</v>
      </c>
      <c r="G83" s="6" t="s">
        <v>1406</v>
      </c>
      <c r="H83" s="6" t="s">
        <v>1407</v>
      </c>
      <c r="J83" s="6" t="s">
        <v>1439</v>
      </c>
    </row>
    <row r="84" spans="1:10">
      <c r="A84" s="6">
        <v>83</v>
      </c>
      <c r="B84" s="6" t="s">
        <v>1117</v>
      </c>
      <c r="C84" s="6" t="s">
        <v>90</v>
      </c>
      <c r="D84" s="6" t="s">
        <v>1408</v>
      </c>
      <c r="E84" s="6" t="s">
        <v>1409</v>
      </c>
      <c r="F84" s="6" t="s">
        <v>1410</v>
      </c>
      <c r="G84" s="6" t="s">
        <v>1121</v>
      </c>
      <c r="J84" s="6" t="s">
        <v>1439</v>
      </c>
    </row>
    <row r="85" spans="1:10">
      <c r="A85" s="6">
        <v>84</v>
      </c>
      <c r="B85" s="6" t="s">
        <v>1117</v>
      </c>
      <c r="C85" s="6" t="s">
        <v>90</v>
      </c>
      <c r="D85" s="6" t="s">
        <v>1411</v>
      </c>
      <c r="E85" s="6" t="s">
        <v>1412</v>
      </c>
      <c r="F85" s="6" t="s">
        <v>1413</v>
      </c>
      <c r="G85" s="6" t="s">
        <v>1414</v>
      </c>
      <c r="J85" s="6" t="s">
        <v>1439</v>
      </c>
    </row>
    <row r="86" spans="1:10">
      <c r="A86" s="6">
        <v>85</v>
      </c>
      <c r="B86" s="6" t="s">
        <v>1117</v>
      </c>
      <c r="C86" s="6" t="s">
        <v>90</v>
      </c>
      <c r="D86" s="6" t="s">
        <v>1415</v>
      </c>
      <c r="E86" s="6" t="s">
        <v>1416</v>
      </c>
      <c r="F86" s="6" t="s">
        <v>1417</v>
      </c>
      <c r="G86" s="6" t="s">
        <v>1125</v>
      </c>
      <c r="J86" s="6" t="s">
        <v>1439</v>
      </c>
    </row>
    <row r="87" spans="1:10">
      <c r="A87" s="6">
        <v>86</v>
      </c>
      <c r="B87" s="6" t="s">
        <v>1117</v>
      </c>
      <c r="C87" s="6" t="s">
        <v>90</v>
      </c>
      <c r="D87" s="6" t="s">
        <v>1418</v>
      </c>
      <c r="E87" s="6" t="s">
        <v>1419</v>
      </c>
      <c r="F87" s="6" t="s">
        <v>1420</v>
      </c>
      <c r="G87" s="6" t="s">
        <v>1421</v>
      </c>
      <c r="J87" s="6" t="s">
        <v>1439</v>
      </c>
    </row>
    <row r="88" spans="1:10">
      <c r="A88" s="6">
        <v>87</v>
      </c>
      <c r="B88" s="6" t="s">
        <v>1117</v>
      </c>
      <c r="C88" s="6" t="s">
        <v>90</v>
      </c>
      <c r="D88" s="6" t="s">
        <v>1422</v>
      </c>
      <c r="E88" s="6" t="s">
        <v>1423</v>
      </c>
      <c r="F88" s="6" t="s">
        <v>1420</v>
      </c>
      <c r="G88" s="6" t="s">
        <v>1424</v>
      </c>
      <c r="J88" s="6" t="s">
        <v>1439</v>
      </c>
    </row>
    <row r="89" spans="1:10">
      <c r="A89" s="6">
        <v>88</v>
      </c>
      <c r="B89" s="6" t="s">
        <v>1117</v>
      </c>
      <c r="C89" s="6" t="s">
        <v>90</v>
      </c>
      <c r="D89" s="6" t="s">
        <v>1425</v>
      </c>
      <c r="E89" s="6" t="s">
        <v>1426</v>
      </c>
      <c r="F89" s="6" t="s">
        <v>1427</v>
      </c>
      <c r="G89" s="6" t="s">
        <v>1121</v>
      </c>
      <c r="J89" s="6" t="s">
        <v>1439</v>
      </c>
    </row>
    <row r="90" spans="1:10">
      <c r="A90" s="6">
        <v>89</v>
      </c>
      <c r="B90" s="6" t="s">
        <v>1117</v>
      </c>
      <c r="C90" s="6" t="s">
        <v>90</v>
      </c>
      <c r="D90" s="6" t="s">
        <v>1428</v>
      </c>
      <c r="E90" s="6" t="s">
        <v>1429</v>
      </c>
      <c r="F90" s="6" t="s">
        <v>1430</v>
      </c>
      <c r="G90" s="6" t="s">
        <v>1431</v>
      </c>
      <c r="J90" s="6" t="s">
        <v>1439</v>
      </c>
    </row>
    <row r="91" spans="1:10">
      <c r="A91" s="6">
        <v>90</v>
      </c>
      <c r="B91" s="6" t="s">
        <v>1117</v>
      </c>
      <c r="C91" s="6" t="s">
        <v>90</v>
      </c>
      <c r="D91" s="6" t="s">
        <v>1432</v>
      </c>
      <c r="E91" s="6" t="s">
        <v>1433</v>
      </c>
      <c r="F91" s="6" t="s">
        <v>1430</v>
      </c>
      <c r="G91" s="6" t="s">
        <v>1434</v>
      </c>
      <c r="J91" s="6" t="s">
        <v>1439</v>
      </c>
    </row>
    <row r="92" spans="1:10">
      <c r="A92" s="6">
        <v>91</v>
      </c>
      <c r="B92" s="6" t="s">
        <v>1117</v>
      </c>
      <c r="C92" s="6" t="s">
        <v>90</v>
      </c>
      <c r="D92" s="6" t="s">
        <v>1435</v>
      </c>
      <c r="E92" s="6" t="s">
        <v>1436</v>
      </c>
      <c r="F92" s="6" t="s">
        <v>1437</v>
      </c>
      <c r="G92" s="6" t="s">
        <v>1170</v>
      </c>
      <c r="J92" s="6" t="s">
        <v>1439</v>
      </c>
    </row>
    <row r="93" spans="1:10">
      <c r="A93" s="6">
        <v>1</v>
      </c>
      <c r="B93" s="6" t="s">
        <v>1117</v>
      </c>
      <c r="C93" s="6" t="s">
        <v>90</v>
      </c>
      <c r="D93" s="6" t="s">
        <v>1440</v>
      </c>
      <c r="E93" s="6" t="s">
        <v>1441</v>
      </c>
      <c r="F93" s="6" t="s">
        <v>1442</v>
      </c>
      <c r="G93" s="6" t="s">
        <v>1121</v>
      </c>
      <c r="I93" s="6" t="s">
        <v>1443</v>
      </c>
      <c r="J93" s="6" t="s">
        <v>1457</v>
      </c>
    </row>
    <row r="94" spans="1:10">
      <c r="A94" s="6">
        <v>2</v>
      </c>
      <c r="B94" s="6" t="s">
        <v>1117</v>
      </c>
      <c r="C94" s="6" t="s">
        <v>90</v>
      </c>
      <c r="D94" s="6" t="s">
        <v>1118</v>
      </c>
      <c r="E94" s="6" t="s">
        <v>1119</v>
      </c>
      <c r="F94" s="6" t="s">
        <v>1120</v>
      </c>
      <c r="G94" s="6" t="s">
        <v>1121</v>
      </c>
      <c r="J94" s="6" t="s">
        <v>1457</v>
      </c>
    </row>
    <row r="95" spans="1:10">
      <c r="A95" s="6">
        <v>3</v>
      </c>
      <c r="B95" s="6" t="s">
        <v>1117</v>
      </c>
      <c r="C95" s="6" t="s">
        <v>90</v>
      </c>
      <c r="D95" s="6" t="s">
        <v>1122</v>
      </c>
      <c r="E95" s="6" t="s">
        <v>1123</v>
      </c>
      <c r="F95" s="6" t="s">
        <v>1124</v>
      </c>
      <c r="G95" s="6" t="s">
        <v>1125</v>
      </c>
      <c r="J95" s="6" t="s">
        <v>1457</v>
      </c>
    </row>
    <row r="96" spans="1:10">
      <c r="A96" s="6">
        <v>4</v>
      </c>
      <c r="B96" s="6" t="s">
        <v>1117</v>
      </c>
      <c r="C96" s="6" t="s">
        <v>90</v>
      </c>
      <c r="D96" s="6" t="s">
        <v>1126</v>
      </c>
      <c r="E96" s="6" t="s">
        <v>1127</v>
      </c>
      <c r="F96" s="6" t="s">
        <v>1128</v>
      </c>
      <c r="G96" s="6" t="s">
        <v>1129</v>
      </c>
      <c r="J96" s="6" t="s">
        <v>1457</v>
      </c>
    </row>
    <row r="97" spans="1:10">
      <c r="A97" s="6">
        <v>5</v>
      </c>
      <c r="B97" s="6" t="s">
        <v>1117</v>
      </c>
      <c r="C97" s="6" t="s">
        <v>90</v>
      </c>
      <c r="D97" s="6" t="s">
        <v>1130</v>
      </c>
      <c r="E97" s="6" t="s">
        <v>1131</v>
      </c>
      <c r="F97" s="6" t="s">
        <v>1132</v>
      </c>
      <c r="G97" s="6" t="s">
        <v>1129</v>
      </c>
      <c r="J97" s="6" t="s">
        <v>1457</v>
      </c>
    </row>
    <row r="98" spans="1:10">
      <c r="A98" s="6">
        <v>6</v>
      </c>
      <c r="B98" s="6" t="s">
        <v>1117</v>
      </c>
      <c r="C98" s="6" t="s">
        <v>90</v>
      </c>
      <c r="D98" s="6" t="s">
        <v>1133</v>
      </c>
      <c r="E98" s="6" t="s">
        <v>1134</v>
      </c>
      <c r="F98" s="6" t="s">
        <v>1135</v>
      </c>
      <c r="G98" s="6" t="s">
        <v>1121</v>
      </c>
      <c r="J98" s="6" t="s">
        <v>1457</v>
      </c>
    </row>
    <row r="99" spans="1:10">
      <c r="A99" s="6">
        <v>7</v>
      </c>
      <c r="B99" s="6" t="s">
        <v>1117</v>
      </c>
      <c r="C99" s="6" t="s">
        <v>90</v>
      </c>
      <c r="D99" s="6" t="s">
        <v>1139</v>
      </c>
      <c r="E99" s="6" t="s">
        <v>1140</v>
      </c>
      <c r="F99" s="6" t="s">
        <v>1141</v>
      </c>
      <c r="G99" s="6" t="s">
        <v>1121</v>
      </c>
      <c r="J99" s="6" t="s">
        <v>1457</v>
      </c>
    </row>
    <row r="100" spans="1:10">
      <c r="A100" s="6">
        <v>8</v>
      </c>
      <c r="B100" s="6" t="s">
        <v>1117</v>
      </c>
      <c r="C100" s="6" t="s">
        <v>90</v>
      </c>
      <c r="D100" s="6" t="s">
        <v>1142</v>
      </c>
      <c r="E100" s="6" t="s">
        <v>1143</v>
      </c>
      <c r="F100" s="6" t="s">
        <v>1144</v>
      </c>
      <c r="G100" s="6" t="s">
        <v>1121</v>
      </c>
      <c r="J100" s="6" t="s">
        <v>1457</v>
      </c>
    </row>
    <row r="101" spans="1:10">
      <c r="A101" s="6">
        <v>9</v>
      </c>
      <c r="B101" s="6" t="s">
        <v>1117</v>
      </c>
      <c r="C101" s="6" t="s">
        <v>90</v>
      </c>
      <c r="D101" s="6" t="s">
        <v>1145</v>
      </c>
      <c r="E101" s="6" t="s">
        <v>1146</v>
      </c>
      <c r="F101" s="6" t="s">
        <v>1147</v>
      </c>
      <c r="G101" s="6" t="s">
        <v>1121</v>
      </c>
      <c r="J101" s="6" t="s">
        <v>1457</v>
      </c>
    </row>
    <row r="102" spans="1:10">
      <c r="A102" s="6">
        <v>10</v>
      </c>
      <c r="B102" s="6" t="s">
        <v>1117</v>
      </c>
      <c r="C102" s="6" t="s">
        <v>90</v>
      </c>
      <c r="D102" s="6" t="s">
        <v>1148</v>
      </c>
      <c r="E102" s="6" t="s">
        <v>1149</v>
      </c>
      <c r="F102" s="6" t="s">
        <v>1150</v>
      </c>
      <c r="G102" s="6" t="s">
        <v>1129</v>
      </c>
      <c r="H102" s="6" t="s">
        <v>1151</v>
      </c>
      <c r="J102" s="6" t="s">
        <v>1457</v>
      </c>
    </row>
    <row r="103" spans="1:10">
      <c r="A103" s="6">
        <v>11</v>
      </c>
      <c r="B103" s="6" t="s">
        <v>1117</v>
      </c>
      <c r="C103" s="6" t="s">
        <v>90</v>
      </c>
      <c r="D103" s="6" t="s">
        <v>1163</v>
      </c>
      <c r="E103" s="6" t="s">
        <v>1164</v>
      </c>
      <c r="F103" s="6" t="s">
        <v>1165</v>
      </c>
      <c r="G103" s="6" t="s">
        <v>1121</v>
      </c>
      <c r="H103" s="6" t="s">
        <v>1166</v>
      </c>
      <c r="J103" s="6" t="s">
        <v>1457</v>
      </c>
    </row>
    <row r="104" spans="1:10">
      <c r="A104" s="6">
        <v>12</v>
      </c>
      <c r="B104" s="6" t="s">
        <v>1117</v>
      </c>
      <c r="C104" s="6" t="s">
        <v>90</v>
      </c>
      <c r="D104" s="6" t="s">
        <v>1175</v>
      </c>
      <c r="E104" s="6" t="s">
        <v>1176</v>
      </c>
      <c r="F104" s="6" t="s">
        <v>1177</v>
      </c>
      <c r="G104" s="6" t="s">
        <v>1121</v>
      </c>
      <c r="I104" s="6" t="s">
        <v>1178</v>
      </c>
      <c r="J104" s="6" t="s">
        <v>1457</v>
      </c>
    </row>
    <row r="105" spans="1:10">
      <c r="A105" s="6">
        <v>13</v>
      </c>
      <c r="B105" s="6" t="s">
        <v>1117</v>
      </c>
      <c r="C105" s="6" t="s">
        <v>90</v>
      </c>
      <c r="D105" s="6" t="s">
        <v>1179</v>
      </c>
      <c r="E105" s="6" t="s">
        <v>1180</v>
      </c>
      <c r="F105" s="6" t="s">
        <v>1135</v>
      </c>
      <c r="G105" s="6" t="s">
        <v>1181</v>
      </c>
      <c r="J105" s="6" t="s">
        <v>1457</v>
      </c>
    </row>
    <row r="106" spans="1:10">
      <c r="A106" s="6">
        <v>14</v>
      </c>
      <c r="B106" s="6" t="s">
        <v>1117</v>
      </c>
      <c r="C106" s="6" t="s">
        <v>90</v>
      </c>
      <c r="D106" s="6" t="s">
        <v>1444</v>
      </c>
      <c r="E106" s="6" t="s">
        <v>1445</v>
      </c>
      <c r="F106" s="6" t="s">
        <v>1446</v>
      </c>
      <c r="G106" s="6" t="s">
        <v>1129</v>
      </c>
      <c r="J106" s="6" t="s">
        <v>1457</v>
      </c>
    </row>
    <row r="107" spans="1:10">
      <c r="A107" s="6">
        <v>15</v>
      </c>
      <c r="B107" s="6" t="s">
        <v>1117</v>
      </c>
      <c r="C107" s="6" t="s">
        <v>90</v>
      </c>
      <c r="D107" s="6" t="s">
        <v>1447</v>
      </c>
      <c r="E107" s="6" t="s">
        <v>1448</v>
      </c>
      <c r="F107" s="6" t="s">
        <v>1449</v>
      </c>
      <c r="G107" s="6" t="s">
        <v>1185</v>
      </c>
      <c r="I107" s="6" t="s">
        <v>1450</v>
      </c>
      <c r="J107" s="6" t="s">
        <v>1457</v>
      </c>
    </row>
    <row r="108" spans="1:10">
      <c r="A108" s="6">
        <v>16</v>
      </c>
      <c r="B108" s="6" t="s">
        <v>1117</v>
      </c>
      <c r="C108" s="6" t="s">
        <v>90</v>
      </c>
      <c r="D108" s="6" t="s">
        <v>1193</v>
      </c>
      <c r="E108" s="6" t="s">
        <v>1194</v>
      </c>
      <c r="F108" s="6" t="s">
        <v>1195</v>
      </c>
      <c r="G108" s="6" t="s">
        <v>1129</v>
      </c>
      <c r="J108" s="6" t="s">
        <v>1457</v>
      </c>
    </row>
    <row r="109" spans="1:10">
      <c r="A109" s="6">
        <v>17</v>
      </c>
      <c r="B109" s="6" t="s">
        <v>1117</v>
      </c>
      <c r="C109" s="6" t="s">
        <v>90</v>
      </c>
      <c r="D109" s="6" t="s">
        <v>1196</v>
      </c>
      <c r="E109" s="6" t="s">
        <v>1197</v>
      </c>
      <c r="F109" s="6" t="s">
        <v>1198</v>
      </c>
      <c r="G109" s="6" t="s">
        <v>1162</v>
      </c>
      <c r="J109" s="6" t="s">
        <v>1457</v>
      </c>
    </row>
    <row r="110" spans="1:10">
      <c r="A110" s="6">
        <v>18</v>
      </c>
      <c r="B110" s="6" t="s">
        <v>1117</v>
      </c>
      <c r="C110" s="6" t="s">
        <v>90</v>
      </c>
      <c r="D110" s="6" t="s">
        <v>1199</v>
      </c>
      <c r="E110" s="6" t="s">
        <v>1200</v>
      </c>
      <c r="F110" s="6" t="s">
        <v>1201</v>
      </c>
      <c r="G110" s="6" t="s">
        <v>1202</v>
      </c>
      <c r="I110" s="6" t="s">
        <v>1203</v>
      </c>
      <c r="J110" s="6" t="s">
        <v>1457</v>
      </c>
    </row>
    <row r="111" spans="1:10">
      <c r="A111" s="6">
        <v>19</v>
      </c>
      <c r="B111" s="6" t="s">
        <v>1117</v>
      </c>
      <c r="C111" s="6" t="s">
        <v>90</v>
      </c>
      <c r="D111" s="6" t="s">
        <v>1207</v>
      </c>
      <c r="E111" s="6" t="s">
        <v>1208</v>
      </c>
      <c r="F111" s="6" t="s">
        <v>1209</v>
      </c>
      <c r="G111" s="6" t="s">
        <v>1210</v>
      </c>
      <c r="I111" s="6" t="s">
        <v>1203</v>
      </c>
      <c r="J111" s="6" t="s">
        <v>1457</v>
      </c>
    </row>
    <row r="112" spans="1:10">
      <c r="A112" s="6">
        <v>20</v>
      </c>
      <c r="B112" s="6" t="s">
        <v>1117</v>
      </c>
      <c r="C112" s="6" t="s">
        <v>90</v>
      </c>
      <c r="D112" s="6" t="s">
        <v>1214</v>
      </c>
      <c r="E112" s="6" t="s">
        <v>1215</v>
      </c>
      <c r="F112" s="6" t="s">
        <v>1216</v>
      </c>
      <c r="G112" s="6" t="s">
        <v>1129</v>
      </c>
      <c r="J112" s="6" t="s">
        <v>1457</v>
      </c>
    </row>
    <row r="113" spans="1:10">
      <c r="A113" s="6">
        <v>21</v>
      </c>
      <c r="B113" s="6" t="s">
        <v>1117</v>
      </c>
      <c r="C113" s="6" t="s">
        <v>90</v>
      </c>
      <c r="D113" s="6" t="s">
        <v>1217</v>
      </c>
      <c r="E113" s="6" t="s">
        <v>1218</v>
      </c>
      <c r="F113" s="6" t="s">
        <v>1219</v>
      </c>
      <c r="G113" s="6" t="s">
        <v>1129</v>
      </c>
      <c r="J113" s="6" t="s">
        <v>1457</v>
      </c>
    </row>
    <row r="114" spans="1:10">
      <c r="A114" s="6">
        <v>22</v>
      </c>
      <c r="B114" s="6" t="s">
        <v>1117</v>
      </c>
      <c r="C114" s="6" t="s">
        <v>90</v>
      </c>
      <c r="D114" s="6" t="s">
        <v>1233</v>
      </c>
      <c r="E114" s="6" t="s">
        <v>1234</v>
      </c>
      <c r="F114" s="6" t="s">
        <v>1235</v>
      </c>
      <c r="G114" s="6" t="s">
        <v>1129</v>
      </c>
      <c r="I114" s="6" t="s">
        <v>1236</v>
      </c>
      <c r="J114" s="6" t="s">
        <v>1457</v>
      </c>
    </row>
    <row r="115" spans="1:10">
      <c r="A115" s="6">
        <v>23</v>
      </c>
      <c r="B115" s="6" t="s">
        <v>1117</v>
      </c>
      <c r="C115" s="6" t="s">
        <v>90</v>
      </c>
      <c r="D115" s="6" t="s">
        <v>1240</v>
      </c>
      <c r="E115" s="6" t="s">
        <v>1241</v>
      </c>
      <c r="F115" s="6" t="s">
        <v>1242</v>
      </c>
      <c r="G115" s="6" t="s">
        <v>1202</v>
      </c>
      <c r="J115" s="6" t="s">
        <v>1457</v>
      </c>
    </row>
    <row r="116" spans="1:10">
      <c r="A116" s="6">
        <v>24</v>
      </c>
      <c r="B116" s="6" t="s">
        <v>1117</v>
      </c>
      <c r="C116" s="6" t="s">
        <v>90</v>
      </c>
      <c r="D116" s="6" t="s">
        <v>1253</v>
      </c>
      <c r="E116" s="6" t="s">
        <v>1254</v>
      </c>
      <c r="F116" s="6" t="s">
        <v>1255</v>
      </c>
      <c r="G116" s="6" t="s">
        <v>1162</v>
      </c>
      <c r="J116" s="6" t="s">
        <v>1457</v>
      </c>
    </row>
    <row r="117" spans="1:10">
      <c r="A117" s="6">
        <v>25</v>
      </c>
      <c r="B117" s="6" t="s">
        <v>1117</v>
      </c>
      <c r="C117" s="6" t="s">
        <v>90</v>
      </c>
      <c r="D117" s="6" t="s">
        <v>1266</v>
      </c>
      <c r="E117" s="6" t="s">
        <v>1267</v>
      </c>
      <c r="F117" s="6" t="s">
        <v>1268</v>
      </c>
      <c r="G117" s="6" t="s">
        <v>1202</v>
      </c>
      <c r="J117" s="6" t="s">
        <v>1457</v>
      </c>
    </row>
    <row r="118" spans="1:10">
      <c r="A118" s="6">
        <v>26</v>
      </c>
      <c r="B118" s="6" t="s">
        <v>1117</v>
      </c>
      <c r="C118" s="6" t="s">
        <v>90</v>
      </c>
      <c r="D118" s="6" t="s">
        <v>1269</v>
      </c>
      <c r="E118" s="6" t="s">
        <v>1270</v>
      </c>
      <c r="F118" s="6" t="s">
        <v>1271</v>
      </c>
      <c r="G118" s="6" t="s">
        <v>1129</v>
      </c>
      <c r="J118" s="6" t="s">
        <v>1457</v>
      </c>
    </row>
    <row r="119" spans="1:10">
      <c r="A119" s="6">
        <v>27</v>
      </c>
      <c r="B119" s="6" t="s">
        <v>1117</v>
      </c>
      <c r="C119" s="6" t="s">
        <v>90</v>
      </c>
      <c r="D119" s="6" t="s">
        <v>1275</v>
      </c>
      <c r="E119" s="6" t="s">
        <v>1276</v>
      </c>
      <c r="F119" s="6" t="s">
        <v>1277</v>
      </c>
      <c r="G119" s="6" t="s">
        <v>1202</v>
      </c>
      <c r="J119" s="6" t="s">
        <v>1457</v>
      </c>
    </row>
    <row r="120" spans="1:10">
      <c r="A120" s="6">
        <v>28</v>
      </c>
      <c r="B120" s="6" t="s">
        <v>1117</v>
      </c>
      <c r="C120" s="6" t="s">
        <v>90</v>
      </c>
      <c r="D120" s="6" t="s">
        <v>1278</v>
      </c>
      <c r="E120" s="6" t="s">
        <v>1279</v>
      </c>
      <c r="F120" s="6" t="s">
        <v>1280</v>
      </c>
      <c r="G120" s="6" t="s">
        <v>1281</v>
      </c>
      <c r="J120" s="6" t="s">
        <v>1457</v>
      </c>
    </row>
    <row r="121" spans="1:10">
      <c r="A121" s="6">
        <v>29</v>
      </c>
      <c r="B121" s="6" t="s">
        <v>1117</v>
      </c>
      <c r="C121" s="6" t="s">
        <v>90</v>
      </c>
      <c r="D121" s="6" t="s">
        <v>1451</v>
      </c>
      <c r="E121" s="6" t="s">
        <v>1452</v>
      </c>
      <c r="F121" s="6" t="s">
        <v>1453</v>
      </c>
      <c r="G121" s="6" t="s">
        <v>1121</v>
      </c>
      <c r="J121" s="6" t="s">
        <v>1457</v>
      </c>
    </row>
    <row r="122" spans="1:10">
      <c r="A122" s="6">
        <v>30</v>
      </c>
      <c r="B122" s="6" t="s">
        <v>1117</v>
      </c>
      <c r="C122" s="6" t="s">
        <v>90</v>
      </c>
      <c r="D122" s="6" t="s">
        <v>1294</v>
      </c>
      <c r="E122" s="6" t="s">
        <v>1295</v>
      </c>
      <c r="F122" s="6" t="s">
        <v>1296</v>
      </c>
      <c r="G122" s="6" t="s">
        <v>1170</v>
      </c>
      <c r="H122" s="6" t="s">
        <v>1297</v>
      </c>
      <c r="J122" s="6" t="s">
        <v>1457</v>
      </c>
    </row>
    <row r="123" spans="1:10">
      <c r="A123" s="6">
        <v>31</v>
      </c>
      <c r="B123" s="6" t="s">
        <v>1117</v>
      </c>
      <c r="C123" s="6" t="s">
        <v>90</v>
      </c>
      <c r="D123" s="6" t="s">
        <v>1298</v>
      </c>
      <c r="E123" s="6" t="s">
        <v>1299</v>
      </c>
      <c r="F123" s="6" t="s">
        <v>1300</v>
      </c>
      <c r="G123" s="6" t="s">
        <v>1121</v>
      </c>
      <c r="H123" s="6" t="s">
        <v>1301</v>
      </c>
      <c r="J123" s="6" t="s">
        <v>1457</v>
      </c>
    </row>
    <row r="124" spans="1:10">
      <c r="A124" s="6">
        <v>32</v>
      </c>
      <c r="B124" s="6" t="s">
        <v>1117</v>
      </c>
      <c r="C124" s="6" t="s">
        <v>90</v>
      </c>
      <c r="D124" s="6" t="s">
        <v>1305</v>
      </c>
      <c r="E124" s="6" t="s">
        <v>1306</v>
      </c>
      <c r="F124" s="6" t="s">
        <v>1307</v>
      </c>
      <c r="G124" s="6" t="s">
        <v>1202</v>
      </c>
      <c r="J124" s="6" t="s">
        <v>1457</v>
      </c>
    </row>
    <row r="125" spans="1:10">
      <c r="A125" s="6">
        <v>33</v>
      </c>
      <c r="B125" s="6" t="s">
        <v>1117</v>
      </c>
      <c r="C125" s="6" t="s">
        <v>90</v>
      </c>
      <c r="D125" s="6" t="s">
        <v>1312</v>
      </c>
      <c r="E125" s="6" t="s">
        <v>1313</v>
      </c>
      <c r="F125" s="6" t="s">
        <v>1314</v>
      </c>
      <c r="G125" s="6" t="s">
        <v>1315</v>
      </c>
      <c r="I125" s="6" t="s">
        <v>1316</v>
      </c>
      <c r="J125" s="6" t="s">
        <v>1457</v>
      </c>
    </row>
    <row r="126" spans="1:10">
      <c r="A126" s="6">
        <v>34</v>
      </c>
      <c r="B126" s="6" t="s">
        <v>1117</v>
      </c>
      <c r="C126" s="6" t="s">
        <v>90</v>
      </c>
      <c r="D126" s="6" t="s">
        <v>1321</v>
      </c>
      <c r="E126" s="6" t="s">
        <v>1322</v>
      </c>
      <c r="F126" s="6" t="s">
        <v>1323</v>
      </c>
      <c r="G126" s="6" t="s">
        <v>1129</v>
      </c>
      <c r="J126" s="6" t="s">
        <v>1457</v>
      </c>
    </row>
    <row r="127" spans="1:10">
      <c r="A127" s="6">
        <v>35</v>
      </c>
      <c r="B127" s="6" t="s">
        <v>1117</v>
      </c>
      <c r="C127" s="6" t="s">
        <v>90</v>
      </c>
      <c r="D127" s="6" t="s">
        <v>1324</v>
      </c>
      <c r="E127" s="6" t="s">
        <v>1325</v>
      </c>
      <c r="F127" s="6" t="s">
        <v>1326</v>
      </c>
      <c r="G127" s="6" t="s">
        <v>1129</v>
      </c>
      <c r="J127" s="6" t="s">
        <v>1457</v>
      </c>
    </row>
    <row r="128" spans="1:10">
      <c r="A128" s="6">
        <v>36</v>
      </c>
      <c r="B128" s="6" t="s">
        <v>1117</v>
      </c>
      <c r="C128" s="6" t="s">
        <v>90</v>
      </c>
      <c r="D128" s="6" t="s">
        <v>1331</v>
      </c>
      <c r="E128" s="6" t="s">
        <v>1332</v>
      </c>
      <c r="F128" s="6" t="s">
        <v>1333</v>
      </c>
      <c r="G128" s="6" t="s">
        <v>1121</v>
      </c>
      <c r="J128" s="6" t="s">
        <v>1457</v>
      </c>
    </row>
    <row r="129" spans="1:10">
      <c r="A129" s="6">
        <v>37</v>
      </c>
      <c r="B129" s="6" t="s">
        <v>1117</v>
      </c>
      <c r="C129" s="6" t="s">
        <v>90</v>
      </c>
      <c r="D129" s="6" t="s">
        <v>1334</v>
      </c>
      <c r="E129" s="6" t="s">
        <v>1335</v>
      </c>
      <c r="F129" s="6" t="s">
        <v>1336</v>
      </c>
      <c r="G129" s="6" t="s">
        <v>1202</v>
      </c>
      <c r="I129" s="6" t="s">
        <v>1174</v>
      </c>
      <c r="J129" s="6" t="s">
        <v>1457</v>
      </c>
    </row>
    <row r="130" spans="1:10">
      <c r="A130" s="6">
        <v>38</v>
      </c>
      <c r="B130" s="6" t="s">
        <v>1117</v>
      </c>
      <c r="C130" s="6" t="s">
        <v>90</v>
      </c>
      <c r="D130" s="6" t="s">
        <v>1337</v>
      </c>
      <c r="E130" s="6" t="s">
        <v>1338</v>
      </c>
      <c r="F130" s="6" t="s">
        <v>1339</v>
      </c>
      <c r="G130" s="6" t="s">
        <v>1129</v>
      </c>
      <c r="J130" s="6" t="s">
        <v>1457</v>
      </c>
    </row>
    <row r="131" spans="1:10">
      <c r="A131" s="6">
        <v>39</v>
      </c>
      <c r="B131" s="6" t="s">
        <v>1117</v>
      </c>
      <c r="C131" s="6" t="s">
        <v>90</v>
      </c>
      <c r="D131" s="6" t="s">
        <v>1351</v>
      </c>
      <c r="E131" s="6" t="s">
        <v>1352</v>
      </c>
      <c r="F131" s="6" t="s">
        <v>1353</v>
      </c>
      <c r="G131" s="6" t="s">
        <v>1129</v>
      </c>
      <c r="H131" s="6" t="s">
        <v>1354</v>
      </c>
      <c r="J131" s="6" t="s">
        <v>1457</v>
      </c>
    </row>
    <row r="132" spans="1:10">
      <c r="A132" s="6">
        <v>40</v>
      </c>
      <c r="B132" s="6" t="s">
        <v>1117</v>
      </c>
      <c r="C132" s="6" t="s">
        <v>90</v>
      </c>
      <c r="D132" s="6" t="s">
        <v>1355</v>
      </c>
      <c r="E132" s="6" t="s">
        <v>1356</v>
      </c>
      <c r="F132" s="6" t="s">
        <v>1357</v>
      </c>
      <c r="G132" s="6" t="s">
        <v>1125</v>
      </c>
      <c r="J132" s="6" t="s">
        <v>1457</v>
      </c>
    </row>
    <row r="133" spans="1:10">
      <c r="A133" s="6">
        <v>41</v>
      </c>
      <c r="B133" s="6" t="s">
        <v>1117</v>
      </c>
      <c r="C133" s="6" t="s">
        <v>90</v>
      </c>
      <c r="D133" s="6" t="s">
        <v>1362</v>
      </c>
      <c r="E133" s="6" t="s">
        <v>1363</v>
      </c>
      <c r="F133" s="6" t="s">
        <v>1364</v>
      </c>
      <c r="G133" s="6" t="s">
        <v>1121</v>
      </c>
      <c r="J133" s="6" t="s">
        <v>1457</v>
      </c>
    </row>
    <row r="134" spans="1:10">
      <c r="A134" s="6">
        <v>42</v>
      </c>
      <c r="B134" s="6" t="s">
        <v>1117</v>
      </c>
      <c r="C134" s="6" t="s">
        <v>90</v>
      </c>
      <c r="D134" s="6" t="s">
        <v>1372</v>
      </c>
      <c r="E134" s="6" t="s">
        <v>1373</v>
      </c>
      <c r="F134" s="6" t="s">
        <v>1374</v>
      </c>
      <c r="G134" s="6" t="s">
        <v>1129</v>
      </c>
      <c r="J134" s="6" t="s">
        <v>1457</v>
      </c>
    </row>
    <row r="135" spans="1:10">
      <c r="A135" s="6">
        <v>43</v>
      </c>
      <c r="B135" s="6" t="s">
        <v>1117</v>
      </c>
      <c r="C135" s="6" t="s">
        <v>90</v>
      </c>
      <c r="D135" s="6" t="s">
        <v>1379</v>
      </c>
      <c r="E135" s="6" t="s">
        <v>1380</v>
      </c>
      <c r="F135" s="6" t="s">
        <v>1381</v>
      </c>
      <c r="G135" s="6" t="s">
        <v>1382</v>
      </c>
      <c r="H135" s="6" t="s">
        <v>1383</v>
      </c>
      <c r="J135" s="6" t="s">
        <v>1457</v>
      </c>
    </row>
    <row r="136" spans="1:10">
      <c r="A136" s="6">
        <v>44</v>
      </c>
      <c r="B136" s="6" t="s">
        <v>1117</v>
      </c>
      <c r="C136" s="6" t="s">
        <v>90</v>
      </c>
      <c r="D136" s="6" t="s">
        <v>1391</v>
      </c>
      <c r="E136" s="6" t="s">
        <v>1392</v>
      </c>
      <c r="F136" s="6" t="s">
        <v>1393</v>
      </c>
      <c r="G136" s="6" t="s">
        <v>1125</v>
      </c>
      <c r="J136" s="6" t="s">
        <v>1457</v>
      </c>
    </row>
    <row r="137" spans="1:10">
      <c r="A137" s="6">
        <v>45</v>
      </c>
      <c r="B137" s="6" t="s">
        <v>1117</v>
      </c>
      <c r="C137" s="6" t="s">
        <v>90</v>
      </c>
      <c r="D137" s="6" t="s">
        <v>1401</v>
      </c>
      <c r="E137" s="6" t="s">
        <v>1402</v>
      </c>
      <c r="F137" s="6" t="s">
        <v>1403</v>
      </c>
      <c r="G137" s="6" t="s">
        <v>1404</v>
      </c>
      <c r="J137" s="6" t="s">
        <v>1457</v>
      </c>
    </row>
    <row r="138" spans="1:10">
      <c r="A138" s="6">
        <v>46</v>
      </c>
      <c r="B138" s="6" t="s">
        <v>1117</v>
      </c>
      <c r="C138" s="6" t="s">
        <v>90</v>
      </c>
      <c r="D138" s="6" t="s">
        <v>1405</v>
      </c>
      <c r="E138" s="6" t="s">
        <v>1402</v>
      </c>
      <c r="F138" s="6" t="s">
        <v>1403</v>
      </c>
      <c r="G138" s="6" t="s">
        <v>1406</v>
      </c>
      <c r="H138" s="6" t="s">
        <v>1407</v>
      </c>
      <c r="J138" s="6" t="s">
        <v>1457</v>
      </c>
    </row>
    <row r="139" spans="1:10">
      <c r="A139" s="6">
        <v>47</v>
      </c>
      <c r="B139" s="6" t="s">
        <v>1117</v>
      </c>
      <c r="C139" s="6" t="s">
        <v>90</v>
      </c>
      <c r="D139" s="6" t="s">
        <v>1408</v>
      </c>
      <c r="E139" s="6" t="s">
        <v>1409</v>
      </c>
      <c r="F139" s="6" t="s">
        <v>1410</v>
      </c>
      <c r="G139" s="6" t="s">
        <v>1121</v>
      </c>
      <c r="J139" s="6" t="s">
        <v>1457</v>
      </c>
    </row>
    <row r="140" spans="1:10">
      <c r="A140" s="6">
        <v>48</v>
      </c>
      <c r="B140" s="6" t="s">
        <v>1117</v>
      </c>
      <c r="C140" s="6" t="s">
        <v>90</v>
      </c>
      <c r="D140" s="6" t="s">
        <v>1411</v>
      </c>
      <c r="E140" s="6" t="s">
        <v>1412</v>
      </c>
      <c r="F140" s="6" t="s">
        <v>1413</v>
      </c>
      <c r="G140" s="6" t="s">
        <v>1414</v>
      </c>
      <c r="J140" s="6" t="s">
        <v>1457</v>
      </c>
    </row>
    <row r="141" spans="1:10">
      <c r="A141" s="6">
        <v>49</v>
      </c>
      <c r="B141" s="6" t="s">
        <v>1117</v>
      </c>
      <c r="C141" s="6" t="s">
        <v>90</v>
      </c>
      <c r="D141" s="6" t="s">
        <v>1415</v>
      </c>
      <c r="E141" s="6" t="s">
        <v>1416</v>
      </c>
      <c r="F141" s="6" t="s">
        <v>1417</v>
      </c>
      <c r="G141" s="6" t="s">
        <v>1125</v>
      </c>
      <c r="J141" s="6" t="s">
        <v>1457</v>
      </c>
    </row>
    <row r="142" spans="1:10">
      <c r="A142" s="6">
        <v>50</v>
      </c>
      <c r="B142" s="6" t="s">
        <v>1117</v>
      </c>
      <c r="C142" s="6" t="s">
        <v>90</v>
      </c>
      <c r="D142" s="6" t="s">
        <v>1418</v>
      </c>
      <c r="E142" s="6" t="s">
        <v>1419</v>
      </c>
      <c r="F142" s="6" t="s">
        <v>1420</v>
      </c>
      <c r="G142" s="6" t="s">
        <v>1421</v>
      </c>
      <c r="J142" s="6" t="s">
        <v>1457</v>
      </c>
    </row>
    <row r="143" spans="1:10">
      <c r="A143" s="6">
        <v>51</v>
      </c>
      <c r="B143" s="6" t="s">
        <v>1117</v>
      </c>
      <c r="C143" s="6" t="s">
        <v>90</v>
      </c>
      <c r="D143" s="6" t="s">
        <v>1422</v>
      </c>
      <c r="E143" s="6" t="s">
        <v>1423</v>
      </c>
      <c r="F143" s="6" t="s">
        <v>1420</v>
      </c>
      <c r="G143" s="6" t="s">
        <v>1424</v>
      </c>
      <c r="J143" s="6" t="s">
        <v>1457</v>
      </c>
    </row>
    <row r="144" spans="1:10">
      <c r="A144" s="6">
        <v>52</v>
      </c>
      <c r="B144" s="6" t="s">
        <v>1117</v>
      </c>
      <c r="C144" s="6" t="s">
        <v>90</v>
      </c>
      <c r="D144" s="6" t="s">
        <v>1454</v>
      </c>
      <c r="E144" s="6" t="s">
        <v>1455</v>
      </c>
      <c r="F144" s="6" t="s">
        <v>1420</v>
      </c>
      <c r="G144" s="6" t="s">
        <v>1456</v>
      </c>
      <c r="J144" s="6" t="s">
        <v>1457</v>
      </c>
    </row>
    <row r="145" spans="1:10">
      <c r="A145" s="6">
        <v>53</v>
      </c>
      <c r="B145" s="6" t="s">
        <v>1117</v>
      </c>
      <c r="C145" s="6" t="s">
        <v>90</v>
      </c>
      <c r="D145" s="6" t="s">
        <v>1425</v>
      </c>
      <c r="E145" s="6" t="s">
        <v>1426</v>
      </c>
      <c r="F145" s="6" t="s">
        <v>1427</v>
      </c>
      <c r="G145" s="6" t="s">
        <v>1121</v>
      </c>
      <c r="J145" s="6" t="s">
        <v>1457</v>
      </c>
    </row>
    <row r="146" spans="1:10">
      <c r="A146" s="6">
        <v>54</v>
      </c>
      <c r="B146" s="6" t="s">
        <v>1117</v>
      </c>
      <c r="C146" s="6" t="s">
        <v>90</v>
      </c>
      <c r="D146" s="6" t="s">
        <v>1428</v>
      </c>
      <c r="E146" s="6" t="s">
        <v>1429</v>
      </c>
      <c r="F146" s="6" t="s">
        <v>1430</v>
      </c>
      <c r="G146" s="6" t="s">
        <v>1431</v>
      </c>
      <c r="J146" s="6" t="s">
        <v>1457</v>
      </c>
    </row>
    <row r="147" spans="1:10">
      <c r="A147" s="6">
        <v>55</v>
      </c>
      <c r="B147" s="6" t="s">
        <v>1117</v>
      </c>
      <c r="C147" s="6" t="s">
        <v>90</v>
      </c>
      <c r="D147" s="6" t="s">
        <v>1432</v>
      </c>
      <c r="E147" s="6" t="s">
        <v>1433</v>
      </c>
      <c r="F147" s="6" t="s">
        <v>1430</v>
      </c>
      <c r="G147" s="6" t="s">
        <v>1434</v>
      </c>
      <c r="J147" s="6" t="s">
        <v>1457</v>
      </c>
    </row>
    <row r="148" spans="1:10">
      <c r="A148" s="6">
        <v>56</v>
      </c>
      <c r="B148" s="6" t="s">
        <v>1117</v>
      </c>
      <c r="C148" s="6" t="s">
        <v>90</v>
      </c>
      <c r="D148" s="6" t="s">
        <v>1435</v>
      </c>
      <c r="E148" s="6" t="s">
        <v>1436</v>
      </c>
      <c r="F148" s="6" t="s">
        <v>1437</v>
      </c>
      <c r="G148" s="6" t="s">
        <v>1170</v>
      </c>
      <c r="J148" s="6" t="s">
        <v>1457</v>
      </c>
    </row>
  </sheetData>
  <sheetProtection formatColumns="0" formatRows="0"/>
  <phoneticPr fontId="12"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EESTR_TARIFF">
    <tabColor indexed="47"/>
  </sheetPr>
  <dimension ref="A1:K5"/>
  <sheetViews>
    <sheetView showGridLines="0" zoomScaleNormal="100" workbookViewId="0"/>
  </sheetViews>
  <sheetFormatPr defaultRowHeight="11.25"/>
  <sheetData>
    <row r="1" spans="1:11">
      <c r="A1" s="306" t="s">
        <v>2322</v>
      </c>
      <c r="B1" s="306" t="s">
        <v>2323</v>
      </c>
      <c r="C1" s="306" t="s">
        <v>2324</v>
      </c>
      <c r="D1" s="306" t="s">
        <v>2325</v>
      </c>
      <c r="E1" s="306" t="s">
        <v>2326</v>
      </c>
      <c r="F1" s="306" t="s">
        <v>2327</v>
      </c>
      <c r="G1" s="306" t="s">
        <v>2328</v>
      </c>
      <c r="H1" s="306" t="s">
        <v>2329</v>
      </c>
      <c r="I1" s="306" t="s">
        <v>2330</v>
      </c>
      <c r="J1" s="306" t="s">
        <v>2331</v>
      </c>
      <c r="K1" s="306" t="s">
        <v>2332</v>
      </c>
    </row>
    <row r="2" spans="1:11">
      <c r="A2" s="306"/>
      <c r="B2" s="306"/>
      <c r="C2" s="306"/>
      <c r="D2" s="306"/>
      <c r="E2" s="306" t="s">
        <v>2333</v>
      </c>
      <c r="F2" s="306" t="s">
        <v>2334</v>
      </c>
      <c r="G2" s="306"/>
      <c r="H2" s="306"/>
      <c r="I2" s="306"/>
      <c r="J2" s="306"/>
      <c r="K2" s="306"/>
    </row>
    <row r="3" spans="1:11">
      <c r="A3" s="306"/>
      <c r="B3" s="306"/>
      <c r="C3" s="306"/>
      <c r="D3" s="306"/>
      <c r="E3" s="306" t="s">
        <v>2335</v>
      </c>
      <c r="F3" s="306" t="s">
        <v>2334</v>
      </c>
      <c r="G3" s="306"/>
      <c r="H3" s="306"/>
      <c r="I3" s="306"/>
      <c r="J3" s="306"/>
      <c r="K3" s="306"/>
    </row>
    <row r="4" spans="1:11">
      <c r="A4" s="306"/>
      <c r="B4" s="306"/>
      <c r="C4" s="306"/>
      <c r="D4" s="306"/>
      <c r="E4" s="306" t="s">
        <v>2336</v>
      </c>
      <c r="F4" s="306" t="s">
        <v>2334</v>
      </c>
      <c r="G4" s="306"/>
      <c r="H4" s="306"/>
      <c r="I4" s="306"/>
      <c r="J4" s="306"/>
      <c r="K4" s="306"/>
    </row>
    <row r="5" spans="1:11">
      <c r="A5" s="306" t="s">
        <v>2337</v>
      </c>
      <c r="B5" s="306" t="s">
        <v>2338</v>
      </c>
      <c r="C5" s="306" t="s">
        <v>2339</v>
      </c>
      <c r="D5" s="306" t="s">
        <v>2340</v>
      </c>
      <c r="E5" s="306" t="s">
        <v>2341</v>
      </c>
      <c r="F5" s="306" t="s">
        <v>2342</v>
      </c>
      <c r="G5" s="306" t="s">
        <v>559</v>
      </c>
      <c r="H5" s="306" t="s">
        <v>2343</v>
      </c>
      <c r="I5" s="306" t="s">
        <v>562</v>
      </c>
      <c r="J5" s="306"/>
      <c r="K5" s="306"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UpdTemplLogger">
    <tabColor indexed="24"/>
  </sheetPr>
  <dimension ref="A1:D14"/>
  <sheetViews>
    <sheetView showGridLines="0" zoomScaleNormal="100" workbookViewId="0"/>
  </sheetViews>
  <sheetFormatPr defaultRowHeight="11.25"/>
  <cols>
    <col min="1" max="1" width="30.7109375" style="39" customWidth="1"/>
    <col min="2" max="2" width="80.7109375" style="39" customWidth="1"/>
    <col min="3" max="3" width="30.7109375" style="39" customWidth="1"/>
    <col min="4" max="16384" width="9.140625" style="38"/>
  </cols>
  <sheetData>
    <row r="1" spans="1:4" ht="24" customHeight="1" thickBot="1">
      <c r="A1" s="36" t="s">
        <v>154</v>
      </c>
      <c r="B1" s="36" t="s">
        <v>155</v>
      </c>
      <c r="C1" s="36" t="s">
        <v>133</v>
      </c>
      <c r="D1" s="37"/>
    </row>
    <row r="2" spans="1:4" ht="12" thickTop="1"/>
    <row r="3" spans="1:4">
      <c r="A3" s="305">
        <v>45598.941111111111</v>
      </c>
      <c r="B3" s="39" t="s">
        <v>1106</v>
      </c>
      <c r="C3" s="39" t="s">
        <v>1107</v>
      </c>
    </row>
    <row r="4" spans="1:4">
      <c r="A4" s="305">
        <v>45598.941134259258</v>
      </c>
      <c r="B4" s="39" t="s">
        <v>1108</v>
      </c>
      <c r="C4" s="39" t="s">
        <v>1107</v>
      </c>
    </row>
    <row r="5" spans="1:4">
      <c r="A5" s="305">
        <v>45598.941504629627</v>
      </c>
      <c r="B5" s="39" t="s">
        <v>1106</v>
      </c>
      <c r="C5" s="39" t="s">
        <v>1107</v>
      </c>
    </row>
    <row r="6" spans="1:4">
      <c r="A6" s="305">
        <v>45598.941527777781</v>
      </c>
      <c r="B6" s="39" t="s">
        <v>1108</v>
      </c>
      <c r="C6" s="39" t="s">
        <v>1107</v>
      </c>
    </row>
    <row r="7" spans="1:4">
      <c r="A7" s="305">
        <v>45626.98537037037</v>
      </c>
      <c r="B7" s="39" t="s">
        <v>1106</v>
      </c>
      <c r="C7" s="39" t="s">
        <v>1107</v>
      </c>
    </row>
    <row r="8" spans="1:4">
      <c r="A8" s="305">
        <v>45626.985393518517</v>
      </c>
      <c r="B8" s="39" t="s">
        <v>1108</v>
      </c>
      <c r="C8" s="39" t="s">
        <v>1107</v>
      </c>
    </row>
    <row r="9" spans="1:4">
      <c r="A9" s="305">
        <v>45628.530300925922</v>
      </c>
      <c r="B9" s="39" t="s">
        <v>1106</v>
      </c>
      <c r="C9" s="39" t="s">
        <v>1107</v>
      </c>
    </row>
    <row r="10" spans="1:4">
      <c r="A10" s="305">
        <v>45628.530312499999</v>
      </c>
      <c r="B10" s="39" t="s">
        <v>1108</v>
      </c>
      <c r="C10" s="39" t="s">
        <v>1107</v>
      </c>
    </row>
    <row r="11" spans="1:4">
      <c r="A11" s="305">
        <v>45629.494606481479</v>
      </c>
      <c r="B11" s="39" t="s">
        <v>1106</v>
      </c>
      <c r="C11" s="39" t="s">
        <v>1107</v>
      </c>
    </row>
    <row r="12" spans="1:4">
      <c r="A12" s="305">
        <v>45629.494629629633</v>
      </c>
      <c r="B12" s="39" t="s">
        <v>1108</v>
      </c>
      <c r="C12" s="39" t="s">
        <v>1107</v>
      </c>
    </row>
    <row r="13" spans="1:4">
      <c r="A13" s="305">
        <v>45633.626747685186</v>
      </c>
      <c r="B13" s="39" t="s">
        <v>1106</v>
      </c>
      <c r="C13" s="39" t="s">
        <v>1107</v>
      </c>
    </row>
    <row r="14" spans="1:4">
      <c r="A14" s="305">
        <v>45633.626770833333</v>
      </c>
      <c r="B14" s="39" t="s">
        <v>1108</v>
      </c>
      <c r="C14" s="39" t="s">
        <v>1107</v>
      </c>
    </row>
  </sheetData>
  <sheetProtection formatColumns="0" formatRows="0" autoFilter="0"/>
  <phoneticPr fontId="28" type="noConversion"/>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EESTR_OBJECT">
    <tabColor indexed="47"/>
  </sheetPr>
  <dimension ref="A1:I4"/>
  <sheetViews>
    <sheetView showGridLines="0" zoomScaleNormal="100" workbookViewId="0"/>
  </sheetViews>
  <sheetFormatPr defaultRowHeight="11.25"/>
  <cols>
    <col min="1" max="1" width="23.140625" customWidth="1"/>
  </cols>
  <sheetData>
    <row r="1" spans="1:9">
      <c r="A1" s="306" t="s">
        <v>2374</v>
      </c>
      <c r="B1" s="306" t="s">
        <v>2375</v>
      </c>
      <c r="C1" s="306" t="s">
        <v>2376</v>
      </c>
      <c r="D1" s="306" t="s">
        <v>2377</v>
      </c>
      <c r="E1" s="306" t="s">
        <v>2378</v>
      </c>
      <c r="F1" s="306" t="s">
        <v>2379</v>
      </c>
      <c r="G1" s="306" t="s">
        <v>2380</v>
      </c>
      <c r="H1" s="306" t="s">
        <v>2381</v>
      </c>
      <c r="I1" s="306" t="s">
        <v>2382</v>
      </c>
    </row>
    <row r="2" spans="1:9">
      <c r="A2" s="306" t="s">
        <v>2383</v>
      </c>
      <c r="B2" s="306"/>
      <c r="C2" s="306" t="s">
        <v>2384</v>
      </c>
      <c r="D2" s="306" t="s">
        <v>2385</v>
      </c>
      <c r="E2" s="306" t="s">
        <v>2386</v>
      </c>
      <c r="F2" s="306" t="s">
        <v>832</v>
      </c>
      <c r="G2" s="306" t="s">
        <v>846</v>
      </c>
      <c r="H2" s="306" t="s">
        <v>2387</v>
      </c>
      <c r="I2" s="306" t="s">
        <v>2388</v>
      </c>
    </row>
    <row r="3" spans="1:9">
      <c r="A3" s="306" t="s">
        <v>2383</v>
      </c>
      <c r="B3" s="306"/>
      <c r="C3" s="306" t="s">
        <v>2389</v>
      </c>
      <c r="D3" s="306" t="s">
        <v>2390</v>
      </c>
      <c r="E3" s="306" t="s">
        <v>2386</v>
      </c>
      <c r="F3" s="306" t="s">
        <v>836</v>
      </c>
      <c r="G3" s="306" t="s">
        <v>847</v>
      </c>
      <c r="H3" s="306" t="s">
        <v>2391</v>
      </c>
      <c r="I3" s="306" t="s">
        <v>2392</v>
      </c>
    </row>
    <row r="4" spans="1:9">
      <c r="A4" s="306" t="s">
        <v>2383</v>
      </c>
      <c r="B4" s="306"/>
      <c r="C4" s="306" t="s">
        <v>2393</v>
      </c>
      <c r="D4" s="306" t="s">
        <v>2390</v>
      </c>
      <c r="E4" s="306" t="s">
        <v>2386</v>
      </c>
      <c r="F4" s="306" t="s">
        <v>832</v>
      </c>
      <c r="G4" s="306" t="s">
        <v>846</v>
      </c>
      <c r="H4" s="306" t="s">
        <v>2387</v>
      </c>
      <c r="I4" s="306" t="s">
        <v>2394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EESTR_ROIV_OMS">
    <tabColor indexed="47"/>
  </sheetPr>
  <dimension ref="A1:A2"/>
  <sheetViews>
    <sheetView showGridLines="0" zoomScaleNormal="100" workbookViewId="0"/>
  </sheetViews>
  <sheetFormatPr defaultRowHeight="11.25"/>
  <cols>
    <col min="1" max="1" width="89.7109375" customWidth="1"/>
  </cols>
  <sheetData>
    <row r="1" spans="1:1">
      <c r="A1" t="s">
        <v>1104</v>
      </c>
    </row>
    <row r="2" spans="1:1">
      <c r="A2" t="s">
        <v>1072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ICTIONARIES">
    <tabColor indexed="47"/>
  </sheetPr>
  <dimension ref="A1:C224"/>
  <sheetViews>
    <sheetView showGridLines="0" zoomScaleNormal="100" workbookViewId="0"/>
  </sheetViews>
  <sheetFormatPr defaultRowHeight="11.25"/>
  <cols>
    <col min="1" max="1" width="88.85546875" customWidth="1"/>
    <col min="2" max="2" width="24.7109375" customWidth="1"/>
  </cols>
  <sheetData>
    <row r="1" spans="1:3">
      <c r="A1" t="s">
        <v>460</v>
      </c>
      <c r="B1" t="s">
        <v>1460</v>
      </c>
      <c r="C1" t="s">
        <v>1463</v>
      </c>
    </row>
    <row r="2" spans="1:3">
      <c r="A2" t="s">
        <v>461</v>
      </c>
      <c r="B2" t="s">
        <v>1461</v>
      </c>
    </row>
    <row r="3" spans="1:3">
      <c r="A3" t="s">
        <v>462</v>
      </c>
      <c r="B3" t="s">
        <v>1462</v>
      </c>
      <c r="C3" t="s">
        <v>1464</v>
      </c>
    </row>
    <row r="4" spans="1:3">
      <c r="A4" t="s">
        <v>463</v>
      </c>
      <c r="C4" t="s">
        <v>1465</v>
      </c>
    </row>
    <row r="5" spans="1:3">
      <c r="A5" t="s">
        <v>464</v>
      </c>
      <c r="C5" t="s">
        <v>1466</v>
      </c>
    </row>
    <row r="6" spans="1:3">
      <c r="A6" t="s">
        <v>465</v>
      </c>
      <c r="C6" t="s">
        <v>1467</v>
      </c>
    </row>
    <row r="7" spans="1:3">
      <c r="A7" t="s">
        <v>466</v>
      </c>
      <c r="C7" t="s">
        <v>1468</v>
      </c>
    </row>
    <row r="8" spans="1:3">
      <c r="A8" t="s">
        <v>1458</v>
      </c>
      <c r="C8" t="s">
        <v>1469</v>
      </c>
    </row>
    <row r="9" spans="1:3">
      <c r="A9" t="s">
        <v>467</v>
      </c>
      <c r="C9" t="s">
        <v>1470</v>
      </c>
    </row>
    <row r="10" spans="1:3">
      <c r="A10" t="s">
        <v>468</v>
      </c>
      <c r="C10" t="s">
        <v>1471</v>
      </c>
    </row>
    <row r="11" spans="1:3">
      <c r="A11" t="s">
        <v>469</v>
      </c>
      <c r="C11" t="s">
        <v>1472</v>
      </c>
    </row>
    <row r="12" spans="1:3">
      <c r="A12" t="s">
        <v>470</v>
      </c>
      <c r="C12" t="s">
        <v>1473</v>
      </c>
    </row>
    <row r="13" spans="1:3">
      <c r="A13" t="s">
        <v>471</v>
      </c>
      <c r="C13" t="s">
        <v>1474</v>
      </c>
    </row>
    <row r="14" spans="1:3">
      <c r="A14" t="s">
        <v>472</v>
      </c>
      <c r="C14" t="s">
        <v>1475</v>
      </c>
    </row>
    <row r="15" spans="1:3">
      <c r="A15" t="s">
        <v>473</v>
      </c>
      <c r="C15" t="s">
        <v>1476</v>
      </c>
    </row>
    <row r="16" spans="1:3">
      <c r="A16" t="s">
        <v>474</v>
      </c>
      <c r="C16" t="s">
        <v>1477</v>
      </c>
    </row>
    <row r="17" spans="1:3">
      <c r="A17" t="s">
        <v>475</v>
      </c>
      <c r="C17" t="s">
        <v>1478</v>
      </c>
    </row>
    <row r="18" spans="1:3">
      <c r="A18" t="s">
        <v>476</v>
      </c>
      <c r="C18" t="s">
        <v>1479</v>
      </c>
    </row>
    <row r="19" spans="1:3">
      <c r="A19" t="s">
        <v>477</v>
      </c>
      <c r="C19" t="s">
        <v>1480</v>
      </c>
    </row>
    <row r="20" spans="1:3">
      <c r="A20" t="s">
        <v>478</v>
      </c>
      <c r="C20" t="s">
        <v>1481</v>
      </c>
    </row>
    <row r="21" spans="1:3">
      <c r="A21" t="s">
        <v>479</v>
      </c>
      <c r="C21" t="s">
        <v>1482</v>
      </c>
    </row>
    <row r="22" spans="1:3">
      <c r="A22" t="s">
        <v>480</v>
      </c>
      <c r="C22" t="s">
        <v>1483</v>
      </c>
    </row>
    <row r="23" spans="1:3">
      <c r="A23" t="s">
        <v>481</v>
      </c>
      <c r="C23" t="s">
        <v>1484</v>
      </c>
    </row>
    <row r="24" spans="1:3">
      <c r="A24" t="s">
        <v>482</v>
      </c>
      <c r="C24" t="s">
        <v>1485</v>
      </c>
    </row>
    <row r="25" spans="1:3">
      <c r="A25" t="s">
        <v>483</v>
      </c>
      <c r="C25" t="s">
        <v>1486</v>
      </c>
    </row>
    <row r="26" spans="1:3">
      <c r="A26" t="s">
        <v>484</v>
      </c>
      <c r="C26" t="s">
        <v>1487</v>
      </c>
    </row>
    <row r="27" spans="1:3">
      <c r="A27" t="s">
        <v>485</v>
      </c>
      <c r="C27" t="s">
        <v>1488</v>
      </c>
    </row>
    <row r="28" spans="1:3">
      <c r="A28" t="s">
        <v>486</v>
      </c>
      <c r="C28" t="s">
        <v>1489</v>
      </c>
    </row>
    <row r="29" spans="1:3">
      <c r="A29" t="s">
        <v>487</v>
      </c>
      <c r="C29" t="s">
        <v>1490</v>
      </c>
    </row>
    <row r="30" spans="1:3">
      <c r="A30" t="s">
        <v>488</v>
      </c>
      <c r="C30" t="s">
        <v>1491</v>
      </c>
    </row>
    <row r="31" spans="1:3">
      <c r="A31" t="s">
        <v>489</v>
      </c>
      <c r="C31" t="s">
        <v>1492</v>
      </c>
    </row>
    <row r="32" spans="1:3">
      <c r="A32" t="s">
        <v>490</v>
      </c>
      <c r="C32" t="s">
        <v>1493</v>
      </c>
    </row>
    <row r="33" spans="1:3">
      <c r="A33" t="s">
        <v>491</v>
      </c>
      <c r="C33" t="s">
        <v>1494</v>
      </c>
    </row>
    <row r="34" spans="1:3">
      <c r="A34" t="s">
        <v>492</v>
      </c>
      <c r="C34" t="s">
        <v>1495</v>
      </c>
    </row>
    <row r="35" spans="1:3">
      <c r="A35" t="s">
        <v>493</v>
      </c>
      <c r="C35" t="s">
        <v>1496</v>
      </c>
    </row>
    <row r="36" spans="1:3">
      <c r="A36" t="s">
        <v>494</v>
      </c>
      <c r="C36" t="s">
        <v>1497</v>
      </c>
    </row>
    <row r="37" spans="1:3">
      <c r="A37" t="s">
        <v>495</v>
      </c>
      <c r="C37" t="s">
        <v>1498</v>
      </c>
    </row>
    <row r="38" spans="1:3">
      <c r="A38" t="s">
        <v>496</v>
      </c>
      <c r="C38" t="s">
        <v>1499</v>
      </c>
    </row>
    <row r="39" spans="1:3">
      <c r="A39" t="s">
        <v>497</v>
      </c>
      <c r="C39" t="s">
        <v>1500</v>
      </c>
    </row>
    <row r="40" spans="1:3">
      <c r="A40" t="s">
        <v>498</v>
      </c>
      <c r="C40" t="s">
        <v>1501</v>
      </c>
    </row>
    <row r="41" spans="1:3">
      <c r="A41" t="s">
        <v>499</v>
      </c>
      <c r="C41" t="s">
        <v>1502</v>
      </c>
    </row>
    <row r="42" spans="1:3">
      <c r="A42" t="s">
        <v>500</v>
      </c>
      <c r="C42" t="s">
        <v>1503</v>
      </c>
    </row>
    <row r="43" spans="1:3">
      <c r="A43" t="s">
        <v>501</v>
      </c>
      <c r="C43" t="s">
        <v>1504</v>
      </c>
    </row>
    <row r="44" spans="1:3">
      <c r="A44" t="s">
        <v>502</v>
      </c>
      <c r="C44" t="s">
        <v>1505</v>
      </c>
    </row>
    <row r="45" spans="1:3">
      <c r="A45" t="s">
        <v>503</v>
      </c>
      <c r="C45" t="s">
        <v>1506</v>
      </c>
    </row>
    <row r="46" spans="1:3">
      <c r="A46" t="s">
        <v>504</v>
      </c>
      <c r="C46" t="s">
        <v>1507</v>
      </c>
    </row>
    <row r="47" spans="1:3">
      <c r="A47" t="s">
        <v>505</v>
      </c>
      <c r="C47" t="s">
        <v>1508</v>
      </c>
    </row>
    <row r="48" spans="1:3">
      <c r="A48" t="s">
        <v>506</v>
      </c>
      <c r="C48" t="s">
        <v>1509</v>
      </c>
    </row>
    <row r="49" spans="1:3">
      <c r="A49" t="s">
        <v>507</v>
      </c>
      <c r="C49" t="s">
        <v>1510</v>
      </c>
    </row>
    <row r="50" spans="1:3">
      <c r="A50" t="s">
        <v>508</v>
      </c>
      <c r="C50" t="s">
        <v>1511</v>
      </c>
    </row>
    <row r="51" spans="1:3">
      <c r="A51" t="s">
        <v>509</v>
      </c>
      <c r="C51" t="s">
        <v>1512</v>
      </c>
    </row>
    <row r="52" spans="1:3">
      <c r="A52" t="s">
        <v>510</v>
      </c>
      <c r="C52" t="s">
        <v>1513</v>
      </c>
    </row>
    <row r="53" spans="1:3">
      <c r="A53" t="s">
        <v>511</v>
      </c>
      <c r="C53" t="s">
        <v>1514</v>
      </c>
    </row>
    <row r="54" spans="1:3">
      <c r="A54" t="s">
        <v>512</v>
      </c>
      <c r="C54" t="s">
        <v>1515</v>
      </c>
    </row>
    <row r="55" spans="1:3">
      <c r="A55" t="s">
        <v>513</v>
      </c>
      <c r="C55" t="s">
        <v>1516</v>
      </c>
    </row>
    <row r="56" spans="1:3">
      <c r="A56" t="s">
        <v>514</v>
      </c>
      <c r="C56" t="s">
        <v>1517</v>
      </c>
    </row>
    <row r="57" spans="1:3">
      <c r="A57" t="s">
        <v>515</v>
      </c>
      <c r="C57" t="s">
        <v>1518</v>
      </c>
    </row>
    <row r="58" spans="1:3">
      <c r="A58" t="s">
        <v>516</v>
      </c>
      <c r="C58" t="s">
        <v>1519</v>
      </c>
    </row>
    <row r="59" spans="1:3">
      <c r="A59" t="s">
        <v>517</v>
      </c>
      <c r="C59" t="s">
        <v>1520</v>
      </c>
    </row>
    <row r="60" spans="1:3">
      <c r="A60" t="s">
        <v>518</v>
      </c>
      <c r="C60" t="s">
        <v>1521</v>
      </c>
    </row>
    <row r="61" spans="1:3">
      <c r="A61" t="s">
        <v>519</v>
      </c>
      <c r="C61" t="s">
        <v>1522</v>
      </c>
    </row>
    <row r="62" spans="1:3">
      <c r="A62" t="s">
        <v>520</v>
      </c>
      <c r="C62" t="s">
        <v>1523</v>
      </c>
    </row>
    <row r="63" spans="1:3">
      <c r="A63" t="s">
        <v>521</v>
      </c>
      <c r="C63" t="s">
        <v>1524</v>
      </c>
    </row>
    <row r="64" spans="1:3">
      <c r="A64" t="s">
        <v>522</v>
      </c>
      <c r="C64" t="s">
        <v>1525</v>
      </c>
    </row>
    <row r="65" spans="1:3">
      <c r="A65" t="s">
        <v>523</v>
      </c>
      <c r="C65" t="s">
        <v>1526</v>
      </c>
    </row>
    <row r="66" spans="1:3">
      <c r="A66" t="s">
        <v>524</v>
      </c>
      <c r="C66" t="s">
        <v>1527</v>
      </c>
    </row>
    <row r="67" spans="1:3">
      <c r="A67" t="s">
        <v>525</v>
      </c>
      <c r="C67" t="s">
        <v>1528</v>
      </c>
    </row>
    <row r="68" spans="1:3">
      <c r="A68" t="s">
        <v>526</v>
      </c>
      <c r="C68" t="s">
        <v>1529</v>
      </c>
    </row>
    <row r="69" spans="1:3">
      <c r="A69" t="s">
        <v>527</v>
      </c>
      <c r="C69" t="s">
        <v>1530</v>
      </c>
    </row>
    <row r="70" spans="1:3">
      <c r="A70" t="s">
        <v>528</v>
      </c>
      <c r="C70" t="s">
        <v>1531</v>
      </c>
    </row>
    <row r="71" spans="1:3">
      <c r="A71" t="s">
        <v>529</v>
      </c>
      <c r="C71" t="s">
        <v>1532</v>
      </c>
    </row>
    <row r="72" spans="1:3">
      <c r="A72" t="s">
        <v>530</v>
      </c>
      <c r="C72" t="s">
        <v>1533</v>
      </c>
    </row>
    <row r="73" spans="1:3">
      <c r="A73" t="s">
        <v>531</v>
      </c>
      <c r="C73" t="s">
        <v>1534</v>
      </c>
    </row>
    <row r="74" spans="1:3">
      <c r="A74" t="s">
        <v>532</v>
      </c>
      <c r="C74" t="s">
        <v>1535</v>
      </c>
    </row>
    <row r="75" spans="1:3">
      <c r="A75" t="s">
        <v>533</v>
      </c>
      <c r="C75" t="s">
        <v>1536</v>
      </c>
    </row>
    <row r="76" spans="1:3">
      <c r="A76" t="s">
        <v>534</v>
      </c>
      <c r="C76" t="s">
        <v>1537</v>
      </c>
    </row>
    <row r="77" spans="1:3">
      <c r="A77" t="s">
        <v>535</v>
      </c>
      <c r="C77" t="s">
        <v>1538</v>
      </c>
    </row>
    <row r="78" spans="1:3">
      <c r="A78" t="s">
        <v>536</v>
      </c>
      <c r="C78" t="s">
        <v>1539</v>
      </c>
    </row>
    <row r="79" spans="1:3">
      <c r="A79" t="s">
        <v>537</v>
      </c>
      <c r="C79" t="s">
        <v>1540</v>
      </c>
    </row>
    <row r="80" spans="1:3">
      <c r="A80" t="s">
        <v>538</v>
      </c>
      <c r="C80" t="s">
        <v>1541</v>
      </c>
    </row>
    <row r="81" spans="1:3">
      <c r="A81" t="s">
        <v>539</v>
      </c>
      <c r="C81" t="s">
        <v>1542</v>
      </c>
    </row>
    <row r="82" spans="1:3">
      <c r="A82" t="s">
        <v>540</v>
      </c>
      <c r="C82" t="s">
        <v>1543</v>
      </c>
    </row>
    <row r="83" spans="1:3">
      <c r="A83" t="s">
        <v>541</v>
      </c>
      <c r="C83" t="s">
        <v>1544</v>
      </c>
    </row>
    <row r="84" spans="1:3">
      <c r="A84" t="s">
        <v>542</v>
      </c>
      <c r="C84" t="s">
        <v>1545</v>
      </c>
    </row>
    <row r="85" spans="1:3">
      <c r="A85" t="s">
        <v>543</v>
      </c>
      <c r="C85" t="s">
        <v>1546</v>
      </c>
    </row>
    <row r="86" spans="1:3">
      <c r="A86" t="s">
        <v>544</v>
      </c>
      <c r="C86" t="s">
        <v>1547</v>
      </c>
    </row>
    <row r="87" spans="1:3">
      <c r="A87" t="s">
        <v>1459</v>
      </c>
      <c r="C87" t="s">
        <v>1548</v>
      </c>
    </row>
    <row r="88" spans="1:3">
      <c r="A88" t="s">
        <v>545</v>
      </c>
      <c r="C88" t="s">
        <v>1549</v>
      </c>
    </row>
    <row r="89" spans="1:3">
      <c r="A89" t="s">
        <v>546</v>
      </c>
      <c r="C89" t="s">
        <v>1550</v>
      </c>
    </row>
    <row r="90" spans="1:3">
      <c r="A90" t="s">
        <v>547</v>
      </c>
      <c r="C90" t="s">
        <v>1551</v>
      </c>
    </row>
    <row r="91" spans="1:3">
      <c r="A91" t="s">
        <v>548</v>
      </c>
      <c r="C91" t="s">
        <v>1552</v>
      </c>
    </row>
    <row r="92" spans="1:3">
      <c r="A92" t="s">
        <v>549</v>
      </c>
      <c r="C92" t="s">
        <v>1553</v>
      </c>
    </row>
    <row r="93" spans="1:3">
      <c r="A93" t="s">
        <v>550</v>
      </c>
      <c r="C93" t="s">
        <v>1554</v>
      </c>
    </row>
    <row r="94" spans="1:3">
      <c r="A94" t="s">
        <v>551</v>
      </c>
      <c r="C94" t="s">
        <v>1555</v>
      </c>
    </row>
    <row r="95" spans="1:3">
      <c r="A95" t="s">
        <v>552</v>
      </c>
      <c r="C95" t="s">
        <v>1556</v>
      </c>
    </row>
    <row r="96" spans="1:3">
      <c r="A96" t="s">
        <v>553</v>
      </c>
      <c r="C96" t="s">
        <v>1557</v>
      </c>
    </row>
    <row r="97" spans="1:3">
      <c r="A97" t="s">
        <v>554</v>
      </c>
      <c r="C97" t="s">
        <v>1558</v>
      </c>
    </row>
    <row r="98" spans="1:3">
      <c r="C98" t="s">
        <v>1559</v>
      </c>
    </row>
    <row r="99" spans="1:3">
      <c r="C99" t="s">
        <v>1560</v>
      </c>
    </row>
    <row r="100" spans="1:3">
      <c r="C100" t="s">
        <v>1561</v>
      </c>
    </row>
    <row r="101" spans="1:3">
      <c r="C101" t="s">
        <v>1562</v>
      </c>
    </row>
    <row r="102" spans="1:3">
      <c r="C102" t="s">
        <v>1563</v>
      </c>
    </row>
    <row r="103" spans="1:3">
      <c r="C103" t="s">
        <v>1564</v>
      </c>
    </row>
    <row r="104" spans="1:3">
      <c r="C104" t="s">
        <v>1565</v>
      </c>
    </row>
    <row r="105" spans="1:3">
      <c r="C105" t="s">
        <v>1566</v>
      </c>
    </row>
    <row r="106" spans="1:3">
      <c r="C106" t="s">
        <v>1567</v>
      </c>
    </row>
    <row r="107" spans="1:3">
      <c r="C107" t="s">
        <v>1568</v>
      </c>
    </row>
    <row r="108" spans="1:3">
      <c r="C108" t="s">
        <v>1569</v>
      </c>
    </row>
    <row r="109" spans="1:3">
      <c r="C109" t="s">
        <v>1570</v>
      </c>
    </row>
    <row r="110" spans="1:3">
      <c r="C110" t="s">
        <v>1571</v>
      </c>
    </row>
    <row r="111" spans="1:3">
      <c r="C111" t="s">
        <v>1572</v>
      </c>
    </row>
    <row r="112" spans="1:3">
      <c r="C112" t="s">
        <v>1573</v>
      </c>
    </row>
    <row r="113" spans="3:3">
      <c r="C113" t="s">
        <v>1574</v>
      </c>
    </row>
    <row r="114" spans="3:3">
      <c r="C114" t="s">
        <v>1575</v>
      </c>
    </row>
    <row r="115" spans="3:3">
      <c r="C115" t="s">
        <v>1576</v>
      </c>
    </row>
    <row r="116" spans="3:3">
      <c r="C116" t="s">
        <v>1577</v>
      </c>
    </row>
    <row r="117" spans="3:3">
      <c r="C117" t="s">
        <v>1578</v>
      </c>
    </row>
    <row r="118" spans="3:3">
      <c r="C118" t="s">
        <v>1579</v>
      </c>
    </row>
    <row r="119" spans="3:3">
      <c r="C119" t="s">
        <v>1580</v>
      </c>
    </row>
    <row r="120" spans="3:3">
      <c r="C120" t="s">
        <v>1581</v>
      </c>
    </row>
    <row r="121" spans="3:3">
      <c r="C121" t="s">
        <v>1582</v>
      </c>
    </row>
    <row r="122" spans="3:3">
      <c r="C122" t="s">
        <v>1583</v>
      </c>
    </row>
    <row r="123" spans="3:3">
      <c r="C123" t="s">
        <v>1584</v>
      </c>
    </row>
    <row r="124" spans="3:3">
      <c r="C124" t="s">
        <v>1585</v>
      </c>
    </row>
    <row r="125" spans="3:3">
      <c r="C125" t="s">
        <v>1586</v>
      </c>
    </row>
    <row r="126" spans="3:3">
      <c r="C126" t="s">
        <v>1587</v>
      </c>
    </row>
    <row r="127" spans="3:3">
      <c r="C127" t="s">
        <v>1588</v>
      </c>
    </row>
    <row r="128" spans="3:3">
      <c r="C128" t="s">
        <v>1589</v>
      </c>
    </row>
    <row r="129" spans="3:3">
      <c r="C129" t="s">
        <v>1590</v>
      </c>
    </row>
    <row r="130" spans="3:3">
      <c r="C130" t="s">
        <v>1591</v>
      </c>
    </row>
    <row r="131" spans="3:3">
      <c r="C131" t="s">
        <v>1592</v>
      </c>
    </row>
    <row r="132" spans="3:3">
      <c r="C132" t="s">
        <v>1593</v>
      </c>
    </row>
    <row r="133" spans="3:3">
      <c r="C133" t="s">
        <v>1594</v>
      </c>
    </row>
    <row r="134" spans="3:3">
      <c r="C134" t="s">
        <v>1595</v>
      </c>
    </row>
    <row r="135" spans="3:3">
      <c r="C135" t="s">
        <v>1596</v>
      </c>
    </row>
    <row r="136" spans="3:3">
      <c r="C136" t="s">
        <v>1597</v>
      </c>
    </row>
    <row r="137" spans="3:3">
      <c r="C137" t="s">
        <v>1598</v>
      </c>
    </row>
    <row r="138" spans="3:3">
      <c r="C138" t="s">
        <v>1599</v>
      </c>
    </row>
    <row r="139" spans="3:3">
      <c r="C139" t="s">
        <v>1600</v>
      </c>
    </row>
    <row r="140" spans="3:3">
      <c r="C140" t="s">
        <v>1601</v>
      </c>
    </row>
    <row r="141" spans="3:3">
      <c r="C141" t="s">
        <v>1602</v>
      </c>
    </row>
    <row r="142" spans="3:3">
      <c r="C142" t="s">
        <v>1603</v>
      </c>
    </row>
    <row r="143" spans="3:3">
      <c r="C143" t="s">
        <v>1604</v>
      </c>
    </row>
    <row r="144" spans="3:3">
      <c r="C144" t="s">
        <v>1605</v>
      </c>
    </row>
    <row r="145" spans="3:3">
      <c r="C145" t="s">
        <v>1606</v>
      </c>
    </row>
    <row r="146" spans="3:3">
      <c r="C146" t="s">
        <v>1607</v>
      </c>
    </row>
    <row r="147" spans="3:3">
      <c r="C147" t="s">
        <v>1608</v>
      </c>
    </row>
    <row r="148" spans="3:3">
      <c r="C148" t="s">
        <v>1609</v>
      </c>
    </row>
    <row r="149" spans="3:3">
      <c r="C149" t="s">
        <v>1610</v>
      </c>
    </row>
    <row r="150" spans="3:3">
      <c r="C150" t="s">
        <v>1611</v>
      </c>
    </row>
    <row r="151" spans="3:3">
      <c r="C151" t="s">
        <v>1612</v>
      </c>
    </row>
    <row r="152" spans="3:3">
      <c r="C152" t="s">
        <v>1613</v>
      </c>
    </row>
    <row r="153" spans="3:3">
      <c r="C153" t="s">
        <v>1614</v>
      </c>
    </row>
    <row r="154" spans="3:3">
      <c r="C154" t="s">
        <v>1615</v>
      </c>
    </row>
    <row r="155" spans="3:3">
      <c r="C155" t="s">
        <v>1616</v>
      </c>
    </row>
    <row r="156" spans="3:3">
      <c r="C156" t="s">
        <v>1617</v>
      </c>
    </row>
    <row r="157" spans="3:3">
      <c r="C157" t="s">
        <v>1618</v>
      </c>
    </row>
    <row r="158" spans="3:3">
      <c r="C158" t="s">
        <v>1619</v>
      </c>
    </row>
    <row r="159" spans="3:3">
      <c r="C159" t="s">
        <v>1620</v>
      </c>
    </row>
    <row r="160" spans="3:3">
      <c r="C160" t="s">
        <v>1621</v>
      </c>
    </row>
    <row r="161" spans="3:3">
      <c r="C161" t="s">
        <v>1622</v>
      </c>
    </row>
    <row r="162" spans="3:3">
      <c r="C162" t="s">
        <v>1623</v>
      </c>
    </row>
    <row r="163" spans="3:3">
      <c r="C163" t="s">
        <v>1624</v>
      </c>
    </row>
    <row r="164" spans="3:3">
      <c r="C164" t="s">
        <v>1625</v>
      </c>
    </row>
    <row r="165" spans="3:3">
      <c r="C165" t="s">
        <v>1626</v>
      </c>
    </row>
    <row r="166" spans="3:3">
      <c r="C166" t="s">
        <v>1627</v>
      </c>
    </row>
    <row r="167" spans="3:3">
      <c r="C167" t="s">
        <v>1628</v>
      </c>
    </row>
    <row r="168" spans="3:3">
      <c r="C168" t="s">
        <v>1629</v>
      </c>
    </row>
    <row r="169" spans="3:3">
      <c r="C169" t="s">
        <v>1630</v>
      </c>
    </row>
    <row r="170" spans="3:3">
      <c r="C170" t="s">
        <v>1631</v>
      </c>
    </row>
    <row r="171" spans="3:3">
      <c r="C171" t="s">
        <v>1632</v>
      </c>
    </row>
    <row r="172" spans="3:3">
      <c r="C172" t="s">
        <v>1633</v>
      </c>
    </row>
    <row r="173" spans="3:3">
      <c r="C173" t="s">
        <v>1634</v>
      </c>
    </row>
    <row r="174" spans="3:3">
      <c r="C174" t="s">
        <v>1635</v>
      </c>
    </row>
    <row r="175" spans="3:3">
      <c r="C175" t="s">
        <v>1636</v>
      </c>
    </row>
    <row r="176" spans="3:3">
      <c r="C176" t="s">
        <v>1637</v>
      </c>
    </row>
    <row r="177" spans="3:3">
      <c r="C177" t="s">
        <v>1638</v>
      </c>
    </row>
    <row r="178" spans="3:3">
      <c r="C178" t="s">
        <v>1639</v>
      </c>
    </row>
    <row r="179" spans="3:3">
      <c r="C179" t="s">
        <v>1640</v>
      </c>
    </row>
    <row r="180" spans="3:3">
      <c r="C180" t="s">
        <v>1641</v>
      </c>
    </row>
    <row r="181" spans="3:3">
      <c r="C181" t="s">
        <v>1642</v>
      </c>
    </row>
    <row r="182" spans="3:3">
      <c r="C182" t="s">
        <v>1643</v>
      </c>
    </row>
    <row r="183" spans="3:3">
      <c r="C183" t="s">
        <v>1644</v>
      </c>
    </row>
    <row r="184" spans="3:3">
      <c r="C184" t="s">
        <v>1645</v>
      </c>
    </row>
    <row r="185" spans="3:3">
      <c r="C185" t="s">
        <v>1646</v>
      </c>
    </row>
    <row r="186" spans="3:3">
      <c r="C186" t="s">
        <v>1647</v>
      </c>
    </row>
    <row r="187" spans="3:3">
      <c r="C187" t="s">
        <v>1648</v>
      </c>
    </row>
    <row r="188" spans="3:3">
      <c r="C188" t="s">
        <v>1649</v>
      </c>
    </row>
    <row r="189" spans="3:3">
      <c r="C189" t="s">
        <v>1650</v>
      </c>
    </row>
    <row r="190" spans="3:3">
      <c r="C190" t="s">
        <v>1651</v>
      </c>
    </row>
    <row r="191" spans="3:3">
      <c r="C191" t="s">
        <v>1652</v>
      </c>
    </row>
    <row r="192" spans="3:3">
      <c r="C192" t="s">
        <v>1653</v>
      </c>
    </row>
    <row r="193" spans="3:3">
      <c r="C193" t="s">
        <v>1654</v>
      </c>
    </row>
    <row r="194" spans="3:3">
      <c r="C194" t="s">
        <v>1655</v>
      </c>
    </row>
    <row r="195" spans="3:3">
      <c r="C195" t="s">
        <v>1656</v>
      </c>
    </row>
    <row r="196" spans="3:3">
      <c r="C196" t="s">
        <v>1657</v>
      </c>
    </row>
    <row r="197" spans="3:3">
      <c r="C197" t="s">
        <v>1658</v>
      </c>
    </row>
    <row r="198" spans="3:3">
      <c r="C198" t="s">
        <v>1659</v>
      </c>
    </row>
    <row r="199" spans="3:3">
      <c r="C199" t="s">
        <v>1660</v>
      </c>
    </row>
    <row r="200" spans="3:3">
      <c r="C200" t="s">
        <v>1661</v>
      </c>
    </row>
    <row r="201" spans="3:3">
      <c r="C201" t="s">
        <v>1662</v>
      </c>
    </row>
    <row r="202" spans="3:3">
      <c r="C202" t="s">
        <v>1663</v>
      </c>
    </row>
    <row r="203" spans="3:3">
      <c r="C203" t="s">
        <v>1664</v>
      </c>
    </row>
    <row r="204" spans="3:3">
      <c r="C204" t="s">
        <v>1665</v>
      </c>
    </row>
    <row r="205" spans="3:3">
      <c r="C205" t="s">
        <v>1666</v>
      </c>
    </row>
    <row r="206" spans="3:3">
      <c r="C206" t="s">
        <v>1667</v>
      </c>
    </row>
    <row r="207" spans="3:3">
      <c r="C207" t="s">
        <v>1668</v>
      </c>
    </row>
    <row r="208" spans="3:3">
      <c r="C208" t="s">
        <v>1669</v>
      </c>
    </row>
    <row r="209" spans="3:3">
      <c r="C209" t="s">
        <v>1670</v>
      </c>
    </row>
    <row r="210" spans="3:3">
      <c r="C210" t="s">
        <v>1671</v>
      </c>
    </row>
    <row r="211" spans="3:3">
      <c r="C211" t="s">
        <v>1672</v>
      </c>
    </row>
    <row r="212" spans="3:3">
      <c r="C212" t="s">
        <v>1673</v>
      </c>
    </row>
    <row r="213" spans="3:3">
      <c r="C213" t="s">
        <v>1674</v>
      </c>
    </row>
    <row r="214" spans="3:3">
      <c r="C214" t="s">
        <v>1675</v>
      </c>
    </row>
    <row r="215" spans="3:3">
      <c r="C215" t="s">
        <v>1676</v>
      </c>
    </row>
    <row r="216" spans="3:3">
      <c r="C216" t="s">
        <v>1677</v>
      </c>
    </row>
    <row r="217" spans="3:3">
      <c r="C217" t="s">
        <v>1678</v>
      </c>
    </row>
    <row r="218" spans="3:3">
      <c r="C218" t="s">
        <v>1679</v>
      </c>
    </row>
    <row r="219" spans="3:3">
      <c r="C219" t="s">
        <v>1680</v>
      </c>
    </row>
    <row r="220" spans="3:3">
      <c r="C220" t="s">
        <v>1681</v>
      </c>
    </row>
    <row r="221" spans="3:3">
      <c r="C221" t="s">
        <v>1682</v>
      </c>
    </row>
    <row r="222" spans="3:3">
      <c r="C222" t="s">
        <v>1683</v>
      </c>
    </row>
    <row r="223" spans="3:3">
      <c r="C223" t="s">
        <v>1684</v>
      </c>
    </row>
    <row r="224" spans="3:3">
      <c r="C224" t="s">
        <v>1685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Reestr">
    <tabColor rgb="FFFFCC99"/>
  </sheetPr>
  <dimension ref="A1"/>
  <sheetViews>
    <sheetView workbookViewId="0"/>
  </sheetViews>
  <sheetFormatPr defaultRowHeight="11.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Preload">
    <tabColor rgb="FFFFCC99"/>
  </sheetPr>
  <dimension ref="A1"/>
  <sheetViews>
    <sheetView workbookViewId="0"/>
  </sheetViews>
  <sheetFormatPr defaultRowHeight="11.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Prov">
    <tabColor indexed="47"/>
  </sheetPr>
  <dimension ref="A1"/>
  <sheetViews>
    <sheetView showGridLines="0" zoomScaleNormal="100" workbookViewId="0"/>
  </sheetViews>
  <sheetFormatPr defaultRowHeight="11.25"/>
  <cols>
    <col min="1" max="16384" width="9.140625" style="4"/>
  </cols>
  <sheetData/>
  <sheetProtection formatColumns="0" formatRows="0"/>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ProvGeneralProc">
    <tabColor rgb="FFFFCC99"/>
  </sheetPr>
  <dimension ref="A1"/>
  <sheetViews>
    <sheetView workbookViewId="0"/>
  </sheetViews>
  <sheetFormatPr defaultRowHeight="11.25"/>
  <sheetData/>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ReestrSource">
    <tabColor rgb="FFFFCC99"/>
  </sheetPr>
  <dimension ref="A1"/>
  <sheetViews>
    <sheetView workbookViewId="0"/>
  </sheetViews>
  <sheetFormatPr defaultRowHeight="11.25"/>
  <sheetData/>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DPR">
    <tabColor indexed="47"/>
  </sheetPr>
  <dimension ref="A1"/>
  <sheetViews>
    <sheetView showGridLines="0" zoomScaleNormal="100" workbookViewId="0"/>
  </sheetViews>
  <sheetFormatPr defaultRowHeight="11.25"/>
  <cols>
    <col min="1" max="16384" width="9.140625" style="270"/>
  </cols>
  <sheetData/>
  <sheetProtection formatColumns="0" formatRows="0"/>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HTTP">
    <tabColor rgb="FFFFCC99"/>
  </sheetPr>
  <dimension ref="A1"/>
  <sheetViews>
    <sheetView workbookViewId="0"/>
  </sheetViews>
  <sheetFormatPr defaultRowHeight="11.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tabColor theme="6" tint="0.39997558519241921"/>
  </sheetPr>
  <dimension ref="L1:N17"/>
  <sheetViews>
    <sheetView showGridLines="0" topLeftCell="K11" zoomScale="90" zoomScaleNormal="90" workbookViewId="0"/>
  </sheetViews>
  <sheetFormatPr defaultRowHeight="11.25"/>
  <cols>
    <col min="1" max="10" width="0" style="74" hidden="1" customWidth="1"/>
    <col min="11" max="11" width="3.7109375" style="74" customWidth="1"/>
    <col min="12" max="12" width="6.140625" style="74" customWidth="1"/>
    <col min="13" max="13" width="20.7109375" style="74" customWidth="1"/>
    <col min="14" max="14" width="92.5703125" style="74" customWidth="1"/>
    <col min="15" max="16384" width="9.140625" style="74"/>
  </cols>
  <sheetData>
    <row r="1" spans="12:14" hidden="1"/>
    <row r="2" spans="12:14" hidden="1"/>
    <row r="3" spans="12:14" hidden="1"/>
    <row r="4" spans="12:14" hidden="1"/>
    <row r="5" spans="12:14" hidden="1"/>
    <row r="6" spans="12:14" hidden="1"/>
    <row r="7" spans="12:14" hidden="1"/>
    <row r="8" spans="12:14" hidden="1"/>
    <row r="9" spans="12:14" hidden="1"/>
    <row r="10" spans="12:14" hidden="1"/>
    <row r="12" spans="12:14" ht="20.100000000000001" customHeight="1">
      <c r="L12" s="136" t="s">
        <v>322</v>
      </c>
      <c r="M12" s="137"/>
      <c r="N12" s="137"/>
    </row>
    <row r="14" spans="12:14" s="135" customFormat="1" ht="30" customHeight="1">
      <c r="L14" s="133" t="s">
        <v>14</v>
      </c>
      <c r="M14" s="133" t="s">
        <v>323</v>
      </c>
      <c r="N14" s="133" t="s">
        <v>324</v>
      </c>
    </row>
    <row r="15" spans="12:14" ht="33.75">
      <c r="L15" s="133">
        <v>1</v>
      </c>
      <c r="M15" s="138" t="s">
        <v>291</v>
      </c>
      <c r="N15" s="138" t="s">
        <v>325</v>
      </c>
    </row>
    <row r="16" spans="12:14" ht="69" customHeight="1">
      <c r="L16" s="133">
        <v>2</v>
      </c>
      <c r="M16" s="138" t="s">
        <v>292</v>
      </c>
      <c r="N16" s="138" t="s">
        <v>1087</v>
      </c>
    </row>
    <row r="17" spans="12:14" ht="39" customHeight="1">
      <c r="L17" s="133">
        <v>3</v>
      </c>
      <c r="M17" s="138" t="s">
        <v>620</v>
      </c>
      <c r="N17" s="138" t="s">
        <v>734</v>
      </c>
    </row>
  </sheetData>
  <sheetProtection formatColumns="0" formatRows="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Region">
    <tabColor rgb="FFFFCC99"/>
  </sheetPr>
  <dimension ref="A1"/>
  <sheetViews>
    <sheetView workbookViewId="0"/>
  </sheetViews>
  <sheetFormatPr defaultRowHeight="11.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SelectTemplate">
    <tabColor indexed="47"/>
  </sheetPr>
  <dimension ref="A1"/>
  <sheetViews>
    <sheetView showGridLines="0" zoomScaleNormal="100" workbookViewId="0"/>
  </sheetViews>
  <sheetFormatPr defaultRowHeight="11.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SelectTariff">
    <tabColor indexed="47"/>
  </sheetPr>
  <dimension ref="A1"/>
  <sheetViews>
    <sheetView showGridLines="0" zoomScaleNormal="100" workbookViewId="0"/>
  </sheetViews>
  <sheetFormatPr defaultRowHeight="11.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CheckCyan">
    <tabColor indexed="47"/>
  </sheetPr>
  <dimension ref="A1:A43"/>
  <sheetViews>
    <sheetView showGridLines="0" zoomScaleNormal="100" workbookViewId="0"/>
  </sheetViews>
  <sheetFormatPr defaultRowHeight="11.25"/>
  <sheetData>
    <row r="1" spans="1:1">
      <c r="A1" s="307">
        <f>IF('Общие сведения'!$H$8="",1,0)</f>
        <v>0</v>
      </c>
    </row>
    <row r="2" spans="1:1">
      <c r="A2" s="307">
        <f>IF('Общие сведения'!$H$26="",1,0)</f>
        <v>0</v>
      </c>
    </row>
    <row r="3" spans="1:1">
      <c r="A3" s="307">
        <f>IF('Общие сведения'!$H$27="",1,0)</f>
        <v>0</v>
      </c>
    </row>
    <row r="4" spans="1:1">
      <c r="A4" s="307">
        <f>IF('Общие сведения'!$H$28="",1,0)</f>
        <v>0</v>
      </c>
    </row>
    <row r="5" spans="1:1">
      <c r="A5" s="307">
        <f>IF('Общие сведения'!$H$29="",1,0)</f>
        <v>0</v>
      </c>
    </row>
    <row r="6" spans="1:1">
      <c r="A6" s="307">
        <f>IF('Общие сведения'!$H$30="",1,0)</f>
        <v>0</v>
      </c>
    </row>
    <row r="7" spans="1:1">
      <c r="A7" s="307">
        <f>IF('Общие сведения'!$H$31="",1,0)</f>
        <v>0</v>
      </c>
    </row>
    <row r="8" spans="1:1">
      <c r="A8" s="307">
        <f>IF('Общие сведения'!$H$32="",1,0)</f>
        <v>0</v>
      </c>
    </row>
    <row r="9" spans="1:1">
      <c r="A9" s="307">
        <f>IF('Общие сведения'!$H$34="",1,0)</f>
        <v>0</v>
      </c>
    </row>
    <row r="10" spans="1:1">
      <c r="A10" s="307">
        <f>IF('Общие сведения'!$H$35="",1,0)</f>
        <v>0</v>
      </c>
    </row>
    <row r="11" spans="1:1">
      <c r="A11" s="307">
        <f>IF('Общие сведения'!$H$36="",1,0)</f>
        <v>0</v>
      </c>
    </row>
    <row r="12" spans="1:1">
      <c r="A12" s="307">
        <f>IF('Общие сведения'!$H$37="",1,0)</f>
        <v>0</v>
      </c>
    </row>
    <row r="13" spans="1:1">
      <c r="A13" s="307">
        <f>IF('Общие сведения'!$H$38="",1,0)</f>
        <v>0</v>
      </c>
    </row>
    <row r="14" spans="1:1">
      <c r="A14" s="307">
        <f>IF('Общие сведения'!$H$39="",1,0)</f>
        <v>0</v>
      </c>
    </row>
    <row r="15" spans="1:1">
      <c r="A15" s="307">
        <f>IF('Общие сведения'!$H$47="",1,0)</f>
        <v>0</v>
      </c>
    </row>
    <row r="16" spans="1:1">
      <c r="A16" s="307">
        <f>IF('Общие сведения'!$H$48="",1,0)</f>
        <v>0</v>
      </c>
    </row>
    <row r="17" spans="1:1">
      <c r="A17" s="307">
        <f>IF('Общие сведения'!$H$54="",1,0)</f>
        <v>0</v>
      </c>
    </row>
    <row r="18" spans="1:1">
      <c r="A18" s="307">
        <f>IF('Общие сведения'!$H$61="",1,0)</f>
        <v>0</v>
      </c>
    </row>
    <row r="19" spans="1:1">
      <c r="A19" s="307">
        <f>IF('Общие сведения'!$H$83="",1,0)</f>
        <v>0</v>
      </c>
    </row>
    <row r="20" spans="1:1">
      <c r="A20" s="307">
        <f>IF('Общие сведения'!$H$108="",1,0)</f>
        <v>0</v>
      </c>
    </row>
    <row r="21" spans="1:1">
      <c r="A21" s="307">
        <f>IF('Общие сведения'!$H$50="",1,0)</f>
        <v>0</v>
      </c>
    </row>
    <row r="22" spans="1:1">
      <c r="A22" s="307">
        <f>IF('Общие сведения'!$H$52="",1,0)</f>
        <v>0</v>
      </c>
    </row>
    <row r="23" spans="1:1">
      <c r="A23" s="307">
        <f>IF('Общие сведения'!$H$56="",1,0)</f>
        <v>0</v>
      </c>
    </row>
    <row r="24" spans="1:1">
      <c r="A24" s="307">
        <f>IF('Общие сведения'!$H$58="",1,0)</f>
        <v>0</v>
      </c>
    </row>
    <row r="25" spans="1:1">
      <c r="A25" s="307">
        <f>IF('Общие сведения'!$H$86="",1,0)</f>
        <v>0</v>
      </c>
    </row>
    <row r="26" spans="1:1">
      <c r="A26" s="307">
        <f>IF('Общие сведения'!$H$84="",1,0)</f>
        <v>0</v>
      </c>
    </row>
    <row r="27" spans="1:1">
      <c r="A27" s="307">
        <f>IF('Общие сведения'!$H$90="",1,0)</f>
        <v>0</v>
      </c>
    </row>
    <row r="28" spans="1:1">
      <c r="A28" s="307">
        <f>IF('Общие сведения'!$H$93="",1,0)</f>
        <v>0</v>
      </c>
    </row>
    <row r="29" spans="1:1">
      <c r="A29" s="307">
        <f>IF('Список территорий'!$M$16="",1,0)</f>
        <v>0</v>
      </c>
    </row>
    <row r="30" spans="1:1">
      <c r="A30" s="307">
        <f>IF('Список территорий'!$N$16="",1,0)</f>
        <v>0</v>
      </c>
    </row>
    <row r="31" spans="1:1">
      <c r="A31" s="307">
        <f>IF('Условные метры'!$M$20="",1,0)</f>
        <v>0</v>
      </c>
    </row>
    <row r="32" spans="1:1">
      <c r="A32" s="307">
        <f>IF('Условные метры'!$M$21="",1,0)</f>
        <v>0</v>
      </c>
    </row>
    <row r="33" spans="1:1">
      <c r="A33" s="307">
        <f>IF('Условные метры'!$M$22="",1,0)</f>
        <v>0</v>
      </c>
    </row>
    <row r="34" spans="1:1">
      <c r="A34" s="307">
        <f>IF('Условные метры'!$M$23="",1,0)</f>
        <v>0</v>
      </c>
    </row>
    <row r="35" spans="1:1">
      <c r="A35" s="307">
        <f>IF('Условные метры'!$M$24="",1,0)</f>
        <v>0</v>
      </c>
    </row>
    <row r="36" spans="1:1">
      <c r="A36" s="307">
        <f>IF('Условные метры'!$M$25="",1,0)</f>
        <v>0</v>
      </c>
    </row>
    <row r="37" spans="1:1">
      <c r="A37" s="307">
        <f>IF('Условные метры'!$M$26="",1,0)</f>
        <v>0</v>
      </c>
    </row>
    <row r="38" spans="1:1">
      <c r="A38" s="307">
        <f>IF('Условные метры'!$M$27="",1,0)</f>
        <v>0</v>
      </c>
    </row>
    <row r="39" spans="1:1">
      <c r="A39" s="307">
        <f>IF('Условные метры'!$M$28="",1,0)</f>
        <v>0</v>
      </c>
    </row>
    <row r="40" spans="1:1">
      <c r="A40" s="307">
        <f>IF('Условные метры'!$M$29="",1,0)</f>
        <v>0</v>
      </c>
    </row>
    <row r="41" spans="1:1">
      <c r="A41" s="307">
        <f>IF('Условные метры'!$M$30="",1,0)</f>
        <v>0</v>
      </c>
    </row>
    <row r="42" spans="1:1">
      <c r="A42" s="307">
        <f>IF(ГО!$M$85="",1,0)</f>
        <v>0</v>
      </c>
    </row>
    <row r="43" spans="1:1">
      <c r="A43" s="307">
        <f>IF(ГО!$M$66="",1,0)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Activity">
    <tabColor indexed="47"/>
  </sheetPr>
  <dimension ref="A1"/>
  <sheetViews>
    <sheetView showGridLines="0" zoomScaleNormal="100" workbookViewId="0"/>
  </sheetViews>
  <sheetFormatPr defaultRowHeight="11.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CheckUpdates">
    <tabColor indexed="47"/>
  </sheetPr>
  <dimension ref="A1"/>
  <sheetViews>
    <sheetView showGridLines="0" zoomScaleNormal="100" workbookViewId="0"/>
  </sheetViews>
  <sheetFormatPr defaultRowHeight="11.25"/>
  <cols>
    <col min="1" max="16384" width="9.140625" style="41"/>
  </cols>
  <sheetData/>
  <sheetProtection formatColumns="0" formatRows="0"/>
  <phoneticPr fontId="14" type="noConversion"/>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UpdTemplMain">
    <tabColor indexed="47"/>
  </sheetPr>
  <dimension ref="AA1:AJ1"/>
  <sheetViews>
    <sheetView showGridLines="0" zoomScaleNormal="100" workbookViewId="0"/>
  </sheetViews>
  <sheetFormatPr defaultRowHeight="11.25"/>
  <cols>
    <col min="1" max="26" width="9.140625" style="7"/>
    <col min="27" max="36" width="9.140625" style="8"/>
    <col min="37" max="16384" width="9.140625" style="7"/>
  </cols>
  <sheetData/>
  <sheetProtection formatColumns="0" formatRows="0"/>
  <phoneticPr fontId="14" type="noConversion"/>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ThisWorkbook">
    <tabColor indexed="47"/>
  </sheetPr>
  <dimension ref="A1"/>
  <sheetViews>
    <sheetView showGridLines="0" zoomScaleNormal="100" workbookViewId="0"/>
  </sheetViews>
  <sheetFormatPr defaultRowHeight="11.25"/>
  <cols>
    <col min="1" max="16384" width="9.140625" style="44"/>
  </cols>
  <sheetData/>
  <phoneticPr fontId="12" type="noConversion"/>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Instruction">
    <tabColor indexed="47"/>
  </sheetPr>
  <dimension ref="A1"/>
  <sheetViews>
    <sheetView showGridLines="0" zoomScaleNormal="100" workbookViewId="0"/>
  </sheetViews>
  <sheetFormatPr defaultRowHeight="11.25"/>
  <cols>
    <col min="1" max="16384" width="9.140625" style="40"/>
  </cols>
  <sheetData/>
  <sheetProtection formatColumns="0" formatRows="0"/>
  <phoneticPr fontId="28" type="noConversion"/>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llSheetsInThisWorkbook">
    <tabColor indexed="47"/>
  </sheetPr>
  <dimension ref="A1:B33"/>
  <sheetViews>
    <sheetView showGridLines="0" zoomScaleNormal="100" workbookViewId="0"/>
  </sheetViews>
  <sheetFormatPr defaultRowHeight="11.25"/>
  <cols>
    <col min="1" max="1" width="36.28515625" customWidth="1"/>
    <col min="2" max="2" width="21.140625" bestFit="1" customWidth="1"/>
    <col min="3" max="16384" width="9.140625" style="2"/>
  </cols>
  <sheetData>
    <row r="1" spans="1:2">
      <c r="A1" s="5" t="s">
        <v>109</v>
      </c>
      <c r="B1" s="5" t="s">
        <v>110</v>
      </c>
    </row>
    <row r="2" spans="1:2">
      <c r="A2" t="s">
        <v>111</v>
      </c>
      <c r="B2" t="s">
        <v>112</v>
      </c>
    </row>
    <row r="3" spans="1:2">
      <c r="A3" t="s">
        <v>131</v>
      </c>
      <c r="B3" t="s">
        <v>592</v>
      </c>
    </row>
    <row r="4" spans="1:2">
      <c r="A4" t="s">
        <v>590</v>
      </c>
      <c r="B4" t="s">
        <v>593</v>
      </c>
    </row>
    <row r="5" spans="1:2">
      <c r="A5" t="s">
        <v>1091</v>
      </c>
      <c r="B5" t="s">
        <v>594</v>
      </c>
    </row>
    <row r="6" spans="1:2">
      <c r="A6" t="s">
        <v>591</v>
      </c>
      <c r="B6" t="s">
        <v>816</v>
      </c>
    </row>
    <row r="7" spans="1:2">
      <c r="A7" t="s">
        <v>772</v>
      </c>
      <c r="B7" t="s">
        <v>988</v>
      </c>
    </row>
    <row r="8" spans="1:2">
      <c r="A8" t="s">
        <v>773</v>
      </c>
      <c r="B8" t="s">
        <v>1105</v>
      </c>
    </row>
    <row r="9" spans="1:2">
      <c r="A9" t="s">
        <v>774</v>
      </c>
      <c r="B9" t="s">
        <v>989</v>
      </c>
    </row>
    <row r="10" spans="1:2">
      <c r="A10" t="s">
        <v>775</v>
      </c>
      <c r="B10" t="s">
        <v>140</v>
      </c>
    </row>
    <row r="11" spans="1:2">
      <c r="A11" t="s">
        <v>776</v>
      </c>
      <c r="B11" t="s">
        <v>987</v>
      </c>
    </row>
    <row r="12" spans="1:2">
      <c r="A12" t="s">
        <v>777</v>
      </c>
      <c r="B12" t="s">
        <v>116</v>
      </c>
    </row>
    <row r="13" spans="1:2">
      <c r="A13" t="s">
        <v>778</v>
      </c>
      <c r="B13" t="s">
        <v>606</v>
      </c>
    </row>
    <row r="14" spans="1:2">
      <c r="A14" t="s">
        <v>107</v>
      </c>
      <c r="B14" t="s">
        <v>990</v>
      </c>
    </row>
    <row r="15" spans="1:2">
      <c r="A15" t="s">
        <v>115</v>
      </c>
      <c r="B15" t="s">
        <v>991</v>
      </c>
    </row>
    <row r="16" spans="1:2">
      <c r="B16" t="s">
        <v>159</v>
      </c>
    </row>
    <row r="17" spans="2:2">
      <c r="B17" t="s">
        <v>164</v>
      </c>
    </row>
    <row r="18" spans="2:2">
      <c r="B18" t="s">
        <v>992</v>
      </c>
    </row>
    <row r="19" spans="2:2">
      <c r="B19" t="s">
        <v>817</v>
      </c>
    </row>
    <row r="20" spans="2:2">
      <c r="B20" t="s">
        <v>595</v>
      </c>
    </row>
    <row r="21" spans="2:2">
      <c r="B21" t="s">
        <v>596</v>
      </c>
    </row>
    <row r="22" spans="2:2">
      <c r="B22" t="s">
        <v>157</v>
      </c>
    </row>
    <row r="23" spans="2:2">
      <c r="B23" t="s">
        <v>132</v>
      </c>
    </row>
    <row r="24" spans="2:2">
      <c r="B24" t="s">
        <v>160</v>
      </c>
    </row>
    <row r="25" spans="2:2">
      <c r="B25" t="s">
        <v>156</v>
      </c>
    </row>
    <row r="26" spans="2:2">
      <c r="B26" t="s">
        <v>114</v>
      </c>
    </row>
    <row r="27" spans="2:2">
      <c r="B27" t="s">
        <v>117</v>
      </c>
    </row>
    <row r="28" spans="2:2">
      <c r="B28" t="s">
        <v>141</v>
      </c>
    </row>
    <row r="29" spans="2:2">
      <c r="B29" t="s">
        <v>139</v>
      </c>
    </row>
    <row r="30" spans="2:2">
      <c r="B30" t="s">
        <v>130</v>
      </c>
    </row>
    <row r="31" spans="2:2">
      <c r="B31" t="s">
        <v>597</v>
      </c>
    </row>
    <row r="32" spans="2:2">
      <c r="B32" t="s">
        <v>728</v>
      </c>
    </row>
    <row r="33" spans="2:2">
      <c r="B33" t="s">
        <v>814</v>
      </c>
    </row>
  </sheetData>
  <sheetProtection formatColumns="0" formatRows="0"/>
  <phoneticPr fontId="1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EHSHEET">
    <tabColor indexed="47"/>
  </sheetPr>
  <dimension ref="A1:AE183"/>
  <sheetViews>
    <sheetView showGridLines="0" zoomScale="90" zoomScaleNormal="90" workbookViewId="0"/>
  </sheetViews>
  <sheetFormatPr defaultColWidth="9.140625" defaultRowHeight="12" customHeight="1"/>
  <cols>
    <col min="1" max="1" width="42.7109375" style="78" customWidth="1"/>
    <col min="2" max="2" width="6.7109375" style="78" customWidth="1"/>
    <col min="3" max="3" width="40.7109375" style="78" customWidth="1"/>
    <col min="4" max="6" width="3.7109375" style="78" customWidth="1"/>
    <col min="7" max="7" width="32.7109375" style="78" customWidth="1"/>
    <col min="8" max="9" width="3.7109375" style="78" customWidth="1"/>
    <col min="10" max="10" width="4.7109375" style="78" customWidth="1"/>
    <col min="11" max="11" width="40.7109375" style="78" customWidth="1"/>
    <col min="12" max="12" width="4.7109375" style="78" customWidth="1"/>
    <col min="13" max="13" width="18.5703125" style="78" bestFit="1" customWidth="1"/>
    <col min="14" max="15" width="4.7109375" style="78" customWidth="1"/>
    <col min="16" max="16" width="5.7109375" style="78" customWidth="1"/>
    <col min="17" max="18" width="12.5703125" style="78" customWidth="1"/>
    <col min="19" max="19" width="14.5703125" style="78" customWidth="1"/>
    <col min="20" max="20" width="18.85546875" style="78" customWidth="1"/>
    <col min="21" max="21" width="19.28515625" style="78" customWidth="1"/>
    <col min="22" max="22" width="39.140625" style="78" customWidth="1"/>
    <col min="23" max="23" width="41.7109375" style="78" customWidth="1"/>
    <col min="24" max="24" width="54.85546875" style="103" customWidth="1"/>
    <col min="25" max="26" width="22.85546875" style="78" customWidth="1"/>
    <col min="27" max="27" width="38.7109375" style="78" customWidth="1"/>
    <col min="28" max="28" width="13.7109375" style="78" customWidth="1"/>
    <col min="29" max="29" width="22" style="78" customWidth="1"/>
    <col min="30" max="30" width="14.28515625" style="78" customWidth="1"/>
    <col min="31" max="31" width="17.5703125" style="78" customWidth="1"/>
    <col min="32" max="16384" width="9.140625" style="78"/>
  </cols>
  <sheetData>
    <row r="1" spans="1:31" ht="12" customHeight="1">
      <c r="A1" s="283" t="s">
        <v>26</v>
      </c>
      <c r="B1" s="284" t="s">
        <v>326</v>
      </c>
      <c r="C1" s="283" t="s">
        <v>26</v>
      </c>
      <c r="D1" s="75"/>
      <c r="E1" s="75"/>
      <c r="F1" s="75"/>
      <c r="G1" s="76" t="s">
        <v>327</v>
      </c>
      <c r="H1" s="75"/>
      <c r="I1" s="75"/>
      <c r="J1" s="75"/>
      <c r="K1" s="301" t="s">
        <v>1096</v>
      </c>
      <c r="L1" s="77"/>
      <c r="M1" s="76" t="s">
        <v>328</v>
      </c>
      <c r="N1" s="75"/>
      <c r="O1" s="77"/>
      <c r="P1" s="75"/>
      <c r="Q1" s="76" t="s">
        <v>329</v>
      </c>
      <c r="R1" s="76" t="s">
        <v>330</v>
      </c>
      <c r="S1" s="76" t="s">
        <v>459</v>
      </c>
      <c r="T1" s="76" t="s">
        <v>555</v>
      </c>
      <c r="U1" s="76" t="s">
        <v>558</v>
      </c>
      <c r="V1" s="291" t="s">
        <v>561</v>
      </c>
      <c r="W1" s="291" t="s">
        <v>598</v>
      </c>
      <c r="X1" s="291" t="s">
        <v>576</v>
      </c>
      <c r="Y1" s="291" t="s">
        <v>585</v>
      </c>
      <c r="Z1" s="291" t="s">
        <v>621</v>
      </c>
      <c r="AA1" s="291" t="s">
        <v>731</v>
      </c>
      <c r="AB1" s="291" t="s">
        <v>765</v>
      </c>
      <c r="AC1" s="291" t="s">
        <v>762</v>
      </c>
      <c r="AD1" s="291" t="s">
        <v>763</v>
      </c>
      <c r="AE1" s="291" t="s">
        <v>764</v>
      </c>
    </row>
    <row r="2" spans="1:31" ht="12" customHeight="1">
      <c r="A2" s="283" t="s">
        <v>27</v>
      </c>
      <c r="B2" s="284" t="s">
        <v>331</v>
      </c>
      <c r="C2" s="283" t="s">
        <v>27</v>
      </c>
      <c r="D2" s="75"/>
      <c r="E2" s="75"/>
      <c r="F2" s="75"/>
      <c r="G2" s="79" t="s">
        <v>18</v>
      </c>
      <c r="H2" s="75"/>
      <c r="I2" s="75"/>
      <c r="J2" s="75"/>
      <c r="K2" s="302" t="s">
        <v>1097</v>
      </c>
      <c r="L2" s="75"/>
      <c r="M2" s="80" t="s">
        <v>332</v>
      </c>
      <c r="N2" s="75"/>
      <c r="O2" s="75"/>
      <c r="P2" s="75"/>
      <c r="Q2" s="79">
        <v>2012</v>
      </c>
      <c r="R2" s="79" t="s">
        <v>0</v>
      </c>
      <c r="S2" s="79">
        <v>3</v>
      </c>
      <c r="T2" s="88" t="s">
        <v>556</v>
      </c>
      <c r="U2" s="88" t="s">
        <v>559</v>
      </c>
      <c r="V2" s="292" t="s">
        <v>562</v>
      </c>
      <c r="W2" s="292" t="s">
        <v>599</v>
      </c>
      <c r="X2" s="292" t="s">
        <v>832</v>
      </c>
      <c r="Y2" s="292" t="s">
        <v>617</v>
      </c>
      <c r="Z2" s="292" t="s">
        <v>617</v>
      </c>
      <c r="AA2" s="292" t="s">
        <v>732</v>
      </c>
      <c r="AB2" s="292" t="s">
        <v>735</v>
      </c>
      <c r="AC2" s="292" t="s">
        <v>736</v>
      </c>
      <c r="AD2" s="292" t="s">
        <v>737</v>
      </c>
      <c r="AE2" s="292" t="s">
        <v>16</v>
      </c>
    </row>
    <row r="3" spans="1:31" ht="12" customHeight="1">
      <c r="A3" s="283" t="s">
        <v>28</v>
      </c>
      <c r="B3" s="284" t="s">
        <v>333</v>
      </c>
      <c r="C3" s="283" t="s">
        <v>28</v>
      </c>
      <c r="D3" s="75"/>
      <c r="E3" s="75"/>
      <c r="F3" s="75"/>
      <c r="G3" s="79" t="s">
        <v>19</v>
      </c>
      <c r="H3" s="75"/>
      <c r="I3" s="75"/>
      <c r="J3" s="75"/>
      <c r="L3" s="75"/>
      <c r="M3" s="75"/>
      <c r="N3" s="75"/>
      <c r="O3" s="75"/>
      <c r="P3" s="75"/>
      <c r="Q3" s="79">
        <v>2013</v>
      </c>
      <c r="R3" s="79" t="s">
        <v>1</v>
      </c>
      <c r="S3" s="79">
        <v>4</v>
      </c>
      <c r="T3" s="88" t="s">
        <v>557</v>
      </c>
      <c r="U3" s="88" t="s">
        <v>560</v>
      </c>
      <c r="V3" s="292" t="s">
        <v>563</v>
      </c>
      <c r="W3" s="292" t="s">
        <v>600</v>
      </c>
      <c r="X3" s="292" t="s">
        <v>833</v>
      </c>
      <c r="Y3" s="292" t="s">
        <v>580</v>
      </c>
      <c r="Z3" s="292" t="s">
        <v>580</v>
      </c>
      <c r="AA3" s="292" t="s">
        <v>733</v>
      </c>
      <c r="AB3" s="292" t="s">
        <v>738</v>
      </c>
      <c r="AC3" s="292" t="s">
        <v>739</v>
      </c>
      <c r="AD3" s="292" t="s">
        <v>740</v>
      </c>
      <c r="AE3" s="292" t="s">
        <v>100</v>
      </c>
    </row>
    <row r="4" spans="1:31" ht="12" customHeight="1">
      <c r="A4" s="283" t="s">
        <v>29</v>
      </c>
      <c r="B4" s="284" t="s">
        <v>334</v>
      </c>
      <c r="C4" s="283" t="s">
        <v>29</v>
      </c>
      <c r="D4" s="75"/>
      <c r="E4" s="75"/>
      <c r="F4" s="75"/>
      <c r="G4" s="75"/>
      <c r="H4" s="75"/>
      <c r="I4" s="75"/>
      <c r="J4" s="75"/>
      <c r="K4" s="301" t="s">
        <v>1098</v>
      </c>
      <c r="L4" s="75"/>
      <c r="M4" s="76" t="s">
        <v>335</v>
      </c>
      <c r="N4" s="75"/>
      <c r="O4" s="75"/>
      <c r="P4" s="75"/>
      <c r="Q4" s="79">
        <v>2014</v>
      </c>
      <c r="R4" s="79" t="s">
        <v>2</v>
      </c>
      <c r="S4" s="79">
        <v>5</v>
      </c>
      <c r="V4" s="292" t="s">
        <v>825</v>
      </c>
      <c r="X4" s="292" t="s">
        <v>834</v>
      </c>
      <c r="Y4" s="292" t="s">
        <v>581</v>
      </c>
      <c r="Z4" s="292" t="s">
        <v>581</v>
      </c>
      <c r="AB4" s="292" t="s">
        <v>741</v>
      </c>
      <c r="AC4" s="292" t="s">
        <v>742</v>
      </c>
      <c r="AD4" s="293"/>
      <c r="AE4" s="292" t="s">
        <v>101</v>
      </c>
    </row>
    <row r="5" spans="1:31" ht="12" customHeight="1">
      <c r="A5" s="283" t="s">
        <v>30</v>
      </c>
      <c r="B5" s="284" t="s">
        <v>336</v>
      </c>
      <c r="C5" s="283" t="s">
        <v>30</v>
      </c>
      <c r="D5" s="75"/>
      <c r="E5" s="75"/>
      <c r="F5" s="75"/>
      <c r="G5" s="81" t="s">
        <v>337</v>
      </c>
      <c r="H5" s="75"/>
      <c r="I5" s="75"/>
      <c r="J5" s="75"/>
      <c r="K5" s="303" t="s">
        <v>1099</v>
      </c>
      <c r="L5" s="75"/>
      <c r="M5" s="80">
        <v>1.2</v>
      </c>
      <c r="N5" s="75"/>
      <c r="O5" s="75"/>
      <c r="P5" s="75"/>
      <c r="Q5" s="79">
        <v>2015</v>
      </c>
      <c r="R5" s="79" t="s">
        <v>3</v>
      </c>
      <c r="S5" s="79">
        <v>6</v>
      </c>
      <c r="V5" s="294"/>
      <c r="W5" s="291" t="s">
        <v>601</v>
      </c>
      <c r="X5" s="292" t="s">
        <v>835</v>
      </c>
      <c r="Y5" s="292" t="s">
        <v>582</v>
      </c>
      <c r="Z5" s="292" t="s">
        <v>582</v>
      </c>
      <c r="AB5" s="292" t="s">
        <v>743</v>
      </c>
      <c r="AC5" s="292" t="s">
        <v>744</v>
      </c>
      <c r="AD5" s="293"/>
      <c r="AE5" s="292" t="s">
        <v>102</v>
      </c>
    </row>
    <row r="6" spans="1:31" ht="12" customHeight="1">
      <c r="A6" s="283" t="s">
        <v>31</v>
      </c>
      <c r="B6" s="284" t="s">
        <v>338</v>
      </c>
      <c r="C6" s="283" t="s">
        <v>31</v>
      </c>
      <c r="D6" s="75"/>
      <c r="E6" s="75"/>
      <c r="F6" s="75"/>
      <c r="G6" s="81" t="s">
        <v>339</v>
      </c>
      <c r="H6" s="75"/>
      <c r="I6" s="75"/>
      <c r="J6" s="75"/>
      <c r="K6" s="303" t="s">
        <v>570</v>
      </c>
      <c r="L6" s="75"/>
      <c r="M6" s="75"/>
      <c r="N6" s="75"/>
      <c r="O6" s="75"/>
      <c r="P6" s="75"/>
      <c r="Q6" s="79">
        <v>2016</v>
      </c>
      <c r="R6" s="79" t="s">
        <v>4</v>
      </c>
      <c r="S6" s="79">
        <v>7</v>
      </c>
      <c r="V6" s="291" t="s">
        <v>564</v>
      </c>
      <c r="W6" s="295" t="s">
        <v>602</v>
      </c>
      <c r="X6" s="292" t="s">
        <v>836</v>
      </c>
      <c r="Y6" s="292" t="s">
        <v>583</v>
      </c>
      <c r="Z6" s="292" t="s">
        <v>583</v>
      </c>
      <c r="AB6" s="292" t="s">
        <v>745</v>
      </c>
      <c r="AC6" s="293"/>
      <c r="AD6" s="293"/>
      <c r="AE6" s="292" t="s">
        <v>118</v>
      </c>
    </row>
    <row r="7" spans="1:31" ht="12" customHeight="1">
      <c r="A7" s="283" t="s">
        <v>32</v>
      </c>
      <c r="B7" s="284" t="s">
        <v>340</v>
      </c>
      <c r="C7" s="283" t="s">
        <v>32</v>
      </c>
      <c r="D7" s="75"/>
      <c r="E7" s="75"/>
      <c r="F7" s="75"/>
      <c r="G7" s="82" t="s">
        <v>343</v>
      </c>
      <c r="H7" s="75"/>
      <c r="I7" s="75"/>
      <c r="J7" s="75"/>
      <c r="K7" s="303" t="s">
        <v>1100</v>
      </c>
      <c r="L7" s="75"/>
      <c r="M7" s="76" t="s">
        <v>341</v>
      </c>
      <c r="N7" s="75"/>
      <c r="O7" s="75"/>
      <c r="P7" s="75"/>
      <c r="Q7" s="79">
        <v>2017</v>
      </c>
      <c r="R7" s="79" t="s">
        <v>5</v>
      </c>
      <c r="S7" s="79">
        <v>8</v>
      </c>
      <c r="V7" s="292" t="s">
        <v>819</v>
      </c>
      <c r="X7" s="292" t="s">
        <v>837</v>
      </c>
      <c r="Y7" s="292" t="s">
        <v>584</v>
      </c>
      <c r="Z7" s="292" t="s">
        <v>584</v>
      </c>
      <c r="AB7" s="292" t="s">
        <v>746</v>
      </c>
      <c r="AC7" s="293"/>
      <c r="AD7" s="293"/>
      <c r="AE7" s="293"/>
    </row>
    <row r="8" spans="1:31" ht="12" customHeight="1">
      <c r="A8" s="283" t="s">
        <v>33</v>
      </c>
      <c r="B8" s="284" t="s">
        <v>342</v>
      </c>
      <c r="C8" s="283" t="s">
        <v>33</v>
      </c>
      <c r="D8" s="75"/>
      <c r="E8" s="75"/>
      <c r="F8" s="75"/>
      <c r="G8" s="82" t="s">
        <v>345</v>
      </c>
      <c r="H8" s="75"/>
      <c r="I8" s="75"/>
      <c r="J8" s="75"/>
      <c r="K8" s="303" t="s">
        <v>571</v>
      </c>
      <c r="L8" s="75"/>
      <c r="M8" s="80">
        <v>2021</v>
      </c>
      <c r="N8" s="75"/>
      <c r="O8" s="75"/>
      <c r="P8" s="75"/>
      <c r="Q8" s="79">
        <v>2018</v>
      </c>
      <c r="R8" s="79" t="s">
        <v>6</v>
      </c>
      <c r="S8" s="79">
        <v>9</v>
      </c>
      <c r="V8" s="292" t="s">
        <v>820</v>
      </c>
      <c r="X8" s="292" t="s">
        <v>838</v>
      </c>
      <c r="Z8" s="292" t="s">
        <v>622</v>
      </c>
      <c r="AB8" s="292" t="s">
        <v>747</v>
      </c>
      <c r="AC8" s="293"/>
      <c r="AD8" s="293"/>
      <c r="AE8" s="293"/>
    </row>
    <row r="9" spans="1:31" ht="12" customHeight="1">
      <c r="A9" s="283" t="s">
        <v>34</v>
      </c>
      <c r="B9" s="284" t="s">
        <v>344</v>
      </c>
      <c r="C9" s="283" t="s">
        <v>34</v>
      </c>
      <c r="D9" s="75"/>
      <c r="E9" s="75"/>
      <c r="F9" s="75"/>
      <c r="G9" s="82" t="s">
        <v>347</v>
      </c>
      <c r="H9" s="75"/>
      <c r="I9" s="75"/>
      <c r="J9" s="75"/>
      <c r="K9" s="303" t="s">
        <v>1101</v>
      </c>
      <c r="L9" s="75"/>
      <c r="M9" s="75"/>
      <c r="N9" s="75"/>
      <c r="O9" s="75"/>
      <c r="P9" s="75"/>
      <c r="Q9" s="79">
        <v>2019</v>
      </c>
      <c r="R9" s="79" t="s">
        <v>7</v>
      </c>
      <c r="S9" s="79">
        <v>10</v>
      </c>
      <c r="V9" s="292" t="s">
        <v>821</v>
      </c>
      <c r="X9" s="292" t="s">
        <v>839</v>
      </c>
      <c r="AB9" s="292" t="s">
        <v>748</v>
      </c>
      <c r="AC9" s="293"/>
      <c r="AD9" s="293"/>
      <c r="AE9" s="293"/>
    </row>
    <row r="10" spans="1:31" ht="12" customHeight="1">
      <c r="A10" s="283" t="s">
        <v>35</v>
      </c>
      <c r="B10" s="284" t="s">
        <v>346</v>
      </c>
      <c r="C10" s="283" t="s">
        <v>35</v>
      </c>
      <c r="D10" s="75"/>
      <c r="E10" s="75"/>
      <c r="F10" s="75"/>
      <c r="G10" s="83"/>
      <c r="H10" s="75"/>
      <c r="I10" s="75"/>
      <c r="J10" s="75"/>
      <c r="K10" s="303" t="s">
        <v>1102</v>
      </c>
      <c r="L10" s="75"/>
      <c r="M10" s="76" t="s">
        <v>348</v>
      </c>
      <c r="N10" s="75"/>
      <c r="O10" s="75"/>
      <c r="P10" s="75"/>
      <c r="Q10" s="79">
        <v>2020</v>
      </c>
      <c r="R10" s="79" t="s">
        <v>8</v>
      </c>
      <c r="S10" s="79"/>
      <c r="V10" s="292" t="s">
        <v>822</v>
      </c>
      <c r="X10" s="292" t="s">
        <v>840</v>
      </c>
      <c r="AB10" s="292" t="s">
        <v>749</v>
      </c>
      <c r="AC10" s="293"/>
      <c r="AD10" s="293"/>
      <c r="AE10" s="293"/>
    </row>
    <row r="11" spans="1:31" ht="12" customHeight="1">
      <c r="A11" s="285" t="s">
        <v>36</v>
      </c>
      <c r="B11" s="284" t="s">
        <v>349</v>
      </c>
      <c r="C11" s="283" t="s">
        <v>350</v>
      </c>
      <c r="D11" s="75"/>
      <c r="E11" s="75"/>
      <c r="F11" s="75"/>
      <c r="G11" s="81" t="s">
        <v>353</v>
      </c>
      <c r="H11" s="75"/>
      <c r="I11" s="75"/>
      <c r="J11" s="75"/>
      <c r="K11" s="303" t="s">
        <v>1103</v>
      </c>
      <c r="L11" s="75"/>
      <c r="M11" s="80" t="str">
        <f>"01.01." &amp; PERIOD</f>
        <v>01.01.2021</v>
      </c>
      <c r="N11" s="75"/>
      <c r="O11" s="75"/>
      <c r="P11" s="75"/>
      <c r="Q11" s="79">
        <v>2021</v>
      </c>
      <c r="R11" s="79" t="s">
        <v>9</v>
      </c>
      <c r="V11" s="292" t="s">
        <v>823</v>
      </c>
      <c r="X11" s="292" t="s">
        <v>841</v>
      </c>
      <c r="AB11" s="292" t="s">
        <v>750</v>
      </c>
      <c r="AC11" s="293"/>
      <c r="AD11" s="293"/>
      <c r="AE11" s="293"/>
    </row>
    <row r="12" spans="1:31" ht="12" customHeight="1">
      <c r="A12" s="285" t="s">
        <v>351</v>
      </c>
      <c r="B12" s="284" t="s">
        <v>352</v>
      </c>
      <c r="C12" s="283"/>
      <c r="D12" s="75"/>
      <c r="E12" s="75"/>
      <c r="F12" s="75"/>
      <c r="G12" s="81" t="s">
        <v>357</v>
      </c>
      <c r="H12" s="75"/>
      <c r="I12" s="75"/>
      <c r="J12" s="75"/>
      <c r="K12" s="75"/>
      <c r="L12" s="75"/>
      <c r="M12" s="80" t="str">
        <f>"31.12." &amp; PERIOD</f>
        <v>31.12.2021</v>
      </c>
      <c r="N12" s="75"/>
      <c r="O12" s="75"/>
      <c r="P12" s="75"/>
      <c r="Q12" s="79">
        <v>2022</v>
      </c>
      <c r="R12" s="79" t="s">
        <v>10</v>
      </c>
      <c r="V12" s="292" t="s">
        <v>824</v>
      </c>
      <c r="X12" s="292" t="s">
        <v>842</v>
      </c>
      <c r="AB12" s="292" t="s">
        <v>751</v>
      </c>
      <c r="AC12" s="293"/>
      <c r="AD12" s="293"/>
      <c r="AE12" s="293"/>
    </row>
    <row r="13" spans="1:31" ht="12" customHeight="1">
      <c r="A13" s="285" t="s">
        <v>354</v>
      </c>
      <c r="B13" s="284" t="s">
        <v>355</v>
      </c>
      <c r="C13" s="283" t="s">
        <v>356</v>
      </c>
      <c r="D13" s="75"/>
      <c r="E13" s="75"/>
      <c r="F13" s="75"/>
      <c r="G13" s="82" t="s">
        <v>361</v>
      </c>
      <c r="H13" s="75"/>
      <c r="I13" s="75"/>
      <c r="J13" s="75"/>
      <c r="K13" s="75"/>
      <c r="L13" s="75"/>
      <c r="M13" s="75"/>
      <c r="N13" s="75"/>
      <c r="O13" s="75"/>
      <c r="P13" s="75"/>
      <c r="Q13" s="79">
        <v>2023</v>
      </c>
      <c r="R13" s="79" t="s">
        <v>11</v>
      </c>
      <c r="X13" s="292" t="s">
        <v>843</v>
      </c>
      <c r="AB13" s="292" t="s">
        <v>752</v>
      </c>
      <c r="AC13" s="293"/>
      <c r="AD13" s="293"/>
      <c r="AE13" s="293"/>
    </row>
    <row r="14" spans="1:31" ht="12" customHeight="1">
      <c r="A14" s="285" t="s">
        <v>358</v>
      </c>
      <c r="B14" s="284" t="s">
        <v>359</v>
      </c>
      <c r="C14" s="283" t="s">
        <v>360</v>
      </c>
      <c r="D14" s="75"/>
      <c r="E14" s="75"/>
      <c r="F14" s="75"/>
      <c r="G14" s="82" t="s">
        <v>364</v>
      </c>
      <c r="H14" s="75"/>
      <c r="I14" s="75"/>
      <c r="J14" s="75"/>
      <c r="K14" s="75"/>
      <c r="L14" s="75"/>
      <c r="M14" s="76" t="s">
        <v>362</v>
      </c>
      <c r="N14" s="75"/>
      <c r="O14" s="75"/>
      <c r="P14" s="75"/>
      <c r="Q14" s="79">
        <v>2024</v>
      </c>
      <c r="R14" s="75"/>
      <c r="X14" s="292" t="s">
        <v>844</v>
      </c>
      <c r="AB14" s="292" t="s">
        <v>753</v>
      </c>
      <c r="AC14" s="293"/>
      <c r="AD14" s="293"/>
      <c r="AE14" s="293"/>
    </row>
    <row r="15" spans="1:31" ht="12" customHeight="1">
      <c r="A15" s="286" t="s">
        <v>993</v>
      </c>
      <c r="B15" s="287"/>
      <c r="C15" s="286"/>
      <c r="D15" s="75"/>
      <c r="E15" s="75"/>
      <c r="F15" s="75"/>
      <c r="G15" s="82" t="s">
        <v>366</v>
      </c>
      <c r="H15" s="75"/>
      <c r="I15" s="75"/>
      <c r="J15" s="75"/>
      <c r="K15" s="75"/>
      <c r="L15" s="75"/>
      <c r="M15" s="80" t="str">
        <f>"01.01." &amp; PERIOD</f>
        <v>01.01.2021</v>
      </c>
      <c r="N15" s="75"/>
      <c r="O15" s="75"/>
      <c r="P15" s="75"/>
      <c r="Q15" s="79">
        <v>2025</v>
      </c>
      <c r="R15" s="75"/>
      <c r="X15" s="78"/>
      <c r="AB15" s="292" t="s">
        <v>754</v>
      </c>
      <c r="AC15" s="293"/>
      <c r="AD15" s="293"/>
      <c r="AE15" s="293"/>
    </row>
    <row r="16" spans="1:31" ht="12" customHeight="1">
      <c r="A16" s="283" t="s">
        <v>37</v>
      </c>
      <c r="B16" s="284" t="s">
        <v>363</v>
      </c>
      <c r="C16" s="283" t="s">
        <v>37</v>
      </c>
      <c r="D16" s="75"/>
      <c r="E16" s="75"/>
      <c r="F16" s="75"/>
      <c r="G16" s="82" t="s">
        <v>368</v>
      </c>
      <c r="H16" s="75"/>
      <c r="I16" s="75"/>
      <c r="J16" s="75"/>
      <c r="K16" s="75"/>
      <c r="L16" s="75"/>
      <c r="M16" s="80" t="str">
        <f>"31.12." &amp; PERIOD</f>
        <v>31.12.2021</v>
      </c>
      <c r="N16" s="75"/>
      <c r="O16" s="75"/>
      <c r="P16" s="75"/>
      <c r="Q16" s="79">
        <v>2026</v>
      </c>
      <c r="R16" s="75"/>
      <c r="X16" s="291" t="s">
        <v>845</v>
      </c>
      <c r="AB16" s="292" t="s">
        <v>755</v>
      </c>
      <c r="AC16" s="293"/>
      <c r="AD16" s="293"/>
      <c r="AE16" s="293"/>
    </row>
    <row r="17" spans="1:31" ht="12" customHeight="1">
      <c r="A17" s="283" t="s">
        <v>38</v>
      </c>
      <c r="B17" s="284" t="s">
        <v>365</v>
      </c>
      <c r="C17" s="283" t="s">
        <v>38</v>
      </c>
      <c r="D17" s="75"/>
      <c r="E17" s="75"/>
      <c r="F17" s="75"/>
      <c r="G17" s="75"/>
      <c r="H17" s="75"/>
      <c r="I17" s="75"/>
      <c r="J17" s="75"/>
      <c r="K17" s="75"/>
      <c r="L17" s="75"/>
      <c r="M17" s="84"/>
      <c r="N17" s="75"/>
      <c r="O17" s="75"/>
      <c r="P17" s="75"/>
      <c r="Q17" s="79">
        <v>2027</v>
      </c>
      <c r="R17" s="75"/>
      <c r="X17" s="292" t="s">
        <v>846</v>
      </c>
      <c r="AB17" s="292" t="s">
        <v>756</v>
      </c>
      <c r="AC17" s="293"/>
      <c r="AD17" s="293"/>
      <c r="AE17" s="293"/>
    </row>
    <row r="18" spans="1:31" ht="12" customHeight="1">
      <c r="A18" s="286" t="s">
        <v>994</v>
      </c>
      <c r="B18" s="287"/>
      <c r="C18" s="286"/>
      <c r="D18" s="75"/>
      <c r="E18" s="75"/>
      <c r="F18" s="75"/>
      <c r="G18" s="75"/>
      <c r="H18" s="75"/>
      <c r="I18" s="75"/>
      <c r="J18" s="75"/>
      <c r="K18" s="75"/>
      <c r="L18" s="75"/>
      <c r="M18" s="76" t="s">
        <v>370</v>
      </c>
      <c r="N18" s="75"/>
      <c r="O18" s="75"/>
      <c r="P18" s="75"/>
      <c r="Q18" s="79">
        <v>2028</v>
      </c>
      <c r="R18" s="75"/>
      <c r="X18" s="292" t="s">
        <v>847</v>
      </c>
      <c r="AB18" s="292" t="s">
        <v>757</v>
      </c>
      <c r="AC18" s="293"/>
      <c r="AD18" s="293"/>
      <c r="AE18" s="293"/>
    </row>
    <row r="19" spans="1:31" ht="12" customHeight="1">
      <c r="A19" s="283" t="s">
        <v>39</v>
      </c>
      <c r="B19" s="284" t="s">
        <v>367</v>
      </c>
      <c r="C19" s="283" t="s">
        <v>39</v>
      </c>
      <c r="D19" s="75"/>
      <c r="E19" s="75"/>
      <c r="F19" s="75"/>
      <c r="G19" s="75"/>
      <c r="H19" s="75"/>
      <c r="I19" s="75"/>
      <c r="J19" s="75"/>
      <c r="K19" s="75"/>
      <c r="L19" s="75"/>
      <c r="M19" s="80" t="str">
        <f>"01.01." &amp; PERIOD</f>
        <v>01.01.2021</v>
      </c>
      <c r="N19" s="75"/>
      <c r="O19" s="75"/>
      <c r="P19" s="75"/>
      <c r="Q19" s="79">
        <v>2029</v>
      </c>
      <c r="R19" s="75"/>
      <c r="X19" s="292" t="s">
        <v>416</v>
      </c>
      <c r="AB19" s="292" t="s">
        <v>758</v>
      </c>
      <c r="AC19" s="293"/>
      <c r="AD19" s="293"/>
      <c r="AE19" s="293"/>
    </row>
    <row r="20" spans="1:31" ht="12" customHeight="1">
      <c r="A20" s="283" t="s">
        <v>40</v>
      </c>
      <c r="B20" s="284" t="s">
        <v>369</v>
      </c>
      <c r="C20" s="283" t="s">
        <v>40</v>
      </c>
      <c r="D20" s="75"/>
      <c r="E20" s="75"/>
      <c r="F20" s="75"/>
      <c r="G20" s="75"/>
      <c r="H20" s="75"/>
      <c r="I20" s="75"/>
      <c r="J20" s="75"/>
      <c r="K20" s="75"/>
      <c r="L20" s="75"/>
      <c r="M20" s="80" t="str">
        <f>"31.12." &amp; PERIOD</f>
        <v>31.12.2021</v>
      </c>
      <c r="N20" s="75"/>
      <c r="O20" s="75"/>
      <c r="P20" s="75"/>
      <c r="Q20" s="79">
        <v>2030</v>
      </c>
      <c r="R20" s="75"/>
      <c r="X20" s="292" t="s">
        <v>406</v>
      </c>
      <c r="AB20" s="292" t="s">
        <v>759</v>
      </c>
      <c r="AC20" s="293"/>
      <c r="AD20" s="293"/>
      <c r="AE20" s="293"/>
    </row>
    <row r="21" spans="1:31" ht="12" customHeight="1">
      <c r="A21" s="283" t="s">
        <v>41</v>
      </c>
      <c r="B21" s="284" t="s">
        <v>371</v>
      </c>
      <c r="C21" s="283" t="s">
        <v>372</v>
      </c>
      <c r="D21" s="75"/>
      <c r="E21" s="75"/>
      <c r="F21" s="75"/>
      <c r="G21" s="75"/>
      <c r="H21" s="75"/>
      <c r="I21" s="75"/>
      <c r="J21" s="75"/>
      <c r="K21" s="75"/>
      <c r="L21" s="75"/>
      <c r="M21" s="75"/>
      <c r="N21" s="75"/>
      <c r="O21" s="75"/>
      <c r="P21" s="75"/>
      <c r="Q21" s="75"/>
      <c r="R21" s="75"/>
      <c r="X21" s="292" t="s">
        <v>408</v>
      </c>
      <c r="AB21" s="292" t="s">
        <v>760</v>
      </c>
      <c r="AC21" s="293"/>
      <c r="AD21" s="293"/>
      <c r="AE21" s="293"/>
    </row>
    <row r="22" spans="1:31" ht="12" customHeight="1">
      <c r="A22" s="283" t="s">
        <v>42</v>
      </c>
      <c r="B22" s="284" t="s">
        <v>373</v>
      </c>
      <c r="C22" s="283" t="s">
        <v>42</v>
      </c>
      <c r="D22" s="75"/>
      <c r="E22" s="75"/>
      <c r="F22" s="75"/>
      <c r="G22" s="75"/>
      <c r="H22" s="75"/>
      <c r="I22" s="75"/>
      <c r="J22" s="75"/>
      <c r="K22" s="75"/>
      <c r="L22" s="75"/>
      <c r="M22" s="75"/>
      <c r="N22" s="75"/>
      <c r="O22" s="75"/>
      <c r="P22" s="75"/>
      <c r="Q22" s="75"/>
      <c r="R22" s="75"/>
      <c r="X22" s="292" t="s">
        <v>410</v>
      </c>
      <c r="AB22" s="292" t="s">
        <v>761</v>
      </c>
      <c r="AC22" s="293"/>
      <c r="AD22" s="293"/>
      <c r="AE22" s="293"/>
    </row>
    <row r="23" spans="1:31" ht="12" customHeight="1">
      <c r="A23" s="283" t="s">
        <v>43</v>
      </c>
      <c r="B23" s="284" t="s">
        <v>374</v>
      </c>
      <c r="C23" s="283" t="s">
        <v>43</v>
      </c>
      <c r="D23" s="75"/>
      <c r="E23" s="75"/>
      <c r="F23" s="75"/>
      <c r="G23" s="75"/>
      <c r="H23" s="75"/>
      <c r="I23" s="75"/>
      <c r="J23" s="75"/>
      <c r="K23" s="75"/>
      <c r="L23" s="75"/>
      <c r="M23" s="75"/>
      <c r="N23" s="75"/>
      <c r="O23" s="75"/>
      <c r="P23" s="75"/>
      <c r="Q23" s="75"/>
      <c r="R23" s="75"/>
      <c r="X23" s="292" t="s">
        <v>412</v>
      </c>
    </row>
    <row r="24" spans="1:31" ht="12" customHeight="1">
      <c r="A24" s="283" t="s">
        <v>44</v>
      </c>
      <c r="B24" s="284" t="s">
        <v>375</v>
      </c>
      <c r="C24" s="283" t="s">
        <v>44</v>
      </c>
      <c r="D24" s="75"/>
      <c r="E24" s="75"/>
      <c r="F24" s="75"/>
      <c r="G24" s="75"/>
      <c r="H24" s="75"/>
      <c r="I24" s="75"/>
      <c r="J24" s="75"/>
      <c r="K24" s="75"/>
      <c r="L24" s="75"/>
      <c r="M24" s="75"/>
      <c r="N24" s="75"/>
      <c r="O24" s="75"/>
      <c r="P24" s="75"/>
      <c r="Q24" s="75"/>
      <c r="R24" s="75"/>
      <c r="X24" s="292" t="s">
        <v>848</v>
      </c>
    </row>
    <row r="25" spans="1:31" ht="12" customHeight="1">
      <c r="A25" s="283" t="s">
        <v>45</v>
      </c>
      <c r="B25" s="284" t="s">
        <v>376</v>
      </c>
      <c r="C25" s="283" t="s">
        <v>377</v>
      </c>
      <c r="D25" s="75"/>
      <c r="E25" s="75"/>
      <c r="F25" s="75"/>
      <c r="G25" s="75"/>
      <c r="H25" s="75"/>
      <c r="I25" s="75"/>
      <c r="J25" s="75"/>
      <c r="K25" s="75"/>
      <c r="L25" s="75"/>
      <c r="M25" s="75"/>
      <c r="N25" s="75"/>
      <c r="O25" s="75"/>
      <c r="P25" s="75"/>
      <c r="Q25" s="75"/>
      <c r="R25" s="75"/>
      <c r="X25" s="292" t="s">
        <v>849</v>
      </c>
    </row>
    <row r="26" spans="1:31" ht="12" customHeight="1">
      <c r="A26" s="283" t="s">
        <v>46</v>
      </c>
      <c r="B26" s="284" t="s">
        <v>378</v>
      </c>
      <c r="C26" s="283" t="s">
        <v>46</v>
      </c>
      <c r="D26" s="75"/>
      <c r="E26" s="75"/>
      <c r="F26" s="75"/>
      <c r="G26" s="75"/>
      <c r="H26" s="75"/>
      <c r="I26" s="75"/>
      <c r="J26" s="75"/>
      <c r="K26" s="75"/>
      <c r="L26" s="75"/>
      <c r="M26" s="75"/>
      <c r="N26" s="75"/>
      <c r="O26" s="75"/>
      <c r="P26" s="75"/>
      <c r="Q26" s="75"/>
      <c r="R26" s="75"/>
      <c r="X26" s="292" t="s">
        <v>850</v>
      </c>
    </row>
    <row r="27" spans="1:31" ht="12" customHeight="1">
      <c r="A27" s="283" t="s">
        <v>47</v>
      </c>
      <c r="B27" s="284" t="s">
        <v>379</v>
      </c>
      <c r="C27" s="283" t="s">
        <v>47</v>
      </c>
      <c r="D27" s="75"/>
      <c r="E27" s="75"/>
      <c r="F27" s="75"/>
      <c r="G27" s="75"/>
      <c r="H27" s="75"/>
      <c r="I27" s="75"/>
      <c r="J27" s="75"/>
      <c r="K27" s="75"/>
      <c r="L27" s="75"/>
      <c r="M27" s="75"/>
      <c r="N27" s="75"/>
      <c r="O27" s="75"/>
      <c r="P27" s="75"/>
      <c r="Q27" s="75"/>
      <c r="R27" s="75"/>
      <c r="X27" s="292" t="s">
        <v>851</v>
      </c>
    </row>
    <row r="28" spans="1:31" ht="12" customHeight="1">
      <c r="A28" s="283" t="s">
        <v>48</v>
      </c>
      <c r="B28" s="284" t="s">
        <v>380</v>
      </c>
      <c r="C28" s="283" t="s">
        <v>48</v>
      </c>
      <c r="D28" s="75"/>
      <c r="E28" s="75"/>
      <c r="F28" s="75"/>
      <c r="G28" s="75"/>
      <c r="H28" s="75"/>
      <c r="I28" s="75"/>
      <c r="J28" s="75"/>
      <c r="K28" s="75"/>
      <c r="L28" s="75"/>
      <c r="M28" s="75"/>
      <c r="N28" s="75"/>
      <c r="O28" s="75"/>
      <c r="P28" s="75"/>
      <c r="Q28" s="75"/>
      <c r="R28" s="75"/>
      <c r="X28" s="292" t="s">
        <v>852</v>
      </c>
    </row>
    <row r="29" spans="1:31" ht="12" customHeight="1">
      <c r="A29" s="283" t="s">
        <v>49</v>
      </c>
      <c r="B29" s="284" t="s">
        <v>381</v>
      </c>
      <c r="C29" s="283" t="s">
        <v>49</v>
      </c>
      <c r="D29" s="75"/>
      <c r="E29" s="75"/>
      <c r="F29" s="75"/>
      <c r="G29" s="75"/>
      <c r="H29" s="75"/>
      <c r="I29" s="75"/>
      <c r="J29" s="75"/>
      <c r="K29" s="75"/>
      <c r="L29" s="75"/>
      <c r="M29" s="75"/>
      <c r="N29" s="75"/>
      <c r="O29" s="75"/>
      <c r="P29" s="75"/>
      <c r="Q29" s="75"/>
      <c r="R29" s="75"/>
      <c r="X29" s="292" t="s">
        <v>853</v>
      </c>
    </row>
    <row r="30" spans="1:31" ht="12" customHeight="1">
      <c r="A30" s="283" t="s">
        <v>50</v>
      </c>
      <c r="B30" s="284" t="s">
        <v>382</v>
      </c>
      <c r="C30" s="283" t="s">
        <v>50</v>
      </c>
      <c r="D30" s="75"/>
      <c r="E30" s="75"/>
      <c r="F30" s="75"/>
      <c r="G30" s="75"/>
      <c r="H30" s="75"/>
      <c r="I30" s="75"/>
      <c r="J30" s="75"/>
      <c r="K30" s="75"/>
      <c r="L30" s="75"/>
      <c r="M30" s="75"/>
      <c r="N30" s="75"/>
      <c r="O30" s="75"/>
      <c r="P30" s="75"/>
      <c r="Q30" s="75"/>
      <c r="R30" s="75"/>
      <c r="X30" s="292" t="s">
        <v>854</v>
      </c>
    </row>
    <row r="31" spans="1:31" ht="12" customHeight="1">
      <c r="A31" s="283" t="s">
        <v>51</v>
      </c>
      <c r="B31" s="284" t="s">
        <v>383</v>
      </c>
      <c r="C31" s="283" t="s">
        <v>51</v>
      </c>
      <c r="D31" s="75"/>
      <c r="E31" s="75"/>
      <c r="F31" s="75"/>
      <c r="G31" s="75"/>
      <c r="H31" s="75"/>
      <c r="I31" s="75"/>
      <c r="J31" s="75"/>
      <c r="K31" s="75"/>
      <c r="L31" s="75"/>
      <c r="M31" s="75"/>
      <c r="N31" s="75"/>
      <c r="O31" s="75"/>
      <c r="P31" s="75"/>
      <c r="Q31" s="75"/>
      <c r="R31" s="75"/>
      <c r="X31" s="292" t="s">
        <v>855</v>
      </c>
    </row>
    <row r="32" spans="1:31" ht="12" customHeight="1">
      <c r="A32" s="283" t="s">
        <v>52</v>
      </c>
      <c r="B32" s="284" t="s">
        <v>384</v>
      </c>
      <c r="C32" s="283" t="s">
        <v>52</v>
      </c>
      <c r="D32" s="75"/>
      <c r="E32" s="75"/>
      <c r="F32" s="75"/>
      <c r="G32" s="75"/>
      <c r="H32" s="75"/>
      <c r="I32" s="75"/>
      <c r="J32" s="75"/>
      <c r="K32" s="75"/>
      <c r="L32" s="75"/>
      <c r="M32" s="75"/>
      <c r="N32" s="75"/>
      <c r="O32" s="75"/>
      <c r="P32" s="75"/>
      <c r="Q32" s="75"/>
      <c r="R32" s="75"/>
      <c r="X32" s="292" t="s">
        <v>856</v>
      </c>
    </row>
    <row r="33" spans="1:24" ht="12" customHeight="1">
      <c r="A33" s="283" t="s">
        <v>53</v>
      </c>
      <c r="B33" s="284" t="s">
        <v>385</v>
      </c>
      <c r="C33" s="283" t="s">
        <v>53</v>
      </c>
      <c r="D33" s="75"/>
      <c r="E33" s="75"/>
      <c r="F33" s="75"/>
      <c r="G33" s="75"/>
      <c r="H33" s="75"/>
      <c r="I33" s="75"/>
      <c r="J33" s="75"/>
      <c r="K33" s="75"/>
      <c r="L33" s="75"/>
      <c r="M33" s="75"/>
      <c r="N33" s="75"/>
      <c r="O33" s="75"/>
      <c r="P33" s="75"/>
      <c r="Q33" s="75"/>
      <c r="R33" s="75"/>
      <c r="X33" s="292" t="s">
        <v>857</v>
      </c>
    </row>
    <row r="34" spans="1:24" ht="12" customHeight="1">
      <c r="A34" s="283" t="s">
        <v>54</v>
      </c>
      <c r="B34" s="284" t="s">
        <v>386</v>
      </c>
      <c r="C34" s="283" t="s">
        <v>54</v>
      </c>
      <c r="D34" s="75"/>
      <c r="E34" s="75"/>
      <c r="F34" s="75"/>
      <c r="G34" s="75"/>
      <c r="H34" s="75"/>
      <c r="I34" s="75"/>
      <c r="J34" s="75"/>
      <c r="K34" s="75"/>
      <c r="L34" s="75"/>
      <c r="M34" s="75"/>
      <c r="N34" s="75"/>
      <c r="O34" s="75"/>
      <c r="P34" s="75"/>
      <c r="Q34" s="75"/>
      <c r="R34" s="75"/>
      <c r="X34" s="292" t="s">
        <v>858</v>
      </c>
    </row>
    <row r="35" spans="1:24" ht="12" customHeight="1">
      <c r="A35" s="286" t="s">
        <v>995</v>
      </c>
      <c r="B35" s="287"/>
      <c r="C35" s="286"/>
      <c r="D35" s="75"/>
      <c r="E35" s="75"/>
      <c r="F35" s="75"/>
      <c r="G35" s="75"/>
      <c r="H35" s="75"/>
      <c r="I35" s="75"/>
      <c r="J35" s="75"/>
      <c r="K35" s="75"/>
      <c r="L35" s="75"/>
      <c r="M35" s="75"/>
      <c r="N35" s="75"/>
      <c r="O35" s="75"/>
      <c r="P35" s="75"/>
      <c r="Q35" s="75"/>
      <c r="R35" s="75"/>
      <c r="X35" s="292" t="s">
        <v>859</v>
      </c>
    </row>
    <row r="36" spans="1:24" ht="12" customHeight="1">
      <c r="A36" s="283" t="s">
        <v>55</v>
      </c>
      <c r="B36" s="284" t="s">
        <v>387</v>
      </c>
      <c r="C36" s="283" t="s">
        <v>55</v>
      </c>
      <c r="D36" s="75"/>
      <c r="E36" s="75"/>
      <c r="F36" s="75"/>
      <c r="G36" s="75"/>
      <c r="H36" s="75"/>
      <c r="I36" s="75"/>
      <c r="J36" s="75"/>
      <c r="K36" s="75"/>
      <c r="L36" s="75"/>
      <c r="M36" s="75"/>
      <c r="N36" s="75"/>
      <c r="O36" s="75"/>
      <c r="P36" s="75"/>
      <c r="Q36" s="75"/>
      <c r="R36" s="75"/>
      <c r="X36" s="292" t="s">
        <v>860</v>
      </c>
    </row>
    <row r="37" spans="1:24" ht="12" customHeight="1">
      <c r="A37" s="283" t="s">
        <v>56</v>
      </c>
      <c r="B37" s="284" t="s">
        <v>388</v>
      </c>
      <c r="C37" s="283" t="s">
        <v>56</v>
      </c>
      <c r="D37" s="75"/>
      <c r="E37" s="75"/>
      <c r="F37" s="75"/>
      <c r="G37" s="75"/>
      <c r="H37" s="75"/>
      <c r="I37" s="75"/>
      <c r="J37" s="75"/>
      <c r="K37" s="75"/>
      <c r="L37" s="75"/>
      <c r="M37" s="75"/>
      <c r="N37" s="75"/>
      <c r="O37" s="75"/>
      <c r="P37" s="75"/>
      <c r="Q37" s="75"/>
      <c r="R37" s="75"/>
    </row>
    <row r="38" spans="1:24" ht="12" customHeight="1">
      <c r="A38" s="283" t="s">
        <v>20</v>
      </c>
      <c r="B38" s="284" t="s">
        <v>389</v>
      </c>
      <c r="C38" s="283" t="s">
        <v>20</v>
      </c>
      <c r="D38" s="75"/>
      <c r="E38" s="75"/>
      <c r="F38" s="75"/>
      <c r="G38" s="75"/>
      <c r="H38" s="75"/>
      <c r="I38" s="75"/>
      <c r="J38" s="75"/>
      <c r="K38" s="81" t="s">
        <v>393</v>
      </c>
      <c r="L38" s="75"/>
      <c r="M38" s="75"/>
      <c r="N38" s="75"/>
      <c r="O38" s="75"/>
      <c r="P38" s="75"/>
      <c r="Q38" s="75"/>
      <c r="R38" s="75"/>
    </row>
    <row r="39" spans="1:24" ht="12" customHeight="1">
      <c r="A39" s="283" t="s">
        <v>21</v>
      </c>
      <c r="B39" s="284" t="s">
        <v>390</v>
      </c>
      <c r="C39" s="283" t="s">
        <v>21</v>
      </c>
      <c r="D39" s="75"/>
      <c r="E39" s="75"/>
      <c r="F39" s="75"/>
      <c r="G39" s="75"/>
      <c r="H39" s="75"/>
      <c r="I39" s="75"/>
      <c r="J39" s="75"/>
      <c r="K39" s="82" t="s">
        <v>395</v>
      </c>
      <c r="L39" s="75"/>
      <c r="M39" s="75"/>
      <c r="N39" s="75"/>
      <c r="O39" s="75"/>
      <c r="P39" s="75"/>
      <c r="Q39" s="75"/>
      <c r="R39" s="75"/>
    </row>
    <row r="40" spans="1:24" ht="12" customHeight="1">
      <c r="A40" s="283" t="s">
        <v>22</v>
      </c>
      <c r="B40" s="284" t="s">
        <v>391</v>
      </c>
      <c r="C40" s="283" t="s">
        <v>22</v>
      </c>
      <c r="D40" s="75"/>
      <c r="E40" s="75"/>
      <c r="F40" s="75"/>
      <c r="G40" s="75"/>
      <c r="H40" s="75"/>
      <c r="I40" s="75"/>
      <c r="J40" s="75"/>
      <c r="K40" s="82" t="s">
        <v>397</v>
      </c>
      <c r="L40" s="75"/>
      <c r="M40" s="75"/>
      <c r="N40" s="75"/>
      <c r="O40" s="75"/>
      <c r="P40" s="75"/>
      <c r="Q40" s="75"/>
      <c r="R40" s="75"/>
    </row>
    <row r="41" spans="1:24" ht="12" customHeight="1">
      <c r="A41" s="283" t="s">
        <v>23</v>
      </c>
      <c r="B41" s="284" t="s">
        <v>392</v>
      </c>
      <c r="C41" s="283" t="s">
        <v>23</v>
      </c>
      <c r="D41" s="75"/>
      <c r="E41" s="75"/>
      <c r="F41" s="75"/>
      <c r="G41" s="75"/>
      <c r="H41" s="75"/>
      <c r="I41" s="75"/>
      <c r="J41" s="75"/>
      <c r="K41" s="82" t="s">
        <v>221</v>
      </c>
      <c r="L41" s="75"/>
      <c r="M41" s="75"/>
      <c r="N41" s="75"/>
      <c r="O41" s="75"/>
      <c r="P41" s="75"/>
      <c r="Q41" s="75"/>
      <c r="R41" s="75"/>
    </row>
    <row r="42" spans="1:24" ht="12" customHeight="1">
      <c r="A42" s="283" t="s">
        <v>24</v>
      </c>
      <c r="B42" s="284" t="s">
        <v>394</v>
      </c>
      <c r="C42" s="283" t="s">
        <v>24</v>
      </c>
      <c r="D42" s="75"/>
      <c r="E42" s="75"/>
      <c r="F42" s="75"/>
      <c r="G42" s="75"/>
      <c r="H42" s="75"/>
      <c r="I42" s="75"/>
      <c r="J42" s="75"/>
      <c r="K42" s="82" t="s">
        <v>400</v>
      </c>
      <c r="L42" s="75"/>
      <c r="M42" s="75"/>
      <c r="N42" s="75"/>
      <c r="O42" s="75"/>
      <c r="P42" s="75"/>
      <c r="Q42" s="75"/>
      <c r="R42" s="75"/>
    </row>
    <row r="43" spans="1:24" ht="12" customHeight="1">
      <c r="A43" s="283" t="s">
        <v>25</v>
      </c>
      <c r="B43" s="284" t="s">
        <v>396</v>
      </c>
      <c r="C43" s="283" t="s">
        <v>25</v>
      </c>
      <c r="D43" s="75"/>
      <c r="E43" s="75"/>
      <c r="F43" s="75"/>
      <c r="G43" s="75"/>
      <c r="H43" s="75"/>
      <c r="I43" s="75"/>
      <c r="J43" s="75"/>
      <c r="K43" s="75"/>
      <c r="L43" s="75"/>
      <c r="M43" s="75"/>
      <c r="N43" s="75"/>
      <c r="O43" s="75"/>
      <c r="P43" s="75"/>
      <c r="Q43" s="75"/>
      <c r="R43" s="75"/>
    </row>
    <row r="44" spans="1:24" ht="12" customHeight="1">
      <c r="A44" s="283" t="s">
        <v>57</v>
      </c>
      <c r="B44" s="284" t="s">
        <v>398</v>
      </c>
      <c r="C44" s="283" t="s">
        <v>57</v>
      </c>
      <c r="D44" s="75"/>
      <c r="E44" s="75"/>
      <c r="F44" s="75"/>
      <c r="G44" s="75"/>
      <c r="H44" s="75"/>
      <c r="I44" s="75"/>
      <c r="J44" s="75"/>
      <c r="K44" s="75"/>
      <c r="L44" s="75"/>
      <c r="M44" s="75"/>
      <c r="N44" s="75"/>
      <c r="O44" s="75"/>
      <c r="P44" s="75"/>
      <c r="Q44" s="75"/>
      <c r="R44" s="75"/>
    </row>
    <row r="45" spans="1:24" ht="12" customHeight="1">
      <c r="A45" s="283" t="s">
        <v>58</v>
      </c>
      <c r="B45" s="284" t="s">
        <v>399</v>
      </c>
      <c r="C45" s="283" t="s">
        <v>58</v>
      </c>
      <c r="D45" s="75"/>
      <c r="E45" s="75"/>
      <c r="F45" s="75"/>
      <c r="G45" s="75"/>
      <c r="H45" s="75"/>
      <c r="I45" s="75"/>
      <c r="J45" s="75"/>
      <c r="K45" s="81" t="s">
        <v>404</v>
      </c>
      <c r="L45" s="75"/>
      <c r="M45" s="75"/>
      <c r="N45" s="75"/>
      <c r="O45" s="75"/>
      <c r="P45" s="75"/>
      <c r="Q45" s="75"/>
      <c r="R45" s="75"/>
    </row>
    <row r="46" spans="1:24" ht="12" customHeight="1">
      <c r="A46" s="283" t="s">
        <v>59</v>
      </c>
      <c r="B46" s="284" t="s">
        <v>401</v>
      </c>
      <c r="C46" s="283" t="s">
        <v>59</v>
      </c>
      <c r="D46" s="75"/>
      <c r="E46" s="75"/>
      <c r="F46" s="75"/>
      <c r="G46" s="75"/>
      <c r="H46" s="75"/>
      <c r="I46" s="75"/>
      <c r="J46" s="75"/>
      <c r="K46" s="82" t="s">
        <v>406</v>
      </c>
      <c r="L46" s="75"/>
      <c r="M46" s="75"/>
      <c r="N46" s="75"/>
      <c r="O46" s="75"/>
      <c r="P46" s="75"/>
      <c r="Q46" s="75"/>
      <c r="R46" s="75"/>
    </row>
    <row r="47" spans="1:24" ht="12" customHeight="1">
      <c r="A47" s="283" t="s">
        <v>60</v>
      </c>
      <c r="B47" s="284" t="s">
        <v>402</v>
      </c>
      <c r="C47" s="283" t="s">
        <v>60</v>
      </c>
      <c r="D47" s="75"/>
      <c r="E47" s="75"/>
      <c r="F47" s="75"/>
      <c r="G47" s="75"/>
      <c r="H47" s="75"/>
      <c r="I47" s="75"/>
      <c r="J47" s="75"/>
      <c r="K47" s="82" t="s">
        <v>408</v>
      </c>
      <c r="L47" s="75"/>
      <c r="M47" s="75"/>
      <c r="N47" s="75"/>
      <c r="O47" s="75"/>
      <c r="P47" s="75"/>
      <c r="Q47" s="75"/>
      <c r="R47" s="75"/>
    </row>
    <row r="48" spans="1:24" ht="12" customHeight="1">
      <c r="A48" s="283" t="s">
        <v>61</v>
      </c>
      <c r="B48" s="284" t="s">
        <v>403</v>
      </c>
      <c r="C48" s="283" t="s">
        <v>61</v>
      </c>
      <c r="D48" s="75"/>
      <c r="E48" s="75"/>
      <c r="F48" s="75"/>
      <c r="G48" s="75"/>
      <c r="H48" s="75"/>
      <c r="I48" s="75"/>
      <c r="J48" s="75"/>
      <c r="K48" s="82" t="s">
        <v>410</v>
      </c>
      <c r="L48" s="75"/>
      <c r="M48" s="75"/>
      <c r="N48" s="75"/>
      <c r="O48" s="75"/>
      <c r="P48" s="75"/>
      <c r="Q48" s="75"/>
      <c r="R48" s="75"/>
    </row>
    <row r="49" spans="1:18" ht="12" customHeight="1">
      <c r="A49" s="283" t="s">
        <v>82</v>
      </c>
      <c r="B49" s="284" t="s">
        <v>405</v>
      </c>
      <c r="C49" s="283" t="s">
        <v>82</v>
      </c>
      <c r="D49" s="75"/>
      <c r="E49" s="75"/>
      <c r="F49" s="75"/>
      <c r="G49" s="75"/>
      <c r="H49" s="75"/>
      <c r="I49" s="75"/>
      <c r="J49" s="75"/>
      <c r="K49" s="82" t="s">
        <v>412</v>
      </c>
      <c r="L49" s="75"/>
      <c r="M49" s="75"/>
      <c r="N49" s="75"/>
      <c r="O49" s="75"/>
      <c r="P49" s="75"/>
      <c r="Q49" s="75"/>
      <c r="R49" s="75"/>
    </row>
    <row r="50" spans="1:18" ht="12" customHeight="1">
      <c r="A50" s="283" t="s">
        <v>83</v>
      </c>
      <c r="B50" s="284" t="s">
        <v>407</v>
      </c>
      <c r="C50" s="283" t="s">
        <v>83</v>
      </c>
      <c r="D50" s="75"/>
      <c r="E50" s="75"/>
      <c r="F50" s="75"/>
      <c r="G50" s="75"/>
      <c r="H50" s="75"/>
      <c r="I50" s="75"/>
      <c r="J50" s="75"/>
      <c r="K50" s="82" t="s">
        <v>414</v>
      </c>
      <c r="L50" s="75"/>
      <c r="M50" s="75"/>
      <c r="N50" s="75"/>
      <c r="O50" s="75"/>
      <c r="P50" s="75"/>
      <c r="Q50" s="75"/>
      <c r="R50" s="75"/>
    </row>
    <row r="51" spans="1:18" ht="12" customHeight="1">
      <c r="A51" s="283" t="s">
        <v>84</v>
      </c>
      <c r="B51" s="284" t="s">
        <v>409</v>
      </c>
      <c r="C51" s="283" t="s">
        <v>84</v>
      </c>
      <c r="D51" s="75"/>
      <c r="E51" s="75"/>
      <c r="F51" s="75"/>
      <c r="G51" s="75"/>
      <c r="H51" s="75"/>
      <c r="I51" s="75"/>
      <c r="J51" s="75"/>
      <c r="K51" s="82" t="s">
        <v>416</v>
      </c>
      <c r="L51" s="75"/>
      <c r="M51" s="75"/>
      <c r="N51" s="75"/>
      <c r="O51" s="75"/>
      <c r="P51" s="75"/>
      <c r="Q51" s="75"/>
      <c r="R51" s="75"/>
    </row>
    <row r="52" spans="1:18" ht="12" customHeight="1">
      <c r="A52" s="283" t="s">
        <v>62</v>
      </c>
      <c r="B52" s="284" t="s">
        <v>411</v>
      </c>
      <c r="C52" s="283" t="s">
        <v>62</v>
      </c>
      <c r="D52" s="75"/>
      <c r="E52" s="75"/>
      <c r="F52" s="75"/>
      <c r="G52" s="75"/>
      <c r="H52" s="75"/>
      <c r="I52" s="75"/>
      <c r="J52" s="75"/>
      <c r="K52" s="82" t="s">
        <v>418</v>
      </c>
      <c r="L52" s="75"/>
      <c r="M52" s="75"/>
      <c r="N52" s="75"/>
      <c r="O52" s="75"/>
      <c r="P52" s="75"/>
      <c r="Q52" s="75"/>
      <c r="R52" s="75"/>
    </row>
    <row r="53" spans="1:18" ht="12" customHeight="1">
      <c r="A53" s="283" t="s">
        <v>63</v>
      </c>
      <c r="B53" s="284" t="s">
        <v>413</v>
      </c>
      <c r="C53" s="283" t="s">
        <v>63</v>
      </c>
      <c r="D53" s="75"/>
      <c r="E53" s="75"/>
      <c r="F53" s="75"/>
      <c r="G53" s="75"/>
      <c r="H53" s="75"/>
      <c r="I53" s="75"/>
      <c r="J53" s="75"/>
      <c r="K53" s="75"/>
      <c r="L53" s="75"/>
      <c r="M53" s="75"/>
      <c r="N53" s="75"/>
      <c r="O53" s="75"/>
      <c r="P53" s="75"/>
      <c r="Q53" s="75"/>
      <c r="R53" s="75"/>
    </row>
    <row r="54" spans="1:18" ht="12" customHeight="1">
      <c r="A54" s="283" t="s">
        <v>64</v>
      </c>
      <c r="B54" s="284" t="s">
        <v>415</v>
      </c>
      <c r="C54" s="283" t="s">
        <v>64</v>
      </c>
      <c r="D54" s="75"/>
      <c r="E54" s="75"/>
      <c r="F54" s="75"/>
      <c r="G54" s="75"/>
      <c r="H54" s="75"/>
      <c r="I54" s="75"/>
      <c r="J54" s="75"/>
      <c r="K54" s="75"/>
      <c r="L54" s="75"/>
      <c r="M54" s="75"/>
      <c r="N54" s="75"/>
      <c r="O54" s="75"/>
      <c r="P54" s="75"/>
      <c r="Q54" s="75"/>
      <c r="R54" s="75"/>
    </row>
    <row r="55" spans="1:18" ht="12" customHeight="1">
      <c r="A55" s="283" t="s">
        <v>65</v>
      </c>
      <c r="B55" s="284" t="s">
        <v>417</v>
      </c>
      <c r="C55" s="283" t="s">
        <v>65</v>
      </c>
      <c r="D55" s="75"/>
      <c r="E55" s="75"/>
      <c r="F55" s="75"/>
      <c r="G55" s="75"/>
      <c r="H55" s="75"/>
      <c r="I55" s="75"/>
      <c r="J55" s="75"/>
      <c r="K55" s="75"/>
      <c r="L55" s="75"/>
      <c r="M55" s="75"/>
      <c r="N55" s="75"/>
      <c r="O55" s="75"/>
      <c r="P55" s="75"/>
      <c r="Q55" s="75"/>
      <c r="R55" s="75"/>
    </row>
    <row r="56" spans="1:18" ht="12" customHeight="1">
      <c r="A56" s="283" t="s">
        <v>66</v>
      </c>
      <c r="B56" s="284" t="s">
        <v>419</v>
      </c>
      <c r="C56" s="283" t="s">
        <v>66</v>
      </c>
      <c r="D56" s="75"/>
      <c r="E56" s="75"/>
      <c r="F56" s="75"/>
      <c r="G56" s="75"/>
      <c r="H56" s="75"/>
      <c r="I56" s="75"/>
      <c r="J56" s="75"/>
      <c r="K56" s="75"/>
      <c r="L56" s="75"/>
      <c r="M56" s="75"/>
      <c r="N56" s="75"/>
      <c r="O56" s="75"/>
      <c r="P56" s="75"/>
      <c r="Q56" s="75"/>
      <c r="R56" s="75"/>
    </row>
    <row r="57" spans="1:18" ht="12" customHeight="1">
      <c r="A57" s="283" t="s">
        <v>67</v>
      </c>
      <c r="B57" s="284" t="s">
        <v>420</v>
      </c>
      <c r="C57" s="283" t="s">
        <v>67</v>
      </c>
      <c r="D57" s="75"/>
      <c r="E57" s="75"/>
      <c r="F57" s="75"/>
      <c r="G57" s="75"/>
      <c r="H57" s="75"/>
      <c r="I57" s="75"/>
      <c r="J57" s="75"/>
      <c r="K57" s="75"/>
      <c r="L57" s="75"/>
      <c r="M57" s="75"/>
      <c r="N57" s="75"/>
      <c r="O57" s="75"/>
      <c r="P57" s="75"/>
      <c r="Q57" s="75"/>
      <c r="R57" s="75"/>
    </row>
    <row r="58" spans="1:18" ht="12" customHeight="1">
      <c r="A58" s="283" t="s">
        <v>68</v>
      </c>
      <c r="B58" s="284" t="s">
        <v>421</v>
      </c>
      <c r="C58" s="283" t="s">
        <v>68</v>
      </c>
      <c r="D58" s="75"/>
      <c r="E58" s="75"/>
      <c r="F58" s="75"/>
      <c r="G58" s="75"/>
      <c r="H58" s="75"/>
      <c r="I58" s="75"/>
      <c r="J58" s="75"/>
      <c r="K58" s="75"/>
      <c r="L58" s="75"/>
      <c r="M58" s="75"/>
      <c r="N58" s="75"/>
      <c r="O58" s="75"/>
      <c r="P58" s="75"/>
      <c r="Q58" s="75"/>
      <c r="R58" s="75"/>
    </row>
    <row r="59" spans="1:18" ht="12" customHeight="1">
      <c r="A59" s="283" t="s">
        <v>142</v>
      </c>
      <c r="B59" s="284" t="s">
        <v>422</v>
      </c>
      <c r="C59" s="283" t="s">
        <v>423</v>
      </c>
      <c r="D59" s="75"/>
      <c r="E59" s="75"/>
      <c r="F59" s="75"/>
      <c r="G59" s="75"/>
      <c r="H59" s="75"/>
      <c r="I59" s="75"/>
      <c r="J59" s="75"/>
      <c r="K59" s="75"/>
      <c r="L59" s="75"/>
      <c r="M59" s="75"/>
      <c r="N59" s="75"/>
      <c r="O59" s="75"/>
      <c r="P59" s="75"/>
      <c r="Q59" s="75"/>
      <c r="R59" s="75"/>
    </row>
    <row r="60" spans="1:18" ht="12" customHeight="1">
      <c r="A60" s="283" t="s">
        <v>69</v>
      </c>
      <c r="B60" s="284" t="s">
        <v>424</v>
      </c>
      <c r="C60" s="283" t="s">
        <v>69</v>
      </c>
      <c r="D60" s="75"/>
      <c r="E60" s="75"/>
      <c r="F60" s="75"/>
      <c r="G60" s="75"/>
      <c r="H60" s="75"/>
      <c r="I60" s="75"/>
      <c r="J60" s="75"/>
      <c r="K60" s="75"/>
      <c r="L60" s="75"/>
      <c r="M60" s="75"/>
      <c r="N60" s="75"/>
      <c r="O60" s="75"/>
      <c r="P60" s="75"/>
      <c r="Q60" s="75"/>
      <c r="R60" s="75"/>
    </row>
    <row r="61" spans="1:18" ht="12" customHeight="1">
      <c r="A61" s="283" t="s">
        <v>70</v>
      </c>
      <c r="B61" s="284" t="s">
        <v>425</v>
      </c>
      <c r="C61" s="283" t="s">
        <v>70</v>
      </c>
      <c r="D61" s="75"/>
      <c r="E61" s="75"/>
      <c r="F61" s="75"/>
      <c r="G61" s="75"/>
      <c r="H61" s="75"/>
      <c r="I61" s="75"/>
      <c r="J61" s="75"/>
      <c r="K61" s="75"/>
      <c r="L61" s="75"/>
      <c r="M61" s="75"/>
      <c r="N61" s="75"/>
      <c r="O61" s="75"/>
      <c r="P61" s="75"/>
      <c r="Q61" s="75"/>
      <c r="R61" s="75"/>
    </row>
    <row r="62" spans="1:18" ht="12" customHeight="1">
      <c r="A62" s="283" t="s">
        <v>71</v>
      </c>
      <c r="B62" s="284" t="s">
        <v>426</v>
      </c>
      <c r="C62" s="283" t="s">
        <v>71</v>
      </c>
      <c r="D62" s="75"/>
      <c r="E62" s="75"/>
      <c r="F62" s="75"/>
      <c r="G62" s="75"/>
      <c r="H62" s="75"/>
      <c r="I62" s="75"/>
      <c r="J62" s="75"/>
      <c r="K62" s="75"/>
      <c r="L62" s="75"/>
      <c r="M62" s="75"/>
      <c r="N62" s="75"/>
      <c r="O62" s="75"/>
      <c r="P62" s="75"/>
      <c r="Q62" s="75"/>
      <c r="R62" s="75"/>
    </row>
    <row r="63" spans="1:18" ht="12" customHeight="1">
      <c r="A63" s="283" t="s">
        <v>72</v>
      </c>
      <c r="B63" s="284" t="s">
        <v>427</v>
      </c>
      <c r="C63" s="283" t="s">
        <v>428</v>
      </c>
      <c r="D63" s="75"/>
      <c r="E63" s="75"/>
      <c r="F63" s="75"/>
      <c r="G63" s="75"/>
      <c r="H63" s="75"/>
      <c r="I63" s="75"/>
      <c r="J63" s="75"/>
      <c r="K63" s="75"/>
      <c r="L63" s="75"/>
      <c r="M63" s="75"/>
      <c r="N63" s="75"/>
      <c r="O63" s="75"/>
      <c r="P63" s="75"/>
      <c r="Q63" s="75"/>
      <c r="R63" s="75"/>
    </row>
    <row r="64" spans="1:18" ht="12" customHeight="1">
      <c r="A64" s="283" t="s">
        <v>12</v>
      </c>
      <c r="B64" s="284" t="s">
        <v>429</v>
      </c>
      <c r="C64" s="283" t="s">
        <v>12</v>
      </c>
      <c r="D64" s="75"/>
      <c r="E64" s="75"/>
      <c r="F64" s="75"/>
      <c r="G64" s="75"/>
      <c r="H64" s="75"/>
      <c r="I64" s="75"/>
      <c r="J64" s="75"/>
      <c r="K64" s="75"/>
      <c r="L64" s="75"/>
      <c r="M64" s="75"/>
      <c r="N64" s="75"/>
      <c r="O64" s="75"/>
      <c r="P64" s="75"/>
      <c r="Q64" s="75"/>
      <c r="R64" s="75"/>
    </row>
    <row r="65" spans="1:18" ht="12" customHeight="1">
      <c r="A65" s="283" t="s">
        <v>73</v>
      </c>
      <c r="B65" s="284" t="s">
        <v>430</v>
      </c>
      <c r="C65" s="283" t="s">
        <v>431</v>
      </c>
      <c r="D65" s="75"/>
      <c r="E65" s="75"/>
      <c r="F65" s="75"/>
      <c r="G65" s="75"/>
      <c r="H65" s="75"/>
      <c r="I65" s="75"/>
      <c r="J65" s="75"/>
      <c r="K65" s="75"/>
      <c r="L65" s="75"/>
      <c r="M65" s="75"/>
      <c r="N65" s="75"/>
      <c r="O65" s="75"/>
      <c r="P65" s="75"/>
      <c r="Q65" s="75"/>
      <c r="R65" s="75"/>
    </row>
    <row r="66" spans="1:18" ht="12" customHeight="1">
      <c r="A66" s="283" t="s">
        <v>74</v>
      </c>
      <c r="B66" s="284" t="s">
        <v>432</v>
      </c>
      <c r="C66" s="283" t="s">
        <v>74</v>
      </c>
      <c r="D66" s="75"/>
      <c r="E66" s="75"/>
      <c r="F66" s="75"/>
      <c r="G66" s="75"/>
      <c r="H66" s="75"/>
      <c r="I66" s="75"/>
      <c r="J66" s="75"/>
      <c r="K66" s="75"/>
      <c r="L66" s="75"/>
      <c r="M66" s="75"/>
      <c r="N66" s="75"/>
      <c r="O66" s="75"/>
      <c r="P66" s="75"/>
      <c r="Q66" s="75"/>
      <c r="R66" s="75"/>
    </row>
    <row r="67" spans="1:18" ht="12" customHeight="1">
      <c r="A67" s="283" t="s">
        <v>75</v>
      </c>
      <c r="B67" s="284" t="s">
        <v>433</v>
      </c>
      <c r="C67" s="283" t="s">
        <v>75</v>
      </c>
      <c r="D67" s="75"/>
      <c r="E67" s="75"/>
      <c r="F67" s="75"/>
      <c r="G67" s="75"/>
      <c r="H67" s="75"/>
      <c r="I67" s="75"/>
      <c r="J67" s="75"/>
      <c r="K67" s="75"/>
      <c r="L67" s="75"/>
      <c r="M67" s="75"/>
      <c r="N67" s="75"/>
      <c r="O67" s="75"/>
      <c r="P67" s="75"/>
      <c r="Q67" s="75"/>
      <c r="R67" s="75"/>
    </row>
    <row r="68" spans="1:18" ht="12" customHeight="1">
      <c r="A68" s="283" t="s">
        <v>76</v>
      </c>
      <c r="B68" s="284" t="s">
        <v>434</v>
      </c>
      <c r="C68" s="283" t="s">
        <v>76</v>
      </c>
      <c r="D68" s="75"/>
      <c r="E68" s="75"/>
      <c r="F68" s="75"/>
      <c r="G68" s="75"/>
      <c r="H68" s="75"/>
      <c r="I68" s="75"/>
      <c r="J68" s="75"/>
      <c r="K68" s="75"/>
      <c r="L68" s="75"/>
      <c r="M68" s="75"/>
      <c r="N68" s="75"/>
      <c r="O68" s="75"/>
      <c r="P68" s="75"/>
      <c r="Q68" s="75"/>
      <c r="R68" s="75"/>
    </row>
    <row r="69" spans="1:18" ht="12" customHeight="1">
      <c r="A69" s="283" t="s">
        <v>77</v>
      </c>
      <c r="B69" s="284" t="s">
        <v>435</v>
      </c>
      <c r="C69" s="283" t="s">
        <v>77</v>
      </c>
      <c r="D69" s="75"/>
      <c r="E69" s="75"/>
      <c r="F69" s="75"/>
      <c r="G69" s="75"/>
      <c r="H69" s="75"/>
      <c r="I69" s="75"/>
      <c r="J69" s="75"/>
      <c r="K69" s="75"/>
      <c r="L69" s="75"/>
      <c r="M69" s="75"/>
      <c r="N69" s="75"/>
      <c r="O69" s="75"/>
      <c r="P69" s="75"/>
      <c r="Q69" s="75"/>
      <c r="R69" s="75"/>
    </row>
    <row r="70" spans="1:18" ht="12" customHeight="1">
      <c r="A70" s="283" t="s">
        <v>78</v>
      </c>
      <c r="B70" s="284" t="s">
        <v>436</v>
      </c>
      <c r="C70" s="283" t="s">
        <v>78</v>
      </c>
      <c r="D70" s="75"/>
      <c r="E70" s="75"/>
      <c r="F70" s="75"/>
      <c r="G70" s="75"/>
      <c r="H70" s="75"/>
      <c r="I70" s="75"/>
      <c r="J70" s="75"/>
      <c r="K70" s="75"/>
      <c r="L70" s="75"/>
      <c r="M70" s="75"/>
      <c r="N70" s="75"/>
      <c r="O70" s="75"/>
      <c r="P70" s="75"/>
      <c r="Q70" s="75"/>
      <c r="R70" s="75"/>
    </row>
    <row r="71" spans="1:18" ht="12" customHeight="1">
      <c r="A71" s="283" t="s">
        <v>79</v>
      </c>
      <c r="B71" s="284" t="s">
        <v>437</v>
      </c>
      <c r="C71" s="283" t="s">
        <v>79</v>
      </c>
      <c r="D71" s="75"/>
      <c r="E71" s="75"/>
      <c r="F71" s="75"/>
      <c r="G71" s="75"/>
      <c r="H71" s="75"/>
      <c r="I71" s="75"/>
      <c r="J71" s="75"/>
      <c r="K71" s="75"/>
      <c r="L71" s="75"/>
      <c r="M71" s="75"/>
      <c r="N71" s="75"/>
      <c r="O71" s="75"/>
      <c r="P71" s="75"/>
      <c r="Q71" s="75"/>
      <c r="R71" s="75"/>
    </row>
    <row r="72" spans="1:18" ht="12" customHeight="1">
      <c r="A72" s="283" t="s">
        <v>80</v>
      </c>
      <c r="B72" s="284" t="s">
        <v>438</v>
      </c>
      <c r="C72" s="283" t="s">
        <v>80</v>
      </c>
      <c r="D72" s="75"/>
      <c r="E72" s="75"/>
      <c r="F72" s="75"/>
      <c r="G72" s="75"/>
      <c r="H72" s="75"/>
      <c r="I72" s="75"/>
      <c r="J72" s="75"/>
      <c r="K72" s="75"/>
      <c r="L72" s="75"/>
      <c r="M72" s="75"/>
      <c r="N72" s="75"/>
      <c r="O72" s="75"/>
      <c r="P72" s="75"/>
      <c r="Q72" s="75"/>
      <c r="R72" s="75"/>
    </row>
    <row r="73" spans="1:18" ht="12" customHeight="1">
      <c r="A73" s="283" t="s">
        <v>81</v>
      </c>
      <c r="B73" s="284" t="s">
        <v>439</v>
      </c>
      <c r="C73" s="283" t="s">
        <v>81</v>
      </c>
      <c r="D73" s="75"/>
      <c r="E73" s="75"/>
      <c r="F73" s="75"/>
      <c r="G73" s="75"/>
      <c r="H73" s="75"/>
      <c r="I73" s="75"/>
      <c r="J73" s="75"/>
      <c r="K73" s="75"/>
      <c r="L73" s="75"/>
      <c r="M73" s="75"/>
      <c r="N73" s="75"/>
      <c r="O73" s="75"/>
      <c r="P73" s="75"/>
      <c r="Q73" s="75"/>
      <c r="R73" s="75"/>
    </row>
    <row r="74" spans="1:18" ht="12" customHeight="1">
      <c r="A74" s="283" t="s">
        <v>85</v>
      </c>
      <c r="B74" s="284" t="s">
        <v>440</v>
      </c>
      <c r="C74" s="283" t="s">
        <v>85</v>
      </c>
      <c r="D74" s="75"/>
      <c r="E74" s="75"/>
      <c r="F74" s="75"/>
      <c r="G74" s="75"/>
      <c r="H74" s="75"/>
      <c r="I74" s="75"/>
      <c r="J74" s="75"/>
      <c r="K74" s="75"/>
      <c r="L74" s="75"/>
      <c r="M74" s="75"/>
      <c r="N74" s="75"/>
      <c r="O74" s="75"/>
      <c r="P74" s="75"/>
      <c r="Q74" s="75"/>
      <c r="R74" s="75"/>
    </row>
    <row r="75" spans="1:18" ht="12" customHeight="1">
      <c r="A75" s="283" t="s">
        <v>86</v>
      </c>
      <c r="B75" s="284" t="s">
        <v>441</v>
      </c>
      <c r="C75" s="283" t="s">
        <v>86</v>
      </c>
      <c r="D75" s="75"/>
      <c r="E75" s="75"/>
      <c r="F75" s="75"/>
      <c r="G75" s="75"/>
      <c r="H75" s="75"/>
      <c r="I75" s="75"/>
      <c r="J75" s="75"/>
      <c r="K75" s="75"/>
      <c r="L75" s="75"/>
      <c r="M75" s="75"/>
      <c r="N75" s="75"/>
      <c r="O75" s="75"/>
      <c r="P75" s="75"/>
      <c r="Q75" s="75"/>
      <c r="R75" s="75"/>
    </row>
    <row r="76" spans="1:18" ht="12" customHeight="1">
      <c r="A76" s="283" t="s">
        <v>87</v>
      </c>
      <c r="B76" s="284" t="s">
        <v>442</v>
      </c>
      <c r="C76" s="283" t="s">
        <v>87</v>
      </c>
      <c r="D76" s="75"/>
      <c r="E76" s="75"/>
      <c r="F76" s="75"/>
      <c r="G76" s="75"/>
      <c r="H76" s="75"/>
      <c r="I76" s="75"/>
      <c r="J76" s="75"/>
      <c r="K76" s="75"/>
      <c r="L76" s="75"/>
      <c r="M76" s="75"/>
      <c r="N76" s="75"/>
      <c r="O76" s="75"/>
      <c r="P76" s="75"/>
      <c r="Q76" s="75"/>
      <c r="R76" s="75"/>
    </row>
    <row r="77" spans="1:18" ht="12" customHeight="1">
      <c r="A77" s="283" t="s">
        <v>88</v>
      </c>
      <c r="B77" s="284" t="s">
        <v>443</v>
      </c>
      <c r="C77" s="283" t="s">
        <v>88</v>
      </c>
      <c r="D77" s="75"/>
      <c r="E77" s="75"/>
      <c r="F77" s="75"/>
      <c r="G77" s="75"/>
      <c r="H77" s="75"/>
      <c r="I77" s="75"/>
      <c r="J77" s="75"/>
      <c r="K77" s="75"/>
      <c r="L77" s="75"/>
      <c r="M77" s="75"/>
      <c r="N77" s="75"/>
      <c r="O77" s="75"/>
      <c r="P77" s="75"/>
      <c r="Q77" s="75"/>
      <c r="R77" s="75"/>
    </row>
    <row r="78" spans="1:18" ht="12" customHeight="1">
      <c r="A78" s="283" t="s">
        <v>89</v>
      </c>
      <c r="B78" s="284" t="s">
        <v>444</v>
      </c>
      <c r="C78" s="283" t="s">
        <v>89</v>
      </c>
      <c r="D78" s="75"/>
      <c r="E78" s="75"/>
      <c r="F78" s="75"/>
      <c r="G78" s="75"/>
      <c r="H78" s="75"/>
      <c r="I78" s="75"/>
      <c r="J78" s="75"/>
      <c r="K78" s="75"/>
      <c r="L78" s="75"/>
      <c r="M78" s="75"/>
      <c r="N78" s="75"/>
      <c r="O78" s="75"/>
      <c r="P78" s="75"/>
      <c r="Q78" s="75"/>
      <c r="R78" s="75"/>
    </row>
    <row r="79" spans="1:18" ht="12" customHeight="1">
      <c r="A79" s="283" t="s">
        <v>90</v>
      </c>
      <c r="B79" s="284" t="s">
        <v>445</v>
      </c>
      <c r="C79" s="283" t="s">
        <v>90</v>
      </c>
      <c r="D79" s="75"/>
      <c r="E79" s="75"/>
      <c r="F79" s="75"/>
      <c r="G79" s="75"/>
      <c r="H79" s="75"/>
      <c r="I79" s="75"/>
      <c r="J79" s="75"/>
      <c r="K79" s="75"/>
      <c r="L79" s="75"/>
      <c r="M79" s="75"/>
      <c r="N79" s="75"/>
      <c r="O79" s="75"/>
      <c r="P79" s="75"/>
      <c r="Q79" s="75"/>
      <c r="R79" s="75"/>
    </row>
    <row r="80" spans="1:18" ht="12" customHeight="1">
      <c r="A80" s="283" t="s">
        <v>91</v>
      </c>
      <c r="B80" s="284" t="s">
        <v>446</v>
      </c>
      <c r="C80" s="283" t="s">
        <v>447</v>
      </c>
      <c r="D80" s="75"/>
      <c r="E80" s="75"/>
      <c r="F80" s="75"/>
      <c r="G80" s="75"/>
      <c r="H80" s="75"/>
      <c r="I80" s="75"/>
      <c r="J80" s="75"/>
      <c r="K80" s="75"/>
      <c r="L80" s="75"/>
      <c r="M80" s="75"/>
      <c r="N80" s="75"/>
      <c r="O80" s="75"/>
      <c r="P80" s="75"/>
      <c r="Q80" s="75"/>
      <c r="R80" s="75"/>
    </row>
    <row r="81" spans="1:18" ht="12" customHeight="1">
      <c r="A81" s="283" t="s">
        <v>17</v>
      </c>
      <c r="B81" s="284" t="s">
        <v>448</v>
      </c>
      <c r="C81" s="283" t="s">
        <v>17</v>
      </c>
      <c r="D81" s="75"/>
      <c r="E81" s="75"/>
      <c r="F81" s="75"/>
      <c r="G81" s="75"/>
      <c r="H81" s="75"/>
      <c r="I81" s="75"/>
      <c r="J81" s="75"/>
      <c r="K81" s="75"/>
      <c r="L81" s="75"/>
      <c r="M81" s="75"/>
      <c r="N81" s="75"/>
      <c r="O81" s="75"/>
      <c r="P81" s="75"/>
      <c r="Q81" s="75"/>
      <c r="R81" s="75"/>
    </row>
    <row r="82" spans="1:18" ht="12" customHeight="1">
      <c r="A82" s="283" t="s">
        <v>92</v>
      </c>
      <c r="B82" s="284" t="s">
        <v>449</v>
      </c>
      <c r="C82" s="283" t="s">
        <v>92</v>
      </c>
      <c r="D82" s="75"/>
      <c r="E82" s="75"/>
      <c r="F82" s="75"/>
      <c r="G82" s="75"/>
      <c r="H82" s="75"/>
      <c r="I82" s="75"/>
      <c r="J82" s="75"/>
      <c r="K82" s="75"/>
      <c r="L82" s="75"/>
      <c r="M82" s="75"/>
      <c r="N82" s="75"/>
      <c r="O82" s="75"/>
      <c r="P82" s="75"/>
      <c r="Q82" s="75"/>
      <c r="R82" s="75"/>
    </row>
    <row r="83" spans="1:18" ht="12" customHeight="1">
      <c r="A83" s="283" t="s">
        <v>93</v>
      </c>
      <c r="B83" s="284" t="s">
        <v>450</v>
      </c>
      <c r="C83" s="283" t="s">
        <v>93</v>
      </c>
      <c r="D83" s="75"/>
      <c r="E83" s="75"/>
      <c r="F83" s="75"/>
      <c r="G83" s="75"/>
      <c r="H83" s="75"/>
      <c r="I83" s="75"/>
      <c r="J83" s="75"/>
      <c r="K83" s="75"/>
      <c r="L83" s="75"/>
      <c r="M83" s="75"/>
      <c r="N83" s="75"/>
      <c r="O83" s="75"/>
      <c r="P83" s="75"/>
      <c r="Q83" s="75"/>
      <c r="R83" s="75"/>
    </row>
    <row r="84" spans="1:18" ht="12" customHeight="1">
      <c r="A84" s="286" t="s">
        <v>996</v>
      </c>
      <c r="B84" s="287"/>
      <c r="C84" s="286"/>
      <c r="D84" s="75"/>
      <c r="E84" s="75"/>
      <c r="F84" s="75"/>
      <c r="G84" s="75"/>
      <c r="H84" s="75"/>
      <c r="I84" s="75"/>
      <c r="J84" s="75"/>
      <c r="K84" s="75"/>
      <c r="L84" s="75"/>
      <c r="M84" s="75"/>
      <c r="N84" s="75"/>
      <c r="O84" s="75"/>
      <c r="P84" s="75"/>
      <c r="Q84" s="75"/>
      <c r="R84" s="75"/>
    </row>
    <row r="85" spans="1:18" ht="12" customHeight="1">
      <c r="A85" s="283" t="s">
        <v>94</v>
      </c>
      <c r="B85" s="284" t="s">
        <v>451</v>
      </c>
      <c r="C85" s="283" t="s">
        <v>94</v>
      </c>
      <c r="D85" s="75"/>
      <c r="E85" s="75"/>
      <c r="F85" s="75"/>
      <c r="G85" s="75"/>
      <c r="H85" s="75"/>
      <c r="I85" s="75"/>
      <c r="J85" s="75"/>
      <c r="K85" s="75"/>
      <c r="L85" s="75"/>
      <c r="M85" s="75"/>
      <c r="N85" s="75"/>
      <c r="O85" s="75"/>
      <c r="P85" s="75"/>
      <c r="Q85" s="75"/>
      <c r="R85" s="75"/>
    </row>
    <row r="86" spans="1:18" ht="12" customHeight="1">
      <c r="A86" s="283" t="s">
        <v>95</v>
      </c>
      <c r="B86" s="284" t="s">
        <v>452</v>
      </c>
      <c r="C86" s="283" t="s">
        <v>453</v>
      </c>
      <c r="D86" s="75"/>
      <c r="E86" s="75"/>
      <c r="F86" s="75"/>
      <c r="G86" s="75"/>
      <c r="H86" s="75"/>
      <c r="I86" s="75"/>
      <c r="J86" s="75"/>
      <c r="K86" s="75"/>
      <c r="L86" s="75"/>
      <c r="M86" s="75"/>
      <c r="N86" s="75"/>
      <c r="O86" s="75"/>
      <c r="P86" s="75"/>
      <c r="Q86" s="75"/>
      <c r="R86" s="75"/>
    </row>
    <row r="87" spans="1:18" ht="12" customHeight="1">
      <c r="A87" s="283" t="s">
        <v>96</v>
      </c>
      <c r="B87" s="284" t="s">
        <v>454</v>
      </c>
      <c r="C87" s="283" t="s">
        <v>455</v>
      </c>
      <c r="D87" s="75"/>
      <c r="E87" s="75"/>
      <c r="F87" s="75"/>
      <c r="G87" s="75"/>
      <c r="H87" s="75"/>
      <c r="I87" s="75"/>
      <c r="J87" s="75"/>
      <c r="K87" s="75"/>
      <c r="L87" s="75"/>
      <c r="M87" s="75"/>
      <c r="N87" s="75"/>
      <c r="O87" s="75"/>
      <c r="P87" s="75"/>
      <c r="Q87" s="75"/>
      <c r="R87" s="75"/>
    </row>
    <row r="88" spans="1:18" ht="12" customHeight="1">
      <c r="A88" s="283" t="s">
        <v>97</v>
      </c>
      <c r="B88" s="284" t="s">
        <v>456</v>
      </c>
      <c r="C88" s="283" t="s">
        <v>97</v>
      </c>
      <c r="D88" s="75"/>
      <c r="E88" s="75"/>
      <c r="F88" s="75"/>
      <c r="G88" s="75"/>
      <c r="H88" s="75"/>
      <c r="I88" s="75"/>
      <c r="J88" s="75"/>
      <c r="K88" s="75"/>
      <c r="L88" s="75"/>
      <c r="M88" s="75"/>
      <c r="N88" s="75"/>
      <c r="O88" s="75"/>
      <c r="P88" s="75"/>
      <c r="Q88" s="75"/>
      <c r="R88" s="75"/>
    </row>
    <row r="89" spans="1:18" ht="12" customHeight="1">
      <c r="A89" s="283" t="s">
        <v>98</v>
      </c>
      <c r="B89" s="284" t="s">
        <v>457</v>
      </c>
      <c r="C89" s="283" t="s">
        <v>98</v>
      </c>
      <c r="D89" s="75"/>
      <c r="E89" s="75"/>
      <c r="F89" s="75"/>
      <c r="G89" s="75"/>
      <c r="H89" s="75"/>
      <c r="I89" s="75"/>
      <c r="J89" s="75"/>
      <c r="K89" s="75"/>
      <c r="L89" s="75"/>
      <c r="M89" s="75"/>
      <c r="N89" s="75"/>
      <c r="O89" s="75"/>
      <c r="P89" s="75"/>
      <c r="Q89" s="75"/>
      <c r="R89" s="75"/>
    </row>
    <row r="90" spans="1:18" ht="12" customHeight="1">
      <c r="A90" s="283" t="s">
        <v>99</v>
      </c>
      <c r="B90" s="284" t="s">
        <v>458</v>
      </c>
      <c r="C90" s="283" t="s">
        <v>99</v>
      </c>
      <c r="D90" s="75"/>
      <c r="E90" s="75"/>
      <c r="F90" s="75"/>
      <c r="G90" s="75"/>
      <c r="H90" s="75"/>
      <c r="I90" s="75"/>
      <c r="J90" s="75"/>
      <c r="K90" s="75"/>
      <c r="L90" s="75"/>
      <c r="M90" s="75"/>
      <c r="N90" s="75"/>
      <c r="O90" s="75"/>
      <c r="P90" s="75"/>
      <c r="Q90" s="75"/>
      <c r="R90" s="75"/>
    </row>
    <row r="91" spans="1:18" ht="12" customHeight="1">
      <c r="A91" s="288"/>
      <c r="B91" s="288"/>
      <c r="C91" s="289"/>
      <c r="D91" s="75"/>
      <c r="E91" s="75"/>
      <c r="F91" s="75"/>
      <c r="G91" s="75"/>
      <c r="H91" s="75"/>
      <c r="I91" s="75"/>
      <c r="J91" s="75"/>
      <c r="K91" s="75"/>
      <c r="L91" s="75"/>
      <c r="M91" s="75"/>
      <c r="N91" s="75"/>
      <c r="O91" s="75"/>
      <c r="P91" s="75"/>
      <c r="Q91" s="75"/>
      <c r="R91" s="75"/>
    </row>
    <row r="92" spans="1:18" ht="12" customHeight="1">
      <c r="A92" s="75"/>
      <c r="B92" s="75"/>
      <c r="C92" s="75"/>
      <c r="D92" s="75"/>
      <c r="E92" s="75"/>
      <c r="F92" s="75"/>
      <c r="G92" s="75"/>
      <c r="H92" s="75"/>
      <c r="I92" s="75"/>
      <c r="J92" s="75"/>
      <c r="K92" s="75"/>
      <c r="L92" s="75"/>
      <c r="M92" s="75"/>
      <c r="N92" s="75"/>
      <c r="O92" s="75"/>
      <c r="P92" s="75"/>
      <c r="Q92" s="75"/>
      <c r="R92" s="75"/>
    </row>
    <row r="93" spans="1:18" ht="12" customHeight="1">
      <c r="A93" s="75"/>
      <c r="B93" s="75"/>
      <c r="C93" s="75"/>
      <c r="D93" s="75"/>
      <c r="E93" s="75"/>
      <c r="F93" s="75"/>
      <c r="G93" s="75"/>
      <c r="H93" s="75"/>
      <c r="I93" s="75"/>
      <c r="J93" s="75"/>
      <c r="K93" s="75"/>
      <c r="L93" s="75"/>
      <c r="M93" s="75"/>
      <c r="N93" s="75"/>
      <c r="O93" s="75"/>
      <c r="P93" s="75"/>
      <c r="Q93" s="75"/>
      <c r="R93" s="75"/>
    </row>
    <row r="94" spans="1:18" ht="12" customHeight="1">
      <c r="A94" s="288" t="s">
        <v>26</v>
      </c>
      <c r="B94" s="290" t="s">
        <v>997</v>
      </c>
      <c r="C94" s="288"/>
      <c r="D94" s="75"/>
      <c r="E94" s="75"/>
      <c r="F94" s="75"/>
      <c r="G94" s="75"/>
      <c r="H94" s="75"/>
      <c r="I94" s="75"/>
      <c r="J94" s="75"/>
      <c r="K94" s="75"/>
      <c r="L94" s="75"/>
      <c r="M94" s="75"/>
      <c r="N94" s="75"/>
      <c r="O94" s="75"/>
      <c r="P94" s="75"/>
      <c r="Q94" s="75"/>
      <c r="R94" s="75"/>
    </row>
    <row r="95" spans="1:18" ht="12" customHeight="1">
      <c r="A95" s="288" t="s">
        <v>27</v>
      </c>
      <c r="B95" s="290" t="s">
        <v>998</v>
      </c>
      <c r="C95" s="288"/>
      <c r="D95" s="75"/>
      <c r="E95" s="75"/>
      <c r="F95" s="75"/>
      <c r="G95" s="75"/>
      <c r="H95" s="75"/>
      <c r="I95" s="75"/>
      <c r="J95" s="75"/>
      <c r="K95" s="75"/>
      <c r="L95" s="75"/>
      <c r="M95" s="75"/>
      <c r="N95" s="75"/>
      <c r="O95" s="75"/>
      <c r="P95" s="75"/>
      <c r="Q95" s="75"/>
      <c r="R95" s="75"/>
    </row>
    <row r="96" spans="1:18" ht="12" customHeight="1">
      <c r="A96" s="288" t="s">
        <v>28</v>
      </c>
      <c r="B96" s="290" t="s">
        <v>999</v>
      </c>
      <c r="C96" s="288"/>
      <c r="D96" s="75"/>
      <c r="E96" s="75"/>
      <c r="F96" s="75"/>
      <c r="G96" s="75"/>
      <c r="H96" s="75"/>
      <c r="I96" s="75"/>
      <c r="J96" s="75"/>
      <c r="K96" s="75"/>
      <c r="L96" s="75"/>
      <c r="M96" s="75"/>
      <c r="N96" s="75"/>
      <c r="O96" s="75"/>
      <c r="P96" s="75"/>
      <c r="Q96" s="75"/>
      <c r="R96" s="75"/>
    </row>
    <row r="97" spans="1:18" ht="12" customHeight="1">
      <c r="A97" s="288" t="s">
        <v>29</v>
      </c>
      <c r="B97" s="290" t="s">
        <v>1000</v>
      </c>
      <c r="C97" s="288"/>
      <c r="D97" s="75"/>
      <c r="E97" s="75"/>
      <c r="F97" s="75"/>
      <c r="G97" s="75"/>
      <c r="H97" s="75"/>
      <c r="I97" s="75"/>
      <c r="J97" s="75"/>
      <c r="K97" s="75"/>
      <c r="L97" s="75"/>
      <c r="M97" s="75"/>
      <c r="N97" s="75"/>
      <c r="O97" s="75"/>
      <c r="P97" s="75"/>
      <c r="Q97" s="75"/>
      <c r="R97" s="75"/>
    </row>
    <row r="98" spans="1:18" ht="12" customHeight="1">
      <c r="A98" s="288" t="s">
        <v>30</v>
      </c>
      <c r="B98" s="290" t="s">
        <v>1001</v>
      </c>
      <c r="C98" s="288"/>
      <c r="D98" s="75"/>
      <c r="E98" s="75"/>
      <c r="F98" s="75"/>
      <c r="G98" s="75"/>
      <c r="H98" s="75"/>
      <c r="I98" s="75"/>
      <c r="J98" s="75"/>
      <c r="K98" s="75"/>
      <c r="L98" s="75"/>
      <c r="M98" s="75"/>
      <c r="N98" s="75"/>
      <c r="O98" s="75"/>
      <c r="P98" s="75"/>
      <c r="Q98" s="75"/>
      <c r="R98" s="75"/>
    </row>
    <row r="99" spans="1:18" ht="12" customHeight="1">
      <c r="A99" s="288" t="s">
        <v>31</v>
      </c>
      <c r="B99" s="290" t="s">
        <v>1002</v>
      </c>
      <c r="C99" s="288"/>
      <c r="D99" s="75"/>
      <c r="E99" s="75"/>
      <c r="F99" s="75"/>
      <c r="G99" s="75"/>
      <c r="H99" s="75"/>
      <c r="I99" s="75"/>
      <c r="J99" s="75"/>
      <c r="K99" s="75"/>
      <c r="L99" s="75"/>
      <c r="M99" s="75"/>
      <c r="N99" s="75"/>
      <c r="O99" s="75"/>
      <c r="P99" s="75"/>
      <c r="Q99" s="75"/>
      <c r="R99" s="75"/>
    </row>
    <row r="100" spans="1:18" ht="12" customHeight="1">
      <c r="A100" s="288" t="s">
        <v>32</v>
      </c>
      <c r="B100" s="290" t="s">
        <v>1003</v>
      </c>
      <c r="C100" s="288"/>
      <c r="D100" s="75"/>
      <c r="E100" s="75"/>
      <c r="F100" s="75"/>
      <c r="G100" s="75"/>
      <c r="H100" s="75"/>
      <c r="I100" s="75"/>
      <c r="J100" s="75"/>
      <c r="K100" s="75"/>
      <c r="L100" s="75"/>
      <c r="M100" s="75"/>
      <c r="N100" s="75"/>
      <c r="O100" s="85"/>
      <c r="P100" s="75"/>
      <c r="Q100" s="75"/>
      <c r="R100" s="75"/>
    </row>
    <row r="101" spans="1:18" ht="12" customHeight="1">
      <c r="A101" s="288" t="s">
        <v>33</v>
      </c>
      <c r="B101" s="290" t="s">
        <v>1004</v>
      </c>
      <c r="C101" s="288"/>
      <c r="D101" s="75"/>
      <c r="E101" s="75"/>
      <c r="F101" s="75"/>
      <c r="G101" s="75"/>
      <c r="H101" s="75"/>
      <c r="I101" s="75"/>
      <c r="J101" s="75"/>
      <c r="K101" s="75"/>
      <c r="L101" s="75"/>
      <c r="M101" s="75"/>
      <c r="N101" s="75"/>
      <c r="O101" s="85"/>
      <c r="P101" s="75"/>
      <c r="Q101" s="75"/>
      <c r="R101" s="75"/>
    </row>
    <row r="102" spans="1:18" ht="12" customHeight="1">
      <c r="A102" s="288" t="s">
        <v>34</v>
      </c>
      <c r="B102" s="290" t="s">
        <v>1005</v>
      </c>
      <c r="C102" s="288"/>
      <c r="D102" s="75"/>
      <c r="E102" s="75"/>
      <c r="F102" s="75"/>
      <c r="G102" s="75"/>
      <c r="H102" s="75"/>
      <c r="I102" s="75"/>
      <c r="J102" s="75"/>
      <c r="K102" s="75"/>
      <c r="L102" s="75"/>
      <c r="M102" s="75"/>
      <c r="N102" s="75"/>
      <c r="O102" s="85"/>
      <c r="P102" s="75"/>
      <c r="Q102" s="75"/>
      <c r="R102" s="75"/>
    </row>
    <row r="103" spans="1:18" ht="12" customHeight="1">
      <c r="A103" s="288" t="s">
        <v>35</v>
      </c>
      <c r="B103" s="290" t="s">
        <v>1006</v>
      </c>
      <c r="C103" s="288"/>
      <c r="D103" s="75"/>
      <c r="E103" s="75"/>
      <c r="F103" s="75"/>
      <c r="G103" s="75"/>
      <c r="H103" s="75"/>
      <c r="I103" s="75"/>
      <c r="J103" s="75"/>
      <c r="K103" s="75"/>
      <c r="L103" s="75"/>
      <c r="M103" s="75"/>
      <c r="N103" s="75"/>
      <c r="O103" s="85"/>
      <c r="P103" s="75"/>
      <c r="Q103" s="75"/>
      <c r="R103" s="75"/>
    </row>
    <row r="104" spans="1:18" ht="12" customHeight="1">
      <c r="A104" s="288" t="s">
        <v>36</v>
      </c>
      <c r="B104" s="290" t="s">
        <v>1007</v>
      </c>
      <c r="C104" s="288"/>
      <c r="D104" s="75"/>
      <c r="E104" s="75"/>
      <c r="F104" s="75"/>
      <c r="G104" s="75"/>
      <c r="H104" s="75"/>
      <c r="I104" s="75"/>
      <c r="J104" s="75"/>
      <c r="K104" s="75"/>
      <c r="L104" s="75"/>
      <c r="M104" s="75"/>
      <c r="N104" s="75"/>
      <c r="O104" s="85"/>
      <c r="P104" s="75"/>
      <c r="Q104" s="75"/>
      <c r="R104" s="75"/>
    </row>
    <row r="105" spans="1:18" ht="12" customHeight="1">
      <c r="A105" s="288" t="s">
        <v>351</v>
      </c>
      <c r="B105" s="290" t="s">
        <v>1008</v>
      </c>
      <c r="C105" s="288"/>
      <c r="D105" s="75"/>
      <c r="E105" s="75"/>
      <c r="F105" s="75"/>
      <c r="G105" s="75"/>
      <c r="H105" s="75"/>
      <c r="I105" s="75"/>
      <c r="J105" s="75"/>
      <c r="K105" s="75"/>
      <c r="L105" s="75"/>
      <c r="M105" s="75"/>
      <c r="N105" s="75"/>
      <c r="O105" s="85"/>
      <c r="P105" s="75"/>
      <c r="Q105" s="75"/>
      <c r="R105" s="75"/>
    </row>
    <row r="106" spans="1:18" ht="12" customHeight="1">
      <c r="A106" s="288" t="s">
        <v>354</v>
      </c>
      <c r="B106" s="290" t="s">
        <v>1009</v>
      </c>
      <c r="C106" s="288"/>
      <c r="D106" s="75"/>
      <c r="E106" s="75"/>
      <c r="F106" s="75"/>
      <c r="G106" s="75"/>
      <c r="H106" s="75"/>
      <c r="I106" s="75"/>
      <c r="J106" s="75"/>
      <c r="K106" s="75"/>
      <c r="L106" s="75"/>
      <c r="M106" s="75"/>
      <c r="N106" s="75"/>
      <c r="O106" s="85"/>
      <c r="P106" s="75"/>
      <c r="Q106" s="75"/>
      <c r="R106" s="75"/>
    </row>
    <row r="107" spans="1:18" ht="12" customHeight="1">
      <c r="A107" s="288" t="s">
        <v>358</v>
      </c>
      <c r="B107" s="290" t="s">
        <v>1010</v>
      </c>
      <c r="C107" s="288"/>
      <c r="D107" s="75"/>
      <c r="E107" s="75"/>
      <c r="F107" s="75"/>
      <c r="G107" s="75"/>
      <c r="H107" s="75"/>
      <c r="I107" s="75"/>
      <c r="J107" s="75"/>
      <c r="K107" s="75"/>
      <c r="L107" s="75"/>
      <c r="M107" s="75"/>
      <c r="N107" s="75"/>
      <c r="O107" s="85"/>
      <c r="P107" s="75"/>
      <c r="Q107" s="75"/>
      <c r="R107" s="75"/>
    </row>
    <row r="108" spans="1:18" ht="12" customHeight="1">
      <c r="A108" s="288" t="s">
        <v>993</v>
      </c>
      <c r="B108" s="290" t="s">
        <v>1085</v>
      </c>
      <c r="C108" s="288"/>
      <c r="D108" s="75"/>
      <c r="E108" s="75"/>
      <c r="F108" s="75"/>
      <c r="G108" s="75"/>
      <c r="H108" s="75"/>
      <c r="I108" s="75"/>
      <c r="J108" s="75"/>
      <c r="K108" s="75"/>
      <c r="L108" s="75"/>
      <c r="M108" s="85"/>
      <c r="N108" s="75"/>
      <c r="O108" s="85"/>
      <c r="P108" s="75"/>
      <c r="Q108" s="75"/>
      <c r="R108" s="75"/>
    </row>
    <row r="109" spans="1:18" ht="12" customHeight="1">
      <c r="A109" s="288" t="s">
        <v>37</v>
      </c>
      <c r="B109" s="290" t="s">
        <v>1011</v>
      </c>
      <c r="C109" s="288"/>
      <c r="D109" s="75"/>
      <c r="E109" s="75"/>
      <c r="F109" s="75"/>
      <c r="G109" s="75"/>
      <c r="H109" s="75"/>
      <c r="I109" s="75"/>
      <c r="J109" s="75"/>
      <c r="K109" s="75"/>
      <c r="L109" s="75"/>
      <c r="M109" s="85"/>
      <c r="N109" s="75"/>
      <c r="O109" s="85"/>
      <c r="P109" s="75"/>
      <c r="Q109" s="75"/>
      <c r="R109" s="75"/>
    </row>
    <row r="110" spans="1:18" ht="12" customHeight="1">
      <c r="A110" s="288" t="s">
        <v>38</v>
      </c>
      <c r="B110" s="290" t="s">
        <v>1012</v>
      </c>
      <c r="C110" s="288"/>
      <c r="D110" s="75"/>
      <c r="E110" s="75"/>
      <c r="F110" s="75"/>
      <c r="G110" s="75"/>
      <c r="H110" s="75"/>
      <c r="I110" s="75"/>
      <c r="J110" s="75"/>
      <c r="K110" s="75"/>
      <c r="L110" s="75"/>
      <c r="M110" s="85"/>
      <c r="N110" s="75"/>
      <c r="O110" s="85"/>
      <c r="P110" s="75"/>
      <c r="Q110" s="75"/>
      <c r="R110" s="75"/>
    </row>
    <row r="111" spans="1:18" ht="12" customHeight="1">
      <c r="A111" s="288" t="s">
        <v>994</v>
      </c>
      <c r="B111" s="290" t="s">
        <v>1084</v>
      </c>
      <c r="C111" s="288"/>
      <c r="D111" s="75"/>
      <c r="E111" s="75"/>
      <c r="F111" s="75"/>
      <c r="G111" s="75"/>
      <c r="H111" s="75"/>
      <c r="I111" s="75"/>
      <c r="J111" s="75"/>
      <c r="K111" s="75"/>
      <c r="L111" s="75"/>
      <c r="M111" s="85"/>
      <c r="N111" s="75"/>
      <c r="O111" s="85"/>
      <c r="P111" s="75"/>
      <c r="Q111" s="75"/>
      <c r="R111" s="75"/>
    </row>
    <row r="112" spans="1:18" ht="12" customHeight="1">
      <c r="A112" s="288" t="s">
        <v>39</v>
      </c>
      <c r="B112" s="290" t="s">
        <v>1013</v>
      </c>
      <c r="C112" s="288"/>
      <c r="D112" s="75"/>
      <c r="E112" s="75"/>
      <c r="F112" s="75"/>
      <c r="G112" s="75"/>
      <c r="H112" s="75"/>
      <c r="I112" s="75"/>
      <c r="J112" s="75"/>
      <c r="K112" s="75"/>
      <c r="L112" s="75"/>
      <c r="M112" s="85"/>
      <c r="N112" s="75"/>
      <c r="O112" s="85"/>
      <c r="P112" s="75"/>
      <c r="Q112" s="75"/>
      <c r="R112" s="75"/>
    </row>
    <row r="113" spans="1:18" ht="12" customHeight="1">
      <c r="A113" s="288" t="s">
        <v>40</v>
      </c>
      <c r="B113" s="290" t="s">
        <v>1014</v>
      </c>
      <c r="C113" s="288"/>
      <c r="D113" s="75"/>
      <c r="E113" s="75"/>
      <c r="F113" s="75"/>
      <c r="G113" s="75"/>
      <c r="H113" s="75"/>
      <c r="I113" s="75"/>
      <c r="J113" s="75"/>
      <c r="K113" s="75"/>
      <c r="L113" s="75"/>
      <c r="M113" s="85"/>
      <c r="N113" s="75"/>
      <c r="O113" s="85"/>
      <c r="P113" s="75"/>
      <c r="Q113" s="75"/>
      <c r="R113" s="75"/>
    </row>
    <row r="114" spans="1:18" ht="12" customHeight="1">
      <c r="A114" s="288" t="s">
        <v>41</v>
      </c>
      <c r="B114" s="290" t="s">
        <v>1015</v>
      </c>
      <c r="C114" s="288"/>
      <c r="D114" s="75"/>
      <c r="E114" s="75"/>
      <c r="F114" s="75"/>
      <c r="G114" s="75"/>
      <c r="H114" s="75"/>
      <c r="I114" s="75"/>
      <c r="J114" s="75"/>
      <c r="K114" s="75"/>
      <c r="L114" s="75"/>
      <c r="M114" s="85"/>
      <c r="N114" s="75"/>
      <c r="O114" s="85"/>
      <c r="P114" s="75"/>
      <c r="Q114" s="75"/>
      <c r="R114" s="75"/>
    </row>
    <row r="115" spans="1:18" ht="12" customHeight="1">
      <c r="A115" s="288" t="s">
        <v>42</v>
      </c>
      <c r="B115" s="290" t="s">
        <v>1016</v>
      </c>
      <c r="C115" s="288"/>
      <c r="D115" s="75"/>
      <c r="E115" s="75"/>
      <c r="F115" s="75"/>
      <c r="G115" s="75"/>
      <c r="H115" s="75"/>
      <c r="I115" s="75"/>
      <c r="J115" s="75"/>
      <c r="K115" s="75"/>
      <c r="L115" s="75"/>
      <c r="M115" s="85"/>
      <c r="N115" s="75"/>
      <c r="O115" s="85"/>
      <c r="P115" s="75"/>
      <c r="Q115" s="75"/>
      <c r="R115" s="75"/>
    </row>
    <row r="116" spans="1:18" ht="12" customHeight="1">
      <c r="A116" s="288" t="s">
        <v>43</v>
      </c>
      <c r="B116" s="290" t="s">
        <v>1017</v>
      </c>
      <c r="C116" s="288"/>
      <c r="D116" s="75"/>
      <c r="E116" s="75"/>
      <c r="F116" s="75"/>
      <c r="G116" s="75"/>
      <c r="H116" s="75"/>
      <c r="I116" s="75"/>
      <c r="J116" s="75"/>
      <c r="K116" s="75"/>
      <c r="L116" s="75"/>
      <c r="M116" s="85"/>
      <c r="N116" s="75"/>
      <c r="O116" s="85"/>
      <c r="P116" s="75"/>
      <c r="Q116" s="75"/>
      <c r="R116" s="75"/>
    </row>
    <row r="117" spans="1:18" ht="12" customHeight="1">
      <c r="A117" s="288" t="s">
        <v>44</v>
      </c>
      <c r="B117" s="290" t="s">
        <v>1018</v>
      </c>
      <c r="C117" s="288"/>
      <c r="D117" s="75"/>
      <c r="E117" s="75"/>
      <c r="F117" s="75"/>
      <c r="G117" s="75"/>
      <c r="H117" s="75"/>
      <c r="I117" s="75"/>
      <c r="J117" s="75"/>
      <c r="K117" s="75"/>
      <c r="L117" s="75"/>
      <c r="M117" s="85"/>
      <c r="N117" s="75"/>
      <c r="O117" s="85"/>
      <c r="P117" s="75"/>
      <c r="Q117" s="75"/>
      <c r="R117" s="75"/>
    </row>
    <row r="118" spans="1:18" ht="12" customHeight="1">
      <c r="A118" s="288" t="s">
        <v>45</v>
      </c>
      <c r="B118" s="290" t="s">
        <v>1019</v>
      </c>
      <c r="C118" s="288"/>
      <c r="D118" s="75"/>
      <c r="E118" s="75"/>
      <c r="F118" s="75"/>
      <c r="G118" s="75"/>
      <c r="H118" s="75"/>
      <c r="I118" s="75"/>
      <c r="J118" s="75"/>
      <c r="K118" s="75"/>
      <c r="L118" s="75"/>
      <c r="M118" s="85"/>
      <c r="N118" s="75"/>
      <c r="O118" s="85"/>
      <c r="P118" s="75"/>
      <c r="Q118" s="75"/>
      <c r="R118" s="75"/>
    </row>
    <row r="119" spans="1:18" ht="12" customHeight="1">
      <c r="A119" s="288" t="s">
        <v>46</v>
      </c>
      <c r="B119" s="290" t="s">
        <v>1020</v>
      </c>
      <c r="C119" s="288"/>
      <c r="D119" s="75"/>
      <c r="E119" s="75"/>
      <c r="F119" s="75"/>
      <c r="G119" s="75"/>
      <c r="H119" s="75"/>
      <c r="I119" s="75"/>
      <c r="J119" s="75"/>
      <c r="K119" s="75"/>
      <c r="L119" s="75"/>
      <c r="M119" s="85"/>
      <c r="N119" s="75"/>
      <c r="O119" s="85"/>
      <c r="P119" s="75"/>
      <c r="Q119" s="75"/>
      <c r="R119" s="75"/>
    </row>
    <row r="120" spans="1:18" ht="12" customHeight="1">
      <c r="A120" s="288" t="s">
        <v>47</v>
      </c>
      <c r="B120" s="290" t="s">
        <v>1021</v>
      </c>
      <c r="C120" s="288"/>
      <c r="D120" s="75"/>
      <c r="E120" s="75"/>
      <c r="F120" s="75"/>
      <c r="G120" s="75"/>
      <c r="H120" s="75"/>
      <c r="I120" s="75"/>
      <c r="J120" s="75"/>
      <c r="K120" s="75"/>
      <c r="L120" s="75"/>
      <c r="M120" s="85"/>
      <c r="N120" s="75"/>
      <c r="O120" s="85"/>
      <c r="P120" s="75"/>
      <c r="Q120" s="75"/>
      <c r="R120" s="75"/>
    </row>
    <row r="121" spans="1:18" ht="12" customHeight="1">
      <c r="A121" s="288" t="s">
        <v>48</v>
      </c>
      <c r="B121" s="290" t="s">
        <v>1022</v>
      </c>
      <c r="C121" s="288"/>
      <c r="D121" s="75"/>
      <c r="E121" s="75"/>
      <c r="F121" s="75"/>
      <c r="G121" s="75"/>
      <c r="H121" s="75"/>
      <c r="I121" s="75"/>
      <c r="J121" s="75"/>
      <c r="K121" s="75"/>
      <c r="L121" s="75"/>
      <c r="M121" s="85"/>
      <c r="N121" s="75"/>
      <c r="O121" s="85"/>
      <c r="P121" s="75"/>
      <c r="Q121" s="75"/>
      <c r="R121" s="75"/>
    </row>
    <row r="122" spans="1:18" ht="12" customHeight="1">
      <c r="A122" s="288" t="s">
        <v>49</v>
      </c>
      <c r="B122" s="290" t="s">
        <v>1023</v>
      </c>
      <c r="C122" s="288"/>
      <c r="D122" s="75"/>
      <c r="E122" s="75"/>
      <c r="F122" s="75"/>
      <c r="G122" s="75"/>
      <c r="H122" s="75"/>
      <c r="I122" s="75"/>
      <c r="J122" s="75"/>
      <c r="K122" s="75"/>
      <c r="L122" s="75"/>
      <c r="M122" s="85"/>
      <c r="N122" s="75"/>
      <c r="O122" s="85"/>
      <c r="P122" s="75"/>
      <c r="Q122" s="75"/>
      <c r="R122" s="75"/>
    </row>
    <row r="123" spans="1:18" ht="12" customHeight="1">
      <c r="A123" s="288" t="s">
        <v>50</v>
      </c>
      <c r="B123" s="290" t="s">
        <v>1024</v>
      </c>
      <c r="C123" s="288"/>
      <c r="D123" s="75"/>
      <c r="E123" s="75"/>
      <c r="F123" s="75"/>
      <c r="G123" s="75"/>
      <c r="H123" s="75"/>
      <c r="I123" s="75"/>
      <c r="J123" s="75"/>
      <c r="K123" s="75"/>
      <c r="L123" s="75"/>
      <c r="M123" s="85"/>
      <c r="N123" s="75"/>
      <c r="O123" s="85"/>
      <c r="P123" s="75"/>
      <c r="Q123" s="75"/>
      <c r="R123" s="75"/>
    </row>
    <row r="124" spans="1:18" ht="12" customHeight="1">
      <c r="A124" s="288" t="s">
        <v>51</v>
      </c>
      <c r="B124" s="290" t="s">
        <v>1025</v>
      </c>
      <c r="C124" s="288"/>
      <c r="D124" s="75"/>
      <c r="E124" s="75"/>
      <c r="F124" s="75"/>
      <c r="G124" s="75"/>
      <c r="H124" s="75"/>
      <c r="I124" s="75"/>
      <c r="J124" s="75"/>
      <c r="K124" s="75"/>
      <c r="L124" s="75"/>
      <c r="M124" s="85"/>
      <c r="N124" s="75"/>
      <c r="O124" s="85"/>
      <c r="P124" s="75"/>
      <c r="Q124" s="75"/>
      <c r="R124" s="75"/>
    </row>
    <row r="125" spans="1:18" ht="12" customHeight="1">
      <c r="A125" s="288" t="s">
        <v>52</v>
      </c>
      <c r="B125" s="290" t="s">
        <v>1026</v>
      </c>
      <c r="C125" s="288"/>
      <c r="D125" s="75"/>
      <c r="E125" s="75"/>
      <c r="F125" s="75"/>
      <c r="G125" s="75"/>
      <c r="H125" s="75"/>
      <c r="I125" s="75"/>
      <c r="J125" s="75"/>
      <c r="K125" s="75"/>
      <c r="L125" s="75"/>
      <c r="M125" s="85"/>
      <c r="N125" s="75"/>
      <c r="O125" s="85"/>
      <c r="P125" s="75"/>
      <c r="Q125" s="75"/>
      <c r="R125" s="75"/>
    </row>
    <row r="126" spans="1:18" ht="12" customHeight="1">
      <c r="A126" s="288" t="s">
        <v>53</v>
      </c>
      <c r="B126" s="290" t="s">
        <v>1027</v>
      </c>
      <c r="C126" s="288"/>
      <c r="D126" s="75"/>
      <c r="E126" s="75"/>
      <c r="F126" s="75"/>
      <c r="G126" s="75"/>
      <c r="H126" s="75"/>
      <c r="I126" s="75"/>
      <c r="J126" s="75"/>
      <c r="K126" s="75"/>
      <c r="L126" s="75"/>
      <c r="M126" s="85"/>
      <c r="N126" s="75"/>
      <c r="O126" s="85"/>
      <c r="P126" s="75"/>
      <c r="Q126" s="75"/>
      <c r="R126" s="75"/>
    </row>
    <row r="127" spans="1:18" ht="12" customHeight="1">
      <c r="A127" s="288" t="s">
        <v>54</v>
      </c>
      <c r="B127" s="290" t="s">
        <v>1028</v>
      </c>
      <c r="C127" s="288"/>
      <c r="D127" s="75"/>
      <c r="E127" s="75"/>
      <c r="F127" s="75"/>
      <c r="G127" s="75"/>
      <c r="H127" s="75"/>
      <c r="I127" s="75"/>
      <c r="J127" s="75"/>
      <c r="K127" s="75"/>
      <c r="L127" s="75"/>
      <c r="M127" s="85"/>
      <c r="N127" s="75"/>
      <c r="O127" s="85"/>
      <c r="P127" s="75"/>
      <c r="Q127" s="75"/>
      <c r="R127" s="75"/>
    </row>
    <row r="128" spans="1:18" ht="12" customHeight="1">
      <c r="A128" s="288" t="s">
        <v>995</v>
      </c>
      <c r="B128" s="290" t="s">
        <v>1083</v>
      </c>
      <c r="C128" s="288"/>
      <c r="D128" s="75"/>
      <c r="E128" s="75"/>
      <c r="F128" s="75"/>
      <c r="G128" s="75"/>
      <c r="H128" s="75"/>
      <c r="I128" s="75"/>
      <c r="J128" s="75"/>
      <c r="K128" s="75"/>
      <c r="L128" s="75"/>
      <c r="M128" s="85"/>
      <c r="N128" s="75"/>
      <c r="O128" s="85"/>
      <c r="P128" s="75"/>
      <c r="Q128" s="75"/>
      <c r="R128" s="75"/>
    </row>
    <row r="129" spans="1:18" ht="12" customHeight="1">
      <c r="A129" s="288" t="s">
        <v>55</v>
      </c>
      <c r="B129" s="290" t="s">
        <v>1029</v>
      </c>
      <c r="C129" s="288"/>
      <c r="D129" s="75"/>
      <c r="E129" s="75"/>
      <c r="F129" s="75"/>
      <c r="G129" s="75"/>
      <c r="H129" s="75"/>
      <c r="I129" s="75"/>
      <c r="J129" s="75"/>
      <c r="K129" s="75"/>
      <c r="L129" s="75"/>
      <c r="M129" s="85"/>
      <c r="N129" s="75"/>
      <c r="O129" s="85"/>
      <c r="P129" s="75"/>
      <c r="Q129" s="75"/>
      <c r="R129" s="75"/>
    </row>
    <row r="130" spans="1:18" ht="12" customHeight="1">
      <c r="A130" s="288" t="s">
        <v>56</v>
      </c>
      <c r="B130" s="290" t="s">
        <v>1030</v>
      </c>
      <c r="C130" s="288"/>
      <c r="D130" s="75"/>
      <c r="E130" s="75"/>
      <c r="F130" s="75"/>
      <c r="G130" s="75"/>
      <c r="H130" s="75"/>
      <c r="I130" s="75"/>
      <c r="J130" s="75"/>
      <c r="K130" s="75"/>
      <c r="L130" s="85"/>
      <c r="M130" s="85"/>
      <c r="N130" s="75"/>
      <c r="O130" s="75"/>
      <c r="P130" s="75"/>
      <c r="Q130" s="75"/>
      <c r="R130" s="75"/>
    </row>
    <row r="131" spans="1:18" ht="12" customHeight="1">
      <c r="A131" s="288" t="s">
        <v>20</v>
      </c>
      <c r="B131" s="290" t="s">
        <v>1031</v>
      </c>
      <c r="C131" s="288"/>
      <c r="D131" s="75"/>
      <c r="E131" s="75"/>
      <c r="F131" s="75"/>
      <c r="G131" s="75"/>
      <c r="H131" s="75"/>
      <c r="I131" s="75"/>
      <c r="J131" s="75"/>
      <c r="K131" s="75"/>
      <c r="L131" s="85"/>
      <c r="M131" s="85"/>
      <c r="N131" s="75"/>
      <c r="O131" s="75"/>
      <c r="P131" s="75"/>
      <c r="Q131" s="75"/>
      <c r="R131" s="75"/>
    </row>
    <row r="132" spans="1:18" ht="12" customHeight="1">
      <c r="A132" s="288" t="s">
        <v>21</v>
      </c>
      <c r="B132" s="290" t="s">
        <v>1032</v>
      </c>
      <c r="C132" s="288"/>
      <c r="D132" s="75"/>
      <c r="E132" s="75"/>
      <c r="F132" s="75"/>
      <c r="G132" s="75"/>
      <c r="H132" s="75"/>
      <c r="I132" s="75"/>
      <c r="J132" s="75"/>
      <c r="K132" s="75"/>
      <c r="L132" s="85"/>
      <c r="M132" s="85"/>
      <c r="N132" s="75"/>
      <c r="O132" s="75"/>
      <c r="P132" s="75"/>
      <c r="Q132" s="75"/>
      <c r="R132" s="75"/>
    </row>
    <row r="133" spans="1:18" ht="12" customHeight="1">
      <c r="A133" s="288" t="s">
        <v>22</v>
      </c>
      <c r="B133" s="290" t="s">
        <v>1033</v>
      </c>
      <c r="C133" s="288"/>
      <c r="D133" s="75"/>
      <c r="E133" s="75"/>
      <c r="F133" s="75"/>
      <c r="G133" s="75"/>
      <c r="H133" s="75"/>
      <c r="I133" s="75"/>
      <c r="J133" s="75"/>
      <c r="K133" s="75"/>
      <c r="L133" s="85"/>
      <c r="M133" s="85"/>
      <c r="N133" s="75"/>
      <c r="O133" s="75"/>
      <c r="P133" s="75"/>
      <c r="Q133" s="75"/>
      <c r="R133" s="75"/>
    </row>
    <row r="134" spans="1:18" ht="12" customHeight="1">
      <c r="A134" s="288" t="s">
        <v>23</v>
      </c>
      <c r="B134" s="290" t="s">
        <v>1034</v>
      </c>
      <c r="C134" s="288"/>
      <c r="D134" s="75"/>
      <c r="E134" s="75"/>
      <c r="F134" s="75"/>
      <c r="G134" s="75"/>
      <c r="H134" s="75"/>
      <c r="I134" s="75"/>
      <c r="J134" s="75"/>
      <c r="K134" s="75"/>
      <c r="L134" s="85"/>
      <c r="M134" s="85"/>
      <c r="N134" s="75"/>
      <c r="O134" s="75"/>
      <c r="P134" s="75"/>
      <c r="Q134" s="75"/>
      <c r="R134" s="75"/>
    </row>
    <row r="135" spans="1:18" ht="12" customHeight="1">
      <c r="A135" s="288" t="s">
        <v>24</v>
      </c>
      <c r="B135" s="290" t="s">
        <v>1035</v>
      </c>
      <c r="C135" s="288"/>
      <c r="D135" s="75"/>
      <c r="E135" s="75"/>
      <c r="F135" s="75"/>
      <c r="G135" s="75"/>
      <c r="H135" s="75"/>
      <c r="I135" s="75"/>
      <c r="J135" s="75"/>
      <c r="K135" s="85"/>
      <c r="L135" s="85"/>
      <c r="M135" s="85"/>
      <c r="N135" s="75"/>
      <c r="O135" s="75"/>
      <c r="P135" s="75"/>
      <c r="Q135" s="75"/>
      <c r="R135" s="75"/>
    </row>
    <row r="136" spans="1:18" ht="12" customHeight="1">
      <c r="A136" s="288" t="s">
        <v>25</v>
      </c>
      <c r="B136" s="290" t="s">
        <v>1036</v>
      </c>
      <c r="C136" s="288"/>
      <c r="D136" s="75"/>
      <c r="E136" s="75"/>
      <c r="F136" s="75"/>
      <c r="G136" s="75"/>
      <c r="H136" s="75"/>
      <c r="I136" s="75"/>
      <c r="J136" s="75"/>
      <c r="K136" s="85"/>
      <c r="L136" s="85"/>
      <c r="M136" s="85"/>
      <c r="N136" s="75"/>
      <c r="O136" s="75"/>
      <c r="P136" s="75"/>
      <c r="Q136" s="75"/>
      <c r="R136" s="75"/>
    </row>
    <row r="137" spans="1:18" ht="12" customHeight="1">
      <c r="A137" s="288" t="s">
        <v>57</v>
      </c>
      <c r="B137" s="290" t="s">
        <v>1037</v>
      </c>
      <c r="C137" s="288"/>
      <c r="D137" s="75"/>
      <c r="E137" s="75"/>
      <c r="F137" s="75"/>
      <c r="G137" s="75"/>
      <c r="H137" s="75"/>
      <c r="I137" s="75"/>
      <c r="J137" s="75"/>
      <c r="K137" s="85"/>
      <c r="L137" s="85"/>
      <c r="M137" s="85"/>
      <c r="N137" s="75"/>
      <c r="O137" s="75"/>
      <c r="P137" s="75"/>
      <c r="Q137" s="75"/>
      <c r="R137" s="75"/>
    </row>
    <row r="138" spans="1:18" ht="12" customHeight="1">
      <c r="A138" s="288" t="s">
        <v>58</v>
      </c>
      <c r="B138" s="290" t="s">
        <v>1038</v>
      </c>
      <c r="C138" s="288"/>
      <c r="D138" s="75"/>
      <c r="E138" s="75"/>
      <c r="F138" s="75"/>
      <c r="G138" s="75"/>
      <c r="H138" s="75"/>
      <c r="I138" s="75"/>
      <c r="J138" s="75"/>
      <c r="K138" s="85"/>
      <c r="L138" s="85"/>
      <c r="M138" s="85"/>
      <c r="N138" s="75"/>
      <c r="O138" s="75"/>
      <c r="P138" s="75"/>
      <c r="Q138" s="75"/>
      <c r="R138" s="75"/>
    </row>
    <row r="139" spans="1:18" ht="12" customHeight="1">
      <c r="A139" s="288" t="s">
        <v>59</v>
      </c>
      <c r="B139" s="290" t="s">
        <v>1039</v>
      </c>
      <c r="C139" s="288"/>
      <c r="D139" s="75"/>
      <c r="E139" s="75"/>
      <c r="F139" s="75"/>
      <c r="G139" s="75"/>
      <c r="H139" s="75"/>
      <c r="I139" s="75"/>
      <c r="J139" s="75"/>
      <c r="K139" s="85"/>
      <c r="L139" s="85"/>
      <c r="M139" s="85"/>
      <c r="N139" s="75"/>
      <c r="O139" s="75"/>
      <c r="P139" s="75"/>
      <c r="Q139" s="75"/>
      <c r="R139" s="75"/>
    </row>
    <row r="140" spans="1:18" ht="12" customHeight="1">
      <c r="A140" s="288" t="s">
        <v>60</v>
      </c>
      <c r="B140" s="290" t="s">
        <v>1040</v>
      </c>
      <c r="C140" s="288"/>
      <c r="D140" s="75"/>
      <c r="E140" s="75"/>
      <c r="F140" s="75"/>
      <c r="G140" s="75"/>
      <c r="H140" s="75"/>
      <c r="I140" s="75"/>
      <c r="J140" s="75"/>
      <c r="K140" s="85"/>
      <c r="L140" s="85"/>
      <c r="M140" s="85"/>
      <c r="N140" s="75"/>
      <c r="O140" s="75"/>
      <c r="P140" s="75"/>
      <c r="Q140" s="75"/>
      <c r="R140" s="75"/>
    </row>
    <row r="141" spans="1:18" ht="12" customHeight="1">
      <c r="A141" s="288" t="s">
        <v>61</v>
      </c>
      <c r="B141" s="290" t="s">
        <v>1041</v>
      </c>
      <c r="C141" s="288"/>
      <c r="D141" s="75"/>
      <c r="E141" s="75"/>
      <c r="F141" s="75"/>
      <c r="G141" s="75"/>
      <c r="H141" s="75"/>
      <c r="I141" s="75"/>
      <c r="J141" s="75"/>
      <c r="K141" s="85"/>
      <c r="L141" s="85"/>
      <c r="M141" s="85"/>
      <c r="N141" s="75"/>
      <c r="O141" s="75"/>
      <c r="P141" s="75"/>
      <c r="Q141" s="75"/>
      <c r="R141" s="75"/>
    </row>
    <row r="142" spans="1:18" ht="12" customHeight="1">
      <c r="A142" s="288" t="s">
        <v>82</v>
      </c>
      <c r="B142" s="290" t="s">
        <v>1042</v>
      </c>
      <c r="C142" s="288"/>
      <c r="D142" s="75"/>
      <c r="E142" s="75"/>
      <c r="F142" s="75"/>
      <c r="G142" s="75"/>
      <c r="H142" s="75"/>
      <c r="I142" s="75"/>
      <c r="J142" s="75"/>
      <c r="K142" s="85"/>
      <c r="L142" s="85"/>
      <c r="M142" s="85"/>
      <c r="N142" s="75"/>
      <c r="O142" s="75"/>
      <c r="P142" s="75"/>
      <c r="Q142" s="75"/>
      <c r="R142" s="75"/>
    </row>
    <row r="143" spans="1:18" ht="12" customHeight="1">
      <c r="A143" s="288" t="s">
        <v>83</v>
      </c>
      <c r="B143" s="290" t="s">
        <v>1043</v>
      </c>
      <c r="C143" s="288"/>
      <c r="D143" s="75"/>
      <c r="E143" s="75"/>
      <c r="F143" s="75"/>
      <c r="G143" s="75"/>
      <c r="H143" s="75"/>
      <c r="I143" s="75"/>
      <c r="J143" s="75"/>
      <c r="K143" s="85"/>
      <c r="L143" s="85"/>
      <c r="M143" s="85"/>
      <c r="N143" s="75"/>
      <c r="O143" s="75"/>
      <c r="P143" s="75"/>
      <c r="Q143" s="75"/>
      <c r="R143" s="75"/>
    </row>
    <row r="144" spans="1:18" ht="12" customHeight="1">
      <c r="A144" s="288" t="s">
        <v>84</v>
      </c>
      <c r="B144" s="290" t="s">
        <v>1044</v>
      </c>
      <c r="C144" s="288"/>
      <c r="D144" s="75"/>
      <c r="E144" s="75"/>
      <c r="F144" s="75"/>
      <c r="G144" s="75"/>
      <c r="H144" s="75"/>
      <c r="I144" s="75"/>
      <c r="J144" s="75"/>
      <c r="K144" s="85"/>
      <c r="L144" s="85"/>
      <c r="M144" s="85"/>
      <c r="N144" s="75"/>
      <c r="O144" s="75"/>
      <c r="P144" s="75"/>
      <c r="Q144" s="75"/>
      <c r="R144" s="75"/>
    </row>
    <row r="145" spans="1:18" ht="12" customHeight="1">
      <c r="A145" s="288" t="s">
        <v>62</v>
      </c>
      <c r="B145" s="290" t="s">
        <v>1045</v>
      </c>
      <c r="C145" s="288"/>
      <c r="D145" s="75"/>
      <c r="E145" s="75"/>
      <c r="F145" s="75"/>
      <c r="G145" s="75"/>
      <c r="H145" s="75"/>
      <c r="I145" s="75"/>
      <c r="J145" s="75"/>
      <c r="K145" s="85"/>
      <c r="L145" s="85"/>
      <c r="M145" s="85"/>
      <c r="N145" s="75"/>
      <c r="O145" s="75"/>
      <c r="P145" s="75"/>
      <c r="R145" s="75"/>
    </row>
    <row r="146" spans="1:18" ht="12" customHeight="1">
      <c r="A146" s="288" t="s">
        <v>63</v>
      </c>
      <c r="B146" s="290" t="s">
        <v>1046</v>
      </c>
      <c r="C146" s="288"/>
      <c r="D146" s="75"/>
      <c r="E146" s="75"/>
      <c r="F146" s="75"/>
      <c r="G146" s="75"/>
      <c r="H146" s="75"/>
      <c r="I146" s="75"/>
      <c r="J146" s="75"/>
      <c r="K146" s="85"/>
      <c r="L146" s="85"/>
      <c r="M146" s="85"/>
      <c r="N146" s="75"/>
      <c r="O146" s="75"/>
      <c r="P146" s="75"/>
      <c r="R146" s="75"/>
    </row>
    <row r="147" spans="1:18" ht="12" customHeight="1">
      <c r="A147" s="288" t="s">
        <v>64</v>
      </c>
      <c r="B147" s="290" t="s">
        <v>1047</v>
      </c>
      <c r="C147" s="288"/>
      <c r="D147" s="75"/>
      <c r="E147" s="75"/>
      <c r="F147" s="75"/>
      <c r="G147" s="75"/>
      <c r="H147" s="75"/>
      <c r="I147" s="75"/>
      <c r="J147" s="75"/>
      <c r="K147" s="85"/>
      <c r="L147" s="85"/>
      <c r="M147" s="85"/>
      <c r="N147" s="75"/>
      <c r="O147" s="75"/>
      <c r="P147" s="75"/>
      <c r="R147" s="75"/>
    </row>
    <row r="148" spans="1:18" ht="12" customHeight="1">
      <c r="A148" s="288" t="s">
        <v>65</v>
      </c>
      <c r="B148" s="290" t="s">
        <v>1048</v>
      </c>
      <c r="C148" s="288"/>
      <c r="D148" s="75"/>
      <c r="E148" s="75"/>
      <c r="F148" s="75"/>
      <c r="G148" s="75"/>
      <c r="H148" s="75"/>
      <c r="I148" s="75"/>
      <c r="J148" s="75"/>
      <c r="K148" s="85"/>
      <c r="L148" s="85"/>
      <c r="M148" s="85"/>
      <c r="N148" s="75"/>
      <c r="O148" s="75"/>
      <c r="P148" s="75"/>
      <c r="R148" s="75"/>
    </row>
    <row r="149" spans="1:18" ht="12" customHeight="1">
      <c r="A149" s="288" t="s">
        <v>66</v>
      </c>
      <c r="B149" s="290" t="s">
        <v>1049</v>
      </c>
      <c r="C149" s="288"/>
      <c r="D149" s="75"/>
      <c r="E149" s="75"/>
      <c r="F149" s="75"/>
      <c r="G149" s="75"/>
      <c r="H149" s="75"/>
      <c r="I149" s="75"/>
      <c r="J149" s="75"/>
      <c r="K149" s="85"/>
      <c r="L149" s="85"/>
      <c r="M149" s="85"/>
      <c r="N149" s="75"/>
      <c r="O149" s="75"/>
      <c r="P149" s="75"/>
      <c r="R149" s="75"/>
    </row>
    <row r="150" spans="1:18" ht="12" customHeight="1">
      <c r="A150" s="288" t="s">
        <v>67</v>
      </c>
      <c r="B150" s="290" t="s">
        <v>1050</v>
      </c>
      <c r="C150" s="288"/>
      <c r="D150" s="75"/>
      <c r="E150" s="75"/>
      <c r="F150" s="75"/>
      <c r="G150" s="75"/>
      <c r="H150" s="75"/>
      <c r="I150" s="75"/>
      <c r="J150" s="75"/>
      <c r="K150" s="85"/>
      <c r="L150" s="85"/>
      <c r="M150" s="85"/>
      <c r="N150" s="75"/>
      <c r="O150" s="75"/>
      <c r="P150" s="75"/>
      <c r="R150" s="75"/>
    </row>
    <row r="151" spans="1:18" ht="12" customHeight="1">
      <c r="A151" s="288" t="s">
        <v>68</v>
      </c>
      <c r="B151" s="290" t="s">
        <v>1051</v>
      </c>
      <c r="C151" s="288"/>
      <c r="D151" s="75"/>
      <c r="E151" s="75"/>
      <c r="F151" s="75"/>
      <c r="G151" s="75"/>
      <c r="H151" s="75"/>
      <c r="I151" s="75"/>
      <c r="J151" s="75"/>
      <c r="K151" s="85"/>
      <c r="L151" s="85"/>
      <c r="M151" s="85"/>
      <c r="N151" s="75"/>
      <c r="O151" s="75"/>
      <c r="P151" s="75"/>
      <c r="R151" s="75"/>
    </row>
    <row r="152" spans="1:18" ht="12" customHeight="1">
      <c r="A152" s="288" t="s">
        <v>142</v>
      </c>
      <c r="B152" s="290" t="s">
        <v>1052</v>
      </c>
      <c r="C152" s="288"/>
      <c r="D152" s="75"/>
      <c r="E152" s="75"/>
      <c r="F152" s="75"/>
      <c r="G152" s="75"/>
      <c r="H152" s="75"/>
      <c r="I152" s="75"/>
      <c r="J152" s="75"/>
      <c r="K152" s="85"/>
      <c r="L152" s="85"/>
      <c r="M152" s="85"/>
      <c r="N152" s="75"/>
      <c r="O152" s="75"/>
      <c r="P152" s="75"/>
      <c r="R152" s="75"/>
    </row>
    <row r="153" spans="1:18" ht="12" customHeight="1">
      <c r="A153" s="288" t="s">
        <v>69</v>
      </c>
      <c r="B153" s="290" t="s">
        <v>1053</v>
      </c>
      <c r="C153" s="288"/>
      <c r="D153" s="75"/>
      <c r="E153" s="75"/>
      <c r="F153" s="75"/>
      <c r="G153" s="75"/>
      <c r="H153" s="75"/>
      <c r="I153" s="75"/>
      <c r="J153" s="75"/>
      <c r="K153" s="85"/>
      <c r="L153" s="85"/>
      <c r="M153" s="85"/>
      <c r="N153" s="75"/>
      <c r="O153" s="75"/>
      <c r="P153" s="75"/>
      <c r="R153" s="75"/>
    </row>
    <row r="154" spans="1:18" ht="12" customHeight="1">
      <c r="A154" s="288" t="s">
        <v>70</v>
      </c>
      <c r="B154" s="290" t="s">
        <v>1054</v>
      </c>
      <c r="C154" s="288"/>
      <c r="D154" s="75"/>
      <c r="E154" s="75"/>
      <c r="F154" s="75"/>
      <c r="G154" s="75"/>
      <c r="H154" s="75"/>
      <c r="I154" s="75"/>
      <c r="J154" s="75"/>
      <c r="K154" s="85"/>
      <c r="L154" s="85"/>
      <c r="M154" s="85"/>
      <c r="N154" s="75"/>
      <c r="O154" s="75"/>
      <c r="P154" s="75"/>
      <c r="R154" s="75"/>
    </row>
    <row r="155" spans="1:18" ht="12" customHeight="1">
      <c r="A155" s="288" t="s">
        <v>71</v>
      </c>
      <c r="B155" s="290" t="s">
        <v>1055</v>
      </c>
      <c r="C155" s="288"/>
      <c r="D155" s="75"/>
      <c r="E155" s="75"/>
      <c r="F155" s="75"/>
      <c r="G155" s="75"/>
      <c r="H155" s="75"/>
      <c r="I155" s="75"/>
      <c r="J155" s="75"/>
      <c r="K155" s="85"/>
      <c r="L155" s="85"/>
      <c r="M155" s="85"/>
      <c r="N155" s="75"/>
      <c r="O155" s="75"/>
      <c r="P155" s="75"/>
      <c r="R155" s="75"/>
    </row>
    <row r="156" spans="1:18" ht="12" customHeight="1">
      <c r="A156" s="288" t="s">
        <v>72</v>
      </c>
      <c r="B156" s="290" t="s">
        <v>1056</v>
      </c>
      <c r="C156" s="288"/>
      <c r="D156" s="75"/>
      <c r="E156" s="75"/>
      <c r="F156" s="75"/>
      <c r="G156" s="75"/>
      <c r="H156" s="75"/>
      <c r="I156" s="75"/>
      <c r="J156" s="75"/>
      <c r="K156" s="85"/>
      <c r="L156" s="85"/>
      <c r="M156" s="85"/>
      <c r="N156" s="75"/>
      <c r="O156" s="75"/>
      <c r="P156" s="75"/>
      <c r="R156" s="75"/>
    </row>
    <row r="157" spans="1:18" ht="12" customHeight="1">
      <c r="A157" s="288" t="s">
        <v>12</v>
      </c>
      <c r="B157" s="290" t="s">
        <v>1057</v>
      </c>
      <c r="C157" s="288"/>
      <c r="D157" s="75"/>
      <c r="E157" s="75"/>
      <c r="F157" s="75"/>
      <c r="G157" s="75"/>
      <c r="H157" s="75"/>
      <c r="I157" s="75"/>
      <c r="J157" s="75"/>
      <c r="K157" s="85"/>
      <c r="L157" s="85"/>
      <c r="M157" s="85"/>
      <c r="N157" s="75"/>
      <c r="O157" s="75"/>
      <c r="P157" s="75"/>
      <c r="R157" s="75"/>
    </row>
    <row r="158" spans="1:18" ht="12" customHeight="1">
      <c r="A158" s="288" t="s">
        <v>73</v>
      </c>
      <c r="B158" s="290" t="s">
        <v>1058</v>
      </c>
      <c r="C158" s="288"/>
      <c r="D158" s="75"/>
      <c r="E158" s="75"/>
      <c r="F158" s="75"/>
      <c r="G158" s="75"/>
      <c r="H158" s="75"/>
      <c r="I158" s="75"/>
      <c r="J158" s="75"/>
      <c r="K158" s="85"/>
      <c r="L158" s="85"/>
      <c r="M158" s="85"/>
      <c r="N158" s="75"/>
      <c r="O158" s="75"/>
      <c r="P158" s="75"/>
      <c r="R158" s="75"/>
    </row>
    <row r="159" spans="1:18" ht="12" customHeight="1">
      <c r="A159" s="288" t="s">
        <v>74</v>
      </c>
      <c r="B159" s="290" t="s">
        <v>1059</v>
      </c>
      <c r="C159" s="288"/>
      <c r="D159" s="75"/>
      <c r="E159" s="75"/>
      <c r="F159" s="75"/>
      <c r="G159" s="75"/>
      <c r="H159" s="75"/>
      <c r="I159" s="75"/>
      <c r="J159" s="75"/>
      <c r="K159" s="85"/>
      <c r="L159" s="85"/>
      <c r="M159" s="85"/>
      <c r="N159" s="75"/>
      <c r="O159" s="75"/>
      <c r="P159" s="75"/>
      <c r="R159" s="75"/>
    </row>
    <row r="160" spans="1:18" ht="12" customHeight="1">
      <c r="A160" s="288" t="s">
        <v>75</v>
      </c>
      <c r="B160" s="290" t="s">
        <v>1060</v>
      </c>
      <c r="C160" s="288"/>
      <c r="D160" s="75"/>
      <c r="E160" s="75"/>
      <c r="F160" s="75"/>
      <c r="G160" s="75"/>
      <c r="H160" s="75"/>
      <c r="I160" s="75"/>
      <c r="J160" s="75"/>
      <c r="K160" s="85"/>
      <c r="L160" s="85"/>
      <c r="M160" s="85"/>
      <c r="N160" s="75"/>
      <c r="O160" s="75"/>
      <c r="P160" s="75"/>
      <c r="R160" s="75"/>
    </row>
    <row r="161" spans="1:18" ht="12" customHeight="1">
      <c r="A161" s="288" t="s">
        <v>76</v>
      </c>
      <c r="B161" s="290" t="s">
        <v>1061</v>
      </c>
      <c r="C161" s="288"/>
      <c r="D161" s="75"/>
      <c r="E161" s="75"/>
      <c r="F161" s="75"/>
      <c r="G161" s="75"/>
      <c r="H161" s="75"/>
      <c r="I161" s="75"/>
      <c r="J161" s="75"/>
      <c r="K161" s="85"/>
      <c r="L161" s="85"/>
      <c r="M161" s="85"/>
      <c r="N161" s="75"/>
      <c r="O161" s="75"/>
      <c r="P161" s="75"/>
      <c r="R161" s="75"/>
    </row>
    <row r="162" spans="1:18" ht="12" customHeight="1">
      <c r="A162" s="288" t="s">
        <v>77</v>
      </c>
      <c r="B162" s="290" t="s">
        <v>1062</v>
      </c>
      <c r="C162" s="288"/>
      <c r="D162" s="75"/>
      <c r="E162" s="75"/>
      <c r="F162" s="75"/>
      <c r="G162" s="75"/>
      <c r="H162" s="75"/>
      <c r="I162" s="75"/>
      <c r="J162" s="75"/>
      <c r="K162" s="85"/>
      <c r="L162" s="85"/>
      <c r="M162" s="85"/>
      <c r="N162" s="75"/>
      <c r="O162" s="75"/>
      <c r="P162" s="75"/>
      <c r="R162" s="75"/>
    </row>
    <row r="163" spans="1:18" ht="12" customHeight="1">
      <c r="A163" s="288" t="s">
        <v>78</v>
      </c>
      <c r="B163" s="290" t="s">
        <v>1063</v>
      </c>
      <c r="C163" s="288"/>
      <c r="D163" s="75"/>
      <c r="E163" s="75"/>
      <c r="F163" s="75"/>
      <c r="G163" s="75"/>
      <c r="H163" s="75"/>
      <c r="I163" s="75"/>
      <c r="J163" s="75"/>
      <c r="K163" s="85"/>
      <c r="L163" s="85"/>
      <c r="M163" s="85"/>
      <c r="N163" s="75"/>
      <c r="O163" s="75"/>
      <c r="P163" s="75"/>
      <c r="R163" s="75"/>
    </row>
    <row r="164" spans="1:18" ht="12" customHeight="1">
      <c r="A164" s="288" t="s">
        <v>79</v>
      </c>
      <c r="B164" s="290" t="s">
        <v>1064</v>
      </c>
      <c r="C164" s="288"/>
      <c r="D164" s="75"/>
      <c r="E164" s="75"/>
      <c r="F164" s="75"/>
      <c r="G164" s="75"/>
      <c r="H164" s="75"/>
      <c r="I164" s="75"/>
      <c r="J164" s="75"/>
      <c r="L164" s="85"/>
      <c r="M164" s="85"/>
      <c r="N164" s="75"/>
      <c r="O164" s="75"/>
      <c r="P164" s="75"/>
      <c r="R164" s="75"/>
    </row>
    <row r="165" spans="1:18" ht="12" customHeight="1">
      <c r="A165" s="288" t="s">
        <v>80</v>
      </c>
      <c r="B165" s="290" t="s">
        <v>1065</v>
      </c>
      <c r="C165" s="288"/>
      <c r="D165" s="75"/>
      <c r="E165" s="75"/>
      <c r="F165" s="75"/>
      <c r="G165" s="75"/>
      <c r="H165" s="75"/>
      <c r="I165" s="75"/>
      <c r="J165" s="75"/>
      <c r="L165" s="85"/>
      <c r="M165" s="85"/>
      <c r="N165" s="75"/>
      <c r="O165" s="75"/>
      <c r="P165" s="75"/>
      <c r="R165" s="75"/>
    </row>
    <row r="166" spans="1:18" ht="12" customHeight="1">
      <c r="A166" s="288" t="s">
        <v>81</v>
      </c>
      <c r="B166" s="290" t="s">
        <v>1066</v>
      </c>
      <c r="C166" s="288"/>
      <c r="D166" s="75"/>
      <c r="E166" s="75"/>
      <c r="F166" s="75"/>
      <c r="G166" s="75"/>
      <c r="H166" s="75"/>
      <c r="I166" s="75"/>
      <c r="J166" s="75"/>
      <c r="L166" s="85"/>
      <c r="M166" s="85"/>
      <c r="N166" s="75"/>
      <c r="O166" s="75"/>
      <c r="P166" s="75"/>
      <c r="R166" s="75"/>
    </row>
    <row r="167" spans="1:18" ht="12" customHeight="1">
      <c r="A167" s="288" t="s">
        <v>85</v>
      </c>
      <c r="B167" s="290" t="s">
        <v>1067</v>
      </c>
      <c r="C167" s="288"/>
      <c r="D167" s="75"/>
      <c r="E167" s="75"/>
      <c r="F167" s="75"/>
      <c r="G167" s="75"/>
      <c r="H167" s="75"/>
      <c r="I167" s="75"/>
      <c r="J167" s="75"/>
      <c r="L167" s="85"/>
      <c r="M167" s="85"/>
      <c r="N167" s="75"/>
      <c r="O167" s="75"/>
      <c r="P167" s="75"/>
      <c r="R167" s="75"/>
    </row>
    <row r="168" spans="1:18" ht="12" customHeight="1">
      <c r="A168" s="288" t="s">
        <v>86</v>
      </c>
      <c r="B168" s="290" t="s">
        <v>1068</v>
      </c>
      <c r="C168" s="288"/>
      <c r="D168" s="75"/>
      <c r="E168" s="75"/>
      <c r="F168" s="75"/>
      <c r="G168" s="75"/>
      <c r="H168" s="75"/>
      <c r="I168" s="75"/>
      <c r="J168" s="75"/>
      <c r="L168" s="85"/>
      <c r="M168" s="85"/>
      <c r="N168" s="75"/>
      <c r="O168" s="75"/>
      <c r="P168" s="75"/>
      <c r="R168" s="75"/>
    </row>
    <row r="169" spans="1:18" ht="12" customHeight="1">
      <c r="A169" s="288" t="s">
        <v>87</v>
      </c>
      <c r="B169" s="290" t="s">
        <v>1069</v>
      </c>
      <c r="C169" s="288"/>
      <c r="D169" s="75"/>
      <c r="E169" s="75"/>
      <c r="F169" s="75"/>
      <c r="H169" s="75"/>
      <c r="I169" s="75"/>
      <c r="J169" s="75"/>
      <c r="L169" s="85"/>
      <c r="M169" s="85"/>
      <c r="N169" s="75"/>
      <c r="O169" s="75"/>
      <c r="P169" s="75"/>
      <c r="R169" s="75"/>
    </row>
    <row r="170" spans="1:18" ht="12" customHeight="1">
      <c r="A170" s="288" t="s">
        <v>88</v>
      </c>
      <c r="B170" s="290" t="s">
        <v>1070</v>
      </c>
      <c r="C170" s="288"/>
      <c r="D170" s="75"/>
      <c r="E170" s="75"/>
      <c r="F170" s="75"/>
      <c r="H170" s="75"/>
      <c r="I170" s="75"/>
      <c r="J170" s="75"/>
      <c r="L170" s="85"/>
      <c r="M170" s="85"/>
      <c r="N170" s="75"/>
      <c r="O170" s="75"/>
      <c r="P170" s="75"/>
      <c r="R170" s="75"/>
    </row>
    <row r="171" spans="1:18" ht="12" customHeight="1">
      <c r="A171" s="288" t="s">
        <v>89</v>
      </c>
      <c r="B171" s="290" t="s">
        <v>1071</v>
      </c>
      <c r="C171" s="288"/>
      <c r="D171" s="75"/>
      <c r="E171" s="75"/>
      <c r="F171" s="75"/>
      <c r="H171" s="75"/>
      <c r="I171" s="75"/>
      <c r="J171" s="75"/>
      <c r="L171" s="85"/>
      <c r="M171" s="85"/>
      <c r="N171" s="75"/>
      <c r="O171" s="75"/>
      <c r="P171" s="75"/>
      <c r="R171" s="75"/>
    </row>
    <row r="172" spans="1:18" ht="12" customHeight="1">
      <c r="A172" s="288" t="s">
        <v>90</v>
      </c>
      <c r="B172" s="290" t="s">
        <v>1072</v>
      </c>
      <c r="C172" s="288"/>
      <c r="D172" s="75"/>
      <c r="E172" s="75"/>
      <c r="F172" s="75"/>
      <c r="H172" s="75"/>
      <c r="I172" s="75"/>
      <c r="J172" s="75"/>
      <c r="L172" s="85"/>
      <c r="M172" s="85"/>
      <c r="N172" s="75"/>
      <c r="O172" s="75"/>
      <c r="P172" s="75"/>
      <c r="R172" s="75"/>
    </row>
    <row r="173" spans="1:18" ht="12" customHeight="1">
      <c r="A173" s="288" t="s">
        <v>91</v>
      </c>
      <c r="B173" s="290" t="s">
        <v>1073</v>
      </c>
      <c r="C173" s="288"/>
      <c r="D173" s="75"/>
      <c r="E173" s="75"/>
      <c r="F173" s="75"/>
      <c r="H173" s="75"/>
      <c r="I173" s="75"/>
      <c r="J173" s="75"/>
      <c r="L173" s="85"/>
      <c r="M173" s="85"/>
      <c r="N173" s="75"/>
      <c r="O173" s="75"/>
      <c r="P173" s="75"/>
      <c r="R173" s="75"/>
    </row>
    <row r="174" spans="1:18" ht="12" customHeight="1">
      <c r="A174" s="288" t="s">
        <v>17</v>
      </c>
      <c r="B174" s="290" t="s">
        <v>1074</v>
      </c>
      <c r="C174" s="288"/>
      <c r="D174" s="75"/>
      <c r="E174" s="75"/>
      <c r="F174" s="75"/>
      <c r="H174" s="75"/>
      <c r="I174" s="75"/>
      <c r="J174" s="75"/>
      <c r="L174" s="85"/>
      <c r="M174" s="85"/>
      <c r="N174" s="75"/>
      <c r="O174" s="75"/>
      <c r="P174" s="75"/>
      <c r="R174" s="75"/>
    </row>
    <row r="175" spans="1:18" ht="12" customHeight="1">
      <c r="A175" s="288" t="s">
        <v>92</v>
      </c>
      <c r="B175" s="290" t="s">
        <v>1075</v>
      </c>
      <c r="C175" s="288"/>
      <c r="D175" s="75"/>
      <c r="E175" s="75"/>
      <c r="F175" s="75"/>
      <c r="H175" s="75"/>
      <c r="I175" s="75"/>
      <c r="J175" s="75"/>
      <c r="L175" s="85"/>
      <c r="M175" s="85"/>
      <c r="N175" s="75"/>
      <c r="O175" s="75"/>
      <c r="P175" s="75"/>
      <c r="R175" s="75"/>
    </row>
    <row r="176" spans="1:18" ht="12" customHeight="1">
      <c r="A176" s="288" t="s">
        <v>93</v>
      </c>
      <c r="B176" s="290" t="s">
        <v>1076</v>
      </c>
      <c r="C176" s="288"/>
    </row>
    <row r="177" spans="1:3" ht="12" customHeight="1">
      <c r="A177" s="288" t="s">
        <v>996</v>
      </c>
      <c r="B177" s="290" t="s">
        <v>1086</v>
      </c>
      <c r="C177" s="288"/>
    </row>
    <row r="178" spans="1:3" ht="12" customHeight="1">
      <c r="A178" s="288" t="s">
        <v>94</v>
      </c>
      <c r="B178" s="290" t="s">
        <v>1077</v>
      </c>
      <c r="C178" s="288"/>
    </row>
    <row r="179" spans="1:3" ht="12" customHeight="1">
      <c r="A179" s="288" t="s">
        <v>95</v>
      </c>
      <c r="B179" s="290" t="s">
        <v>1078</v>
      </c>
      <c r="C179" s="288"/>
    </row>
    <row r="180" spans="1:3" ht="12" customHeight="1">
      <c r="A180" s="288" t="s">
        <v>96</v>
      </c>
      <c r="B180" s="290" t="s">
        <v>1079</v>
      </c>
      <c r="C180" s="288"/>
    </row>
    <row r="181" spans="1:3" ht="12" customHeight="1">
      <c r="A181" s="288" t="s">
        <v>97</v>
      </c>
      <c r="B181" s="290" t="s">
        <v>1080</v>
      </c>
      <c r="C181" s="288"/>
    </row>
    <row r="182" spans="1:3" ht="12" customHeight="1">
      <c r="A182" s="288" t="s">
        <v>98</v>
      </c>
      <c r="B182" s="290" t="s">
        <v>1081</v>
      </c>
      <c r="C182" s="288"/>
    </row>
    <row r="183" spans="1:3" ht="12" customHeight="1">
      <c r="A183" s="288" t="s">
        <v>99</v>
      </c>
      <c r="B183" s="290" t="s">
        <v>1082</v>
      </c>
      <c r="C183" s="288"/>
    </row>
  </sheetData>
  <pageMargins left="0.7" right="0.7" top="0.75" bottom="0.75" header="0.3" footer="0.3"/>
  <pageSetup paperSize="9" orientation="portrait" horizontalDpi="4294967293"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Hyp">
    <tabColor indexed="47"/>
  </sheetPr>
  <dimension ref="A1"/>
  <sheetViews>
    <sheetView showGridLines="0" zoomScaleNormal="100" workbookViewId="0"/>
  </sheetViews>
  <sheetFormatPr defaultRowHeight="11.25"/>
  <cols>
    <col min="1" max="16384" width="9.140625" style="4"/>
  </cols>
  <sheetData/>
  <sheetProtection formatColumns="0" formatRows="0"/>
  <phoneticPr fontId="14"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frmReestr">
    <tabColor indexed="47"/>
  </sheetPr>
  <dimension ref="A1"/>
  <sheetViews>
    <sheetView showGridLines="0" zoomScaleNormal="100" workbookViewId="0"/>
  </sheetViews>
  <sheetFormatPr defaultRowHeight="11.25"/>
  <cols>
    <col min="1" max="1" width="9.140625" style="11"/>
    <col min="2" max="16384" width="9.140625" style="12"/>
  </cols>
  <sheetData/>
  <sheetProtection formatColumns="0" formatRows="0"/>
  <phoneticPr fontId="9" type="noConversion"/>
  <pageMargins left="0.75" right="0.75" top="1" bottom="1" header="0.5" footer="0.5"/>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List00">
    <tabColor rgb="FFFFCC99"/>
  </sheetPr>
  <dimension ref="A1"/>
  <sheetViews>
    <sheetView workbookViewId="0"/>
  </sheetViews>
  <sheetFormatPr defaultRowHeight="11.25"/>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List01">
    <tabColor rgb="FFFFCC99"/>
  </sheetPr>
  <dimension ref="A1"/>
  <sheetViews>
    <sheetView showGridLines="0" zoomScaleNormal="100" workbookViewId="0"/>
  </sheetViews>
  <sheetFormatPr defaultRowHeight="11.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List02">
    <tabColor rgb="FFFFCC99"/>
  </sheetPr>
  <dimension ref="A1"/>
  <sheetViews>
    <sheetView workbookViewId="0"/>
  </sheetViews>
  <sheetFormatPr defaultRowHeight="11.2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List04">
    <tabColor rgb="FFFFCC99"/>
  </sheetPr>
  <dimension ref="A1"/>
  <sheetViews>
    <sheetView showGridLines="0" zoomScaleNormal="100" workbookViewId="0"/>
  </sheetViews>
  <sheetFormatPr defaultRowHeight="11.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odList06">
    <tabColor rgb="FFFFCC99"/>
  </sheetPr>
  <dimension ref="A1"/>
  <sheetViews>
    <sheetView showGridLines="0" zoomScaleNormal="100" workbookViewId="0"/>
  </sheetViews>
  <sheetFormatPr defaultRowHeight="1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et_union_hor">
    <tabColor indexed="47"/>
    <outlinePr summaryBelow="0" summaryRight="0"/>
  </sheetPr>
  <dimension ref="A1:AB204"/>
  <sheetViews>
    <sheetView showGridLines="0" zoomScale="90" zoomScaleNormal="90" workbookViewId="0">
      <pane xSplit="1" topLeftCell="B1" activePane="topRight" state="frozen"/>
      <selection pane="topRight"/>
    </sheetView>
  </sheetViews>
  <sheetFormatPr defaultRowHeight="11.25" outlineLevelRow="1"/>
  <cols>
    <col min="1" max="1" width="17.5703125" style="1" customWidth="1"/>
    <col min="2" max="6" width="9.140625" style="1"/>
    <col min="7" max="7" width="66.42578125" style="1" customWidth="1"/>
    <col min="8" max="8" width="25.42578125" style="1" customWidth="1"/>
    <col min="9" max="9" width="18" style="1" customWidth="1"/>
    <col min="10" max="10" width="33.85546875" style="1" customWidth="1"/>
    <col min="11" max="11" width="9.140625" style="1"/>
    <col min="12" max="12" width="32.85546875" style="1" customWidth="1"/>
    <col min="13" max="13" width="59" style="3" customWidth="1"/>
    <col min="14" max="14" width="46.5703125" style="3" customWidth="1"/>
    <col min="15" max="16" width="9.140625" style="3"/>
    <col min="17" max="16384" width="9.140625" style="1"/>
  </cols>
  <sheetData>
    <row r="1" spans="1:27" s="94" customFormat="1" ht="30" customHeight="1">
      <c r="A1" s="93" t="s">
        <v>113</v>
      </c>
      <c r="M1" s="95"/>
      <c r="N1" s="95"/>
      <c r="O1" s="95"/>
      <c r="P1" s="95"/>
    </row>
    <row r="2" spans="1:27">
      <c r="A2" s="96" t="s">
        <v>566</v>
      </c>
    </row>
    <row r="3" spans="1:27" s="51" customFormat="1" ht="19.5">
      <c r="A3" s="273"/>
      <c r="C3" s="146"/>
      <c r="D3" s="574" t="s">
        <v>16</v>
      </c>
      <c r="E3" s="1"/>
      <c r="F3" s="1"/>
      <c r="G3" s="86" t="str">
        <f>"Тариф " &amp; D3</f>
        <v>Тариф 1</v>
      </c>
      <c r="H3" s="139" t="s">
        <v>556</v>
      </c>
      <c r="I3" s="97" t="s">
        <v>233</v>
      </c>
      <c r="J3" s="51" t="str">
        <f>G3 &amp; " (" &amp;H3&amp; ") - " &amp;H5 &amp; IF(H9="",""," (" &amp; H9 &amp; ")")</f>
        <v xml:space="preserve">Тариф 1 (Водоснабжение) - </v>
      </c>
      <c r="K3" s="51">
        <f>H8</f>
        <v>0</v>
      </c>
      <c r="L3" s="134">
        <f>H5</f>
        <v>0</v>
      </c>
      <c r="M3" s="51">
        <f>H9</f>
        <v>0</v>
      </c>
      <c r="N3" s="51" t="str">
        <f>H6</f>
        <v>одноставочный</v>
      </c>
    </row>
    <row r="4" spans="1:27" s="51" customFormat="1" ht="19.5">
      <c r="A4" s="273"/>
      <c r="C4" s="146"/>
      <c r="D4" s="574"/>
      <c r="E4" s="1"/>
      <c r="F4" s="1"/>
      <c r="G4" s="54" t="s">
        <v>620</v>
      </c>
      <c r="H4" s="87"/>
      <c r="I4" s="140"/>
    </row>
    <row r="5" spans="1:27" s="51" customFormat="1" ht="19.5">
      <c r="A5" s="273"/>
      <c r="C5" s="146"/>
      <c r="D5" s="574"/>
      <c r="E5" s="1"/>
      <c r="F5" s="1"/>
      <c r="G5" s="54" t="s">
        <v>215</v>
      </c>
      <c r="H5" s="89"/>
      <c r="I5" s="140"/>
    </row>
    <row r="6" spans="1:27" s="51" customFormat="1" ht="19.5">
      <c r="A6" s="273"/>
      <c r="C6" s="146"/>
      <c r="D6" s="574"/>
      <c r="E6" s="1"/>
      <c r="F6" s="1"/>
      <c r="G6" s="54" t="s">
        <v>216</v>
      </c>
      <c r="H6" s="92" t="s">
        <v>559</v>
      </c>
      <c r="I6" s="140"/>
    </row>
    <row r="7" spans="1:27" s="51" customFormat="1" ht="19.5">
      <c r="A7" s="273"/>
      <c r="C7" s="146"/>
      <c r="D7" s="574"/>
      <c r="E7" s="1"/>
      <c r="F7" s="1"/>
      <c r="G7" s="54" t="s">
        <v>217</v>
      </c>
      <c r="H7" s="87"/>
      <c r="I7" s="141"/>
    </row>
    <row r="8" spans="1:27" s="51" customFormat="1" ht="19.5">
      <c r="A8" s="273"/>
      <c r="C8" s="146"/>
      <c r="D8" s="574"/>
      <c r="E8" s="1"/>
      <c r="F8" s="1"/>
      <c r="G8" s="90" t="str">
        <f>IF(H3="Водоотведение","Вид сточных вод","Вид воды")</f>
        <v>Вид воды</v>
      </c>
      <c r="H8" s="89"/>
      <c r="I8" s="140"/>
    </row>
    <row r="9" spans="1:27" s="51" customFormat="1" ht="19.5">
      <c r="A9" s="273"/>
      <c r="C9" s="253"/>
      <c r="D9" s="574"/>
      <c r="E9" s="1"/>
      <c r="F9" s="1"/>
      <c r="G9" s="90" t="s">
        <v>565</v>
      </c>
      <c r="H9" s="274"/>
      <c r="I9" s="140"/>
    </row>
    <row r="10" spans="1:27" s="51" customFormat="1" ht="19.5">
      <c r="A10" s="273"/>
      <c r="B10" s="51" t="b">
        <f t="shared" ref="B10:B15" si="0">org_declaration="Заявление организации"</f>
        <v>1</v>
      </c>
      <c r="C10" s="146"/>
      <c r="D10" s="574"/>
      <c r="E10" s="1"/>
      <c r="F10" s="1"/>
      <c r="G10" s="54" t="s">
        <v>218</v>
      </c>
      <c r="H10" s="149"/>
      <c r="I10" s="140"/>
    </row>
    <row r="11" spans="1:27" s="51" customFormat="1" ht="19.5">
      <c r="A11" s="273"/>
      <c r="B11" s="51" t="b">
        <f t="shared" si="0"/>
        <v>1</v>
      </c>
      <c r="C11" s="146"/>
      <c r="D11" s="574"/>
      <c r="E11" s="1"/>
      <c r="F11" s="1"/>
      <c r="G11" s="54" t="s">
        <v>219</v>
      </c>
      <c r="H11" s="248"/>
      <c r="I11" s="140"/>
    </row>
    <row r="12" spans="1:27" s="51" customFormat="1" ht="19.5">
      <c r="A12" s="273"/>
      <c r="B12" s="51" t="b">
        <f t="shared" si="0"/>
        <v>1</v>
      </c>
      <c r="C12" s="146"/>
      <c r="D12" s="574"/>
      <c r="E12" s="1"/>
      <c r="F12" s="1"/>
      <c r="G12" s="54" t="s">
        <v>613</v>
      </c>
      <c r="H12" s="149"/>
      <c r="I12" s="140"/>
    </row>
    <row r="13" spans="1:27" s="51" customFormat="1" ht="19.5">
      <c r="A13" s="273"/>
      <c r="B13" s="51" t="b">
        <f t="shared" si="0"/>
        <v>1</v>
      </c>
      <c r="C13" s="146"/>
      <c r="D13" s="574"/>
      <c r="E13" s="1"/>
      <c r="F13" s="1"/>
      <c r="G13" s="54" t="s">
        <v>220</v>
      </c>
      <c r="H13" s="234"/>
      <c r="I13" s="140"/>
    </row>
    <row r="14" spans="1:27" s="51" customFormat="1" ht="19.5">
      <c r="A14" s="273"/>
      <c r="B14" s="51" t="b">
        <f t="shared" si="0"/>
        <v>1</v>
      </c>
      <c r="C14" s="146"/>
      <c r="D14" s="574"/>
      <c r="E14" s="1"/>
      <c r="F14" s="1"/>
      <c r="G14" s="247" t="str">
        <f>IF(OR(H13="экономически обоснованных расходов (затрат)",H13="сравнения аналогов"),"Период регулирования","Первый год долгосрочного периода регулирования, предложенный организацией")</f>
        <v>Первый год долгосрочного периода регулирования, предложенный организацией</v>
      </c>
      <c r="H14" s="205"/>
      <c r="I14" s="140"/>
    </row>
    <row r="15" spans="1:27" s="51" customFormat="1" ht="19.5">
      <c r="A15" s="273"/>
      <c r="B15" s="51" t="b">
        <f t="shared" si="0"/>
        <v>1</v>
      </c>
      <c r="C15" s="146"/>
      <c r="D15" s="574"/>
      <c r="E15" s="1"/>
      <c r="F15" s="1"/>
      <c r="G15" s="54" t="s">
        <v>222</v>
      </c>
      <c r="H15" s="147"/>
      <c r="I15" s="140"/>
    </row>
    <row r="16" spans="1:27" s="263" customFormat="1">
      <c r="A16" s="262" t="s">
        <v>828</v>
      </c>
      <c r="M16" s="264"/>
      <c r="N16" s="264"/>
      <c r="O16" s="264"/>
      <c r="P16" s="264"/>
      <c r="AA16" s="265"/>
    </row>
    <row r="17" spans="1:28" s="263" customFormat="1">
      <c r="A17" s="262" t="s">
        <v>829</v>
      </c>
      <c r="M17" s="264"/>
      <c r="N17" s="264"/>
      <c r="O17" s="264"/>
      <c r="P17" s="264"/>
      <c r="AA17" s="265"/>
    </row>
    <row r="18" spans="1:28" s="51" customFormat="1" ht="19.5">
      <c r="A18" s="273"/>
      <c r="C18" s="253"/>
      <c r="D18" s="97" t="s">
        <v>233</v>
      </c>
      <c r="E18" s="575" t="s">
        <v>188</v>
      </c>
      <c r="F18" s="576" t="s">
        <v>189</v>
      </c>
      <c r="G18" s="576"/>
      <c r="H18" s="148"/>
      <c r="I18" s="52"/>
    </row>
    <row r="19" spans="1:28" s="51" customFormat="1" ht="19.5">
      <c r="A19" s="273"/>
      <c r="C19" s="253"/>
      <c r="E19" s="575"/>
      <c r="F19" s="576" t="s">
        <v>190</v>
      </c>
      <c r="G19" s="576"/>
      <c r="H19" s="145"/>
      <c r="I19" s="52"/>
    </row>
    <row r="20" spans="1:28" s="51" customFormat="1" ht="19.5">
      <c r="A20" s="273"/>
      <c r="C20" s="253"/>
      <c r="E20" s="575"/>
      <c r="F20" s="576" t="s">
        <v>191</v>
      </c>
      <c r="G20" s="576"/>
      <c r="H20" s="148"/>
      <c r="I20" s="52"/>
    </row>
    <row r="21" spans="1:28" s="51" customFormat="1" ht="19.5">
      <c r="A21" s="273"/>
      <c r="C21" s="253"/>
      <c r="E21" s="575"/>
      <c r="F21" s="576" t="s">
        <v>192</v>
      </c>
      <c r="G21" s="576"/>
      <c r="H21" s="91"/>
      <c r="I21" s="52"/>
    </row>
    <row r="22" spans="1:28" s="51" customFormat="1" ht="19.5">
      <c r="A22" s="273"/>
      <c r="C22" s="253"/>
      <c r="E22" s="575"/>
      <c r="F22" s="576" t="s">
        <v>193</v>
      </c>
      <c r="G22" s="576"/>
      <c r="H22" s="249"/>
      <c r="I22" s="52"/>
      <c r="J22" s="53"/>
    </row>
    <row r="23" spans="1:28" s="263" customFormat="1">
      <c r="A23" s="262" t="s">
        <v>830</v>
      </c>
      <c r="M23" s="264"/>
      <c r="N23" s="264"/>
      <c r="O23" s="264"/>
      <c r="P23" s="264"/>
      <c r="AA23" s="265"/>
    </row>
    <row r="24" spans="1:28" s="263" customFormat="1" ht="19.5">
      <c r="A24" s="273"/>
      <c r="G24" s="266"/>
      <c r="H24" s="267"/>
      <c r="I24" s="97" t="s">
        <v>233</v>
      </c>
      <c r="M24" s="264"/>
      <c r="N24" s="264"/>
      <c r="O24" s="264"/>
      <c r="P24" s="264"/>
      <c r="AA24" s="265"/>
    </row>
    <row r="26" spans="1:28" s="94" customFormat="1" ht="30" customHeight="1">
      <c r="A26" s="93" t="s">
        <v>567</v>
      </c>
      <c r="M26" s="95"/>
      <c r="N26" s="95"/>
      <c r="O26" s="95"/>
      <c r="P26" s="95"/>
    </row>
    <row r="27" spans="1:28" s="263" customFormat="1">
      <c r="A27" s="262" t="s">
        <v>568</v>
      </c>
      <c r="M27" s="264"/>
      <c r="N27" s="264"/>
      <c r="O27" s="264"/>
      <c r="P27" s="264"/>
      <c r="AA27" s="265"/>
    </row>
    <row r="28" spans="1:28" s="55" customFormat="1" ht="15" customHeight="1">
      <c r="A28" s="268" t="s">
        <v>16</v>
      </c>
      <c r="D28" s="56"/>
      <c r="E28" s="59"/>
      <c r="F28" s="59"/>
      <c r="G28" s="59"/>
      <c r="H28" s="59"/>
      <c r="I28" s="59"/>
      <c r="J28" s="59"/>
      <c r="K28" s="59"/>
      <c r="L28" s="105" t="str">
        <f>INDEX('Общие сведения'!$J$87:$J$100,MATCH($A28,'Общие сведения'!$D$87:$D$100,0))</f>
        <v>Тариф 1 (Водоснабжение) - тариф на транспортировку воды</v>
      </c>
      <c r="M28" s="98"/>
      <c r="N28" s="98"/>
      <c r="O28" s="98"/>
      <c r="P28" s="98"/>
      <c r="Q28" s="98"/>
    </row>
    <row r="29" spans="1:28" s="55" customFormat="1" ht="12.75" outlineLevel="1">
      <c r="A29" s="268" t="str">
        <f>A28</f>
        <v>1</v>
      </c>
      <c r="D29" s="60"/>
      <c r="E29" s="61"/>
      <c r="F29" s="61"/>
      <c r="G29" s="61"/>
      <c r="H29" s="61"/>
      <c r="I29" s="61"/>
      <c r="J29" s="61"/>
      <c r="K29" s="61"/>
      <c r="L29" s="62" t="s">
        <v>16</v>
      </c>
      <c r="M29" s="63"/>
      <c r="N29" s="63"/>
      <c r="O29" s="269"/>
      <c r="P29" s="304" t="str">
        <f>IF(LEN(O29)=0,"",VLOOKUP(O29,OKTMO_VS_TYPE_LIST,2,FALSE))</f>
        <v/>
      </c>
      <c r="Q29" s="114"/>
    </row>
    <row r="30" spans="1:28" s="55" customFormat="1" ht="15" customHeight="1" outlineLevel="1">
      <c r="A30" s="268" t="str">
        <f>A28</f>
        <v>1</v>
      </c>
      <c r="D30" s="56"/>
      <c r="E30" s="57"/>
      <c r="F30" s="57"/>
      <c r="G30" s="57"/>
      <c r="H30" s="57"/>
      <c r="I30" s="57"/>
      <c r="J30" s="57"/>
      <c r="K30" s="57"/>
      <c r="L30" s="99"/>
      <c r="M30" s="142" t="s">
        <v>234</v>
      </c>
      <c r="N30" s="100"/>
      <c r="O30" s="100"/>
      <c r="P30" s="100"/>
      <c r="Q30" s="101"/>
    </row>
    <row r="31" spans="1:28" s="263" customFormat="1">
      <c r="A31" s="262" t="s">
        <v>569</v>
      </c>
      <c r="M31" s="264"/>
      <c r="N31" s="264"/>
      <c r="O31" s="264"/>
      <c r="P31" s="264"/>
      <c r="Q31" s="264"/>
      <c r="AB31" s="265"/>
    </row>
    <row r="32" spans="1:28" s="55" customFormat="1" ht="14.25" outlineLevel="1">
      <c r="A32" s="268" t="str">
        <f ca="1">OFFSET(A32,-1,0)</f>
        <v>et_List01_mo</v>
      </c>
      <c r="D32" s="60"/>
      <c r="E32" s="61"/>
      <c r="F32" s="61"/>
      <c r="G32" s="61"/>
      <c r="H32" s="61"/>
      <c r="I32" s="61"/>
      <c r="J32" s="61"/>
      <c r="K32" s="97" t="s">
        <v>233</v>
      </c>
      <c r="L32" s="62" t="s">
        <v>16</v>
      </c>
      <c r="M32" s="63"/>
      <c r="N32" s="63"/>
      <c r="O32" s="269"/>
      <c r="P32" s="304" t="str">
        <f>IF(LEN(O32)=0,"",VLOOKUP(O32,OKTMO_VS_TYPE_LIST,2,FALSE))</f>
        <v/>
      </c>
      <c r="Q32" s="114"/>
    </row>
    <row r="34" spans="1:18" s="94" customFormat="1" ht="30" customHeight="1">
      <c r="A34" s="93" t="s">
        <v>573</v>
      </c>
      <c r="M34" s="95"/>
      <c r="N34" s="95"/>
      <c r="O34" s="95"/>
      <c r="P34" s="95"/>
    </row>
    <row r="35" spans="1:18">
      <c r="A35" s="96" t="s">
        <v>574</v>
      </c>
      <c r="O35" s="1"/>
      <c r="P35" s="1"/>
    </row>
    <row r="36" spans="1:18" s="65" customFormat="1" ht="15" customHeight="1">
      <c r="A36" s="254" t="s">
        <v>16</v>
      </c>
      <c r="L36" s="105" t="str">
        <f>INDEX('Общие сведения'!$J$87:$J$100,MATCH($A36,'Общие сведения'!$D$87:$D$100,0))</f>
        <v>Тариф 1 (Водоснабжение) - тариф на транспортировку воды</v>
      </c>
      <c r="M36" s="102"/>
      <c r="N36" s="98"/>
      <c r="O36" s="98"/>
      <c r="P36" s="98"/>
      <c r="Q36" s="98"/>
    </row>
    <row r="37" spans="1:18" s="65" customFormat="1" ht="15" customHeight="1" outlineLevel="1">
      <c r="A37" s="254" t="str">
        <f>A36</f>
        <v>1</v>
      </c>
      <c r="B37" s="65" t="s">
        <v>906</v>
      </c>
      <c r="C37" s="65" t="s">
        <v>908</v>
      </c>
      <c r="D37" s="65" t="str">
        <f>M37&amp;"::"&amp;N37</f>
        <v>Подкачивающие насосные станции::ед.</v>
      </c>
      <c r="E37" s="65" t="s">
        <v>726</v>
      </c>
      <c r="L37" s="106">
        <v>1</v>
      </c>
      <c r="M37" s="104" t="s">
        <v>238</v>
      </c>
      <c r="N37" s="66" t="s">
        <v>237</v>
      </c>
      <c r="O37" s="110"/>
      <c r="P37" s="110"/>
      <c r="Q37" s="111"/>
    </row>
    <row r="38" spans="1:18" s="65" customFormat="1" ht="15" customHeight="1" outlineLevel="1">
      <c r="A38" s="254" t="str">
        <f>A37</f>
        <v>1</v>
      </c>
      <c r="B38" s="65" t="s">
        <v>906</v>
      </c>
      <c r="C38" s="65" t="s">
        <v>908</v>
      </c>
      <c r="D38" s="65" t="str">
        <f>M38&amp;"::"&amp;N38</f>
        <v>Водопроводные сети::км</v>
      </c>
      <c r="L38" s="106">
        <v>2</v>
      </c>
      <c r="M38" s="104" t="s">
        <v>239</v>
      </c>
      <c r="N38" s="66" t="s">
        <v>240</v>
      </c>
      <c r="O38" s="210">
        <f>SUMIFS('Условные метры'!$U$17:$U$31,'Условные метры'!$A$17:$A$31,$A38,'Условные метры'!$B$17:$B$31,"Итог")</f>
        <v>4.8699999999999992</v>
      </c>
      <c r="P38" s="210">
        <f>SUMIFS('Условные метры'!$W$17:$W$31,'Условные метры'!$A$17:$A$31,$A38,'Условные метры'!$B$17:$B$31,"Итог")</f>
        <v>4.8700999999999999</v>
      </c>
      <c r="Q38" s="111"/>
    </row>
    <row r="39" spans="1:18" s="65" customFormat="1" ht="15" customHeight="1" outlineLevel="1">
      <c r="A39" s="254" t="str">
        <f>A38</f>
        <v>1</v>
      </c>
      <c r="B39" s="65" t="str">
        <f>A39&amp;"pIns"</f>
        <v>1pIns</v>
      </c>
      <c r="L39" s="99"/>
      <c r="M39" s="150" t="s">
        <v>270</v>
      </c>
      <c r="N39" s="100"/>
      <c r="O39" s="100"/>
      <c r="P39" s="100"/>
      <c r="Q39" s="109"/>
    </row>
    <row r="40" spans="1:18" s="65" customFormat="1" ht="15" customHeight="1" outlineLevel="1">
      <c r="A40" s="254" t="str">
        <f>A39</f>
        <v>1</v>
      </c>
      <c r="B40" s="65" t="s">
        <v>907</v>
      </c>
      <c r="C40" s="65" t="s">
        <v>908</v>
      </c>
      <c r="D40" s="275" t="str">
        <f>M40</f>
        <v>Краткое описание технологического процесса</v>
      </c>
      <c r="L40" s="106"/>
      <c r="M40" s="104" t="s">
        <v>618</v>
      </c>
      <c r="N40" s="66"/>
      <c r="O40" s="571"/>
      <c r="P40" s="572"/>
      <c r="Q40" s="573"/>
    </row>
    <row r="41" spans="1:18">
      <c r="A41" s="96" t="s">
        <v>575</v>
      </c>
      <c r="O41" s="1"/>
      <c r="P41" s="1"/>
    </row>
    <row r="42" spans="1:18" s="65" customFormat="1" ht="15" customHeight="1">
      <c r="A42" s="254" t="s">
        <v>16</v>
      </c>
      <c r="L42" s="105" t="str">
        <f>INDEX('Общие сведения'!$J$87:$J$100,MATCH($A42,'Общие сведения'!$D$87:$D$100,0))</f>
        <v>Тариф 1 (Водоснабжение) - тариф на транспортировку воды</v>
      </c>
      <c r="M42" s="102"/>
      <c r="N42" s="98"/>
      <c r="O42" s="98"/>
      <c r="P42" s="98"/>
      <c r="Q42" s="98"/>
    </row>
    <row r="43" spans="1:18" s="65" customFormat="1" ht="15" customHeight="1" outlineLevel="1">
      <c r="A43" s="254" t="str">
        <f>A42</f>
        <v>1</v>
      </c>
      <c r="B43" s="65" t="s">
        <v>906</v>
      </c>
      <c r="C43" s="65" t="s">
        <v>908</v>
      </c>
      <c r="D43" s="65" t="str">
        <f>M43&amp;"::"&amp;N43</f>
        <v>Канализационные насосные станции::ед.</v>
      </c>
      <c r="E43" s="65" t="s">
        <v>726</v>
      </c>
      <c r="L43" s="106">
        <v>1</v>
      </c>
      <c r="M43" s="104" t="s">
        <v>241</v>
      </c>
      <c r="N43" s="66" t="s">
        <v>237</v>
      </c>
      <c r="O43" s="110"/>
      <c r="P43" s="110"/>
      <c r="Q43" s="111"/>
    </row>
    <row r="44" spans="1:18" s="65" customFormat="1" ht="15" customHeight="1" outlineLevel="1">
      <c r="A44" s="255" t="str">
        <f>A43</f>
        <v>1</v>
      </c>
      <c r="B44" s="65" t="s">
        <v>906</v>
      </c>
      <c r="C44" s="65" t="s">
        <v>908</v>
      </c>
      <c r="D44" s="65" t="str">
        <f>M44&amp;"::"&amp;N44</f>
        <v>Канализационные сети::км</v>
      </c>
      <c r="L44" s="106">
        <v>2</v>
      </c>
      <c r="M44" s="104" t="s">
        <v>242</v>
      </c>
      <c r="N44" s="66" t="s">
        <v>240</v>
      </c>
      <c r="O44" s="210">
        <f>SUMIFS('Условные метры'!$U$17:$U$31,'Условные метры'!$A$17:$A$31,$A44,'Условные метры'!$B$17:$B$31,"Итог")</f>
        <v>4.8699999999999992</v>
      </c>
      <c r="P44" s="210">
        <f>SUMIFS('Условные метры'!$W$17:$W$31,'Условные метры'!$A$17:$A$31,$A44,'Условные метры'!$B$17:$B$31,"Итог")</f>
        <v>4.8700999999999999</v>
      </c>
      <c r="Q44" s="111"/>
    </row>
    <row r="45" spans="1:18" s="65" customFormat="1" ht="15" customHeight="1" outlineLevel="1">
      <c r="A45" s="255" t="str">
        <f>A44</f>
        <v>1</v>
      </c>
      <c r="B45" s="65" t="str">
        <f>A45&amp;"pIns"</f>
        <v>1pIns</v>
      </c>
      <c r="L45" s="99"/>
      <c r="M45" s="150" t="s">
        <v>270</v>
      </c>
      <c r="N45" s="100"/>
      <c r="O45" s="100"/>
      <c r="P45" s="100"/>
      <c r="Q45" s="109"/>
    </row>
    <row r="46" spans="1:18" s="65" customFormat="1" ht="15" customHeight="1">
      <c r="A46" s="255" t="str">
        <f>A45</f>
        <v>1</v>
      </c>
      <c r="B46" s="65" t="s">
        <v>907</v>
      </c>
      <c r="C46" s="65" t="s">
        <v>908</v>
      </c>
      <c r="D46" s="275" t="str">
        <f>M46</f>
        <v>Краткое описание технологического процесса</v>
      </c>
      <c r="L46" s="106"/>
      <c r="M46" s="104" t="s">
        <v>618</v>
      </c>
      <c r="N46" s="66"/>
      <c r="O46" s="571"/>
      <c r="P46" s="572"/>
      <c r="Q46" s="573"/>
    </row>
    <row r="47" spans="1:18">
      <c r="A47" s="96" t="s">
        <v>577</v>
      </c>
      <c r="O47" s="1"/>
      <c r="P47" s="1"/>
    </row>
    <row r="48" spans="1:18" s="67" customFormat="1" ht="14.25">
      <c r="A48" s="256"/>
      <c r="C48" s="276"/>
      <c r="D48" s="276"/>
      <c r="F48" s="276"/>
      <c r="G48" s="276"/>
      <c r="K48" s="97" t="s">
        <v>233</v>
      </c>
      <c r="L48" s="107"/>
      <c r="M48" s="277" t="str">
        <f>F48&amp;" :: " &amp;G48&amp;" :: " &amp; H48</f>
        <v xml:space="preserve"> ::  :: </v>
      </c>
      <c r="N48" s="277"/>
      <c r="O48" s="277"/>
      <c r="P48" s="278"/>
      <c r="Q48" s="278"/>
      <c r="R48" s="111"/>
    </row>
    <row r="49" spans="1:21">
      <c r="A49" s="96" t="s">
        <v>619</v>
      </c>
    </row>
    <row r="50" spans="1:21" s="65" customFormat="1" ht="15" customHeight="1" outlineLevel="1">
      <c r="A50" s="254" t="str">
        <f ca="1">OFFSET(B50,-1,-1)</f>
        <v>et_List02_1</v>
      </c>
      <c r="B50" s="65" t="s">
        <v>906</v>
      </c>
      <c r="C50" s="65" t="s">
        <v>908</v>
      </c>
      <c r="D50" s="65" t="str">
        <f>M50&amp;"::"&amp;N50</f>
        <v>::</v>
      </c>
      <c r="K50" s="97" t="s">
        <v>233</v>
      </c>
      <c r="L50" s="106">
        <v>1</v>
      </c>
      <c r="M50" s="112"/>
      <c r="N50" s="112"/>
      <c r="O50" s="108"/>
      <c r="P50" s="108"/>
      <c r="Q50" s="111"/>
    </row>
    <row r="51" spans="1:21" s="120" customFormat="1" ht="14.25">
      <c r="A51" s="257"/>
      <c r="K51" s="121"/>
      <c r="L51" s="122"/>
      <c r="M51" s="123"/>
      <c r="N51" s="124"/>
      <c r="O51" s="125"/>
      <c r="P51" s="125"/>
      <c r="Q51" s="125"/>
      <c r="R51" s="123"/>
      <c r="S51" s="123"/>
      <c r="T51" s="126"/>
    </row>
    <row r="52" spans="1:21" s="94" customFormat="1" ht="30" customHeight="1">
      <c r="A52" s="93" t="s">
        <v>625</v>
      </c>
      <c r="M52" s="95"/>
      <c r="N52" s="95"/>
      <c r="O52" s="95"/>
      <c r="P52" s="95"/>
    </row>
    <row r="53" spans="1:21" s="118" customFormat="1">
      <c r="A53" s="117" t="s">
        <v>635</v>
      </c>
      <c r="M53" s="3"/>
      <c r="N53" s="3"/>
      <c r="O53" s="3"/>
    </row>
    <row r="54" spans="1:21" s="68" customFormat="1" ht="15" customHeight="1">
      <c r="A54" s="115" t="s">
        <v>16</v>
      </c>
      <c r="L54" s="220" t="str">
        <f>INDEX('Общие сведения'!$J$87:$J$100,MATCH($A54,'Общие сведения'!$D$87:$D$100,0))</f>
        <v>Тариф 1 (Водоснабжение) - тариф на транспортировку воды</v>
      </c>
      <c r="M54" s="102"/>
      <c r="N54" s="102"/>
      <c r="O54" s="102"/>
      <c r="P54" s="102"/>
      <c r="Q54" s="102"/>
      <c r="R54" s="102"/>
      <c r="S54" s="102"/>
      <c r="T54" s="102"/>
      <c r="U54" s="102"/>
    </row>
    <row r="55" spans="1:21" s="68" customFormat="1" outlineLevel="1">
      <c r="A55" s="116" t="str">
        <f t="shared" ref="A55:A70" si="1">A54</f>
        <v>1</v>
      </c>
      <c r="L55" s="221" t="s">
        <v>16</v>
      </c>
      <c r="M55" s="223" t="s">
        <v>252</v>
      </c>
      <c r="N55" s="217"/>
      <c r="O55" s="250" t="str">
        <f>INDEX('Общие сведения'!$K$87:$K$100,MATCH($A55,'Общие сведения'!$D$87:$D$100,0))</f>
        <v>питьевая вода</v>
      </c>
      <c r="P55" s="251"/>
      <c r="Q55" s="251"/>
      <c r="R55" s="251"/>
      <c r="S55" s="251"/>
      <c r="T55" s="252"/>
      <c r="U55" s="119"/>
    </row>
    <row r="56" spans="1:21" s="68" customFormat="1" outlineLevel="1">
      <c r="A56" s="116" t="str">
        <f t="shared" si="1"/>
        <v>1</v>
      </c>
      <c r="C56" s="68" t="s">
        <v>907</v>
      </c>
      <c r="L56" s="221" t="s">
        <v>100</v>
      </c>
      <c r="M56" s="223" t="s">
        <v>249</v>
      </c>
      <c r="N56" s="214" t="s">
        <v>250</v>
      </c>
      <c r="O56" s="241"/>
      <c r="P56" s="241"/>
      <c r="Q56" s="241"/>
      <c r="R56" s="241"/>
      <c r="S56" s="241"/>
      <c r="T56" s="241"/>
      <c r="U56" s="119"/>
    </row>
    <row r="57" spans="1:21" s="68" customFormat="1" outlineLevel="1">
      <c r="A57" s="116" t="str">
        <f t="shared" si="1"/>
        <v>1</v>
      </c>
      <c r="C57" s="68" t="s">
        <v>908</v>
      </c>
      <c r="L57" s="221" t="s">
        <v>101</v>
      </c>
      <c r="M57" s="223" t="s">
        <v>251</v>
      </c>
      <c r="N57" s="214" t="s">
        <v>250</v>
      </c>
      <c r="O57" s="241"/>
      <c r="P57" s="241"/>
      <c r="Q57" s="241"/>
      <c r="R57" s="241"/>
      <c r="S57" s="241"/>
      <c r="T57" s="241"/>
      <c r="U57" s="119"/>
    </row>
    <row r="58" spans="1:21" s="68" customFormat="1" outlineLevel="1">
      <c r="A58" s="116" t="str">
        <f t="shared" si="1"/>
        <v>1</v>
      </c>
      <c r="C58" s="68" t="s">
        <v>911</v>
      </c>
      <c r="L58" s="221">
        <v>4</v>
      </c>
      <c r="M58" s="224" t="s">
        <v>263</v>
      </c>
      <c r="N58" s="213" t="s">
        <v>253</v>
      </c>
      <c r="O58" s="242">
        <f t="shared" ref="O58:T58" si="2">O62+O64+O67+O70</f>
        <v>0</v>
      </c>
      <c r="P58" s="242">
        <f t="shared" si="2"/>
        <v>0</v>
      </c>
      <c r="Q58" s="242">
        <f t="shared" si="2"/>
        <v>0</v>
      </c>
      <c r="R58" s="242">
        <f t="shared" si="2"/>
        <v>0</v>
      </c>
      <c r="S58" s="242">
        <f t="shared" si="2"/>
        <v>0</v>
      </c>
      <c r="T58" s="242">
        <f t="shared" si="2"/>
        <v>0</v>
      </c>
      <c r="U58" s="119"/>
    </row>
    <row r="59" spans="1:21" s="68" customFormat="1" outlineLevel="1">
      <c r="A59" s="116" t="str">
        <f t="shared" si="1"/>
        <v>1</v>
      </c>
      <c r="C59" s="68" t="s">
        <v>881</v>
      </c>
      <c r="L59" s="221" t="s">
        <v>129</v>
      </c>
      <c r="M59" s="226" t="s">
        <v>261</v>
      </c>
      <c r="N59" s="213" t="s">
        <v>253</v>
      </c>
      <c r="O59" s="241"/>
      <c r="P59" s="241"/>
      <c r="Q59" s="241"/>
      <c r="R59" s="241"/>
      <c r="S59" s="241"/>
      <c r="T59" s="241"/>
      <c r="U59" s="119"/>
    </row>
    <row r="60" spans="1:21" s="68" customFormat="1" outlineLevel="1">
      <c r="A60" s="116" t="str">
        <f t="shared" si="1"/>
        <v>1</v>
      </c>
      <c r="C60" s="68" t="s">
        <v>882</v>
      </c>
      <c r="L60" s="221" t="s">
        <v>787</v>
      </c>
      <c r="M60" s="226" t="s">
        <v>262</v>
      </c>
      <c r="N60" s="213" t="s">
        <v>253</v>
      </c>
      <c r="O60" s="241"/>
      <c r="P60" s="241"/>
      <c r="Q60" s="241"/>
      <c r="R60" s="241"/>
      <c r="S60" s="241"/>
      <c r="T60" s="241"/>
      <c r="U60" s="119"/>
    </row>
    <row r="61" spans="1:21" s="68" customFormat="1" ht="22.5" outlineLevel="1">
      <c r="A61" s="116" t="str">
        <f t="shared" si="1"/>
        <v>1</v>
      </c>
      <c r="C61" s="68" t="s">
        <v>883</v>
      </c>
      <c r="L61" s="221" t="s">
        <v>788</v>
      </c>
      <c r="M61" s="226" t="s">
        <v>254</v>
      </c>
      <c r="N61" s="213" t="s">
        <v>253</v>
      </c>
      <c r="O61" s="241"/>
      <c r="P61" s="241"/>
      <c r="Q61" s="241"/>
      <c r="R61" s="241"/>
      <c r="S61" s="241"/>
      <c r="T61" s="241"/>
      <c r="U61" s="119"/>
    </row>
    <row r="62" spans="1:21" s="68" customFormat="1" outlineLevel="1">
      <c r="A62" s="116" t="str">
        <f t="shared" si="1"/>
        <v>1</v>
      </c>
      <c r="C62" s="68" t="s">
        <v>909</v>
      </c>
      <c r="L62" s="221" t="s">
        <v>118</v>
      </c>
      <c r="M62" s="223" t="s">
        <v>614</v>
      </c>
      <c r="N62" s="213" t="s">
        <v>253</v>
      </c>
      <c r="O62" s="241"/>
      <c r="P62" s="241"/>
      <c r="Q62" s="241"/>
      <c r="R62" s="241"/>
      <c r="S62" s="241"/>
      <c r="T62" s="241"/>
      <c r="U62" s="119"/>
    </row>
    <row r="63" spans="1:21" s="68" customFormat="1" outlineLevel="1">
      <c r="A63" s="116" t="str">
        <f t="shared" si="1"/>
        <v>1</v>
      </c>
      <c r="C63" s="68" t="s">
        <v>912</v>
      </c>
      <c r="L63" s="221" t="s">
        <v>120</v>
      </c>
      <c r="M63" s="279" t="s">
        <v>910</v>
      </c>
      <c r="N63" s="280" t="s">
        <v>126</v>
      </c>
      <c r="O63" s="281">
        <f t="shared" ref="O63:T63" si="3">IF(O58=0,0,O62/O58*100)</f>
        <v>0</v>
      </c>
      <c r="P63" s="281">
        <f t="shared" si="3"/>
        <v>0</v>
      </c>
      <c r="Q63" s="281">
        <f t="shared" si="3"/>
        <v>0</v>
      </c>
      <c r="R63" s="281">
        <f t="shared" si="3"/>
        <v>0</v>
      </c>
      <c r="S63" s="281">
        <f t="shared" si="3"/>
        <v>0</v>
      </c>
      <c r="T63" s="281">
        <f t="shared" si="3"/>
        <v>0</v>
      </c>
      <c r="U63" s="119"/>
    </row>
    <row r="64" spans="1:21" s="68" customFormat="1" outlineLevel="1">
      <c r="A64" s="116" t="str">
        <f t="shared" si="1"/>
        <v>1</v>
      </c>
      <c r="B64" s="68" t="str">
        <f>IF(OwnNeedsInPO="да","ПО","")</f>
        <v>ПО</v>
      </c>
      <c r="C64" s="68" t="s">
        <v>913</v>
      </c>
      <c r="L64" s="221" t="s">
        <v>122</v>
      </c>
      <c r="M64" s="224" t="s">
        <v>255</v>
      </c>
      <c r="N64" s="213" t="s">
        <v>253</v>
      </c>
      <c r="O64" s="242">
        <f t="shared" ref="O64:T64" si="4">O65+O66</f>
        <v>0</v>
      </c>
      <c r="P64" s="242">
        <f t="shared" si="4"/>
        <v>0</v>
      </c>
      <c r="Q64" s="242">
        <f t="shared" si="4"/>
        <v>0</v>
      </c>
      <c r="R64" s="242">
        <f t="shared" si="4"/>
        <v>0</v>
      </c>
      <c r="S64" s="242">
        <f t="shared" si="4"/>
        <v>0</v>
      </c>
      <c r="T64" s="242">
        <f t="shared" si="4"/>
        <v>0</v>
      </c>
      <c r="U64" s="119"/>
    </row>
    <row r="65" spans="1:21" s="68" customFormat="1" outlineLevel="1">
      <c r="A65" s="116" t="str">
        <f t="shared" si="1"/>
        <v>1</v>
      </c>
      <c r="C65" s="68" t="s">
        <v>888</v>
      </c>
      <c r="L65" s="221" t="s">
        <v>789</v>
      </c>
      <c r="M65" s="226" t="s">
        <v>256</v>
      </c>
      <c r="N65" s="213" t="s">
        <v>253</v>
      </c>
      <c r="O65" s="241"/>
      <c r="P65" s="241"/>
      <c r="Q65" s="241"/>
      <c r="R65" s="241"/>
      <c r="S65" s="241"/>
      <c r="T65" s="241"/>
      <c r="U65" s="119"/>
    </row>
    <row r="66" spans="1:21" s="68" customFormat="1" outlineLevel="1">
      <c r="A66" s="116" t="str">
        <f t="shared" si="1"/>
        <v>1</v>
      </c>
      <c r="C66" s="68" t="s">
        <v>889</v>
      </c>
      <c r="L66" s="221" t="s">
        <v>162</v>
      </c>
      <c r="M66" s="226" t="s">
        <v>257</v>
      </c>
      <c r="N66" s="213" t="s">
        <v>253</v>
      </c>
      <c r="O66" s="241"/>
      <c r="P66" s="241"/>
      <c r="Q66" s="241"/>
      <c r="R66" s="241"/>
      <c r="S66" s="241"/>
      <c r="T66" s="241"/>
      <c r="U66" s="119"/>
    </row>
    <row r="67" spans="1:21" s="68" customFormat="1" outlineLevel="1">
      <c r="A67" s="116" t="str">
        <f t="shared" si="1"/>
        <v>1</v>
      </c>
      <c r="B67" s="68" t="s">
        <v>608</v>
      </c>
      <c r="C67" s="68" t="s">
        <v>914</v>
      </c>
      <c r="L67" s="221" t="s">
        <v>790</v>
      </c>
      <c r="M67" s="224" t="s">
        <v>258</v>
      </c>
      <c r="N67" s="213" t="s">
        <v>253</v>
      </c>
      <c r="O67" s="242">
        <f t="shared" ref="O67:T67" si="5">O68+O69</f>
        <v>0</v>
      </c>
      <c r="P67" s="242">
        <f t="shared" si="5"/>
        <v>0</v>
      </c>
      <c r="Q67" s="242">
        <f t="shared" si="5"/>
        <v>0</v>
      </c>
      <c r="R67" s="242">
        <f t="shared" si="5"/>
        <v>0</v>
      </c>
      <c r="S67" s="242">
        <f t="shared" si="5"/>
        <v>0</v>
      </c>
      <c r="T67" s="242">
        <f t="shared" si="5"/>
        <v>0</v>
      </c>
      <c r="U67" s="119"/>
    </row>
    <row r="68" spans="1:21" s="68" customFormat="1" outlineLevel="1">
      <c r="A68" s="116" t="str">
        <f t="shared" si="1"/>
        <v>1</v>
      </c>
      <c r="C68" s="68" t="s">
        <v>915</v>
      </c>
      <c r="L68" s="221" t="s">
        <v>791</v>
      </c>
      <c r="M68" s="226" t="s">
        <v>259</v>
      </c>
      <c r="N68" s="213" t="s">
        <v>253</v>
      </c>
      <c r="O68" s="241"/>
      <c r="P68" s="241"/>
      <c r="Q68" s="241"/>
      <c r="R68" s="241"/>
      <c r="S68" s="241"/>
      <c r="T68" s="241"/>
      <c r="U68" s="119"/>
    </row>
    <row r="69" spans="1:21" s="68" customFormat="1" outlineLevel="1">
      <c r="A69" s="116" t="str">
        <f t="shared" si="1"/>
        <v>1</v>
      </c>
      <c r="C69" s="68" t="s">
        <v>892</v>
      </c>
      <c r="L69" s="221" t="s">
        <v>792</v>
      </c>
      <c r="M69" s="226" t="s">
        <v>260</v>
      </c>
      <c r="N69" s="213" t="s">
        <v>253</v>
      </c>
      <c r="O69" s="241"/>
      <c r="P69" s="241"/>
      <c r="Q69" s="241"/>
      <c r="R69" s="241"/>
      <c r="S69" s="241"/>
      <c r="T69" s="241"/>
      <c r="U69" s="119"/>
    </row>
    <row r="70" spans="1:21" s="68" customFormat="1" outlineLevel="1">
      <c r="A70" s="116" t="str">
        <f t="shared" si="1"/>
        <v>1</v>
      </c>
      <c r="C70" s="68" t="s">
        <v>916</v>
      </c>
      <c r="L70" s="221" t="s">
        <v>793</v>
      </c>
      <c r="M70" s="225" t="s">
        <v>603</v>
      </c>
      <c r="N70" s="213" t="s">
        <v>253</v>
      </c>
      <c r="O70" s="241"/>
      <c r="P70" s="241"/>
      <c r="Q70" s="241"/>
      <c r="R70" s="241"/>
      <c r="S70" s="241"/>
      <c r="T70" s="241"/>
      <c r="U70" s="119"/>
    </row>
    <row r="71" spans="1:21" s="118" customFormat="1">
      <c r="A71" s="117" t="s">
        <v>636</v>
      </c>
      <c r="M71" s="3"/>
      <c r="N71" s="3"/>
      <c r="O71" s="243"/>
      <c r="P71" s="244"/>
      <c r="Q71" s="244"/>
      <c r="R71" s="244"/>
      <c r="S71" s="244"/>
      <c r="T71" s="244"/>
    </row>
    <row r="72" spans="1:21" s="68" customFormat="1" ht="15" customHeight="1">
      <c r="A72" s="115" t="s">
        <v>16</v>
      </c>
      <c r="L72" s="105" t="str">
        <f>INDEX('Общие сведения'!$J$87:$J$100,MATCH($A72,'Общие сведения'!$D$87:$D$100,0))</f>
        <v>Тариф 1 (Водоснабжение) - тариф на транспортировку воды</v>
      </c>
      <c r="M72" s="105"/>
      <c r="N72" s="102"/>
      <c r="O72" s="245"/>
      <c r="P72" s="245"/>
      <c r="Q72" s="245"/>
      <c r="R72" s="245"/>
      <c r="S72" s="245"/>
      <c r="T72" s="245"/>
      <c r="U72" s="102"/>
    </row>
    <row r="73" spans="1:21" s="68" customFormat="1" outlineLevel="1">
      <c r="A73" s="116" t="str">
        <f t="shared" ref="A73:A85" si="6">A72</f>
        <v>1</v>
      </c>
      <c r="L73" s="221" t="s">
        <v>16</v>
      </c>
      <c r="M73" s="228" t="s">
        <v>264</v>
      </c>
      <c r="N73" s="216"/>
      <c r="O73" s="250" t="str">
        <f>INDEX('Общие сведения'!$K$87:$K$100,MATCH($A73,'Общие сведения'!$D$87:$D$100,0))</f>
        <v>питьевая вода</v>
      </c>
      <c r="P73" s="251"/>
      <c r="Q73" s="251"/>
      <c r="R73" s="251"/>
      <c r="S73" s="251"/>
      <c r="T73" s="252"/>
      <c r="U73" s="119"/>
    </row>
    <row r="74" spans="1:21" s="68" customFormat="1" outlineLevel="1">
      <c r="A74" s="116" t="str">
        <f t="shared" si="6"/>
        <v>1</v>
      </c>
      <c r="C74" s="68" t="s">
        <v>907</v>
      </c>
      <c r="L74" s="221" t="s">
        <v>100</v>
      </c>
      <c r="M74" s="227" t="s">
        <v>249</v>
      </c>
      <c r="N74" s="215" t="s">
        <v>250</v>
      </c>
      <c r="O74" s="241"/>
      <c r="P74" s="241"/>
      <c r="Q74" s="241"/>
      <c r="R74" s="241"/>
      <c r="S74" s="241"/>
      <c r="T74" s="241"/>
      <c r="U74" s="119"/>
    </row>
    <row r="75" spans="1:21" s="68" customFormat="1" outlineLevel="1">
      <c r="A75" s="116" t="str">
        <f t="shared" si="6"/>
        <v>1</v>
      </c>
      <c r="C75" s="68" t="s">
        <v>908</v>
      </c>
      <c r="L75" s="221" t="s">
        <v>101</v>
      </c>
      <c r="M75" s="227" t="s">
        <v>251</v>
      </c>
      <c r="N75" s="215" t="s">
        <v>250</v>
      </c>
      <c r="O75" s="241"/>
      <c r="P75" s="241"/>
      <c r="Q75" s="241"/>
      <c r="R75" s="241"/>
      <c r="S75" s="241"/>
      <c r="T75" s="241"/>
      <c r="U75" s="119"/>
    </row>
    <row r="76" spans="1:21" s="68" customFormat="1" outlineLevel="1">
      <c r="A76" s="116" t="str">
        <f t="shared" si="6"/>
        <v>1</v>
      </c>
      <c r="C76" s="68" t="s">
        <v>911</v>
      </c>
      <c r="L76" s="221" t="s">
        <v>102</v>
      </c>
      <c r="M76" s="229" t="s">
        <v>265</v>
      </c>
      <c r="N76" s="222" t="s">
        <v>253</v>
      </c>
      <c r="O76" s="242">
        <f t="shared" ref="O76:T76" si="7">O77+O79+O78</f>
        <v>0</v>
      </c>
      <c r="P76" s="242">
        <f t="shared" si="7"/>
        <v>0</v>
      </c>
      <c r="Q76" s="242">
        <f t="shared" si="7"/>
        <v>0</v>
      </c>
      <c r="R76" s="242">
        <f t="shared" si="7"/>
        <v>0</v>
      </c>
      <c r="S76" s="242">
        <f t="shared" si="7"/>
        <v>0</v>
      </c>
      <c r="T76" s="242">
        <f t="shared" si="7"/>
        <v>0</v>
      </c>
      <c r="U76" s="119"/>
    </row>
    <row r="77" spans="1:21" s="68" customFormat="1" outlineLevel="1">
      <c r="A77" s="116" t="str">
        <f t="shared" si="6"/>
        <v>1</v>
      </c>
      <c r="C77" s="68" t="s">
        <v>881</v>
      </c>
      <c r="L77" s="221" t="s">
        <v>129</v>
      </c>
      <c r="M77" s="230" t="s">
        <v>610</v>
      </c>
      <c r="N77" s="222" t="s">
        <v>253</v>
      </c>
      <c r="O77" s="246"/>
      <c r="P77" s="246"/>
      <c r="Q77" s="246"/>
      <c r="R77" s="246"/>
      <c r="S77" s="246"/>
      <c r="T77" s="246"/>
      <c r="U77" s="119"/>
    </row>
    <row r="78" spans="1:21" s="68" customFormat="1" outlineLevel="1">
      <c r="A78" s="116" t="str">
        <f t="shared" si="6"/>
        <v>1</v>
      </c>
      <c r="C78" s="68" t="s">
        <v>882</v>
      </c>
      <c r="L78" s="221" t="s">
        <v>787</v>
      </c>
      <c r="M78" s="230" t="s">
        <v>611</v>
      </c>
      <c r="N78" s="222" t="s">
        <v>253</v>
      </c>
      <c r="O78" s="246"/>
      <c r="P78" s="246"/>
      <c r="Q78" s="246"/>
      <c r="R78" s="246"/>
      <c r="S78" s="246"/>
      <c r="T78" s="246"/>
      <c r="U78" s="119"/>
    </row>
    <row r="79" spans="1:21" s="68" customFormat="1" ht="22.5" outlineLevel="1">
      <c r="A79" s="116" t="str">
        <f t="shared" si="6"/>
        <v>1</v>
      </c>
      <c r="C79" s="68" t="s">
        <v>883</v>
      </c>
      <c r="L79" s="221" t="s">
        <v>788</v>
      </c>
      <c r="M79" s="230" t="s">
        <v>603</v>
      </c>
      <c r="N79" s="222" t="s">
        <v>253</v>
      </c>
      <c r="O79" s="246"/>
      <c r="P79" s="246"/>
      <c r="Q79" s="246"/>
      <c r="R79" s="246"/>
      <c r="S79" s="246"/>
      <c r="T79" s="246"/>
      <c r="U79" s="119"/>
    </row>
    <row r="80" spans="1:21" s="68" customFormat="1" outlineLevel="1">
      <c r="A80" s="116" t="str">
        <f t="shared" si="6"/>
        <v>1</v>
      </c>
      <c r="B80" s="68" t="s">
        <v>608</v>
      </c>
      <c r="C80" s="68" t="s">
        <v>909</v>
      </c>
      <c r="L80" s="221" t="s">
        <v>118</v>
      </c>
      <c r="M80" s="229" t="s">
        <v>266</v>
      </c>
      <c r="N80" s="222" t="s">
        <v>253</v>
      </c>
      <c r="O80" s="242">
        <f t="shared" ref="O80:T80" si="8">O81+O82+O85</f>
        <v>0</v>
      </c>
      <c r="P80" s="242">
        <f t="shared" si="8"/>
        <v>0</v>
      </c>
      <c r="Q80" s="242">
        <f t="shared" si="8"/>
        <v>0</v>
      </c>
      <c r="R80" s="242">
        <f t="shared" si="8"/>
        <v>0</v>
      </c>
      <c r="S80" s="242">
        <f t="shared" si="8"/>
        <v>0</v>
      </c>
      <c r="T80" s="242">
        <f t="shared" si="8"/>
        <v>0</v>
      </c>
      <c r="U80" s="119"/>
    </row>
    <row r="81" spans="1:26" s="68" customFormat="1" outlineLevel="1">
      <c r="A81" s="116" t="str">
        <f t="shared" si="6"/>
        <v>1</v>
      </c>
      <c r="C81" s="68" t="s">
        <v>912</v>
      </c>
      <c r="L81" s="221" t="s">
        <v>120</v>
      </c>
      <c r="M81" s="230" t="s">
        <v>267</v>
      </c>
      <c r="N81" s="222" t="s">
        <v>253</v>
      </c>
      <c r="O81" s="246"/>
      <c r="P81" s="246"/>
      <c r="Q81" s="246"/>
      <c r="R81" s="246"/>
      <c r="S81" s="246"/>
      <c r="T81" s="246"/>
      <c r="U81" s="119"/>
    </row>
    <row r="82" spans="1:26" s="68" customFormat="1" outlineLevel="1">
      <c r="A82" s="116" t="str">
        <f t="shared" si="6"/>
        <v>1</v>
      </c>
      <c r="C82" s="68" t="s">
        <v>917</v>
      </c>
      <c r="L82" s="221" t="s">
        <v>121</v>
      </c>
      <c r="M82" s="231" t="s">
        <v>268</v>
      </c>
      <c r="N82" s="222" t="s">
        <v>253</v>
      </c>
      <c r="O82" s="242">
        <f t="shared" ref="O82:T82" si="9">O83+O84</f>
        <v>0</v>
      </c>
      <c r="P82" s="242">
        <f t="shared" si="9"/>
        <v>0</v>
      </c>
      <c r="Q82" s="242">
        <f t="shared" si="9"/>
        <v>0</v>
      </c>
      <c r="R82" s="242">
        <f t="shared" si="9"/>
        <v>0</v>
      </c>
      <c r="S82" s="242">
        <f t="shared" si="9"/>
        <v>0</v>
      </c>
      <c r="T82" s="242">
        <f t="shared" si="9"/>
        <v>0</v>
      </c>
      <c r="U82" s="119"/>
    </row>
    <row r="83" spans="1:26" s="68" customFormat="1" outlineLevel="1">
      <c r="A83" s="116" t="str">
        <f t="shared" si="6"/>
        <v>1</v>
      </c>
      <c r="C83" s="68" t="s">
        <v>918</v>
      </c>
      <c r="L83" s="221" t="s">
        <v>794</v>
      </c>
      <c r="M83" s="232" t="s">
        <v>259</v>
      </c>
      <c r="N83" s="222" t="s">
        <v>253</v>
      </c>
      <c r="O83" s="246"/>
      <c r="P83" s="246"/>
      <c r="Q83" s="246"/>
      <c r="R83" s="246"/>
      <c r="S83" s="246"/>
      <c r="T83" s="246"/>
      <c r="U83" s="119"/>
    </row>
    <row r="84" spans="1:26" s="68" customFormat="1" outlineLevel="1">
      <c r="A84" s="116" t="str">
        <f t="shared" si="6"/>
        <v>1</v>
      </c>
      <c r="C84" s="68" t="s">
        <v>919</v>
      </c>
      <c r="L84" s="221" t="s">
        <v>795</v>
      </c>
      <c r="M84" s="232" t="s">
        <v>260</v>
      </c>
      <c r="N84" s="222" t="s">
        <v>253</v>
      </c>
      <c r="O84" s="246"/>
      <c r="P84" s="246"/>
      <c r="Q84" s="246"/>
      <c r="R84" s="246"/>
      <c r="S84" s="246"/>
      <c r="T84" s="246"/>
      <c r="U84" s="119"/>
    </row>
    <row r="85" spans="1:26" s="68" customFormat="1" ht="22.5" outlineLevel="1">
      <c r="A85" s="116" t="str">
        <f t="shared" si="6"/>
        <v>1</v>
      </c>
      <c r="C85" s="68" t="s">
        <v>920</v>
      </c>
      <c r="L85" s="221" t="s">
        <v>796</v>
      </c>
      <c r="M85" s="233" t="s">
        <v>609</v>
      </c>
      <c r="N85" s="222" t="s">
        <v>253</v>
      </c>
      <c r="O85" s="241"/>
      <c r="P85" s="241"/>
      <c r="Q85" s="241"/>
      <c r="R85" s="241"/>
      <c r="S85" s="241"/>
      <c r="T85" s="241"/>
      <c r="U85" s="119"/>
    </row>
    <row r="86" spans="1:26">
      <c r="P86" s="1"/>
    </row>
    <row r="87" spans="1:26" s="94" customFormat="1" ht="30" customHeight="1">
      <c r="A87" s="93" t="s">
        <v>638</v>
      </c>
      <c r="M87" s="95"/>
      <c r="N87" s="95"/>
      <c r="O87" s="95"/>
      <c r="P87" s="95"/>
    </row>
    <row r="88" spans="1:26">
      <c r="A88" s="96" t="s">
        <v>637</v>
      </c>
    </row>
    <row r="89" spans="1:26" s="71" customFormat="1" ht="15" customHeight="1" collapsed="1">
      <c r="A89" s="115" t="s">
        <v>16</v>
      </c>
      <c r="B89" s="71" t="s">
        <v>725</v>
      </c>
      <c r="L89" s="105" t="str">
        <f>INDEX('Общие сведения'!$J$87:$J$100,MATCH($A89,'Общие сведения'!$D$87:$D$100,0))</f>
        <v>Тариф 1 (Водоснабжение) - тариф на транспортировку воды</v>
      </c>
      <c r="M89" s="102"/>
      <c r="N89" s="102"/>
      <c r="O89" s="102"/>
      <c r="P89" s="102"/>
      <c r="Q89" s="102"/>
      <c r="R89" s="102"/>
      <c r="S89" s="102"/>
      <c r="T89" s="102"/>
      <c r="U89" s="199">
        <f>SUM(U90:U91)</f>
        <v>0</v>
      </c>
      <c r="V89" s="199">
        <f>SUM(V90:V91)</f>
        <v>0</v>
      </c>
      <c r="W89" s="199">
        <f>SUM(W90:W91)</f>
        <v>0</v>
      </c>
      <c r="X89" s="199">
        <f>SUM(X90:X91)</f>
        <v>0</v>
      </c>
      <c r="Y89" s="102"/>
      <c r="Z89" s="102"/>
    </row>
    <row r="90" spans="1:26" s="71" customFormat="1" ht="0.2" customHeight="1" outlineLevel="1">
      <c r="A90" s="161" t="str">
        <f>A89</f>
        <v>1</v>
      </c>
      <c r="L90" s="151">
        <v>0</v>
      </c>
      <c r="M90" s="152"/>
      <c r="N90" s="152"/>
      <c r="O90" s="152"/>
      <c r="P90" s="152"/>
      <c r="Q90" s="152"/>
      <c r="R90" s="152">
        <f ca="1">OFFSET(R90,-1,0)</f>
        <v>0</v>
      </c>
      <c r="S90" s="152"/>
      <c r="T90" s="153"/>
      <c r="U90" s="204"/>
      <c r="V90" s="204"/>
      <c r="W90" s="204"/>
      <c r="X90" s="204"/>
      <c r="Y90" s="204"/>
      <c r="Z90" s="204"/>
    </row>
    <row r="91" spans="1:26" s="71" customFormat="1" ht="15" customHeight="1" outlineLevel="1">
      <c r="A91" s="161" t="str">
        <f>A90</f>
        <v>1</v>
      </c>
      <c r="B91" s="65" t="str">
        <f>A91&amp;"pIns"</f>
        <v>1pIns</v>
      </c>
      <c r="L91" s="154"/>
      <c r="M91" s="155" t="s">
        <v>270</v>
      </c>
      <c r="N91" s="155"/>
      <c r="O91" s="155"/>
      <c r="P91" s="155"/>
      <c r="Q91" s="155"/>
      <c r="R91" s="155"/>
      <c r="S91" s="155"/>
      <c r="T91" s="155"/>
      <c r="U91" s="155"/>
      <c r="V91" s="155"/>
      <c r="W91" s="155"/>
      <c r="X91" s="155"/>
      <c r="Y91" s="155"/>
      <c r="Z91" s="156"/>
    </row>
    <row r="92" spans="1:26">
      <c r="A92" s="96" t="s">
        <v>639</v>
      </c>
    </row>
    <row r="93" spans="1:26" s="71" customFormat="1" ht="14.25" outlineLevel="1">
      <c r="A93" s="258" t="str">
        <f ca="1">OFFSET(A93,-1,0)</f>
        <v>et_List04_1</v>
      </c>
      <c r="K93" s="97" t="s">
        <v>233</v>
      </c>
      <c r="L93" s="157" t="s">
        <v>16</v>
      </c>
      <c r="M93" s="207"/>
      <c r="N93" s="208"/>
      <c r="O93" s="208"/>
      <c r="P93" s="208"/>
      <c r="Q93" s="158"/>
      <c r="R93" s="158"/>
      <c r="S93" s="206"/>
      <c r="T93" s="160">
        <f>IF(R93=0,0,Q93/R93)</f>
        <v>0</v>
      </c>
      <c r="U93" s="200"/>
      <c r="V93" s="209">
        <f>U93*$T93</f>
        <v>0</v>
      </c>
      <c r="W93" s="200"/>
      <c r="X93" s="160">
        <f>W93*$T93</f>
        <v>0</v>
      </c>
      <c r="Y93" s="159"/>
      <c r="Z93" s="159"/>
    </row>
    <row r="94" spans="1:26">
      <c r="A94" s="143"/>
    </row>
    <row r="95" spans="1:26">
      <c r="A95" s="143"/>
    </row>
    <row r="97" spans="1:16" s="94" customFormat="1" ht="30" customHeight="1">
      <c r="A97" s="93" t="s">
        <v>766</v>
      </c>
      <c r="M97" s="95"/>
      <c r="N97" s="95"/>
      <c r="O97" s="95"/>
      <c r="P97" s="95"/>
    </row>
    <row r="98" spans="1:16">
      <c r="A98" s="96" t="s">
        <v>579</v>
      </c>
    </row>
    <row r="99" spans="1:16" s="71" customFormat="1" ht="15" customHeight="1">
      <c r="A99" s="115" t="s">
        <v>16</v>
      </c>
      <c r="L99" s="131" t="str">
        <f>INDEX('Общие сведения'!$J$87:$J$100,MATCH($A99,'Общие сведения'!$D$87:$D$100,0))</f>
        <v>Тариф 1 (Водоснабжение) - тариф на транспортировку воды</v>
      </c>
      <c r="M99" s="102"/>
      <c r="N99" s="98"/>
      <c r="O99" s="98"/>
      <c r="P99" s="192"/>
    </row>
    <row r="100" spans="1:16" s="73" customFormat="1" outlineLevel="1">
      <c r="A100" s="259" t="str">
        <f t="shared" ref="A100:A105" si="10">A99</f>
        <v>1</v>
      </c>
      <c r="B100" s="73" t="s">
        <v>906</v>
      </c>
      <c r="L100" s="184" t="s">
        <v>16</v>
      </c>
      <c r="M100" s="185" t="s">
        <v>700</v>
      </c>
      <c r="N100" s="184" t="s">
        <v>701</v>
      </c>
      <c r="O100" s="164">
        <f>IF(O102=0,0,O101/O102)</f>
        <v>0</v>
      </c>
      <c r="P100" s="164">
        <f>IF(P102=0,0,P101/P102)</f>
        <v>0</v>
      </c>
    </row>
    <row r="101" spans="1:16" s="71" customFormat="1" outlineLevel="1">
      <c r="A101" s="259" t="str">
        <f t="shared" si="10"/>
        <v>1</v>
      </c>
      <c r="B101" s="71" t="s">
        <v>923</v>
      </c>
      <c r="L101" s="186" t="s">
        <v>135</v>
      </c>
      <c r="M101" s="187" t="s">
        <v>702</v>
      </c>
      <c r="N101" s="186" t="s">
        <v>269</v>
      </c>
      <c r="O101" s="211"/>
      <c r="P101" s="211"/>
    </row>
    <row r="102" spans="1:16" s="71" customFormat="1" ht="22.5" outlineLevel="1">
      <c r="A102" s="259" t="str">
        <f t="shared" si="10"/>
        <v>1</v>
      </c>
      <c r="B102" s="71" t="s">
        <v>924</v>
      </c>
      <c r="L102" s="186" t="s">
        <v>136</v>
      </c>
      <c r="M102" s="187" t="s">
        <v>703</v>
      </c>
      <c r="N102" s="186" t="s">
        <v>627</v>
      </c>
      <c r="O102" s="202">
        <f>SUMIFS('Условные метры'!$V$17:$V$31,'Условные метры'!$A$17:$A$31,$A102,'Условные метры'!$B$17:$B$31,"Итог")</f>
        <v>2.6981797331782604</v>
      </c>
      <c r="P102" s="202">
        <f>SUMIFS('Условные метры'!$X$17:$X$31,'Условные метры'!$A$17:$A$31,$A102,'Условные метры'!$B$17:$B$31,"Итог")</f>
        <v>2.8051289007184947</v>
      </c>
    </row>
    <row r="103" spans="1:16" s="73" customFormat="1" ht="22.5" outlineLevel="1">
      <c r="A103" s="260" t="str">
        <f t="shared" si="10"/>
        <v>1</v>
      </c>
      <c r="B103" s="73" t="s">
        <v>907</v>
      </c>
      <c r="L103" s="188">
        <v>2</v>
      </c>
      <c r="M103" s="189" t="s">
        <v>704</v>
      </c>
      <c r="N103" s="190" t="s">
        <v>701</v>
      </c>
      <c r="O103" s="166">
        <f>MIN(O105,O100)</f>
        <v>0</v>
      </c>
      <c r="P103" s="166">
        <f>MIN(P105,P100)</f>
        <v>0</v>
      </c>
    </row>
    <row r="104" spans="1:16" s="71" customFormat="1" outlineLevel="1">
      <c r="A104" s="259" t="str">
        <f t="shared" si="10"/>
        <v>1</v>
      </c>
      <c r="B104" s="71" t="s">
        <v>908</v>
      </c>
      <c r="L104" s="191">
        <v>3</v>
      </c>
      <c r="M104" s="185" t="s">
        <v>705</v>
      </c>
      <c r="N104" s="184" t="s">
        <v>701</v>
      </c>
      <c r="O104" s="203">
        <f>SUMIFS('Расчёт тарифа'!O$15:O$35,'Расчёт тарифа'!$A$15:$A$35,$A104,'Расчёт тарифа'!$B$15:$B$35,"УТР")</f>
        <v>675.65928261676072</v>
      </c>
      <c r="P104" s="203">
        <f>SUMIFS('Расчёт тарифа'!P$15:P$35,'Расчёт тарифа'!$A$15:$A$35,$A104,'Расчёт тарифа'!$B$15:$B$35,"УТР")</f>
        <v>542.84523352948179</v>
      </c>
    </row>
    <row r="105" spans="1:16" s="71" customFormat="1" outlineLevel="1">
      <c r="A105" s="259" t="str">
        <f t="shared" si="10"/>
        <v>1</v>
      </c>
      <c r="B105" s="71" t="s">
        <v>911</v>
      </c>
      <c r="L105" s="191">
        <v>4</v>
      </c>
      <c r="M105" s="185" t="s">
        <v>706</v>
      </c>
      <c r="N105" s="184" t="s">
        <v>701</v>
      </c>
      <c r="O105" s="194">
        <f>O104*0.15</f>
        <v>101.3488923925141</v>
      </c>
      <c r="P105" s="194">
        <f>P104*0.15</f>
        <v>81.426785029422263</v>
      </c>
    </row>
    <row r="108" spans="1:16" s="94" customFormat="1" ht="30" customHeight="1">
      <c r="A108" s="93" t="s">
        <v>699</v>
      </c>
      <c r="M108" s="95"/>
      <c r="N108" s="95"/>
      <c r="O108" s="95"/>
      <c r="P108" s="95"/>
    </row>
    <row r="109" spans="1:16">
      <c r="A109" s="96" t="s">
        <v>586</v>
      </c>
    </row>
    <row r="110" spans="1:16" s="71" customFormat="1" ht="15" customHeight="1">
      <c r="A110" s="115" t="s">
        <v>16</v>
      </c>
      <c r="B110" s="71" t="s">
        <v>725</v>
      </c>
      <c r="L110" s="131" t="str">
        <f>INDEX('Общие сведения'!$J$87:$J$100,MATCH($A110,'Общие сведения'!$D$87:$D$100,0))</f>
        <v>Тариф 1 (Водоснабжение) - тариф на транспортировку воды</v>
      </c>
      <c r="M110" s="102"/>
      <c r="N110" s="98"/>
      <c r="O110" s="183">
        <f>O111+O161+O180</f>
        <v>0</v>
      </c>
    </row>
    <row r="111" spans="1:16" s="71" customFormat="1" outlineLevel="1">
      <c r="A111" s="258" t="str">
        <f>A110</f>
        <v>1</v>
      </c>
      <c r="C111" s="71" t="s">
        <v>906</v>
      </c>
      <c r="L111" s="167" t="s">
        <v>16</v>
      </c>
      <c r="M111" s="165" t="s">
        <v>293</v>
      </c>
      <c r="N111" s="170" t="s">
        <v>269</v>
      </c>
      <c r="O111" s="182">
        <f>O112+O130+O138+O158</f>
        <v>0</v>
      </c>
    </row>
    <row r="112" spans="1:16" s="71" customFormat="1" outlineLevel="1">
      <c r="A112" s="258" t="str">
        <f t="shared" ref="A112:A176" si="11">A111</f>
        <v>1</v>
      </c>
      <c r="C112" s="71" t="s">
        <v>923</v>
      </c>
      <c r="L112" s="172" t="s">
        <v>135</v>
      </c>
      <c r="M112" s="175" t="s">
        <v>294</v>
      </c>
      <c r="N112" s="173" t="s">
        <v>269</v>
      </c>
      <c r="O112" s="182">
        <f>O113+O114+O115+O120+O121+O122</f>
        <v>0</v>
      </c>
    </row>
    <row r="113" spans="1:15" s="71" customFormat="1" outlineLevel="1">
      <c r="A113" s="258" t="str">
        <f t="shared" si="11"/>
        <v>1</v>
      </c>
      <c r="C113" s="71" t="s">
        <v>925</v>
      </c>
      <c r="L113" s="172" t="s">
        <v>274</v>
      </c>
      <c r="M113" s="176" t="s">
        <v>640</v>
      </c>
      <c r="N113" s="173" t="s">
        <v>269</v>
      </c>
      <c r="O113" s="132"/>
    </row>
    <row r="114" spans="1:15" s="71" customFormat="1" ht="22.5" outlineLevel="1">
      <c r="A114" s="258" t="str">
        <f t="shared" si="11"/>
        <v>1</v>
      </c>
      <c r="C114" s="71" t="s">
        <v>926</v>
      </c>
      <c r="L114" s="172" t="s">
        <v>275</v>
      </c>
      <c r="M114" s="176" t="s">
        <v>297</v>
      </c>
      <c r="N114" s="173" t="s">
        <v>269</v>
      </c>
      <c r="O114" s="132"/>
    </row>
    <row r="115" spans="1:15" s="71" customFormat="1" ht="33.75" outlineLevel="1">
      <c r="A115" s="258" t="str">
        <f t="shared" si="11"/>
        <v>1</v>
      </c>
      <c r="C115" s="71" t="s">
        <v>927</v>
      </c>
      <c r="L115" s="172" t="s">
        <v>588</v>
      </c>
      <c r="M115" s="176" t="s">
        <v>864</v>
      </c>
      <c r="N115" s="173" t="s">
        <v>269</v>
      </c>
      <c r="O115" s="182">
        <f>O116+O119</f>
        <v>0</v>
      </c>
    </row>
    <row r="116" spans="1:15" s="71" customFormat="1" ht="22.5" outlineLevel="1">
      <c r="A116" s="258" t="str">
        <f t="shared" si="11"/>
        <v>1</v>
      </c>
      <c r="C116" s="71" t="s">
        <v>928</v>
      </c>
      <c r="L116" s="172" t="s">
        <v>641</v>
      </c>
      <c r="M116" s="177" t="s">
        <v>804</v>
      </c>
      <c r="N116" s="173" t="s">
        <v>269</v>
      </c>
      <c r="O116" s="132"/>
    </row>
    <row r="117" spans="1:15" s="71" customFormat="1" ht="22.5" outlineLevel="1">
      <c r="A117" s="258" t="str">
        <f t="shared" si="11"/>
        <v>1</v>
      </c>
      <c r="C117" s="71" t="s">
        <v>929</v>
      </c>
      <c r="L117" s="172" t="s">
        <v>688</v>
      </c>
      <c r="M117" s="178" t="s">
        <v>805</v>
      </c>
      <c r="N117" s="173" t="s">
        <v>642</v>
      </c>
      <c r="O117" s="132"/>
    </row>
    <row r="118" spans="1:15" s="71" customFormat="1" ht="22.5" outlineLevel="1">
      <c r="A118" s="258" t="str">
        <f t="shared" si="11"/>
        <v>1</v>
      </c>
      <c r="C118" s="71" t="s">
        <v>930</v>
      </c>
      <c r="L118" s="172" t="s">
        <v>689</v>
      </c>
      <c r="M118" s="178" t="s">
        <v>806</v>
      </c>
      <c r="N118" s="173" t="s">
        <v>698</v>
      </c>
      <c r="O118" s="132"/>
    </row>
    <row r="119" spans="1:15" s="71" customFormat="1" ht="22.5" outlineLevel="1">
      <c r="A119" s="258" t="str">
        <f t="shared" si="11"/>
        <v>1</v>
      </c>
      <c r="C119" s="71" t="s">
        <v>931</v>
      </c>
      <c r="L119" s="172" t="s">
        <v>643</v>
      </c>
      <c r="M119" s="177" t="s">
        <v>866</v>
      </c>
      <c r="N119" s="173" t="s">
        <v>269</v>
      </c>
      <c r="O119" s="132"/>
    </row>
    <row r="120" spans="1:15" s="71" customFormat="1" outlineLevel="1">
      <c r="A120" s="258" t="str">
        <f t="shared" si="11"/>
        <v>1</v>
      </c>
      <c r="C120" s="71" t="s">
        <v>932</v>
      </c>
      <c r="L120" s="172" t="s">
        <v>589</v>
      </c>
      <c r="M120" s="176" t="s">
        <v>644</v>
      </c>
      <c r="N120" s="173" t="s">
        <v>269</v>
      </c>
      <c r="O120" s="132"/>
    </row>
    <row r="121" spans="1:15" s="71" customFormat="1" outlineLevel="1">
      <c r="A121" s="258" t="str">
        <f t="shared" si="11"/>
        <v>1</v>
      </c>
      <c r="C121" s="71" t="s">
        <v>933</v>
      </c>
      <c r="L121" s="172" t="s">
        <v>645</v>
      </c>
      <c r="M121" s="176" t="s">
        <v>301</v>
      </c>
      <c r="N121" s="173" t="s">
        <v>269</v>
      </c>
      <c r="O121" s="132"/>
    </row>
    <row r="122" spans="1:15" s="71" customFormat="1" outlineLevel="1">
      <c r="A122" s="258" t="str">
        <f t="shared" si="11"/>
        <v>1</v>
      </c>
      <c r="C122" s="71" t="s">
        <v>934</v>
      </c>
      <c r="L122" s="172" t="s">
        <v>646</v>
      </c>
      <c r="M122" s="176" t="s">
        <v>647</v>
      </c>
      <c r="N122" s="173" t="s">
        <v>269</v>
      </c>
      <c r="O122" s="182">
        <f>SUM(O123:O129)</f>
        <v>0</v>
      </c>
    </row>
    <row r="123" spans="1:15" s="71" customFormat="1" outlineLevel="1">
      <c r="A123" s="258" t="str">
        <f t="shared" si="11"/>
        <v>1</v>
      </c>
      <c r="C123" s="71" t="s">
        <v>935</v>
      </c>
      <c r="L123" s="172" t="s">
        <v>648</v>
      </c>
      <c r="M123" s="177" t="s">
        <v>649</v>
      </c>
      <c r="N123" s="173" t="s">
        <v>269</v>
      </c>
      <c r="O123" s="132"/>
    </row>
    <row r="124" spans="1:15" s="71" customFormat="1" ht="22.5" outlineLevel="1">
      <c r="A124" s="258" t="str">
        <f t="shared" si="11"/>
        <v>1</v>
      </c>
      <c r="C124" s="71" t="s">
        <v>936</v>
      </c>
      <c r="L124" s="172" t="s">
        <v>650</v>
      </c>
      <c r="M124" s="177" t="s">
        <v>302</v>
      </c>
      <c r="N124" s="173" t="s">
        <v>269</v>
      </c>
      <c r="O124" s="132"/>
    </row>
    <row r="125" spans="1:15" s="71" customFormat="1" ht="22.5" outlineLevel="1">
      <c r="A125" s="258" t="str">
        <f t="shared" si="11"/>
        <v>1</v>
      </c>
      <c r="C125" s="71" t="s">
        <v>937</v>
      </c>
      <c r="L125" s="172" t="s">
        <v>651</v>
      </c>
      <c r="M125" s="177" t="s">
        <v>303</v>
      </c>
      <c r="N125" s="173" t="s">
        <v>269</v>
      </c>
      <c r="O125" s="132"/>
    </row>
    <row r="126" spans="1:15" s="71" customFormat="1" ht="22.5" outlineLevel="1">
      <c r="A126" s="258" t="str">
        <f t="shared" si="11"/>
        <v>1</v>
      </c>
      <c r="C126" s="71" t="s">
        <v>938</v>
      </c>
      <c r="L126" s="172" t="s">
        <v>652</v>
      </c>
      <c r="M126" s="177" t="s">
        <v>653</v>
      </c>
      <c r="N126" s="173" t="s">
        <v>269</v>
      </c>
      <c r="O126" s="132"/>
    </row>
    <row r="127" spans="1:15" s="71" customFormat="1" ht="56.25" outlineLevel="1">
      <c r="A127" s="258" t="str">
        <f t="shared" si="11"/>
        <v>1</v>
      </c>
      <c r="C127" s="71" t="s">
        <v>939</v>
      </c>
      <c r="L127" s="172" t="s">
        <v>654</v>
      </c>
      <c r="M127" s="177" t="s">
        <v>304</v>
      </c>
      <c r="N127" s="173" t="s">
        <v>269</v>
      </c>
      <c r="O127" s="132"/>
    </row>
    <row r="128" spans="1:15" s="71" customFormat="1" outlineLevel="1">
      <c r="A128" s="258" t="str">
        <f t="shared" si="11"/>
        <v>1</v>
      </c>
      <c r="C128" s="71" t="s">
        <v>940</v>
      </c>
      <c r="L128" s="172" t="s">
        <v>655</v>
      </c>
      <c r="M128" s="177" t="s">
        <v>305</v>
      </c>
      <c r="N128" s="173" t="s">
        <v>269</v>
      </c>
      <c r="O128" s="132"/>
    </row>
    <row r="129" spans="1:15" s="71" customFormat="1" outlineLevel="1">
      <c r="A129" s="258" t="str">
        <f t="shared" si="11"/>
        <v>1</v>
      </c>
      <c r="C129" s="71" t="s">
        <v>941</v>
      </c>
      <c r="L129" s="172" t="s">
        <v>656</v>
      </c>
      <c r="M129" s="177" t="s">
        <v>657</v>
      </c>
      <c r="N129" s="173" t="s">
        <v>269</v>
      </c>
      <c r="O129" s="132"/>
    </row>
    <row r="130" spans="1:15" s="71" customFormat="1" outlineLevel="1">
      <c r="A130" s="258" t="str">
        <f t="shared" si="11"/>
        <v>1</v>
      </c>
      <c r="C130" s="71" t="s">
        <v>924</v>
      </c>
      <c r="L130" s="172" t="s">
        <v>136</v>
      </c>
      <c r="M130" s="175" t="s">
        <v>658</v>
      </c>
      <c r="N130" s="173" t="s">
        <v>269</v>
      </c>
      <c r="O130" s="182">
        <f>O131+O132+O133</f>
        <v>0</v>
      </c>
    </row>
    <row r="131" spans="1:15" s="71" customFormat="1" outlineLevel="1">
      <c r="A131" s="258" t="str">
        <f t="shared" si="11"/>
        <v>1</v>
      </c>
      <c r="C131" s="71" t="s">
        <v>942</v>
      </c>
      <c r="L131" s="172" t="s">
        <v>295</v>
      </c>
      <c r="M131" s="176" t="s">
        <v>659</v>
      </c>
      <c r="N131" s="173" t="s">
        <v>269</v>
      </c>
      <c r="O131" s="132"/>
    </row>
    <row r="132" spans="1:15" s="71" customFormat="1" outlineLevel="1">
      <c r="A132" s="258" t="str">
        <f t="shared" si="11"/>
        <v>1</v>
      </c>
      <c r="C132" s="71" t="s">
        <v>943</v>
      </c>
      <c r="L132" s="172" t="s">
        <v>296</v>
      </c>
      <c r="M132" s="176" t="s">
        <v>660</v>
      </c>
      <c r="N132" s="173" t="s">
        <v>269</v>
      </c>
      <c r="O132" s="132"/>
    </row>
    <row r="133" spans="1:15" s="71" customFormat="1" ht="22.5" outlineLevel="1">
      <c r="A133" s="258" t="str">
        <f t="shared" si="11"/>
        <v>1</v>
      </c>
      <c r="C133" s="71" t="s">
        <v>944</v>
      </c>
      <c r="L133" s="172" t="s">
        <v>298</v>
      </c>
      <c r="M133" s="176" t="s">
        <v>865</v>
      </c>
      <c r="N133" s="173" t="s">
        <v>269</v>
      </c>
      <c r="O133" s="182">
        <f>O134+O137</f>
        <v>0</v>
      </c>
    </row>
    <row r="134" spans="1:15" s="71" customFormat="1" outlineLevel="1">
      <c r="A134" s="258" t="str">
        <f t="shared" si="11"/>
        <v>1</v>
      </c>
      <c r="C134" s="71" t="s">
        <v>945</v>
      </c>
      <c r="L134" s="172" t="s">
        <v>299</v>
      </c>
      <c r="M134" s="177" t="s">
        <v>803</v>
      </c>
      <c r="N134" s="173" t="s">
        <v>269</v>
      </c>
      <c r="O134" s="132"/>
    </row>
    <row r="135" spans="1:15" s="71" customFormat="1" outlineLevel="1">
      <c r="A135" s="258" t="str">
        <f t="shared" si="11"/>
        <v>1</v>
      </c>
      <c r="C135" s="71" t="s">
        <v>946</v>
      </c>
      <c r="L135" s="172" t="s">
        <v>690</v>
      </c>
      <c r="M135" s="178" t="s">
        <v>807</v>
      </c>
      <c r="N135" s="173" t="s">
        <v>642</v>
      </c>
      <c r="O135" s="132"/>
    </row>
    <row r="136" spans="1:15" s="71" customFormat="1" outlineLevel="1">
      <c r="A136" s="258" t="str">
        <f t="shared" si="11"/>
        <v>1</v>
      </c>
      <c r="C136" s="71" t="s">
        <v>947</v>
      </c>
      <c r="L136" s="172" t="s">
        <v>691</v>
      </c>
      <c r="M136" s="178" t="s">
        <v>808</v>
      </c>
      <c r="N136" s="173" t="s">
        <v>698</v>
      </c>
      <c r="O136" s="132"/>
    </row>
    <row r="137" spans="1:15" s="71" customFormat="1" ht="22.5" outlineLevel="1">
      <c r="A137" s="258" t="str">
        <f t="shared" si="11"/>
        <v>1</v>
      </c>
      <c r="C137" s="71" t="s">
        <v>948</v>
      </c>
      <c r="L137" s="172" t="s">
        <v>300</v>
      </c>
      <c r="M137" s="177" t="s">
        <v>867</v>
      </c>
      <c r="N137" s="173" t="s">
        <v>269</v>
      </c>
      <c r="O137" s="132"/>
    </row>
    <row r="138" spans="1:15" s="71" customFormat="1" outlineLevel="1">
      <c r="A138" s="258" t="str">
        <f t="shared" si="11"/>
        <v>1</v>
      </c>
      <c r="C138" s="71" t="s">
        <v>949</v>
      </c>
      <c r="L138" s="172" t="s">
        <v>272</v>
      </c>
      <c r="M138" s="175" t="s">
        <v>309</v>
      </c>
      <c r="N138" s="173" t="s">
        <v>269</v>
      </c>
      <c r="O138" s="182">
        <f>O139+O145+O150+O151+O152+O153+O154</f>
        <v>0</v>
      </c>
    </row>
    <row r="139" spans="1:15" s="71" customFormat="1" ht="22.5" outlineLevel="1">
      <c r="A139" s="258" t="str">
        <f t="shared" si="11"/>
        <v>1</v>
      </c>
      <c r="C139" s="71" t="s">
        <v>950</v>
      </c>
      <c r="L139" s="172" t="s">
        <v>306</v>
      </c>
      <c r="M139" s="176" t="s">
        <v>661</v>
      </c>
      <c r="N139" s="173" t="s">
        <v>269</v>
      </c>
      <c r="O139" s="182">
        <f>SUM(O140:O144)</f>
        <v>0</v>
      </c>
    </row>
    <row r="140" spans="1:15" s="71" customFormat="1" outlineLevel="1">
      <c r="A140" s="258" t="str">
        <f t="shared" si="11"/>
        <v>1</v>
      </c>
      <c r="C140" s="71" t="s">
        <v>951</v>
      </c>
      <c r="L140" s="172" t="s">
        <v>662</v>
      </c>
      <c r="M140" s="177" t="s">
        <v>310</v>
      </c>
      <c r="N140" s="173" t="s">
        <v>269</v>
      </c>
      <c r="O140" s="132"/>
    </row>
    <row r="141" spans="1:15" s="71" customFormat="1" outlineLevel="1">
      <c r="A141" s="258" t="str">
        <f t="shared" si="11"/>
        <v>1</v>
      </c>
      <c r="C141" s="71" t="s">
        <v>952</v>
      </c>
      <c r="L141" s="172" t="s">
        <v>663</v>
      </c>
      <c r="M141" s="177" t="s">
        <v>311</v>
      </c>
      <c r="N141" s="173" t="s">
        <v>269</v>
      </c>
      <c r="O141" s="132"/>
    </row>
    <row r="142" spans="1:15" s="71" customFormat="1" outlineLevel="1">
      <c r="A142" s="258" t="str">
        <f t="shared" si="11"/>
        <v>1</v>
      </c>
      <c r="C142" s="71" t="s">
        <v>953</v>
      </c>
      <c r="L142" s="172" t="s">
        <v>664</v>
      </c>
      <c r="M142" s="177" t="s">
        <v>312</v>
      </c>
      <c r="N142" s="173" t="s">
        <v>269</v>
      </c>
      <c r="O142" s="132"/>
    </row>
    <row r="143" spans="1:15" s="71" customFormat="1" outlineLevel="1">
      <c r="A143" s="258" t="str">
        <f t="shared" si="11"/>
        <v>1</v>
      </c>
      <c r="C143" s="71" t="s">
        <v>954</v>
      </c>
      <c r="L143" s="172" t="s">
        <v>665</v>
      </c>
      <c r="M143" s="177" t="s">
        <v>313</v>
      </c>
      <c r="N143" s="173" t="s">
        <v>269</v>
      </c>
      <c r="O143" s="132"/>
    </row>
    <row r="144" spans="1:15" s="71" customFormat="1" outlineLevel="1">
      <c r="A144" s="258" t="str">
        <f t="shared" si="11"/>
        <v>1</v>
      </c>
      <c r="C144" s="71" t="s">
        <v>955</v>
      </c>
      <c r="L144" s="172" t="s">
        <v>666</v>
      </c>
      <c r="M144" s="177" t="s">
        <v>314</v>
      </c>
      <c r="N144" s="173" t="s">
        <v>269</v>
      </c>
      <c r="O144" s="132"/>
    </row>
    <row r="145" spans="1:15" s="71" customFormat="1" ht="33.75" outlineLevel="1">
      <c r="A145" s="258" t="str">
        <f t="shared" si="11"/>
        <v>1</v>
      </c>
      <c r="C145" s="71" t="s">
        <v>956</v>
      </c>
      <c r="L145" s="172" t="s">
        <v>307</v>
      </c>
      <c r="M145" s="176" t="s">
        <v>868</v>
      </c>
      <c r="N145" s="173" t="s">
        <v>269</v>
      </c>
      <c r="O145" s="182">
        <f>O146+O149</f>
        <v>0</v>
      </c>
    </row>
    <row r="146" spans="1:15" s="71" customFormat="1" ht="22.5" outlineLevel="1">
      <c r="A146" s="258" t="str">
        <f t="shared" si="11"/>
        <v>1</v>
      </c>
      <c r="C146" s="71" t="s">
        <v>957</v>
      </c>
      <c r="L146" s="172" t="s">
        <v>667</v>
      </c>
      <c r="M146" s="177" t="s">
        <v>862</v>
      </c>
      <c r="N146" s="173" t="s">
        <v>269</v>
      </c>
      <c r="O146" s="132"/>
    </row>
    <row r="147" spans="1:15" s="71" customFormat="1" outlineLevel="1">
      <c r="A147" s="258" t="str">
        <f t="shared" si="11"/>
        <v>1</v>
      </c>
      <c r="C147" s="71" t="s">
        <v>958</v>
      </c>
      <c r="L147" s="172" t="s">
        <v>692</v>
      </c>
      <c r="M147" s="178" t="s">
        <v>801</v>
      </c>
      <c r="N147" s="173" t="s">
        <v>642</v>
      </c>
      <c r="O147" s="132"/>
    </row>
    <row r="148" spans="1:15" s="71" customFormat="1" ht="22.5" outlineLevel="1">
      <c r="A148" s="258" t="str">
        <f t="shared" si="11"/>
        <v>1</v>
      </c>
      <c r="C148" s="71" t="s">
        <v>959</v>
      </c>
      <c r="L148" s="172" t="s">
        <v>693</v>
      </c>
      <c r="M148" s="178" t="s">
        <v>809</v>
      </c>
      <c r="N148" s="173" t="s">
        <v>698</v>
      </c>
      <c r="O148" s="132"/>
    </row>
    <row r="149" spans="1:15" s="71" customFormat="1" ht="22.5" outlineLevel="1">
      <c r="A149" s="258" t="str">
        <f t="shared" si="11"/>
        <v>1</v>
      </c>
      <c r="C149" s="71" t="s">
        <v>960</v>
      </c>
      <c r="L149" s="172" t="s">
        <v>668</v>
      </c>
      <c r="M149" s="177" t="s">
        <v>863</v>
      </c>
      <c r="N149" s="173" t="s">
        <v>269</v>
      </c>
      <c r="O149" s="132"/>
    </row>
    <row r="150" spans="1:15" s="71" customFormat="1" ht="22.5" outlineLevel="1">
      <c r="A150" s="258" t="str">
        <f t="shared" si="11"/>
        <v>1</v>
      </c>
      <c r="C150" s="71" t="s">
        <v>961</v>
      </c>
      <c r="L150" s="172" t="s">
        <v>308</v>
      </c>
      <c r="M150" s="176" t="s">
        <v>669</v>
      </c>
      <c r="N150" s="173" t="s">
        <v>269</v>
      </c>
      <c r="O150" s="132"/>
    </row>
    <row r="151" spans="1:15" s="71" customFormat="1" outlineLevel="1">
      <c r="A151" s="258" t="str">
        <f t="shared" si="11"/>
        <v>1</v>
      </c>
      <c r="C151" s="71" t="s">
        <v>962</v>
      </c>
      <c r="L151" s="172" t="s">
        <v>670</v>
      </c>
      <c r="M151" s="176" t="s">
        <v>671</v>
      </c>
      <c r="N151" s="173" t="s">
        <v>269</v>
      </c>
      <c r="O151" s="132"/>
    </row>
    <row r="152" spans="1:15" s="71" customFormat="1" outlineLevel="1">
      <c r="A152" s="258" t="str">
        <f t="shared" si="11"/>
        <v>1</v>
      </c>
      <c r="C152" s="71" t="s">
        <v>963</v>
      </c>
      <c r="L152" s="172" t="s">
        <v>672</v>
      </c>
      <c r="M152" s="176" t="s">
        <v>673</v>
      </c>
      <c r="N152" s="173" t="s">
        <v>269</v>
      </c>
      <c r="O152" s="132"/>
    </row>
    <row r="153" spans="1:15" s="71" customFormat="1" ht="22.5" outlineLevel="1">
      <c r="A153" s="258" t="str">
        <f t="shared" si="11"/>
        <v>1</v>
      </c>
      <c r="C153" s="71" t="s">
        <v>964</v>
      </c>
      <c r="L153" s="172" t="s">
        <v>674</v>
      </c>
      <c r="M153" s="176" t="s">
        <v>675</v>
      </c>
      <c r="N153" s="173" t="s">
        <v>269</v>
      </c>
      <c r="O153" s="132"/>
    </row>
    <row r="154" spans="1:15" s="71" customFormat="1" outlineLevel="1">
      <c r="A154" s="258" t="str">
        <f t="shared" si="11"/>
        <v>1</v>
      </c>
      <c r="C154" s="71" t="s">
        <v>965</v>
      </c>
      <c r="L154" s="172" t="s">
        <v>676</v>
      </c>
      <c r="M154" s="176" t="s">
        <v>677</v>
      </c>
      <c r="N154" s="173" t="s">
        <v>269</v>
      </c>
      <c r="O154" s="182">
        <f>O155+O156+O157</f>
        <v>0</v>
      </c>
    </row>
    <row r="155" spans="1:15" s="71" customFormat="1" outlineLevel="1">
      <c r="A155" s="258" t="str">
        <f t="shared" si="11"/>
        <v>1</v>
      </c>
      <c r="C155" s="71" t="s">
        <v>966</v>
      </c>
      <c r="L155" s="172" t="s">
        <v>678</v>
      </c>
      <c r="M155" s="177" t="s">
        <v>679</v>
      </c>
      <c r="N155" s="173" t="s">
        <v>269</v>
      </c>
      <c r="O155" s="132"/>
    </row>
    <row r="156" spans="1:15" s="71" customFormat="1" outlineLevel="1">
      <c r="A156" s="258" t="str">
        <f t="shared" si="11"/>
        <v>1</v>
      </c>
      <c r="C156" s="71" t="s">
        <v>967</v>
      </c>
      <c r="L156" s="168" t="s">
        <v>680</v>
      </c>
      <c r="M156" s="179" t="s">
        <v>681</v>
      </c>
      <c r="N156" s="169" t="s">
        <v>269</v>
      </c>
      <c r="O156" s="132"/>
    </row>
    <row r="157" spans="1:15" s="71" customFormat="1" outlineLevel="1">
      <c r="A157" s="258" t="str">
        <f t="shared" si="11"/>
        <v>1</v>
      </c>
      <c r="C157" s="71" t="s">
        <v>968</v>
      </c>
      <c r="L157" s="168" t="s">
        <v>682</v>
      </c>
      <c r="M157" s="179" t="s">
        <v>657</v>
      </c>
      <c r="N157" s="169" t="s">
        <v>269</v>
      </c>
      <c r="O157" s="132"/>
    </row>
    <row r="158" spans="1:15" s="71" customFormat="1" outlineLevel="1">
      <c r="A158" s="258" t="str">
        <f t="shared" si="11"/>
        <v>1</v>
      </c>
      <c r="C158" s="71" t="s">
        <v>969</v>
      </c>
      <c r="L158" s="168" t="s">
        <v>273</v>
      </c>
      <c r="M158" s="180" t="s">
        <v>810</v>
      </c>
      <c r="N158" s="169" t="s">
        <v>269</v>
      </c>
      <c r="O158" s="182">
        <f>SUM(O159:O160)</f>
        <v>0</v>
      </c>
    </row>
    <row r="159" spans="1:15" s="71" customFormat="1" hidden="1" outlineLevel="1">
      <c r="A159" s="258" t="str">
        <f t="shared" si="11"/>
        <v>1</v>
      </c>
      <c r="L159" s="168" t="s">
        <v>811</v>
      </c>
      <c r="M159" s="179"/>
      <c r="N159" s="169"/>
      <c r="O159" s="235"/>
    </row>
    <row r="160" spans="1:15" s="71" customFormat="1" ht="15" customHeight="1" outlineLevel="1">
      <c r="A160" s="258" t="str">
        <f t="shared" si="11"/>
        <v>1</v>
      </c>
      <c r="B160" s="71" t="str">
        <f>A160&amp;"pIns1"</f>
        <v>1pIns1</v>
      </c>
      <c r="C160" s="71" t="s">
        <v>969</v>
      </c>
      <c r="L160" s="236"/>
      <c r="M160" s="239" t="s">
        <v>270</v>
      </c>
      <c r="N160" s="237"/>
      <c r="O160" s="238"/>
    </row>
    <row r="161" spans="1:15" s="71" customFormat="1" outlineLevel="1">
      <c r="A161" s="258" t="str">
        <f t="shared" si="11"/>
        <v>1</v>
      </c>
      <c r="C161" s="71" t="s">
        <v>907</v>
      </c>
      <c r="L161" s="167" t="s">
        <v>100</v>
      </c>
      <c r="M161" s="165" t="s">
        <v>315</v>
      </c>
      <c r="N161" s="170" t="s">
        <v>269</v>
      </c>
      <c r="O161" s="182">
        <f>O162+O170+O171+O172+O175+O176+O177</f>
        <v>0</v>
      </c>
    </row>
    <row r="162" spans="1:15" s="71" customFormat="1" outlineLevel="1">
      <c r="A162" s="258" t="str">
        <f t="shared" si="11"/>
        <v>1</v>
      </c>
      <c r="C162" s="71" t="s">
        <v>970</v>
      </c>
      <c r="L162" s="174" t="s">
        <v>127</v>
      </c>
      <c r="M162" s="175" t="s">
        <v>316</v>
      </c>
      <c r="N162" s="173" t="s">
        <v>269</v>
      </c>
      <c r="O162" s="182">
        <f>SUM(O163:O169)</f>
        <v>0</v>
      </c>
    </row>
    <row r="163" spans="1:15" s="71" customFormat="1" outlineLevel="1">
      <c r="A163" s="258" t="str">
        <f t="shared" si="11"/>
        <v>1</v>
      </c>
      <c r="C163" s="71" t="s">
        <v>971</v>
      </c>
      <c r="L163" s="174" t="s">
        <v>128</v>
      </c>
      <c r="M163" s="176" t="s">
        <v>123</v>
      </c>
      <c r="N163" s="173" t="s">
        <v>269</v>
      </c>
      <c r="O163" s="132"/>
    </row>
    <row r="164" spans="1:15" s="71" customFormat="1" outlineLevel="1">
      <c r="A164" s="258" t="str">
        <f t="shared" si="11"/>
        <v>1</v>
      </c>
      <c r="C164" s="71" t="s">
        <v>972</v>
      </c>
      <c r="L164" s="174" t="s">
        <v>282</v>
      </c>
      <c r="M164" s="176" t="s">
        <v>683</v>
      </c>
      <c r="N164" s="173" t="s">
        <v>269</v>
      </c>
      <c r="O164" s="132"/>
    </row>
    <row r="165" spans="1:15" s="71" customFormat="1" outlineLevel="1">
      <c r="A165" s="258" t="str">
        <f t="shared" si="11"/>
        <v>1</v>
      </c>
      <c r="C165" s="71" t="s">
        <v>973</v>
      </c>
      <c r="L165" s="174" t="s">
        <v>283</v>
      </c>
      <c r="M165" s="176" t="s">
        <v>278</v>
      </c>
      <c r="N165" s="173" t="s">
        <v>269</v>
      </c>
      <c r="O165" s="132"/>
    </row>
    <row r="166" spans="1:15" s="71" customFormat="1" outlineLevel="1">
      <c r="A166" s="258" t="str">
        <f t="shared" si="11"/>
        <v>1</v>
      </c>
      <c r="C166" s="71" t="s">
        <v>974</v>
      </c>
      <c r="L166" s="174" t="s">
        <v>284</v>
      </c>
      <c r="M166" s="176" t="s">
        <v>279</v>
      </c>
      <c r="N166" s="173" t="s">
        <v>269</v>
      </c>
      <c r="O166" s="132"/>
    </row>
    <row r="167" spans="1:15" s="71" customFormat="1" outlineLevel="1">
      <c r="A167" s="258" t="str">
        <f t="shared" si="11"/>
        <v>1</v>
      </c>
      <c r="C167" s="71" t="s">
        <v>975</v>
      </c>
      <c r="L167" s="174" t="s">
        <v>286</v>
      </c>
      <c r="M167" s="176" t="s">
        <v>280</v>
      </c>
      <c r="N167" s="173" t="s">
        <v>269</v>
      </c>
      <c r="O167" s="132"/>
    </row>
    <row r="168" spans="1:15" s="71" customFormat="1" outlineLevel="1">
      <c r="A168" s="258" t="str">
        <f t="shared" si="11"/>
        <v>1</v>
      </c>
      <c r="C168" s="71" t="s">
        <v>976</v>
      </c>
      <c r="L168" s="174" t="s">
        <v>287</v>
      </c>
      <c r="M168" s="176" t="s">
        <v>277</v>
      </c>
      <c r="N168" s="173" t="s">
        <v>269</v>
      </c>
      <c r="O168" s="132"/>
    </row>
    <row r="169" spans="1:15" s="71" customFormat="1" outlineLevel="1">
      <c r="A169" s="258" t="str">
        <f t="shared" si="11"/>
        <v>1</v>
      </c>
      <c r="C169" s="71" t="s">
        <v>977</v>
      </c>
      <c r="L169" s="174" t="s">
        <v>288</v>
      </c>
      <c r="M169" s="176" t="s">
        <v>281</v>
      </c>
      <c r="N169" s="173" t="s">
        <v>269</v>
      </c>
      <c r="O169" s="132"/>
    </row>
    <row r="170" spans="1:15" s="71" customFormat="1" outlineLevel="1">
      <c r="A170" s="258" t="str">
        <f t="shared" si="11"/>
        <v>1</v>
      </c>
      <c r="C170" s="71" t="s">
        <v>978</v>
      </c>
      <c r="L170" s="174" t="s">
        <v>137</v>
      </c>
      <c r="M170" s="176" t="s">
        <v>276</v>
      </c>
      <c r="N170" s="173" t="s">
        <v>269</v>
      </c>
      <c r="O170" s="132"/>
    </row>
    <row r="171" spans="1:15" s="71" customFormat="1" outlineLevel="1">
      <c r="A171" s="258" t="str">
        <f t="shared" si="11"/>
        <v>1</v>
      </c>
      <c r="C171" s="71" t="s">
        <v>979</v>
      </c>
      <c r="L171" s="174" t="s">
        <v>289</v>
      </c>
      <c r="M171" s="175" t="s">
        <v>317</v>
      </c>
      <c r="N171" s="173" t="s">
        <v>269</v>
      </c>
      <c r="O171" s="132"/>
    </row>
    <row r="172" spans="1:15" s="71" customFormat="1" outlineLevel="1">
      <c r="A172" s="258" t="str">
        <f t="shared" si="11"/>
        <v>1</v>
      </c>
      <c r="C172" s="71" t="s">
        <v>870</v>
      </c>
      <c r="L172" s="174" t="s">
        <v>290</v>
      </c>
      <c r="M172" s="175" t="s">
        <v>319</v>
      </c>
      <c r="N172" s="173" t="s">
        <v>269</v>
      </c>
      <c r="O172" s="182">
        <f>O173+O174</f>
        <v>0</v>
      </c>
    </row>
    <row r="173" spans="1:15" s="71" customFormat="1" outlineLevel="1">
      <c r="A173" s="258" t="str">
        <f t="shared" si="11"/>
        <v>1</v>
      </c>
      <c r="C173" s="71" t="s">
        <v>980</v>
      </c>
      <c r="L173" s="174" t="s">
        <v>694</v>
      </c>
      <c r="M173" s="176" t="s">
        <v>684</v>
      </c>
      <c r="N173" s="173" t="s">
        <v>269</v>
      </c>
      <c r="O173" s="132"/>
    </row>
    <row r="174" spans="1:15" s="71" customFormat="1" ht="22.5" outlineLevel="1">
      <c r="A174" s="258" t="str">
        <f t="shared" si="11"/>
        <v>1</v>
      </c>
      <c r="C174" s="71" t="s">
        <v>981</v>
      </c>
      <c r="L174" s="174" t="s">
        <v>695</v>
      </c>
      <c r="M174" s="176" t="s">
        <v>685</v>
      </c>
      <c r="N174" s="173" t="s">
        <v>269</v>
      </c>
      <c r="O174" s="132"/>
    </row>
    <row r="175" spans="1:15" s="71" customFormat="1" ht="78.75" outlineLevel="1">
      <c r="A175" s="258" t="str">
        <f t="shared" si="11"/>
        <v>1</v>
      </c>
      <c r="C175" s="71" t="s">
        <v>872</v>
      </c>
      <c r="L175" s="174" t="s">
        <v>318</v>
      </c>
      <c r="M175" s="181" t="s">
        <v>285</v>
      </c>
      <c r="N175" s="173" t="s">
        <v>269</v>
      </c>
      <c r="O175" s="132"/>
    </row>
    <row r="176" spans="1:15" s="71" customFormat="1" outlineLevel="1">
      <c r="A176" s="258" t="str">
        <f t="shared" si="11"/>
        <v>1</v>
      </c>
      <c r="C176" s="71" t="s">
        <v>874</v>
      </c>
      <c r="L176" s="174" t="s">
        <v>696</v>
      </c>
      <c r="M176" s="175" t="s">
        <v>686</v>
      </c>
      <c r="N176" s="173" t="s">
        <v>269</v>
      </c>
      <c r="O176" s="132"/>
    </row>
    <row r="177" spans="1:16" s="71" customFormat="1" outlineLevel="1">
      <c r="A177" s="258" t="str">
        <f>A176</f>
        <v>1</v>
      </c>
      <c r="C177" s="71" t="s">
        <v>875</v>
      </c>
      <c r="L177" s="174" t="s">
        <v>697</v>
      </c>
      <c r="M177" s="175" t="s">
        <v>687</v>
      </c>
      <c r="N177" s="173" t="s">
        <v>269</v>
      </c>
      <c r="O177" s="182">
        <f>SUM(O178:O179)</f>
        <v>0</v>
      </c>
    </row>
    <row r="178" spans="1:16" s="71" customFormat="1" hidden="1" outlineLevel="1">
      <c r="A178" s="258" t="str">
        <f>A177</f>
        <v>1</v>
      </c>
      <c r="L178" s="168" t="s">
        <v>812</v>
      </c>
      <c r="M178" s="179"/>
      <c r="N178" s="169"/>
      <c r="O178" s="235"/>
    </row>
    <row r="179" spans="1:16" s="71" customFormat="1" ht="15" customHeight="1" outlineLevel="1">
      <c r="A179" s="258" t="str">
        <f>A178</f>
        <v>1</v>
      </c>
      <c r="B179" s="71" t="str">
        <f>A179&amp;"pIns2"</f>
        <v>1pIns2</v>
      </c>
      <c r="C179" s="71" t="s">
        <v>875</v>
      </c>
      <c r="L179" s="236"/>
      <c r="M179" s="239" t="s">
        <v>270</v>
      </c>
      <c r="N179" s="237"/>
      <c r="O179" s="238"/>
    </row>
    <row r="180" spans="1:16" s="71" customFormat="1" outlineLevel="1">
      <c r="A180" s="258" t="str">
        <f>A179</f>
        <v>1</v>
      </c>
      <c r="B180" s="71" t="s">
        <v>726</v>
      </c>
      <c r="C180" s="71" t="s">
        <v>908</v>
      </c>
      <c r="L180" s="167" t="s">
        <v>101</v>
      </c>
      <c r="M180" s="165" t="s">
        <v>320</v>
      </c>
      <c r="N180" s="170" t="s">
        <v>269</v>
      </c>
      <c r="O180" s="171"/>
    </row>
    <row r="181" spans="1:16">
      <c r="A181" s="96" t="s">
        <v>813</v>
      </c>
    </row>
    <row r="182" spans="1:16" s="71" customFormat="1" ht="14.25" outlineLevel="1">
      <c r="A182" s="258" t="str">
        <f ca="1">OFFSET(A182,-1,0)</f>
        <v>et_List06_1</v>
      </c>
      <c r="D182" s="282">
        <f>M182</f>
        <v>0</v>
      </c>
      <c r="K182" s="97" t="s">
        <v>233</v>
      </c>
      <c r="L182" s="174"/>
      <c r="M182" s="240"/>
      <c r="N182" s="173" t="s">
        <v>269</v>
      </c>
      <c r="O182" s="132"/>
    </row>
    <row r="184" spans="1:16" s="94" customFormat="1" ht="30" customHeight="1">
      <c r="A184" s="93" t="s">
        <v>724</v>
      </c>
      <c r="M184" s="95"/>
      <c r="N184" s="95"/>
      <c r="O184" s="95"/>
      <c r="P184" s="95"/>
    </row>
    <row r="185" spans="1:16">
      <c r="A185" s="96" t="s">
        <v>587</v>
      </c>
    </row>
    <row r="186" spans="1:16" s="71" customFormat="1" ht="15" customHeight="1">
      <c r="A186" s="261" t="s">
        <v>16</v>
      </c>
      <c r="L186" s="131" t="str">
        <f>INDEX('Общие сведения'!$J$87:$J$100,MATCH($A186,'Общие сведения'!$D$87:$D$100,0))</f>
        <v>Тариф 1 (Водоснабжение) - тариф на транспортировку воды</v>
      </c>
      <c r="M186" s="102"/>
      <c r="N186" s="98"/>
      <c r="O186" s="98"/>
      <c r="P186" s="192"/>
    </row>
    <row r="187" spans="1:16" s="73" customFormat="1" outlineLevel="1">
      <c r="A187" s="259" t="str">
        <f>A186</f>
        <v>1</v>
      </c>
      <c r="C187" s="71" t="s">
        <v>906</v>
      </c>
      <c r="L187" s="184" t="s">
        <v>16</v>
      </c>
      <c r="M187" s="189" t="s">
        <v>707</v>
      </c>
      <c r="N187" s="184" t="s">
        <v>269</v>
      </c>
      <c r="O187" s="164">
        <f>(O188+O196)*O194</f>
        <v>133.6</v>
      </c>
      <c r="P187" s="164">
        <f>(P188+P196)*P194</f>
        <v>98.075640000000007</v>
      </c>
    </row>
    <row r="188" spans="1:16" s="71" customFormat="1" outlineLevel="1">
      <c r="A188" s="259" t="str">
        <f t="shared" ref="A188:A204" si="12">A187</f>
        <v>1</v>
      </c>
      <c r="B188" s="71" t="s">
        <v>727</v>
      </c>
      <c r="C188" s="71" t="s">
        <v>907</v>
      </c>
      <c r="L188" s="184" t="s">
        <v>100</v>
      </c>
      <c r="M188" s="185" t="s">
        <v>705</v>
      </c>
      <c r="N188" s="184" t="s">
        <v>701</v>
      </c>
      <c r="O188" s="164">
        <f>IF(O193=0,0,(O189-IF(SUMIFS('Список объектов'!$O$15:$O$20,'Список объектов'!$A$15:$A$20,$A188,'Список объектов'!$E$15:$E$20,"ЭЭ")&gt;0,0,O190))/O193)</f>
        <v>0</v>
      </c>
      <c r="P188" s="164">
        <f>IF(P193=0,0,(P189-IF(SUMIFS('Список объектов'!$P$15:$P$20,'Список объектов'!$A$15:$A$20,$A188,'Список объектов'!$E$15:$E$20,"ЭЭ")&gt;0,0,P190))/P193)</f>
        <v>0</v>
      </c>
    </row>
    <row r="189" spans="1:16" s="71" customFormat="1" ht="22.5" outlineLevel="1">
      <c r="A189" s="259" t="str">
        <f t="shared" si="12"/>
        <v>1</v>
      </c>
      <c r="C189" s="71" t="s">
        <v>982</v>
      </c>
      <c r="L189" s="184" t="s">
        <v>15</v>
      </c>
      <c r="M189" s="195" t="s">
        <v>708</v>
      </c>
      <c r="N189" s="184" t="s">
        <v>269</v>
      </c>
      <c r="O189" s="194"/>
      <c r="P189" s="203">
        <f>SUMIFS(ГО!$O$15:$O$87,ГО!$A$15:$A$87,$A189,ГО!$B$15:$B$87,"Итог")*(1+P191/100)*(1+P192/100)</f>
        <v>633503.3568565126</v>
      </c>
    </row>
    <row r="190" spans="1:16" s="73" customFormat="1" outlineLevel="1">
      <c r="A190" s="259" t="str">
        <f t="shared" si="12"/>
        <v>1</v>
      </c>
      <c r="C190" s="71" t="s">
        <v>983</v>
      </c>
      <c r="L190" s="184" t="s">
        <v>125</v>
      </c>
      <c r="M190" s="193" t="s">
        <v>709</v>
      </c>
      <c r="N190" s="184" t="s">
        <v>269</v>
      </c>
      <c r="O190" s="194"/>
      <c r="P190" s="203">
        <f>SUMIFS(ГО!$O$15:$O$87,ГО!$A$15:$A$87,$A190,ГО!$B$15:$B$87,"ЭЭ")*(1+P191/100)*(1+P192/100)</f>
        <v>14989.393540000001</v>
      </c>
    </row>
    <row r="191" spans="1:16" s="73" customFormat="1" outlineLevel="1">
      <c r="A191" s="259" t="str">
        <f t="shared" si="12"/>
        <v>1</v>
      </c>
      <c r="C191" s="71" t="s">
        <v>970</v>
      </c>
      <c r="L191" s="184" t="s">
        <v>127</v>
      </c>
      <c r="M191" s="195" t="str">
        <f>"индекс потребительских цен на " &amp; god-1 &amp; " год"</f>
        <v>индекс потребительских цен на 2024 год</v>
      </c>
      <c r="N191" s="184" t="s">
        <v>126</v>
      </c>
      <c r="O191" s="194"/>
      <c r="P191" s="194"/>
    </row>
    <row r="192" spans="1:16" s="73" customFormat="1" outlineLevel="1">
      <c r="A192" s="259" t="str">
        <f t="shared" si="12"/>
        <v>1</v>
      </c>
      <c r="C192" s="71" t="s">
        <v>978</v>
      </c>
      <c r="L192" s="184" t="s">
        <v>137</v>
      </c>
      <c r="M192" s="195" t="str">
        <f>"индекс потребительских цен на " &amp; god &amp; " год"</f>
        <v>индекс потребительских цен на 2025 год</v>
      </c>
      <c r="N192" s="184" t="s">
        <v>126</v>
      </c>
      <c r="O192" s="194"/>
      <c r="P192" s="194"/>
    </row>
    <row r="193" spans="1:16" s="73" customFormat="1" ht="22.5" outlineLevel="1">
      <c r="A193" s="259" t="str">
        <f>A191</f>
        <v>1</v>
      </c>
      <c r="C193" s="71" t="s">
        <v>984</v>
      </c>
      <c r="L193" s="184" t="s">
        <v>769</v>
      </c>
      <c r="M193" s="195" t="s">
        <v>710</v>
      </c>
      <c r="N193" s="184" t="s">
        <v>627</v>
      </c>
      <c r="O193" s="194"/>
      <c r="P193" s="194"/>
    </row>
    <row r="194" spans="1:16" s="73" customFormat="1" outlineLevel="1">
      <c r="A194" s="259" t="str">
        <f t="shared" si="12"/>
        <v>1</v>
      </c>
      <c r="C194" s="71" t="s">
        <v>908</v>
      </c>
      <c r="L194" s="184" t="s">
        <v>101</v>
      </c>
      <c r="M194" s="163" t="s">
        <v>711</v>
      </c>
      <c r="N194" s="184" t="s">
        <v>627</v>
      </c>
      <c r="O194" s="202">
        <f>SUMIFS('Условные метры'!$V$17:$V$31,'Условные метры'!$A$17:$A$31,$A194,'Условные метры'!$B$17:$B$31,"Итог")</f>
        <v>2.6981797331782604</v>
      </c>
      <c r="P194" s="202">
        <f>SUMIFS('Условные метры'!$X$17:$X$31,'Условные метры'!$A$17:$A$31,$A194,'Условные метры'!$B$17:$B$31,"Итог")</f>
        <v>2.8051289007184947</v>
      </c>
    </row>
    <row r="195" spans="1:16" s="73" customFormat="1" outlineLevel="1">
      <c r="A195" s="259" t="str">
        <f t="shared" si="12"/>
        <v>1</v>
      </c>
      <c r="C195" s="71" t="s">
        <v>878</v>
      </c>
      <c r="L195" s="184" t="s">
        <v>138</v>
      </c>
      <c r="M195" s="195" t="s">
        <v>712</v>
      </c>
      <c r="N195" s="184" t="s">
        <v>240</v>
      </c>
      <c r="O195" s="202">
        <f>SUMIFS('Условные метры'!$U$17:$U$31,'Условные метры'!$A$17:$A$31,$A195,'Условные метры'!$B$17:$B$31,"Итог")</f>
        <v>4.8699999999999992</v>
      </c>
      <c r="P195" s="202">
        <f>SUMIFS('Условные метры'!$W$17:$W$31,'Условные метры'!$A$17:$A$31,$A195,'Условные метры'!$B$17:$B$31,"Итог")</f>
        <v>4.8700999999999999</v>
      </c>
    </row>
    <row r="196" spans="1:16" s="73" customFormat="1" outlineLevel="1">
      <c r="A196" s="259" t="str">
        <f t="shared" si="12"/>
        <v>1</v>
      </c>
      <c r="C196" s="71" t="s">
        <v>911</v>
      </c>
      <c r="L196" s="184" t="s">
        <v>102</v>
      </c>
      <c r="M196" s="163" t="s">
        <v>713</v>
      </c>
      <c r="N196" s="184" t="s">
        <v>701</v>
      </c>
      <c r="O196" s="202">
        <f>SUMIFS('Амортизация (аналог)'!O$15:O$23,'Амортизация (аналог)'!$A$15:$A$23,$A196,'Амортизация (аналог)'!$L$15:$L$23,"2")</f>
        <v>49.514863060152358</v>
      </c>
      <c r="P196" s="202">
        <f>SUMIFS('Амортизация (аналог)'!P$15:P$23,'Амортизация (аналог)'!$A$15:$A$23,$A196,'Амортизация (аналог)'!$L$15:$L$23,"2")</f>
        <v>34.962970854879181</v>
      </c>
    </row>
    <row r="197" spans="1:16" s="73" customFormat="1" outlineLevel="1">
      <c r="A197" s="259" t="str">
        <f t="shared" si="12"/>
        <v>1</v>
      </c>
      <c r="C197" s="71" t="s">
        <v>881</v>
      </c>
      <c r="L197" s="184" t="s">
        <v>129</v>
      </c>
      <c r="M197" s="201" t="s">
        <v>802</v>
      </c>
      <c r="N197" s="184" t="s">
        <v>126</v>
      </c>
      <c r="O197" s="164">
        <f>IF(O188=0,0,O196/O188*100)</f>
        <v>0</v>
      </c>
      <c r="P197" s="164">
        <f>IF(P188=0,0,P196/P188*100)</f>
        <v>0</v>
      </c>
    </row>
    <row r="198" spans="1:16" s="73" customFormat="1" outlineLevel="1">
      <c r="A198" s="259" t="str">
        <f t="shared" si="12"/>
        <v>1</v>
      </c>
      <c r="C198" s="71" t="s">
        <v>909</v>
      </c>
      <c r="L198" s="184" t="s">
        <v>118</v>
      </c>
      <c r="M198" s="196" t="s">
        <v>714</v>
      </c>
      <c r="N198" s="184" t="s">
        <v>715</v>
      </c>
      <c r="O198" s="202">
        <f>SUMIFS(Баланс!S$16:S$38,Баланс!$A$16:$A$38,$A198,Баланс!$B$16:$B$38,"ПО")</f>
        <v>122.57599999999999</v>
      </c>
      <c r="P198" s="202">
        <f>SUMIFS(Баланс!T$16:T$38,Баланс!$A$16:$A$38,$A198,Баланс!$B$16:$B$38,"ПО")</f>
        <v>131.88200000000001</v>
      </c>
    </row>
    <row r="199" spans="1:16" s="73" customFormat="1" outlineLevel="1">
      <c r="A199" s="259" t="str">
        <f t="shared" si="12"/>
        <v>1</v>
      </c>
      <c r="C199" s="71" t="s">
        <v>912</v>
      </c>
      <c r="L199" s="184" t="s">
        <v>120</v>
      </c>
      <c r="M199" s="197" t="s">
        <v>716</v>
      </c>
      <c r="N199" s="184" t="s">
        <v>715</v>
      </c>
      <c r="O199" s="212"/>
      <c r="P199" s="212"/>
    </row>
    <row r="200" spans="1:16" s="73" customFormat="1" outlineLevel="1">
      <c r="A200" s="259" t="str">
        <f t="shared" si="12"/>
        <v>1</v>
      </c>
      <c r="C200" s="71" t="s">
        <v>917</v>
      </c>
      <c r="L200" s="184" t="s">
        <v>121</v>
      </c>
      <c r="M200" s="197" t="s">
        <v>717</v>
      </c>
      <c r="N200" s="184" t="s">
        <v>715</v>
      </c>
      <c r="O200" s="202">
        <f>O198-O199</f>
        <v>122.57599999999999</v>
      </c>
      <c r="P200" s="202">
        <f>P198-P199</f>
        <v>131.88200000000001</v>
      </c>
    </row>
    <row r="201" spans="1:16" s="73" customFormat="1" outlineLevel="1">
      <c r="A201" s="259" t="str">
        <f t="shared" si="12"/>
        <v>1</v>
      </c>
      <c r="C201" s="71" t="s">
        <v>913</v>
      </c>
      <c r="L201" s="184" t="s">
        <v>122</v>
      </c>
      <c r="M201" s="196" t="s">
        <v>718</v>
      </c>
      <c r="N201" s="184" t="s">
        <v>321</v>
      </c>
      <c r="O201" s="164">
        <f>IF(O198=0,0,O187/O198)</f>
        <v>1.0899360396815037</v>
      </c>
      <c r="P201" s="164">
        <f>IF(P198=0,0,P187/P198)</f>
        <v>0.74366206153986136</v>
      </c>
    </row>
    <row r="202" spans="1:16" s="73" customFormat="1" outlineLevel="1">
      <c r="A202" s="259" t="str">
        <f t="shared" si="12"/>
        <v>1</v>
      </c>
      <c r="C202" s="71" t="s">
        <v>985</v>
      </c>
      <c r="L202" s="184" t="s">
        <v>722</v>
      </c>
      <c r="M202" s="198" t="s">
        <v>720</v>
      </c>
      <c r="N202" s="184" t="s">
        <v>321</v>
      </c>
      <c r="O202" s="194"/>
      <c r="P202" s="194"/>
    </row>
    <row r="203" spans="1:16" s="73" customFormat="1" outlineLevel="1">
      <c r="A203" s="259" t="str">
        <f t="shared" si="12"/>
        <v>1</v>
      </c>
      <c r="C203" s="71" t="s">
        <v>986</v>
      </c>
      <c r="L203" s="184" t="s">
        <v>723</v>
      </c>
      <c r="M203" s="198" t="s">
        <v>721</v>
      </c>
      <c r="N203" s="184" t="s">
        <v>321</v>
      </c>
      <c r="O203" s="194">
        <f>IF(O200=0,0,(O187-O202*O199)/O200)</f>
        <v>1.0899360396815037</v>
      </c>
      <c r="P203" s="194">
        <f>IF(P200=0,0,(P187-P202*P199)/P200)</f>
        <v>0.74366206153986136</v>
      </c>
    </row>
    <row r="204" spans="1:16" s="71" customFormat="1" outlineLevel="1">
      <c r="A204" s="259" t="str">
        <f t="shared" si="12"/>
        <v>1</v>
      </c>
      <c r="C204" s="71" t="s">
        <v>889</v>
      </c>
      <c r="L204" s="184" t="s">
        <v>162</v>
      </c>
      <c r="M204" s="180" t="s">
        <v>719</v>
      </c>
      <c r="N204" s="184" t="s">
        <v>126</v>
      </c>
      <c r="O204" s="164">
        <f>IF(O202=0,0,O203/O202*100)</f>
        <v>0</v>
      </c>
      <c r="P204" s="164">
        <f>IF(P202=0,0,P203/P202*100)</f>
        <v>0</v>
      </c>
    </row>
  </sheetData>
  <sheetProtection formatColumns="0" formatRows="0"/>
  <mergeCells count="9">
    <mergeCell ref="O40:Q40"/>
    <mergeCell ref="O46:Q46"/>
    <mergeCell ref="D3:D15"/>
    <mergeCell ref="E18:E22"/>
    <mergeCell ref="F18:G18"/>
    <mergeCell ref="F19:G19"/>
    <mergeCell ref="F20:G20"/>
    <mergeCell ref="F21:G21"/>
    <mergeCell ref="F22:G22"/>
  </mergeCells>
  <phoneticPr fontId="12" type="noConversion"/>
  <dataValidations count="35">
    <dataValidation type="list" allowBlank="1" showInputMessage="1" showErrorMessage="1" errorTitle="Ошибка" error="Выберите значение из списка" prompt="Выберите значение из списка" sqref="H8">
      <formula1>COLDVSNA_VTOV</formula1>
    </dataValidation>
    <dataValidation type="list" allowBlank="1" showInputMessage="1" showErrorMessage="1" errorTitle="Внимание" error="Пожалуйста, выберите значение из списка!" sqref="H13">
      <formula1>TARIFF_CALC_METHOD</formula1>
    </dataValidation>
    <dataValidation type="whole" allowBlank="1" showInputMessage="1" showErrorMessage="1" errorTitle="Внимание" error="Необходимо указать целое положительное значение!" sqref="WQY29 WHC29 VXG29 VNK29 VDO29 UTS29 UJW29 UAA29 TQE29 TGI29 SWM29 SMQ29 SCU29 RSY29 RJC29 QZG29 QPK29 QFO29 PVS29 PLW29 PCA29 OSE29 OII29 NYM29 NOQ29 NEU29 MUY29 MLC29 MBG29 LRK29 LHO29 KXS29 KNW29 KEA29 JUE29 JKI29 JAM29 IQQ29 IGU29 HWY29 HNC29 HDG29 GTK29 GJO29 FZS29 FPW29 FGA29 EWE29 EMI29 ECM29 DSQ29 DIU29 CYY29 CPC29 CFG29 BVK29 BLO29 BBS29 ARW29 AIA29 YE29 OI29 EM29 WQY32 WHC32 VXG32 VNK32 VDO32 UTS32 UJW32 UAA32 TQE32 TGI32 SWM32 SMQ32 SCU32 RSY32 RJC32 QZG32 QPK32 QFO32 PVS32 PLW32 PCA32 OSE32 OII32 NYM32 NOQ32 NEU32 MUY32 MLC32 MBG32 LRK32 LHO32 KXS32 KNW32 KEA32 JUE32 JKI32 JAM32 IQQ32 IGU32 HWY32 HNC32 HDG32 GTK32 GJO32 FZS32 FPW32 FGA32 EWE32 EMI32 ECM32 DSQ32 DIU32 CYY32 CPC32 CFG32 BVK32 BLO32 BBS32 ARW32 AIA32 YE32 OI32 EM32">
      <formula1>0</formula1>
      <formula2>10000000</formula2>
    </dataValidation>
    <dataValidation type="list" showInputMessage="1" showErrorMessage="1" errorTitle="Внимание" error="Пожалуйста, выберите значение из списка" sqref="WSZ29 WJD29 VZH29 VPL29 VFP29 UVT29 ULX29 UCB29 TSF29 TIJ29 SYN29 SOR29 SEV29 RUZ29 RLD29 RBH29 QRL29 QHP29 PXT29 PNX29 PEB29 OUF29 OKJ29 OAN29 NQR29 NGV29 MWZ29 MND29 MDH29 LTL29 LJP29 KZT29 KPX29 KGB29 JWF29 JMJ29 JCN29 ISR29 IIV29 HYZ29 HPD29 HFH29 GVL29 GLP29 GBT29 FRX29 FIB29 EYF29 EOJ29 EEN29 DUR29 DKV29 DAZ29 CRD29 CHH29 BXL29 BNP29 BDT29 ATX29 AKB29 AAF29 QJ29 GN29 WSZ32 WJD32 VZH32 VPL32 VFP32 UVT32 ULX32 UCB32 TSF32 TIJ32 SYN32 SOR32 SEV32 RUZ32 RLD32 RBH32 QRL32 QHP32 PXT32 PNX32 PEB32 OUF32 OKJ32 OAN32 NQR32 NGV32 MWZ32 MND32 MDH32 LTL32 LJP32 KZT32 KPX32 KGB32 JWF32 JMJ32 JCN32 ISR32 IIV32 HYZ32 HPD32 HFH32 GVL32 GLP32 GBT32 FRX32 FIB32 EYF32 EOJ32 EEN32 DUR32 DKV32 DAZ32 CRD32 CHH32 BXL32 BNP32 BDT32 ATX32 AKB32 AAF32 QJ32 GN32">
      <formula1>TF_START_YEAR_LIST</formula1>
    </dataValidation>
    <dataValidation type="list" showInputMessage="1" showErrorMessage="1" errorTitle="Внимание" error="Пожалуйста, выберите значение из списка" sqref="WTC29 WJG29 VZK29 VPO29 VFS29 UVW29 UMA29 UCE29 TSI29 TIM29 SYQ29 SOU29 SEY29 RVC29 RLG29 RBK29 QRO29 QHS29 PXW29 POA29 PEE29 OUI29 OKM29 OAQ29 NQU29 NGY29 MXC29 MNG29 MDK29 LTO29 LJS29 KZW29 KQA29 KGE29 JWI29 JMM29 JCQ29 ISU29 IIY29 HZC29 HPG29 HFK29 GVO29 GLS29 GBW29 FSA29 FIE29 EYI29 EOM29 EEQ29 DUU29 DKY29 DBC29 CRG29 CHK29 BXO29 BNS29 BDW29 AUA29 AKE29 AAI29 QM29 GQ29 WTC32 WJG32 VZK32 VPO32 VFS32 UVW32 UMA32 UCE32 TSI32 TIM32 SYQ32 SOU32 SEY32 RVC32 RLG32 RBK32 QRO32 QHS32 PXW32 POA32 PEE32 OUI32 OKM32 OAQ32 NQU32 NGY32 MXC32 MNG32 MDK32 LTO32 LJS32 KZW32 KQA32 KGE32 JWI32 JMM32 JCQ32 ISU32 IIY32 HZC32 HPG32 HFK32 GVO32 GLS32 GBW32 FSA32 FIE32 EYI32 EOM32 EEQ32 DUU32 DKY32 DBC32 CRG32 CHK32 BXO32 BNS32 BDW32 AUA32 AKE32 AAI32 QM32 GQ32">
      <formula1>TF_END_YEAR_LIST</formula1>
    </dataValidation>
    <dataValidation type="list" allowBlank="1" showInputMessage="1" showErrorMessage="1" errorTitle="Внимание" error="Пожалуйста, выберите значение из списка!" sqref="WUA29 WKE29 WAI29 VQM29 VGQ29 UWU29 UMY29 UDC29 TTG29 TJK29 SZO29 SPS29 SFW29 RWA29 RME29 RCI29 QSM29 QIQ29 PYU29 POY29 PFC29 OVG29 OLK29 OBO29 NRS29 NHW29 MYA29 MOE29 MEI29 LUM29 LKQ29 LAU29 KQY29 KHC29 JXG29 JNK29 JDO29 ITS29 IJW29 IAA29 HQE29 HGI29 GWM29 GMQ29 GCU29 FSY29 FJC29 EZG29 EPK29 EFO29 DVS29 DLW29 DCA29 CSE29 CII29 BYM29 BOQ29 BEU29 AUY29 ALC29 ABG29 RK29 HO29 WTU29 WJY29 WAC29 VQG29 VGK29 UWO29 UMS29 UCW29 TTA29 TJE29 SZI29 SPM29 SFQ29 RVU29 RLY29 RCC29 QSG29 QIK29 PYO29 POS29 PEW29 OVA29 OLE29 OBI29 NRM29 NHQ29 MXU29 MNY29 MEC29 LUG29 LKK29 LAO29 KQS29 KGW29 JXA29 JNE29 JDI29 ITM29 IJQ29 HZU29 HPY29 HGC29 GWG29 GMK29 GCO29 FSS29 FIW29 EZA29 EPE29 EFI29 DVM29 DLQ29 DBU29 CRY29 CIC29 BYG29 BOK29 BEO29 AUS29 AKW29 ABA29 RE29 HI29 WUG29 WKK29 WAO29 VQS29 VGW29 UXA29 UNE29 UDI29 TTM29 TJQ29 SZU29 SPY29 SGC29 RWG29 RMK29 RCO29 QSS29 QIW29 PZA29 PPE29 PFI29 OVM29 OLQ29 OBU29 NRY29 NIC29 MYG29 MOK29 MEO29 LUS29 LKW29 LBA29 KRE29 KHI29 JXM29 JNQ29 JDU29 ITY29 IKC29 IAG29 HQK29 HGO29 GWS29 GMW29 GDA29 FTE29 FJI29 EZM29 EPQ29 EFU29 DVY29 DMC29 DCG29 CSK29 CIO29 BYS29 BOW29 BFA29 AVE29 ALI29 ABM29 RQ29 HU29 WUA32 WKE32 WAI32 VQM32 VGQ32 UWU32 UMY32 UDC32 TTG32 TJK32 SZO32 SPS32 SFW32 RWA32 RME32 RCI32 QSM32 QIQ32 PYU32 POY32 PFC32 OVG32 OLK32 OBO32 NRS32 NHW32 MYA32 MOE32 MEI32 LUM32 LKQ32 LAU32 KQY32 KHC32 JXG32 JNK32 JDO32 ITS32 IJW32 IAA32 HQE32 HGI32 GWM32 GMQ32 GCU32 FSY32 FJC32 EZG32 EPK32 EFO32 DVS32 DLW32 DCA32 CSE32 CII32 BYM32 BOQ32 BEU32 AUY32 ALC32 ABG32 RK32 HO32 WTU32 WJY32 WAC32 VQG32 VGK32 UWO32 UMS32 UCW32 TTA32 TJE32 SZI32 SPM32 SFQ32 RVU32 RLY32 RCC32 QSG32 QIK32 PYO32 POS32 PEW32 OVA32 OLE32 OBI32 NRM32 NHQ32 MXU32 MNY32 MEC32 LUG32 LKK32 LAO32 KQS32 KGW32 JXA32 JNE32 JDI32 ITM32 IJQ32 HZU32 HPY32 HGC32 GWG32 GMK32 GCO32 FSS32 FIW32 EZA32 EPE32 EFI32 DVM32 DLQ32 DBU32 CRY32 CIC32 BYG32 BOK32 BEO32 AUS32 AKW32 ABA32 RE32 HI32 WUG32 WKK32 WAO32 VQS32 VGW32 UXA32 UNE32 UDI32 TTM32 TJQ32 SZU32 SPY32 SGC32 RWG32 RMK32 RCO32 QSS32 QIW32 PZA32 PPE32 PFI32 OVM32 OLQ32 OBU32 NRY32 NIC32 MYG32 MOK32 MEO32 LUS32 LKW32 LBA32 KRE32 KHI32 JXM32 JNQ32 JDU32 ITY32 IKC32 IAG32 HQK32 HGO32 GWS32 GMW32 GDA32 FTE32 FJI32 EZM32 EPQ32 EFU32 DVY32 DMC32 DCG32 CSK32 CIO32 BYS32 BOW32 BFA32 AVE32 ALI32 ABM32 RQ32 HU32">
      <formula1>YES_NO</formula1>
    </dataValidation>
    <dataValidation type="list" showInputMessage="1" showErrorMessage="1" errorTitle="Внимание" error="Пожалуйста, выберите значение из списка" sqref="WSR29 WIV29 VYZ29 VPD29 VFH29 UVL29 ULP29 UBT29 TRX29 TIB29 SYF29 SOJ29 SEN29 RUR29 RKV29 RAZ29 QRD29 QHH29 PXL29 PNP29 PDT29 OTX29 OKB29 OAF29 NQJ29 NGN29 MWR29 MMV29 MCZ29 LTD29 LJH29 KZL29 KPP29 KFT29 JVX29 JMB29 JCF29 ISJ29 IIN29 HYR29 HOV29 HEZ29 GVD29 GLH29 GBL29 FRP29 FHT29 EXX29 EOB29 EEF29 DUJ29 DKN29 DAR29 CQV29 CGZ29 BXD29 BNH29 BDL29 ATP29 AJT29 ZX29 QB29 GF29 WSR32 WIV32 VYZ32 VPD32 VFH32 UVL32 ULP32 UBT32 TRX32 TIB32 SYF32 SOJ32 SEN32 RUR32 RKV32 RAZ32 QRD32 QHH32 PXL32 PNP32 PDT32 OTX32 OKB32 OAF32 NQJ32 NGN32 MWR32 MMV32 MCZ32 LTD32 LJH32 KZL32 KPP32 KFT32 JVX32 JMB32 JCF32 ISJ32 IIN32 HYR32 HOV32 HEZ32 GVD32 GLH32 GBL32 FRP32 FHT32 EXX32 EOB32 EEF32 DUJ32 DKN32 DAR32 CQV32 CGZ32 BXD32 BNH32 BDL32 ATP32 AJT32 ZX32 QB32 GF32">
      <formula1>YES_NO</formula1>
    </dataValidation>
    <dataValidation type="whole" allowBlank="1" showInputMessage="1" showErrorMessage="1" errorTitle="Внимание" error="Пожалуйста, укажите число!" sqref="WTB29 WJF29 VZJ29 VPN29 VFR29 UVV29 ULZ29 UCD29 TSH29 TIL29 SYP29 SOT29 SEX29 RVB29 RLF29 RBJ29 QRN29 QHR29 PXV29 PNZ29 PED29 OUH29 OKL29 OAP29 NQT29 NGX29 MXB29 MNF29 MDJ29 LTN29 LJR29 KZV29 KPZ29 KGD29 JWH29 JML29 JCP29 IST29 IIX29 HZB29 HPF29 HFJ29 GVN29 GLR29 GBV29 FRZ29 FID29 EYH29 EOL29 EEP29 DUT29 DKX29 DBB29 CRF29 CHJ29 BXN29 BNR29 BDV29 ATZ29 AKD29 AAH29 QL29 GP29 WTE29 WJI29 VZM29 VPQ29 VFU29 UVY29 UMC29 UCG29 TSK29 TIO29 SYS29 SOW29 SFA29 RVE29 RLI29 RBM29 QRQ29 QHU29 PXY29 POC29 PEG29 OUK29 OKO29 OAS29 NQW29 NHA29 MXE29 MNI29 MDM29 LTQ29 LJU29 KZY29 KQC29 KGG29 JWK29 JMO29 JCS29 ISW29 IJA29 HZE29 HPI29 HFM29 GVQ29 GLU29 GBY29 FSC29 FIG29 EYK29 EOO29 EES29 DUW29 DLA29 DBE29 CRI29 CHM29 BXQ29 BNU29 BDY29 AUC29 AKG29 AAK29 QO29 GS29 WTB32 WJF32 VZJ32 VPN32 VFR32 UVV32 ULZ32 UCD32 TSH32 TIL32 SYP32 SOT32 SEX32 RVB32 RLF32 RBJ32 QRN32 QHR32 PXV32 PNZ32 PED32 OUH32 OKL32 OAP32 NQT32 NGX32 MXB32 MNF32 MDJ32 LTN32 LJR32 KZV32 KPZ32 KGD32 JWH32 JML32 JCP32 IST32 IIX32 HZB32 HPF32 HFJ32 GVN32 GLR32 GBV32 FRZ32 FID32 EYH32 EOL32 EEP32 DUT32 DKX32 DBB32 CRF32 CHJ32 BXN32 BNR32 BDV32 ATZ32 AKD32 AAH32 QL32 GP32 WTE32 WJI32 VZM32 VPQ32 VFU32 UVY32 UMC32 UCG32 TSK32 TIO32 SYS32 SOW32 SFA32 RVE32 RLI32 RBM32 QRQ32 QHU32 PXY32 POC32 PEG32 OUK32 OKO32 OAS32 NQW32 NHA32 MXE32 MNI32 MDM32 LTQ32 LJU32 KZY32 KQC32 KGG32 JWK32 JMO32 JCS32 ISW32 IJA32 HZE32 HPI32 HFM32 GVQ32 GLU32 GBY32 FSC32 FIG32 EYK32 EOO32 EES32 DUW32 DLA32 DBE32 CRI32 CHM32 BXQ32 BNU32 BDY32 AUC32 AKG32 AAK32 QO32 GS32">
      <formula1>1</formula1>
      <formula2>31</formula2>
    </dataValidation>
    <dataValidation type="list" showInputMessage="1" showErrorMessage="1" errorTitle="Внимание" error="Пожалуйста, выберите значение из списка" sqref="WTA29 WJE29 VZI29 VPM29 VFQ29 UVU29 ULY29 UCC29 TSG29 TIK29 SYO29 SOS29 SEW29 RVA29 RLE29 RBI29 QRM29 QHQ29 PXU29 PNY29 PEC29 OUG29 OKK29 OAO29 NQS29 NGW29 MXA29 MNE29 MDI29 LTM29 LJQ29 KZU29 KPY29 KGC29 JWG29 JMK29 JCO29 ISS29 IIW29 HZA29 HPE29 HFI29 GVM29 GLQ29 GBU29 FRY29 FIC29 EYG29 EOK29 EEO29 DUS29 DKW29 DBA29 CRE29 CHI29 BXM29 BNQ29 BDU29 ATY29 AKC29 AAG29 QK29 GO29 WTD29 WJH29 VZL29 VPP29 VFT29 UVX29 UMB29 UCF29 TSJ29 TIN29 SYR29 SOV29 SEZ29 RVD29 RLH29 RBL29 QRP29 QHT29 PXX29 POB29 PEF29 OUJ29 OKN29 OAR29 NQV29 NGZ29 MXD29 MNH29 MDL29 LTP29 LJT29 KZX29 KQB29 KGF29 JWJ29 JMN29 JCR29 ISV29 IIZ29 HZD29 HPH29 HFL29 GVP29 GLT29 GBX29 FSB29 FIF29 EYJ29 EON29 EER29 DUV29 DKZ29 DBD29 CRH29 CHL29 BXP29 BNT29 BDX29 AUB29 AKF29 AAJ29 QN29 GR29 WTA32 WJE32 VZI32 VPM32 VFQ32 UVU32 ULY32 UCC32 TSG32 TIK32 SYO32 SOS32 SEW32 RVA32 RLE32 RBI32 QRM32 QHQ32 PXU32 PNY32 PEC32 OUG32 OKK32 OAO32 NQS32 NGW32 MXA32 MNE32 MDI32 LTM32 LJQ32 KZU32 KPY32 KGC32 JWG32 JMK32 JCO32 ISS32 IIW32 HZA32 HPE32 HFI32 GVM32 GLQ32 GBU32 FRY32 FIC32 EYG32 EOK32 EEO32 DUS32 DKW32 DBA32 CRE32 CHI32 BXM32 BNQ32 BDU32 ATY32 AKC32 AAG32 QK32 GO32 WTD32 WJH32 VZL32 VPP32 VFT32 UVX32 UMB32 UCF32 TSJ32 TIN32 SYR32 SOV32 SEZ32 RVD32 RLH32 RBL32 QRP32 QHT32 PXX32 POB32 PEF32 OUJ32 OKN32 OAR32 NQV32 NGZ32 MXD32 MNH32 MDL32 LTP32 LJT32 KZX32 KQB32 KGF32 JWJ32 JMN32 JCR32 ISV32 IIZ32 HZD32 HPH32 HFL32 GVP32 GLT32 GBX32 FSB32 FIF32 EYJ32 EON32 EER32 DUV32 DKZ32 DBD32 CRH32 CHL32 BXP32 BNT32 BDX32 AUB32 AKF32 AAJ32 QN32 GR32">
      <formula1>MONTH_LIST</formula1>
    </dataValidation>
    <dataValidation type="list" allowBlank="1" showInputMessage="1" showErrorMessage="1" errorTitle="Внимание" error="Пожалуйста, выберите МР из списка!" sqref="WQE29 WGI29 VWM29 VMQ29 VCU29 USY29 UJC29 TZG29 TPK29 TFO29 SVS29 SLW29 SCA29 RSE29 RII29 QYM29 QOQ29 QEU29 PUY29 PLC29 PBG29 ORK29 OHO29 NXS29 NNW29 NEA29 MUE29 MKI29 MAM29 LQQ29 LGU29 KWY29 KNC29 KDG29 JTK29 JJO29 IZS29 IPW29 IGA29 HWE29 HMI29 HCM29 GSQ29 GIU29 FYY29 FPC29 FFG29 EVK29 ELO29 EBS29 DRW29 DIA29 CYE29 COI29 CEM29 BUQ29 BKU29 BAY29 ARC29 AHG29 XK29 NO29 DS29 M29 WQE32 WGI32 VWM32 VMQ32 VCU32 USY32 UJC32 TZG32 TPK32 TFO32 SVS32 SLW32 SCA32 RSE32 RII32 QYM32 QOQ32 QEU32 PUY32 PLC32 PBG32 ORK32 OHO32 NXS32 NNW32 NEA32 MUE32 MKI32 MAM32 LQQ32 LGU32 KWY32 KNC32 KDG32 JTK32 JJO32 IZS32 IPW32 IGA32 HWE32 HMI32 HCM32 GSQ32 GIU32 FYY32 FPC32 FFG32 EVK32 ELO32 EBS32 DRW32 DIA32 CYE32 COI32 CEM32 BUQ32 BKU32 BAY32 ARC32 AHG32 XK32 NO32 DS32 M32">
      <formula1>MR_LIST</formula1>
    </dataValidation>
    <dataValidation type="list" showInputMessage="1" showErrorMessage="1" errorTitle="Внимание" error="Пожалуйста, выберите значение из списка" sqref="WUC29 WKG29 WAK29 VQO29 VGS29 UWW29 UNA29 UDE29 TTI29 TJM29 SZQ29 SPU29 SFY29 RWC29 RMG29 RCK29 QSO29 QIS29 PYW29 PPA29 PFE29 OVI29 OLM29 OBQ29 NRU29 NHY29 MYC29 MOG29 MEK29 LUO29 LKS29 LAW29 KRA29 KHE29 JXI29 JNM29 JDQ29 ITU29 IJY29 IAC29 HQG29 HGK29 GWO29 GMS29 GCW29 FTA29 FJE29 EZI29 EPM29 EFQ29 DVU29 DLY29 DCC29 CSG29 CIK29 BYO29 BOS29 BEW29 AVA29 ALE29 ABI29 RM29 HQ29 WUC32 WKG32 WAK32 VQO32 VGS32 UWW32 UNA32 UDE32 TTI32 TJM32 SZQ32 SPU32 SFY32 RWC32 RMG32 RCK32 QSO32 QIS32 PYW32 PPA32 PFE32 OVI32 OLM32 OBQ32 NRU32 NHY32 MYC32 MOG32 MEK32 LUO32 LKS32 LAW32 KRA32 KHE32 JXI32 JNM32 JDQ32 ITU32 IJY32 IAC32 HQG32 HGK32 GWO32 GMS32 GCW32 FTA32 FJE32 EZI32 EPM32 EFQ32 DVU32 DLY32 DCC32 CSG32 CIK32 BYO32 BOS32 BEW32 AVA32 ALE32 ABI32 RM32 HQ32">
      <formula1>DOCUMENT_TYPES</formula1>
    </dataValidation>
    <dataValidation type="list" showInputMessage="1" showErrorMessage="1" errorTitle="Внимание" error="Пожалуйста, выберите МО из списка" sqref="WQF29 WGJ29 VWN29 VMR29 VCV29 USZ29 UJD29 TZH29 TPL29 TFP29 SVT29 SLX29 SCB29 RSF29 RIJ29 QYN29 QOR29 QEV29 PUZ29 PLD29 PBH29 ORL29 OHP29 NXT29 NNX29 NEB29 MUF29 MKJ29 MAN29 LQR29 LGV29 KWZ29 KND29 KDH29 JTL29 JJP29 IZT29 IPX29 IGB29 HWF29 HMJ29 HCN29 GSR29 GIV29 FYZ29 FPD29 FFH29 EVL29 ELP29 EBT29 DRX29 DIB29 CYF29 COJ29 CEN29 BUR29 BKV29 BAZ29 ARD29 AHH29 XL29 NP29 DT29 DT32 WQF32 WGJ32 VWN32 VMR32 VCV32 USZ32 UJD32 TZH32 TPL32 TFP32 SVT32 SLX32 SCB32 RSF32 RIJ32 QYN32 QOR32 QEV32 PUZ32 PLD32 PBH32 ORL32 OHP32 NXT32 NNX32 NEB32 MUF32 MKJ32 MAN32 LQR32 LGV32 KWZ32 KND32 KDH32 JTL32 JJP32 IZT32 IPX32 IGB32 HWF32 HMJ32 HCN32 GSR32 GIV32 FYZ32 FPD32 FFH32 EVL32 ELP32 EBT32 DRX32 DIB32 CYF32 COJ32 CEN32 BUR32 BKV32 BAZ32 ARD32 AHH32 XL32 NP32">
      <formula1>MO_LIST_12</formula1>
    </dataValidation>
    <dataValidation type="list" allowBlank="1" showInputMessage="1" showErrorMessage="1" errorTitle="Ошибка" error="Выберите значение из списка" prompt="Выберите значение из списка" sqref="O51:Q51">
      <formula1>support_docs_1</formula1>
    </dataValidation>
    <dataValidation type="list" allowBlank="1" showInputMessage="1" showErrorMessage="1" errorTitle="Ошибка" error="Выберите значение из списка" prompt="Выберите значение из списка" sqref="N51">
      <formula1>osn_expl_list</formula1>
    </dataValidation>
    <dataValidation type="list" allowBlank="1" showInputMessage="1" showErrorMessage="1" errorTitle="Ошибка" error="Выберите значение из списка" prompt="Выберите значение из списка" sqref="H5">
      <formula1>COLDVSNA_VTARIFF</formula1>
    </dataValidation>
    <dataValidation type="list" allowBlank="1" showInputMessage="1" showErrorMessage="1" errorTitle="Ошибка" error="Выберите значение из списка" prompt="Выберите значение из списка" sqref="H15">
      <formula1>period_list</formula1>
    </dataValidation>
    <dataValidation type="list" showDropDown="1" showInputMessage="1" showErrorMessage="1" errorTitle="Внимание" error="Пожалуйста, выберите значение из списка!" sqref="C13">
      <formula1>TARIFF_CALC_METHOD</formula1>
    </dataValidation>
    <dataValidation type="list" allowBlank="1" showInputMessage="1" showErrorMessage="1" errorTitle="Ошибка" error="Выберите значение из списка" prompt="Выберите значение из списка" sqref="H14">
      <formula1>YEAR_LIST</formula1>
    </dataValidation>
    <dataValidation type="list" showDropDown="1" errorTitle="Ошибка" error="Выберите значение из списка" prompt="Выберите значение из списка" sqref="C6">
      <formula1>tariff_type_list</formula1>
    </dataValidation>
    <dataValidation type="date" operator="notEqual" allowBlank="1" showInputMessage="1" showErrorMessage="1" sqref="C11 C21">
      <formula1>1</formula1>
    </dataValidation>
    <dataValidation type="textLength" operator="lessThanOrEqual" allowBlank="1" showInputMessage="1" showErrorMessage="1" sqref="C20 C12 C18 C10">
      <formula1>990</formula1>
    </dataValidation>
    <dataValidation type="list" showDropDown="1" sqref="C15">
      <formula1>period_list</formula1>
    </dataValidation>
    <dataValidation type="list" showDropDown="1" sqref="C14">
      <formula1>YEAR_LIST</formula1>
    </dataValidation>
    <dataValidation type="decimal" allowBlank="1" showErrorMessage="1" errorTitle="Ошибка" error="Допускается ввод только неотрицательных чисел!" sqref="O50:P50 O68:T70 O65:T66 O193:P193 O103:P103 O105:P105 O197:P197 O77:T79 O56:T57 O38:P38 R89 O44:P44 W93 U93 Q93:R93 O81:T81 O74:T75 O83:T85 O189:P190 O59:T62">
      <formula1>0</formula1>
      <formula2>9.99999999999999E+23</formula2>
    </dataValidation>
    <dataValidation type="list" allowBlank="1" showInputMessage="1" errorTitle="Ошибка" error="Выберите значение из списка" prompt="Выберите значение из списка или введите свой вариант" sqref="P93">
      <formula1>glubina_list</formula1>
    </dataValidation>
    <dataValidation type="list" allowBlank="1" showInputMessage="1" errorTitle="Ошибка" error="Выберите значение из списка" prompt="Выберите значение из списка или введите свой вариант" sqref="O93">
      <formula1>grunt_list</formula1>
    </dataValidation>
    <dataValidation type="list" allowBlank="1" showInputMessage="1" errorTitle="Ошибка" error="Выберите значение из списка" prompt="Выберите значение из списка или введите свой вариант" sqref="N93">
      <formula1>material_list</formula1>
    </dataValidation>
    <dataValidation type="list" allowBlank="1" showInputMessage="1" errorTitle="Ошибка" error="Выберите значение из списка" prompt="Выберите значение из списка или введите свой вариант" sqref="M93">
      <formula1>diametr_list</formula1>
    </dataValidation>
    <dataValidation type="list" allowBlank="1" showInputMessage="1" showErrorMessage="1" errorTitle="Ошибка" error="Выберите значение из списка" prompt="Выберите значение из списка" sqref="S93">
      <formula1>ist_info_build_list</formula1>
    </dataValidation>
    <dataValidation type="whole" allowBlank="1" showErrorMessage="1" errorTitle="Ошибка" error="Допускается ввод только неотрицательных целых чисел!" sqref="O37:P37 O43:P43">
      <formula1>0</formula1>
      <formula2>9.99999999999999E+23</formula2>
    </dataValidation>
    <dataValidation type="decimal" allowBlank="1" showErrorMessage="1" errorTitle="Ошибка" error="Допускается ввод только действительных чисел!" sqref="O202:P203">
      <formula1>-9.99999999999999E+23</formula1>
      <formula2>9.99999999999999E+23</formula2>
    </dataValidation>
    <dataValidation type="decimal" allowBlank="1" showErrorMessage="1" errorTitle="Ошибка" error="Введите число от 0 до 100!" sqref="O191:P192">
      <formula1>0</formula1>
      <formula2>100</formula2>
    </dataValidation>
    <dataValidation type="list" operator="lessThanOrEqual" showDropDown="1" showInputMessage="1" showErrorMessage="1" sqref="C22">
      <formula1>"FAS_URL"</formula1>
    </dataValidation>
    <dataValidation type="list" showInputMessage="1" errorTitle="Внимание" error="Пожалуйста, выберите значение из списка" prompt="Выберите значение из списка или укажите свой вариант" sqref="H19">
      <formula1>DOCUMENT_TYPES</formula1>
    </dataValidation>
    <dataValidation type="list" operator="lessThanOrEqual" showDropDown="1" sqref="C9">
      <formula1>dpr_list</formula1>
    </dataValidation>
  </dataValidations>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WS">
    <tabColor theme="0"/>
  </sheetPr>
  <dimension ref="L1:O21"/>
  <sheetViews>
    <sheetView showGridLines="0" view="pageBreakPreview" topLeftCell="K11" zoomScale="60" zoomScaleNormal="90" workbookViewId="0"/>
  </sheetViews>
  <sheetFormatPr defaultRowHeight="12.75"/>
  <cols>
    <col min="1" max="10" width="0" style="296" hidden="1" customWidth="1"/>
    <col min="11" max="11" width="3.7109375" style="296" customWidth="1"/>
    <col min="12" max="12" width="11.7109375" style="296" customWidth="1"/>
    <col min="13" max="13" width="32.85546875" style="296" customWidth="1"/>
    <col min="14" max="14" width="133.5703125" style="296" customWidth="1"/>
    <col min="15" max="15" width="9.140625" style="297" customWidth="1"/>
    <col min="16" max="16384" width="9.140625" style="296"/>
  </cols>
  <sheetData>
    <row r="1" spans="12:15" hidden="1">
      <c r="L1" s="297"/>
      <c r="M1" s="297"/>
      <c r="N1" s="297"/>
    </row>
    <row r="2" spans="12:15" hidden="1">
      <c r="L2" s="297"/>
      <c r="M2" s="297"/>
      <c r="N2" s="297"/>
    </row>
    <row r="3" spans="12:15" hidden="1">
      <c r="L3" s="297"/>
      <c r="M3" s="297"/>
      <c r="N3" s="297"/>
    </row>
    <row r="4" spans="12:15" hidden="1">
      <c r="L4" s="297"/>
      <c r="M4" s="297"/>
      <c r="N4" s="297"/>
    </row>
    <row r="5" spans="12:15" hidden="1">
      <c r="L5" s="297"/>
      <c r="M5" s="297"/>
      <c r="N5" s="297"/>
    </row>
    <row r="6" spans="12:15" hidden="1">
      <c r="L6" s="297"/>
      <c r="M6" s="297"/>
      <c r="N6" s="297"/>
    </row>
    <row r="7" spans="12:15" hidden="1">
      <c r="L7" s="297"/>
      <c r="M7" s="297"/>
      <c r="N7" s="297"/>
    </row>
    <row r="8" spans="12:15" hidden="1">
      <c r="L8" s="297"/>
      <c r="M8" s="297"/>
      <c r="N8" s="297"/>
    </row>
    <row r="9" spans="12:15" hidden="1">
      <c r="L9" s="297"/>
      <c r="M9" s="297"/>
      <c r="N9" s="297"/>
    </row>
    <row r="10" spans="12:15" hidden="1">
      <c r="L10" s="297"/>
      <c r="M10" s="297"/>
      <c r="N10" s="297"/>
    </row>
    <row r="11" spans="12:15">
      <c r="L11" s="297"/>
      <c r="M11" s="297"/>
      <c r="N11" s="297"/>
    </row>
    <row r="12" spans="12:15" ht="24.95" customHeight="1">
      <c r="L12" s="298" t="s">
        <v>1091</v>
      </c>
      <c r="M12" s="299"/>
      <c r="N12" s="299"/>
    </row>
    <row r="13" spans="12:15" ht="16.5" customHeight="1">
      <c r="L13" s="308" t="s">
        <v>1092</v>
      </c>
      <c r="M13" s="297"/>
      <c r="N13" s="297"/>
    </row>
    <row r="14" spans="12:15" ht="27.95" customHeight="1">
      <c r="L14" s="309" t="s">
        <v>1093</v>
      </c>
      <c r="M14" s="310" t="s">
        <v>591</v>
      </c>
      <c r="N14" s="311" t="s">
        <v>1094</v>
      </c>
      <c r="O14" s="300"/>
    </row>
    <row r="15" spans="12:15" ht="27.95" customHeight="1">
      <c r="L15" s="309" t="s">
        <v>1093</v>
      </c>
      <c r="M15" s="310" t="s">
        <v>772</v>
      </c>
      <c r="N15" s="311" t="s">
        <v>779</v>
      </c>
      <c r="O15" s="300"/>
    </row>
    <row r="16" spans="12:15" ht="27.95" customHeight="1">
      <c r="L16" s="309" t="s">
        <v>1093</v>
      </c>
      <c r="M16" s="310" t="s">
        <v>773</v>
      </c>
      <c r="N16" s="312" t="s">
        <v>780</v>
      </c>
      <c r="O16" s="300"/>
    </row>
    <row r="17" spans="12:15" ht="27.95" customHeight="1">
      <c r="L17" s="309" t="s">
        <v>1093</v>
      </c>
      <c r="M17" s="310" t="s">
        <v>774</v>
      </c>
      <c r="N17" s="312" t="s">
        <v>781</v>
      </c>
      <c r="O17" s="300"/>
    </row>
    <row r="18" spans="12:15" ht="27.95" customHeight="1">
      <c r="L18" s="309" t="s">
        <v>1093</v>
      </c>
      <c r="M18" s="310" t="s">
        <v>775</v>
      </c>
      <c r="N18" s="311" t="s">
        <v>782</v>
      </c>
      <c r="O18" s="300"/>
    </row>
    <row r="19" spans="12:15" ht="27.95" customHeight="1">
      <c r="L19" s="309" t="s">
        <v>1093</v>
      </c>
      <c r="M19" s="310" t="s">
        <v>776</v>
      </c>
      <c r="N19" s="311" t="s">
        <v>783</v>
      </c>
      <c r="O19" s="300"/>
    </row>
    <row r="20" spans="12:15" ht="27.95" customHeight="1">
      <c r="L20" s="309" t="s">
        <v>1093</v>
      </c>
      <c r="M20" s="310" t="s">
        <v>777</v>
      </c>
      <c r="N20" s="311" t="s">
        <v>1095</v>
      </c>
      <c r="O20" s="300"/>
    </row>
    <row r="21" spans="12:15" ht="27.95" customHeight="1">
      <c r="L21" s="309" t="s">
        <v>1093</v>
      </c>
      <c r="M21" s="310" t="s">
        <v>778</v>
      </c>
      <c r="N21" s="312" t="s">
        <v>784</v>
      </c>
      <c r="O21" s="300"/>
    </row>
  </sheetData>
  <sheetProtection formatColumns="0" formatRows="0" autoFilter="0"/>
  <pageMargins left="0.7" right="0.7" top="0.75" bottom="0.47222222222222221" header="0.3" footer="0.3"/>
  <pageSetup paperSize="9" orientation="portrait" r:id="rId1"/>
  <headerFooter>
    <oddFooter>&amp;C&amp;A
&amp;P из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00">
    <tabColor theme="3" tint="-0.249977111117893"/>
    <pageSetUpPr fitToPage="1"/>
  </sheetPr>
  <dimension ref="A1:P111"/>
  <sheetViews>
    <sheetView showGridLines="0" tabSelected="1" view="pageBreakPreview" topLeftCell="D6" zoomScale="80" zoomScaleNormal="90" zoomScaleSheetLayoutView="80" workbookViewId="0">
      <pane ySplit="12" topLeftCell="A18" activePane="bottomLeft" state="frozen"/>
      <selection activeCell="D6" sqref="D6"/>
      <selection pane="bottomLeft" activeCell="E30" sqref="E30:G30"/>
    </sheetView>
  </sheetViews>
  <sheetFormatPr defaultColWidth="9.140625" defaultRowHeight="11.25"/>
  <cols>
    <col min="1" max="3" width="10.7109375" style="51" hidden="1" customWidth="1"/>
    <col min="4" max="4" width="3.7109375" style="51" customWidth="1"/>
    <col min="5" max="5" width="12.7109375" style="69" customWidth="1"/>
    <col min="6" max="6" width="18.7109375" style="69" customWidth="1"/>
    <col min="7" max="7" width="57.5703125" style="69" customWidth="1"/>
    <col min="8" max="8" width="65.7109375" style="69" customWidth="1"/>
    <col min="9" max="9" width="3.7109375" style="51" customWidth="1"/>
    <col min="10" max="10" width="14.7109375" style="51" hidden="1" customWidth="1"/>
    <col min="11" max="14" width="16.7109375" style="51" hidden="1" customWidth="1"/>
    <col min="15" max="16" width="9.140625" style="51" customWidth="1"/>
    <col min="17" max="16384" width="9.140625" style="51"/>
  </cols>
  <sheetData>
    <row r="1" spans="1:16" hidden="1">
      <c r="A1" s="314"/>
      <c r="B1" s="314"/>
      <c r="C1" s="314"/>
      <c r="D1" s="314"/>
      <c r="E1" s="315"/>
      <c r="F1" s="315"/>
      <c r="G1" s="315"/>
      <c r="H1" s="315"/>
      <c r="I1" s="314"/>
      <c r="J1" s="314"/>
      <c r="K1" s="314"/>
      <c r="L1" s="314"/>
      <c r="M1" s="314"/>
      <c r="N1" s="314"/>
      <c r="O1" s="314"/>
      <c r="P1" s="314"/>
    </row>
    <row r="2" spans="1:16" hidden="1">
      <c r="A2" s="314"/>
      <c r="B2" s="314"/>
      <c r="C2" s="314"/>
      <c r="D2" s="314"/>
      <c r="E2" s="315"/>
      <c r="F2" s="315"/>
      <c r="G2" s="315"/>
      <c r="H2" s="315"/>
      <c r="I2" s="314"/>
      <c r="J2" s="314"/>
      <c r="K2" s="314"/>
      <c r="L2" s="314"/>
      <c r="M2" s="314"/>
      <c r="N2" s="314"/>
      <c r="O2" s="314"/>
      <c r="P2" s="314"/>
    </row>
    <row r="3" spans="1:16" hidden="1">
      <c r="A3" s="314"/>
      <c r="B3" s="314"/>
      <c r="C3" s="314"/>
      <c r="D3" s="314"/>
      <c r="E3" s="315"/>
      <c r="F3" s="315"/>
      <c r="G3" s="315"/>
      <c r="H3" s="315"/>
      <c r="I3" s="314"/>
      <c r="J3" s="314"/>
      <c r="K3" s="314"/>
      <c r="L3" s="314"/>
      <c r="M3" s="314"/>
      <c r="N3" s="314"/>
      <c r="O3" s="314"/>
      <c r="P3" s="314"/>
    </row>
    <row r="4" spans="1:16" hidden="1">
      <c r="A4" s="314"/>
      <c r="B4" s="314"/>
      <c r="C4" s="314"/>
      <c r="D4" s="314"/>
      <c r="E4" s="315"/>
      <c r="F4" s="315"/>
      <c r="G4" s="315"/>
      <c r="H4" s="315"/>
      <c r="I4" s="314"/>
      <c r="J4" s="314"/>
      <c r="K4" s="314"/>
      <c r="L4" s="314"/>
      <c r="M4" s="314"/>
      <c r="N4" s="314"/>
      <c r="O4" s="314"/>
      <c r="P4" s="314"/>
    </row>
    <row r="5" spans="1:16" hidden="1">
      <c r="A5" s="314"/>
      <c r="B5" s="314"/>
      <c r="C5" s="314"/>
      <c r="D5" s="314"/>
      <c r="E5" s="315"/>
      <c r="F5" s="315"/>
      <c r="G5" s="315"/>
      <c r="H5" s="315"/>
      <c r="I5" s="314"/>
      <c r="J5" s="314"/>
      <c r="K5" s="314"/>
      <c r="L5" s="314"/>
      <c r="M5" s="314"/>
      <c r="N5" s="314"/>
      <c r="O5" s="314"/>
      <c r="P5" s="314"/>
    </row>
    <row r="6" spans="1:16">
      <c r="A6" s="314"/>
      <c r="B6" s="314"/>
      <c r="C6" s="314"/>
      <c r="D6" s="314"/>
      <c r="E6" s="315"/>
      <c r="F6" s="315"/>
      <c r="G6" s="315"/>
      <c r="H6" s="315"/>
      <c r="I6" s="314"/>
      <c r="J6" s="314"/>
      <c r="K6" s="314"/>
      <c r="L6" s="314"/>
      <c r="M6" s="314"/>
      <c r="N6" s="314"/>
      <c r="O6" s="314"/>
      <c r="P6" s="314"/>
    </row>
    <row r="7" spans="1:16" ht="19.5">
      <c r="A7" s="314"/>
      <c r="B7" s="314"/>
      <c r="C7" s="313"/>
      <c r="D7" s="314"/>
      <c r="E7" s="580" t="s">
        <v>103</v>
      </c>
      <c r="F7" s="581"/>
      <c r="G7" s="582"/>
      <c r="H7" s="316" t="s">
        <v>90</v>
      </c>
      <c r="I7" s="317" t="s">
        <v>445</v>
      </c>
      <c r="J7" s="314"/>
      <c r="K7" s="314"/>
      <c r="L7" s="314"/>
      <c r="M7" s="314"/>
      <c r="N7" s="314"/>
      <c r="O7" s="314"/>
      <c r="P7" s="314"/>
    </row>
    <row r="8" spans="1:16" ht="19.5">
      <c r="A8" s="314"/>
      <c r="B8" s="314"/>
      <c r="C8" s="313"/>
      <c r="D8" s="314"/>
      <c r="E8" s="580" t="s">
        <v>104</v>
      </c>
      <c r="F8" s="581"/>
      <c r="G8" s="582"/>
      <c r="H8" s="318">
        <v>2025</v>
      </c>
      <c r="I8" s="317"/>
      <c r="J8" s="314"/>
      <c r="K8" s="314"/>
      <c r="L8" s="314"/>
      <c r="M8" s="314"/>
      <c r="N8" s="314"/>
      <c r="O8" s="314"/>
      <c r="P8" s="314"/>
    </row>
    <row r="9" spans="1:16" ht="6" customHeight="1">
      <c r="A9" s="314"/>
      <c r="B9" s="314"/>
      <c r="C9" s="313"/>
      <c r="D9" s="314"/>
      <c r="E9" s="315"/>
      <c r="F9" s="315"/>
      <c r="G9" s="315"/>
      <c r="H9" s="315"/>
      <c r="I9" s="314"/>
      <c r="J9" s="314"/>
      <c r="K9" s="314"/>
      <c r="L9" s="314"/>
      <c r="M9" s="314"/>
      <c r="N9" s="314"/>
      <c r="O9" s="314"/>
      <c r="P9" s="314"/>
    </row>
    <row r="10" spans="1:16" ht="6" customHeight="1">
      <c r="A10" s="314"/>
      <c r="B10" s="314"/>
      <c r="C10" s="313"/>
      <c r="D10" s="314"/>
      <c r="E10" s="315"/>
      <c r="F10" s="315"/>
      <c r="G10" s="315"/>
      <c r="H10" s="315"/>
      <c r="I10" s="314"/>
      <c r="J10" s="314"/>
      <c r="K10" s="314"/>
      <c r="L10" s="314"/>
      <c r="M10" s="314"/>
      <c r="N10" s="314"/>
      <c r="O10" s="314"/>
      <c r="P10" s="314"/>
    </row>
    <row r="11" spans="1:16" ht="19.5">
      <c r="A11" s="314"/>
      <c r="B11" s="314"/>
      <c r="C11" s="313"/>
      <c r="D11" s="314"/>
      <c r="E11" s="583" t="s">
        <v>165</v>
      </c>
      <c r="F11" s="583"/>
      <c r="G11" s="583"/>
      <c r="H11" s="583"/>
      <c r="I11" s="317"/>
      <c r="J11" s="319"/>
      <c r="K11" s="319"/>
      <c r="L11" s="319"/>
      <c r="M11" s="319"/>
      <c r="N11" s="319"/>
      <c r="O11" s="319"/>
      <c r="P11" s="319"/>
    </row>
    <row r="12" spans="1:16" ht="19.5">
      <c r="A12" s="314"/>
      <c r="B12" s="314"/>
      <c r="C12" s="313"/>
      <c r="D12" s="314"/>
      <c r="E12" s="584" t="s">
        <v>1072</v>
      </c>
      <c r="F12" s="584"/>
      <c r="G12" s="584"/>
      <c r="H12" s="584"/>
      <c r="I12" s="317"/>
      <c r="J12" s="319"/>
      <c r="K12" s="319"/>
      <c r="L12" s="319"/>
      <c r="M12" s="319"/>
      <c r="N12" s="319"/>
      <c r="O12" s="319"/>
      <c r="P12" s="319"/>
    </row>
    <row r="13" spans="1:16" ht="19.5">
      <c r="A13" s="314"/>
      <c r="B13" s="314"/>
      <c r="C13" s="313"/>
      <c r="D13" s="314"/>
      <c r="E13" s="583" t="s">
        <v>166</v>
      </c>
      <c r="F13" s="583"/>
      <c r="G13" s="583"/>
      <c r="H13" s="583"/>
      <c r="I13" s="317"/>
      <c r="J13" s="319"/>
      <c r="K13" s="319"/>
      <c r="L13" s="319"/>
      <c r="M13" s="319"/>
      <c r="N13" s="319"/>
      <c r="O13" s="319"/>
      <c r="P13" s="319"/>
    </row>
    <row r="14" spans="1:16" ht="19.5">
      <c r="A14" s="314"/>
      <c r="B14" s="314"/>
      <c r="C14" s="313"/>
      <c r="D14" s="314">
        <v>26320038</v>
      </c>
      <c r="E14" s="585" t="s">
        <v>1119</v>
      </c>
      <c r="F14" s="585"/>
      <c r="G14" s="585"/>
      <c r="H14" s="585"/>
      <c r="I14" s="317"/>
      <c r="J14" s="319"/>
      <c r="K14" s="319"/>
      <c r="L14" s="319"/>
      <c r="M14" s="319"/>
      <c r="N14" s="319"/>
      <c r="O14" s="314" t="s">
        <v>2407</v>
      </c>
      <c r="P14" s="319"/>
    </row>
    <row r="15" spans="1:16" ht="19.5">
      <c r="A15" s="314"/>
      <c r="B15" s="314"/>
      <c r="C15" s="313"/>
      <c r="D15" s="314"/>
      <c r="E15" s="586" t="s">
        <v>2408</v>
      </c>
      <c r="F15" s="586"/>
      <c r="G15" s="586"/>
      <c r="H15" s="586"/>
      <c r="I15" s="317"/>
      <c r="J15" s="319"/>
      <c r="K15" s="319"/>
      <c r="L15" s="319"/>
      <c r="M15" s="319"/>
      <c r="N15" s="319"/>
      <c r="O15" s="319"/>
      <c r="P15" s="319"/>
    </row>
    <row r="16" spans="1:16" ht="19.5">
      <c r="A16" s="314"/>
      <c r="B16" s="314"/>
      <c r="C16" s="313"/>
      <c r="D16" s="314"/>
      <c r="E16" s="589" t="s">
        <v>2409</v>
      </c>
      <c r="F16" s="589"/>
      <c r="G16" s="589"/>
      <c r="H16" s="589"/>
      <c r="I16" s="317"/>
      <c r="J16" s="319"/>
      <c r="K16" s="319"/>
      <c r="L16" s="319"/>
      <c r="M16" s="319"/>
      <c r="N16" s="319"/>
      <c r="O16" s="319"/>
      <c r="P16" s="319"/>
    </row>
    <row r="17" spans="1:16" ht="11.25" customHeight="1">
      <c r="A17" s="314"/>
      <c r="B17" s="314"/>
      <c r="C17" s="313"/>
      <c r="D17" s="314"/>
      <c r="E17" s="590"/>
      <c r="F17" s="591"/>
      <c r="G17" s="591"/>
      <c r="H17" s="592"/>
      <c r="I17" s="320"/>
      <c r="J17" s="321"/>
      <c r="K17" s="322"/>
      <c r="L17" s="587"/>
      <c r="M17" s="587"/>
      <c r="N17" s="322"/>
      <c r="O17" s="321"/>
      <c r="P17" s="321"/>
    </row>
    <row r="18" spans="1:16" ht="19.5">
      <c r="A18" s="314"/>
      <c r="B18" s="314"/>
      <c r="C18" s="313"/>
      <c r="D18" s="314"/>
      <c r="E18" s="588" t="s">
        <v>771</v>
      </c>
      <c r="F18" s="588"/>
      <c r="G18" s="588"/>
      <c r="H18" s="588"/>
      <c r="I18" s="317"/>
      <c r="J18" s="323"/>
      <c r="K18" s="323"/>
      <c r="L18" s="323"/>
      <c r="M18" s="323"/>
      <c r="N18" s="323"/>
      <c r="O18" s="324"/>
      <c r="P18" s="324"/>
    </row>
    <row r="19" spans="1:16" ht="36" customHeight="1">
      <c r="A19" s="314"/>
      <c r="B19" s="314"/>
      <c r="C19" s="313"/>
      <c r="D19" s="314"/>
      <c r="E19" s="577" t="s">
        <v>167</v>
      </c>
      <c r="F19" s="577"/>
      <c r="G19" s="577"/>
      <c r="H19" s="325" t="s">
        <v>2319</v>
      </c>
      <c r="I19" s="326"/>
      <c r="J19" s="324"/>
      <c r="K19" s="324"/>
      <c r="L19" s="324"/>
      <c r="M19" s="314"/>
      <c r="N19" s="314"/>
      <c r="O19" s="314"/>
      <c r="P19" s="314"/>
    </row>
    <row r="20" spans="1:16" ht="36" customHeight="1">
      <c r="A20" s="314"/>
      <c r="B20" s="314"/>
      <c r="C20" s="313"/>
      <c r="D20" s="314"/>
      <c r="E20" s="577" t="s">
        <v>168</v>
      </c>
      <c r="F20" s="577"/>
      <c r="G20" s="577"/>
      <c r="H20" s="325" t="s">
        <v>2320</v>
      </c>
      <c r="I20" s="326"/>
      <c r="J20" s="314"/>
      <c r="K20" s="314"/>
      <c r="L20" s="314"/>
      <c r="M20" s="314"/>
      <c r="N20" s="314"/>
      <c r="O20" s="314"/>
      <c r="P20" s="314"/>
    </row>
    <row r="21" spans="1:16" ht="19.5">
      <c r="A21" s="314"/>
      <c r="B21" s="314"/>
      <c r="C21" s="314"/>
      <c r="D21" s="314"/>
      <c r="E21" s="577" t="s">
        <v>169</v>
      </c>
      <c r="F21" s="577"/>
      <c r="G21" s="577"/>
      <c r="H21" s="327"/>
      <c r="I21" s="328"/>
      <c r="J21" s="314"/>
      <c r="K21" s="314"/>
      <c r="L21" s="314"/>
      <c r="M21" s="314"/>
      <c r="N21" s="314"/>
      <c r="O21" s="314"/>
      <c r="P21" s="314"/>
    </row>
    <row r="22" spans="1:16" ht="19.5">
      <c r="A22" s="314"/>
      <c r="B22" s="314"/>
      <c r="C22" s="313"/>
      <c r="D22" s="314"/>
      <c r="E22" s="577" t="s">
        <v>170</v>
      </c>
      <c r="F22" s="577"/>
      <c r="G22" s="577"/>
      <c r="H22" s="329" t="s">
        <v>2321</v>
      </c>
      <c r="I22" s="328"/>
      <c r="J22" s="314"/>
      <c r="K22" s="314"/>
      <c r="L22" s="314"/>
      <c r="M22" s="314"/>
      <c r="N22" s="314"/>
      <c r="O22" s="314"/>
      <c r="P22" s="314"/>
    </row>
    <row r="23" spans="1:16" ht="19.5">
      <c r="A23" s="314"/>
      <c r="B23" s="314"/>
      <c r="C23" s="313"/>
      <c r="D23" s="314"/>
      <c r="E23" s="657" t="s">
        <v>105</v>
      </c>
      <c r="F23" s="658"/>
      <c r="G23" s="658"/>
      <c r="H23" s="330" t="s">
        <v>1120</v>
      </c>
      <c r="I23" s="328"/>
      <c r="J23" s="314"/>
      <c r="K23" s="314"/>
      <c r="L23" s="314"/>
      <c r="M23" s="314"/>
      <c r="N23" s="314"/>
      <c r="O23" s="314"/>
      <c r="P23" s="314"/>
    </row>
    <row r="24" spans="1:16" ht="19.5">
      <c r="A24" s="314"/>
      <c r="B24" s="314"/>
      <c r="C24" s="313"/>
      <c r="D24" s="314"/>
      <c r="E24" s="577" t="s">
        <v>106</v>
      </c>
      <c r="F24" s="577"/>
      <c r="G24" s="577"/>
      <c r="H24" s="330" t="s">
        <v>1121</v>
      </c>
      <c r="I24" s="328"/>
      <c r="J24" s="314"/>
      <c r="K24" s="314"/>
      <c r="L24" s="314"/>
      <c r="M24" s="314"/>
      <c r="N24" s="314"/>
      <c r="O24" s="314"/>
      <c r="P24" s="314"/>
    </row>
    <row r="25" spans="1:16" ht="19.5">
      <c r="A25" s="314"/>
      <c r="B25" s="314"/>
      <c r="C25" s="313"/>
      <c r="D25" s="314"/>
      <c r="E25" s="577" t="s">
        <v>171</v>
      </c>
      <c r="F25" s="577"/>
      <c r="G25" s="577"/>
      <c r="H25" s="331" t="s">
        <v>2350</v>
      </c>
      <c r="I25" s="328"/>
      <c r="J25" s="314" t="s">
        <v>869</v>
      </c>
      <c r="K25" s="314"/>
      <c r="L25" s="314"/>
      <c r="M25" s="314"/>
      <c r="N25" s="314"/>
      <c r="O25" s="314"/>
      <c r="P25" s="314"/>
    </row>
    <row r="26" spans="1:16" ht="19.5">
      <c r="A26" s="314"/>
      <c r="B26" s="314"/>
      <c r="C26" s="313"/>
      <c r="D26" s="314"/>
      <c r="E26" s="577" t="s">
        <v>172</v>
      </c>
      <c r="F26" s="577"/>
      <c r="G26" s="577"/>
      <c r="H26" s="327" t="s">
        <v>465</v>
      </c>
      <c r="I26" s="328"/>
      <c r="J26" s="314" t="s">
        <v>870</v>
      </c>
      <c r="K26" s="314"/>
      <c r="L26" s="314"/>
      <c r="M26" s="314"/>
      <c r="N26" s="314"/>
      <c r="O26" s="314"/>
      <c r="P26" s="314"/>
    </row>
    <row r="27" spans="1:16" ht="19.5">
      <c r="A27" s="314"/>
      <c r="B27" s="314"/>
      <c r="C27" s="313"/>
      <c r="D27" s="314"/>
      <c r="E27" s="577" t="s">
        <v>173</v>
      </c>
      <c r="F27" s="577"/>
      <c r="G27" s="577"/>
      <c r="H27" s="332" t="s">
        <v>2312</v>
      </c>
      <c r="I27" s="333"/>
      <c r="J27" s="314" t="s">
        <v>871</v>
      </c>
      <c r="K27" s="314"/>
      <c r="L27" s="314"/>
      <c r="M27" s="314"/>
      <c r="N27" s="314"/>
      <c r="O27" s="314"/>
      <c r="P27" s="314"/>
    </row>
    <row r="28" spans="1:16" ht="19.5">
      <c r="A28" s="314"/>
      <c r="B28" s="314"/>
      <c r="C28" s="313"/>
      <c r="D28" s="314"/>
      <c r="E28" s="577" t="s">
        <v>174</v>
      </c>
      <c r="F28" s="577"/>
      <c r="G28" s="577"/>
      <c r="H28" s="332" t="s">
        <v>2313</v>
      </c>
      <c r="I28" s="333"/>
      <c r="J28" s="314" t="s">
        <v>872</v>
      </c>
      <c r="K28" s="314"/>
      <c r="L28" s="314"/>
      <c r="M28" s="314"/>
      <c r="N28" s="314"/>
      <c r="O28" s="314"/>
      <c r="P28" s="314"/>
    </row>
    <row r="29" spans="1:16" ht="19.5">
      <c r="A29" s="314"/>
      <c r="B29" s="314"/>
      <c r="C29" s="313"/>
      <c r="D29" s="314"/>
      <c r="E29" s="577" t="s">
        <v>175</v>
      </c>
      <c r="F29" s="577"/>
      <c r="G29" s="577"/>
      <c r="H29" s="332" t="s">
        <v>2314</v>
      </c>
      <c r="I29" s="333"/>
      <c r="J29" s="314" t="s">
        <v>873</v>
      </c>
      <c r="K29" s="314"/>
      <c r="L29" s="314"/>
      <c r="M29" s="314"/>
      <c r="N29" s="314"/>
      <c r="O29" s="314"/>
      <c r="P29" s="314"/>
    </row>
    <row r="30" spans="1:16" ht="19.5">
      <c r="A30" s="314"/>
      <c r="B30" s="314"/>
      <c r="C30" s="313"/>
      <c r="D30" s="314"/>
      <c r="E30" s="577" t="s">
        <v>134</v>
      </c>
      <c r="F30" s="577"/>
      <c r="G30" s="577"/>
      <c r="H30" s="332" t="s">
        <v>2315</v>
      </c>
      <c r="I30" s="333"/>
      <c r="J30" s="314" t="s">
        <v>874</v>
      </c>
      <c r="K30" s="314"/>
      <c r="L30" s="314"/>
      <c r="M30" s="314"/>
      <c r="N30" s="314"/>
      <c r="O30" s="314"/>
      <c r="P30" s="314"/>
    </row>
    <row r="31" spans="1:16" ht="19.5">
      <c r="A31" s="314"/>
      <c r="B31" s="314"/>
      <c r="C31" s="313"/>
      <c r="D31" s="314"/>
      <c r="E31" s="577" t="s">
        <v>176</v>
      </c>
      <c r="F31" s="577"/>
      <c r="G31" s="577"/>
      <c r="H31" s="332" t="s">
        <v>2316</v>
      </c>
      <c r="I31" s="333"/>
      <c r="J31" s="314" t="s">
        <v>875</v>
      </c>
      <c r="K31" s="314"/>
      <c r="L31" s="314"/>
      <c r="M31" s="314"/>
      <c r="N31" s="314"/>
      <c r="O31" s="314"/>
      <c r="P31" s="314"/>
    </row>
    <row r="32" spans="1:16" ht="19.5">
      <c r="A32" s="314"/>
      <c r="B32" s="314"/>
      <c r="C32" s="313"/>
      <c r="D32" s="314"/>
      <c r="E32" s="577" t="s">
        <v>177</v>
      </c>
      <c r="F32" s="577"/>
      <c r="G32" s="577"/>
      <c r="H32" s="332" t="s">
        <v>2317</v>
      </c>
      <c r="I32" s="333"/>
      <c r="J32" s="314" t="s">
        <v>876</v>
      </c>
      <c r="K32" s="314"/>
      <c r="L32" s="314"/>
      <c r="M32" s="314"/>
      <c r="N32" s="314"/>
      <c r="O32" s="314"/>
      <c r="P32" s="314"/>
    </row>
    <row r="33" spans="1:16" ht="19.5">
      <c r="A33" s="314"/>
      <c r="B33" s="314"/>
      <c r="C33" s="313"/>
      <c r="D33" s="314"/>
      <c r="E33" s="577" t="s">
        <v>178</v>
      </c>
      <c r="F33" s="577"/>
      <c r="G33" s="577"/>
      <c r="H33" s="332" t="s">
        <v>2318</v>
      </c>
      <c r="I33" s="333"/>
      <c r="J33" s="314" t="s">
        <v>877</v>
      </c>
      <c r="K33" s="314"/>
      <c r="L33" s="314"/>
      <c r="M33" s="314"/>
      <c r="N33" s="314"/>
      <c r="O33" s="314"/>
      <c r="P33" s="314"/>
    </row>
    <row r="34" spans="1:16" ht="19.5">
      <c r="A34" s="314"/>
      <c r="B34" s="314"/>
      <c r="C34" s="313"/>
      <c r="D34" s="314"/>
      <c r="E34" s="577" t="s">
        <v>179</v>
      </c>
      <c r="F34" s="577"/>
      <c r="G34" s="334" t="s">
        <v>180</v>
      </c>
      <c r="H34" s="335" t="s">
        <v>19</v>
      </c>
      <c r="I34" s="333"/>
      <c r="J34" s="314" t="s">
        <v>878</v>
      </c>
      <c r="K34" s="314"/>
      <c r="L34" s="314"/>
      <c r="M34" s="314"/>
      <c r="N34" s="314"/>
      <c r="O34" s="314"/>
      <c r="P34" s="314"/>
    </row>
    <row r="35" spans="1:16" ht="19.5">
      <c r="A35" s="314"/>
      <c r="B35" s="314"/>
      <c r="C35" s="313"/>
      <c r="D35" s="314"/>
      <c r="E35" s="577"/>
      <c r="F35" s="577"/>
      <c r="G35" s="334" t="s">
        <v>181</v>
      </c>
      <c r="H35" s="336" t="s">
        <v>2345</v>
      </c>
      <c r="I35" s="333"/>
      <c r="J35" s="314" t="s">
        <v>879</v>
      </c>
      <c r="K35" s="314"/>
      <c r="L35" s="314"/>
      <c r="M35" s="314"/>
      <c r="N35" s="314"/>
      <c r="O35" s="314"/>
      <c r="P35" s="314"/>
    </row>
    <row r="36" spans="1:16" ht="19.5">
      <c r="A36" s="314"/>
      <c r="B36" s="314"/>
      <c r="C36" s="313"/>
      <c r="D36" s="314"/>
      <c r="E36" s="577"/>
      <c r="F36" s="577"/>
      <c r="G36" s="334" t="s">
        <v>182</v>
      </c>
      <c r="H36" s="336" t="s">
        <v>368</v>
      </c>
      <c r="I36" s="333"/>
      <c r="J36" s="314" t="s">
        <v>880</v>
      </c>
      <c r="K36" s="314"/>
      <c r="L36" s="314"/>
      <c r="M36" s="314"/>
      <c r="N36" s="314"/>
      <c r="O36" s="314"/>
      <c r="P36" s="314"/>
    </row>
    <row r="37" spans="1:16" ht="25.5">
      <c r="A37" s="314"/>
      <c r="B37" s="314"/>
      <c r="C37" s="313"/>
      <c r="D37" s="314"/>
      <c r="E37" s="577" t="s">
        <v>183</v>
      </c>
      <c r="F37" s="577"/>
      <c r="G37" s="577"/>
      <c r="H37" s="335" t="s">
        <v>18</v>
      </c>
      <c r="I37" s="337"/>
      <c r="J37" s="314" t="s">
        <v>881</v>
      </c>
      <c r="K37" s="314"/>
      <c r="L37" s="314"/>
      <c r="M37" s="314"/>
      <c r="N37" s="314"/>
      <c r="O37" s="314"/>
      <c r="P37" s="314"/>
    </row>
    <row r="38" spans="1:16" ht="19.5">
      <c r="A38" s="314"/>
      <c r="B38" s="314"/>
      <c r="C38" s="313"/>
      <c r="D38" s="314"/>
      <c r="E38" s="577" t="s">
        <v>184</v>
      </c>
      <c r="F38" s="577"/>
      <c r="G38" s="577"/>
      <c r="H38" s="335" t="s">
        <v>18</v>
      </c>
      <c r="I38" s="333"/>
      <c r="J38" s="314" t="s">
        <v>882</v>
      </c>
      <c r="K38" s="314"/>
      <c r="L38" s="314"/>
      <c r="M38" s="314"/>
      <c r="N38" s="314"/>
      <c r="O38" s="314"/>
      <c r="P38" s="314"/>
    </row>
    <row r="39" spans="1:16" ht="25.5">
      <c r="A39" s="314"/>
      <c r="B39" s="314"/>
      <c r="C39" s="313"/>
      <c r="D39" s="314"/>
      <c r="E39" s="577" t="s">
        <v>185</v>
      </c>
      <c r="F39" s="577"/>
      <c r="G39" s="577"/>
      <c r="H39" s="335" t="s">
        <v>19</v>
      </c>
      <c r="I39" s="337"/>
      <c r="J39" s="314" t="s">
        <v>883</v>
      </c>
      <c r="K39" s="314"/>
      <c r="L39" s="314"/>
      <c r="M39" s="314"/>
      <c r="N39" s="314"/>
      <c r="O39" s="314"/>
      <c r="P39" s="314"/>
    </row>
    <row r="40" spans="1:16">
      <c r="A40" s="314"/>
      <c r="B40" s="314"/>
      <c r="C40" s="313"/>
      <c r="D40" s="314"/>
      <c r="E40" s="338"/>
      <c r="F40" s="338"/>
      <c r="G40" s="338"/>
      <c r="H40" s="339"/>
      <c r="I40" s="340"/>
      <c r="J40" s="314"/>
      <c r="K40" s="314"/>
      <c r="L40" s="314"/>
      <c r="M40" s="314"/>
      <c r="N40" s="314"/>
      <c r="O40" s="314"/>
      <c r="P40" s="314"/>
    </row>
    <row r="41" spans="1:16" ht="36" customHeight="1">
      <c r="A41" s="314"/>
      <c r="B41" s="314"/>
      <c r="C41" s="313"/>
      <c r="D41" s="314"/>
      <c r="E41" s="578" t="s">
        <v>624</v>
      </c>
      <c r="F41" s="578"/>
      <c r="G41" s="578"/>
      <c r="H41" s="335" t="s">
        <v>1363</v>
      </c>
      <c r="I41" s="333"/>
      <c r="J41" s="314" t="s">
        <v>897</v>
      </c>
      <c r="K41" s="314"/>
      <c r="L41" s="314"/>
      <c r="M41" s="314"/>
      <c r="N41" s="314"/>
      <c r="O41" s="314"/>
      <c r="P41" s="314"/>
    </row>
    <row r="42" spans="1:16" ht="19.5">
      <c r="A42" s="314"/>
      <c r="B42" s="314"/>
      <c r="C42" s="313"/>
      <c r="D42" s="314"/>
      <c r="E42" s="578" t="s">
        <v>797</v>
      </c>
      <c r="F42" s="578"/>
      <c r="G42" s="578"/>
      <c r="H42" s="335" t="s">
        <v>1364</v>
      </c>
      <c r="I42" s="333"/>
      <c r="J42" s="314" t="s">
        <v>898</v>
      </c>
      <c r="K42" s="314"/>
      <c r="L42" s="314"/>
      <c r="M42" s="314"/>
      <c r="N42" s="314"/>
      <c r="O42" s="314"/>
      <c r="P42" s="314"/>
    </row>
    <row r="43" spans="1:16" ht="19.5">
      <c r="A43" s="314"/>
      <c r="B43" s="314"/>
      <c r="C43" s="313"/>
      <c r="D43" s="314"/>
      <c r="E43" s="578" t="s">
        <v>798</v>
      </c>
      <c r="F43" s="578"/>
      <c r="G43" s="578"/>
      <c r="H43" s="335" t="s">
        <v>1121</v>
      </c>
      <c r="I43" s="333"/>
      <c r="J43" s="314" t="s">
        <v>899</v>
      </c>
      <c r="K43" s="314"/>
      <c r="L43" s="314"/>
      <c r="M43" s="314"/>
      <c r="N43" s="314"/>
      <c r="O43" s="314"/>
      <c r="P43" s="314"/>
    </row>
    <row r="44" spans="1:16" ht="22.5">
      <c r="A44" s="314"/>
      <c r="B44" s="314"/>
      <c r="C44" s="313"/>
      <c r="D44" s="314"/>
      <c r="E44" s="579" t="s">
        <v>729</v>
      </c>
      <c r="F44" s="579"/>
      <c r="G44" s="579"/>
      <c r="H44" s="341" t="s">
        <v>2395</v>
      </c>
      <c r="I44" s="333"/>
      <c r="J44" s="314" t="s">
        <v>900</v>
      </c>
      <c r="K44" s="314"/>
      <c r="L44" s="314"/>
      <c r="M44" s="314"/>
      <c r="N44" s="314"/>
      <c r="O44" s="314"/>
      <c r="P44" s="314"/>
    </row>
    <row r="45" spans="1:16" ht="19.5">
      <c r="A45" s="314"/>
      <c r="B45" s="314"/>
      <c r="C45" s="313"/>
      <c r="D45" s="314"/>
      <c r="E45" s="577" t="s">
        <v>799</v>
      </c>
      <c r="F45" s="577"/>
      <c r="G45" s="577"/>
      <c r="H45" s="335" t="s">
        <v>18</v>
      </c>
      <c r="I45" s="333"/>
      <c r="J45" s="314" t="s">
        <v>901</v>
      </c>
      <c r="K45" s="314"/>
      <c r="L45" s="314"/>
      <c r="M45" s="314"/>
      <c r="N45" s="314"/>
      <c r="O45" s="314"/>
      <c r="P45" s="314"/>
    </row>
    <row r="46" spans="1:16">
      <c r="A46" s="314"/>
      <c r="B46" s="314"/>
      <c r="C46" s="313"/>
      <c r="D46" s="314"/>
      <c r="E46" s="338"/>
      <c r="F46" s="338"/>
      <c r="G46" s="338"/>
      <c r="H46" s="339"/>
      <c r="I46" s="340"/>
      <c r="J46" s="314"/>
      <c r="K46" s="314"/>
      <c r="L46" s="314"/>
      <c r="M46" s="314"/>
      <c r="N46" s="314"/>
      <c r="O46" s="314"/>
      <c r="P46" s="314"/>
    </row>
    <row r="47" spans="1:16" ht="19.5">
      <c r="A47" s="314"/>
      <c r="B47" s="314"/>
      <c r="C47" s="313"/>
      <c r="D47" s="314"/>
      <c r="E47" s="577" t="s">
        <v>186</v>
      </c>
      <c r="F47" s="577"/>
      <c r="G47" s="577"/>
      <c r="H47" s="335" t="s">
        <v>18</v>
      </c>
      <c r="I47" s="333"/>
      <c r="J47" s="314" t="s">
        <v>884</v>
      </c>
      <c r="K47" s="314"/>
      <c r="L47" s="314"/>
      <c r="M47" s="314"/>
      <c r="N47" s="314"/>
      <c r="O47" s="314"/>
      <c r="P47" s="314"/>
    </row>
    <row r="48" spans="1:16" ht="19.5">
      <c r="A48" s="314" t="s">
        <v>826</v>
      </c>
      <c r="B48" s="314"/>
      <c r="C48" s="313"/>
      <c r="D48" s="314"/>
      <c r="E48" s="577" t="s">
        <v>187</v>
      </c>
      <c r="F48" s="577"/>
      <c r="G48" s="577"/>
      <c r="H48" s="335" t="s">
        <v>18</v>
      </c>
      <c r="I48" s="333"/>
      <c r="J48" s="314" t="s">
        <v>885</v>
      </c>
      <c r="K48" s="314"/>
      <c r="L48" s="314"/>
      <c r="M48" s="314"/>
      <c r="N48" s="314"/>
      <c r="O48" s="314"/>
      <c r="P48" s="314"/>
    </row>
    <row r="49" spans="1:16" ht="22.5">
      <c r="A49" s="314"/>
      <c r="B49" s="314"/>
      <c r="C49" s="313"/>
      <c r="D49" s="314"/>
      <c r="E49" s="593" t="s">
        <v>188</v>
      </c>
      <c r="F49" s="577" t="s">
        <v>189</v>
      </c>
      <c r="G49" s="577"/>
      <c r="H49" s="341" t="s">
        <v>2351</v>
      </c>
      <c r="I49" s="333"/>
      <c r="J49" s="314"/>
      <c r="K49" s="314"/>
      <c r="L49" s="314"/>
      <c r="M49" s="314"/>
      <c r="N49" s="314"/>
      <c r="O49" s="314"/>
      <c r="P49" s="314"/>
    </row>
    <row r="50" spans="1:16" ht="19.5">
      <c r="A50" s="314"/>
      <c r="B50" s="314"/>
      <c r="C50" s="313"/>
      <c r="D50" s="314"/>
      <c r="E50" s="593"/>
      <c r="F50" s="577" t="s">
        <v>190</v>
      </c>
      <c r="G50" s="577"/>
      <c r="H50" s="342" t="s">
        <v>406</v>
      </c>
      <c r="I50" s="333"/>
      <c r="J50" s="314"/>
      <c r="K50" s="314"/>
      <c r="L50" s="314"/>
      <c r="M50" s="314"/>
      <c r="N50" s="314"/>
      <c r="O50" s="314"/>
      <c r="P50" s="314"/>
    </row>
    <row r="51" spans="1:16" ht="19.5">
      <c r="A51" s="314"/>
      <c r="B51" s="314"/>
      <c r="C51" s="313"/>
      <c r="D51" s="314"/>
      <c r="E51" s="593"/>
      <c r="F51" s="577" t="s">
        <v>191</v>
      </c>
      <c r="G51" s="577"/>
      <c r="H51" s="341" t="s">
        <v>2352</v>
      </c>
      <c r="I51" s="333"/>
      <c r="J51" s="314"/>
      <c r="K51" s="314"/>
      <c r="L51" s="314"/>
      <c r="M51" s="314"/>
      <c r="N51" s="314"/>
      <c r="O51" s="314"/>
      <c r="P51" s="314"/>
    </row>
    <row r="52" spans="1:16" ht="19.5">
      <c r="A52" s="314"/>
      <c r="B52" s="314"/>
      <c r="C52" s="313"/>
      <c r="D52" s="314"/>
      <c r="E52" s="593"/>
      <c r="F52" s="577" t="s">
        <v>192</v>
      </c>
      <c r="G52" s="577"/>
      <c r="H52" s="343" t="s">
        <v>2353</v>
      </c>
      <c r="I52" s="333"/>
      <c r="J52" s="314"/>
      <c r="K52" s="314"/>
      <c r="L52" s="314"/>
      <c r="M52" s="314"/>
      <c r="N52" s="314"/>
      <c r="O52" s="314"/>
      <c r="P52" s="314"/>
    </row>
    <row r="53" spans="1:16" ht="22.5">
      <c r="A53" s="314"/>
      <c r="B53" s="314"/>
      <c r="C53" s="313"/>
      <c r="D53" s="314"/>
      <c r="E53" s="593"/>
      <c r="F53" s="579" t="s">
        <v>193</v>
      </c>
      <c r="G53" s="579"/>
      <c r="H53" s="344" t="s">
        <v>2354</v>
      </c>
      <c r="I53" s="333"/>
      <c r="J53" s="345"/>
      <c r="K53" s="314"/>
      <c r="L53" s="314"/>
      <c r="M53" s="314"/>
      <c r="N53" s="314"/>
      <c r="O53" s="314"/>
      <c r="P53" s="314"/>
    </row>
    <row r="54" spans="1:16" ht="19.5">
      <c r="A54" s="314" t="s">
        <v>827</v>
      </c>
      <c r="B54" s="314"/>
      <c r="C54" s="313"/>
      <c r="D54" s="314"/>
      <c r="E54" s="577" t="s">
        <v>194</v>
      </c>
      <c r="F54" s="577"/>
      <c r="G54" s="577"/>
      <c r="H54" s="335" t="s">
        <v>18</v>
      </c>
      <c r="I54" s="333"/>
      <c r="J54" s="314" t="s">
        <v>886</v>
      </c>
      <c r="K54" s="314"/>
      <c r="L54" s="314"/>
      <c r="M54" s="314"/>
      <c r="N54" s="314"/>
      <c r="O54" s="314"/>
      <c r="P54" s="314"/>
    </row>
    <row r="55" spans="1:16" ht="22.5">
      <c r="A55" s="314"/>
      <c r="B55" s="314"/>
      <c r="C55" s="313"/>
      <c r="D55" s="314"/>
      <c r="E55" s="593" t="s">
        <v>188</v>
      </c>
      <c r="F55" s="577" t="s">
        <v>189</v>
      </c>
      <c r="G55" s="577"/>
      <c r="H55" s="341" t="s">
        <v>2355</v>
      </c>
      <c r="I55" s="333"/>
      <c r="J55" s="314"/>
      <c r="K55" s="314"/>
      <c r="L55" s="314"/>
      <c r="M55" s="314"/>
      <c r="N55" s="314"/>
      <c r="O55" s="314"/>
      <c r="P55" s="314"/>
    </row>
    <row r="56" spans="1:16" ht="19.5">
      <c r="A56" s="314"/>
      <c r="B56" s="314"/>
      <c r="C56" s="313"/>
      <c r="D56" s="314"/>
      <c r="E56" s="593"/>
      <c r="F56" s="577" t="s">
        <v>190</v>
      </c>
      <c r="G56" s="577"/>
      <c r="H56" s="342" t="s">
        <v>406</v>
      </c>
      <c r="I56" s="333"/>
      <c r="J56" s="314"/>
      <c r="K56" s="314"/>
      <c r="L56" s="314"/>
      <c r="M56" s="314"/>
      <c r="N56" s="314"/>
      <c r="O56" s="314"/>
      <c r="P56" s="314"/>
    </row>
    <row r="57" spans="1:16" ht="19.5">
      <c r="A57" s="314"/>
      <c r="B57" s="314"/>
      <c r="C57" s="313"/>
      <c r="D57" s="314"/>
      <c r="E57" s="593"/>
      <c r="F57" s="577" t="s">
        <v>191</v>
      </c>
      <c r="G57" s="577"/>
      <c r="H57" s="341" t="s">
        <v>2356</v>
      </c>
      <c r="I57" s="333"/>
      <c r="J57" s="314"/>
      <c r="K57" s="314"/>
      <c r="L57" s="314"/>
      <c r="M57" s="314"/>
      <c r="N57" s="314"/>
      <c r="O57" s="314"/>
      <c r="P57" s="314"/>
    </row>
    <row r="58" spans="1:16" ht="19.5">
      <c r="A58" s="314"/>
      <c r="B58" s="314"/>
      <c r="C58" s="313"/>
      <c r="D58" s="314"/>
      <c r="E58" s="593"/>
      <c r="F58" s="577" t="s">
        <v>192</v>
      </c>
      <c r="G58" s="577"/>
      <c r="H58" s="343" t="s">
        <v>2357</v>
      </c>
      <c r="I58" s="333"/>
      <c r="J58" s="314"/>
      <c r="K58" s="314"/>
      <c r="L58" s="314"/>
      <c r="M58" s="314"/>
      <c r="N58" s="314"/>
      <c r="O58" s="314"/>
      <c r="P58" s="314"/>
    </row>
    <row r="59" spans="1:16" ht="22.5">
      <c r="A59" s="314"/>
      <c r="B59" s="314"/>
      <c r="C59" s="313"/>
      <c r="D59" s="314"/>
      <c r="E59" s="593"/>
      <c r="F59" s="579" t="s">
        <v>193</v>
      </c>
      <c r="G59" s="579"/>
      <c r="H59" s="344" t="s">
        <v>2358</v>
      </c>
      <c r="I59" s="333"/>
      <c r="J59" s="345"/>
      <c r="K59" s="314"/>
      <c r="L59" s="314"/>
      <c r="M59" s="314"/>
      <c r="N59" s="314"/>
      <c r="O59" s="314"/>
      <c r="P59" s="314"/>
    </row>
    <row r="60" spans="1:16" ht="19.5">
      <c r="A60" s="314"/>
      <c r="B60" s="314"/>
      <c r="C60" s="313"/>
      <c r="D60" s="314"/>
      <c r="E60" s="577" t="s">
        <v>195</v>
      </c>
      <c r="F60" s="577"/>
      <c r="G60" s="577"/>
      <c r="H60" s="341"/>
      <c r="I60" s="333"/>
      <c r="J60" s="314" t="s">
        <v>887</v>
      </c>
      <c r="K60" s="314"/>
      <c r="L60" s="314"/>
      <c r="M60" s="314"/>
      <c r="N60" s="314"/>
      <c r="O60" s="314"/>
      <c r="P60" s="314"/>
    </row>
    <row r="61" spans="1:16" ht="25.5">
      <c r="A61" s="314" t="s">
        <v>1088</v>
      </c>
      <c r="B61" s="314"/>
      <c r="C61" s="314"/>
      <c r="D61" s="314"/>
      <c r="E61" s="611" t="s">
        <v>1090</v>
      </c>
      <c r="F61" s="577"/>
      <c r="G61" s="577"/>
      <c r="H61" s="335" t="s">
        <v>18</v>
      </c>
      <c r="I61" s="337"/>
      <c r="J61" s="314" t="s">
        <v>1089</v>
      </c>
      <c r="K61" s="314"/>
      <c r="L61" s="314"/>
      <c r="M61" s="314"/>
      <c r="N61" s="314"/>
      <c r="O61" s="314"/>
      <c r="P61" s="314"/>
    </row>
    <row r="62" spans="1:16" ht="19.5">
      <c r="A62" s="314"/>
      <c r="B62" s="314"/>
      <c r="C62" s="313"/>
      <c r="D62" s="314"/>
      <c r="E62" s="577" t="s">
        <v>196</v>
      </c>
      <c r="F62" s="577"/>
      <c r="G62" s="334" t="s">
        <v>197</v>
      </c>
      <c r="H62" s="331" t="s">
        <v>2396</v>
      </c>
      <c r="I62" s="333"/>
      <c r="J62" s="314"/>
      <c r="K62" s="314"/>
      <c r="L62" s="314"/>
      <c r="M62" s="314"/>
      <c r="N62" s="314"/>
      <c r="O62" s="314"/>
      <c r="P62" s="314"/>
    </row>
    <row r="63" spans="1:16" ht="19.5">
      <c r="A63" s="314"/>
      <c r="B63" s="314"/>
      <c r="C63" s="313"/>
      <c r="D63" s="314"/>
      <c r="E63" s="577"/>
      <c r="F63" s="577"/>
      <c r="G63" s="334" t="s">
        <v>198</v>
      </c>
      <c r="H63" s="331" t="s">
        <v>2398</v>
      </c>
      <c r="I63" s="333"/>
      <c r="J63" s="314"/>
      <c r="K63" s="314"/>
      <c r="L63" s="314"/>
      <c r="M63" s="314"/>
      <c r="N63" s="314"/>
      <c r="O63" s="314"/>
      <c r="P63" s="314"/>
    </row>
    <row r="64" spans="1:16" ht="19.5">
      <c r="A64" s="314"/>
      <c r="B64" s="314"/>
      <c r="C64" s="313"/>
      <c r="D64" s="314"/>
      <c r="E64" s="577"/>
      <c r="F64" s="577"/>
      <c r="G64" s="334" t="s">
        <v>199</v>
      </c>
      <c r="H64" s="331" t="s">
        <v>2397</v>
      </c>
      <c r="I64" s="333"/>
      <c r="J64" s="314"/>
      <c r="K64" s="314"/>
      <c r="L64" s="314"/>
      <c r="M64" s="314"/>
      <c r="N64" s="314"/>
      <c r="O64" s="314"/>
      <c r="P64" s="314"/>
    </row>
    <row r="65" spans="1:16" ht="19.5">
      <c r="A65" s="314"/>
      <c r="B65" s="314"/>
      <c r="C65" s="313"/>
      <c r="D65" s="314"/>
      <c r="E65" s="577"/>
      <c r="F65" s="577"/>
      <c r="G65" s="334" t="s">
        <v>200</v>
      </c>
      <c r="H65" s="331" t="s">
        <v>2399</v>
      </c>
      <c r="I65" s="333"/>
      <c r="J65" s="314"/>
      <c r="K65" s="314"/>
      <c r="L65" s="314"/>
      <c r="M65" s="314"/>
      <c r="N65" s="314"/>
      <c r="O65" s="314"/>
      <c r="P65" s="314"/>
    </row>
    <row r="66" spans="1:16" ht="11.25" customHeight="1">
      <c r="A66" s="314"/>
      <c r="B66" s="314"/>
      <c r="C66" s="313"/>
      <c r="D66" s="314"/>
      <c r="E66" s="338"/>
      <c r="F66" s="338"/>
      <c r="G66" s="338"/>
      <c r="H66" s="339"/>
      <c r="I66" s="340"/>
      <c r="J66" s="314"/>
      <c r="K66" s="314"/>
      <c r="L66" s="314"/>
      <c r="M66" s="314"/>
      <c r="N66" s="314"/>
      <c r="O66" s="314"/>
      <c r="P66" s="314"/>
    </row>
    <row r="67" spans="1:16" ht="15" customHeight="1">
      <c r="A67" s="314"/>
      <c r="B67" s="314"/>
      <c r="C67" s="313"/>
      <c r="D67" s="314"/>
      <c r="E67" s="609" t="s">
        <v>201</v>
      </c>
      <c r="F67" s="609"/>
      <c r="G67" s="609"/>
      <c r="H67" s="609"/>
      <c r="I67" s="340"/>
      <c r="J67" s="314"/>
      <c r="K67" s="314"/>
      <c r="L67" s="314"/>
      <c r="M67" s="314"/>
      <c r="N67" s="314"/>
      <c r="O67" s="314"/>
      <c r="P67" s="314"/>
    </row>
    <row r="68" spans="1:16" ht="15" customHeight="1">
      <c r="A68" s="314"/>
      <c r="B68" s="314"/>
      <c r="C68" s="313"/>
      <c r="D68" s="314"/>
      <c r="E68" s="610" t="s">
        <v>202</v>
      </c>
      <c r="F68" s="610"/>
      <c r="G68" s="610"/>
      <c r="H68" s="610"/>
      <c r="I68" s="340"/>
      <c r="J68" s="314"/>
      <c r="K68" s="314"/>
      <c r="L68" s="314"/>
      <c r="M68" s="314"/>
      <c r="N68" s="314"/>
      <c r="O68" s="314"/>
      <c r="P68" s="314"/>
    </row>
    <row r="69" spans="1:16" ht="15" customHeight="1">
      <c r="A69" s="314"/>
      <c r="B69" s="314"/>
      <c r="C69" s="313"/>
      <c r="D69" s="314"/>
      <c r="E69" s="597" t="s">
        <v>203</v>
      </c>
      <c r="F69" s="597"/>
      <c r="G69" s="597"/>
      <c r="H69" s="597"/>
      <c r="I69" s="340"/>
      <c r="J69" s="314"/>
      <c r="K69" s="314"/>
      <c r="L69" s="314"/>
      <c r="M69" s="314"/>
      <c r="N69" s="314"/>
      <c r="O69" s="314"/>
      <c r="P69" s="314"/>
    </row>
    <row r="70" spans="1:16" ht="15" customHeight="1">
      <c r="A70" s="314"/>
      <c r="B70" s="314"/>
      <c r="C70" s="313"/>
      <c r="D70" s="314"/>
      <c r="E70" s="597" t="s">
        <v>204</v>
      </c>
      <c r="F70" s="597"/>
      <c r="G70" s="597"/>
      <c r="H70" s="597"/>
      <c r="I70" s="340"/>
      <c r="J70" s="314"/>
      <c r="K70" s="314"/>
      <c r="L70" s="314"/>
      <c r="M70" s="314"/>
      <c r="N70" s="314"/>
      <c r="O70" s="314"/>
      <c r="P70" s="314"/>
    </row>
    <row r="71" spans="1:16" ht="15" customHeight="1">
      <c r="A71" s="314"/>
      <c r="B71" s="314"/>
      <c r="C71" s="313"/>
      <c r="D71" s="314"/>
      <c r="E71" s="597" t="s">
        <v>205</v>
      </c>
      <c r="F71" s="597"/>
      <c r="G71" s="597"/>
      <c r="H71" s="597"/>
      <c r="I71" s="340"/>
      <c r="J71" s="314"/>
      <c r="K71" s="314"/>
      <c r="L71" s="314"/>
      <c r="M71" s="314"/>
      <c r="N71" s="314"/>
      <c r="O71" s="314"/>
      <c r="P71" s="314"/>
    </row>
    <row r="72" spans="1:16" ht="15" customHeight="1">
      <c r="A72" s="314"/>
      <c r="B72" s="314"/>
      <c r="C72" s="313"/>
      <c r="D72" s="314"/>
      <c r="E72" s="597" t="s">
        <v>206</v>
      </c>
      <c r="F72" s="597"/>
      <c r="G72" s="597"/>
      <c r="H72" s="597"/>
      <c r="I72" s="340"/>
      <c r="J72" s="314"/>
      <c r="K72" s="314"/>
      <c r="L72" s="314"/>
      <c r="M72" s="314"/>
      <c r="N72" s="314"/>
      <c r="O72" s="314"/>
      <c r="P72" s="314"/>
    </row>
    <row r="73" spans="1:16" ht="27" customHeight="1">
      <c r="A73" s="314"/>
      <c r="B73" s="314"/>
      <c r="C73" s="313"/>
      <c r="D73" s="314"/>
      <c r="E73" s="597" t="s">
        <v>207</v>
      </c>
      <c r="F73" s="597"/>
      <c r="G73" s="597"/>
      <c r="H73" s="597"/>
      <c r="I73" s="340"/>
      <c r="J73" s="314"/>
      <c r="K73" s="314"/>
      <c r="L73" s="314"/>
      <c r="M73" s="314"/>
      <c r="N73" s="314"/>
      <c r="O73" s="314"/>
      <c r="P73" s="314"/>
    </row>
    <row r="74" spans="1:16" ht="15" customHeight="1">
      <c r="A74" s="314"/>
      <c r="B74" s="314"/>
      <c r="C74" s="313"/>
      <c r="D74" s="314"/>
      <c r="E74" s="597" t="s">
        <v>208</v>
      </c>
      <c r="F74" s="597"/>
      <c r="G74" s="597"/>
      <c r="H74" s="597"/>
      <c r="I74" s="340"/>
      <c r="J74" s="314"/>
      <c r="K74" s="314"/>
      <c r="L74" s="314"/>
      <c r="M74" s="314"/>
      <c r="N74" s="314"/>
      <c r="O74" s="314"/>
      <c r="P74" s="314"/>
    </row>
    <row r="75" spans="1:16" ht="27" customHeight="1">
      <c r="A75" s="314"/>
      <c r="B75" s="314"/>
      <c r="C75" s="313"/>
      <c r="D75" s="314"/>
      <c r="E75" s="597" t="s">
        <v>209</v>
      </c>
      <c r="F75" s="597"/>
      <c r="G75" s="597"/>
      <c r="H75" s="597"/>
      <c r="I75" s="340"/>
      <c r="J75" s="314"/>
      <c r="K75" s="314"/>
      <c r="L75" s="314"/>
      <c r="M75" s="314"/>
      <c r="N75" s="314"/>
      <c r="O75" s="314"/>
      <c r="P75" s="314"/>
    </row>
    <row r="76" spans="1:16" ht="15" customHeight="1">
      <c r="A76" s="314"/>
      <c r="B76" s="314"/>
      <c r="C76" s="313"/>
      <c r="D76" s="314"/>
      <c r="E76" s="597" t="s">
        <v>210</v>
      </c>
      <c r="F76" s="597"/>
      <c r="G76" s="597"/>
      <c r="H76" s="597"/>
      <c r="I76" s="340"/>
      <c r="J76" s="314"/>
      <c r="K76" s="314"/>
      <c r="L76" s="314"/>
      <c r="M76" s="314"/>
      <c r="N76" s="314"/>
      <c r="O76" s="314"/>
      <c r="P76" s="314"/>
    </row>
    <row r="77" spans="1:16" ht="15" customHeight="1">
      <c r="A77" s="314"/>
      <c r="B77" s="314"/>
      <c r="C77" s="313"/>
      <c r="D77" s="314"/>
      <c r="E77" s="597" t="s">
        <v>211</v>
      </c>
      <c r="F77" s="597"/>
      <c r="G77" s="597"/>
      <c r="H77" s="597"/>
      <c r="I77" s="340"/>
      <c r="J77" s="314"/>
      <c r="K77" s="314"/>
      <c r="L77" s="314"/>
      <c r="M77" s="314"/>
      <c r="N77" s="314"/>
      <c r="O77" s="314"/>
      <c r="P77" s="314"/>
    </row>
    <row r="78" spans="1:16" ht="27" customHeight="1">
      <c r="A78" s="314"/>
      <c r="B78" s="314"/>
      <c r="C78" s="313"/>
      <c r="D78" s="314"/>
      <c r="E78" s="597" t="s">
        <v>212</v>
      </c>
      <c r="F78" s="597"/>
      <c r="G78" s="597"/>
      <c r="H78" s="597"/>
      <c r="I78" s="340"/>
      <c r="J78" s="314"/>
      <c r="K78" s="314"/>
      <c r="L78" s="314"/>
      <c r="M78" s="314"/>
      <c r="N78" s="314"/>
      <c r="O78" s="314"/>
      <c r="P78" s="314"/>
    </row>
    <row r="79" spans="1:16" ht="36" customHeight="1">
      <c r="A79" s="314"/>
      <c r="B79" s="314"/>
      <c r="C79" s="313"/>
      <c r="D79" s="314"/>
      <c r="E79" s="597" t="s">
        <v>213</v>
      </c>
      <c r="F79" s="597"/>
      <c r="G79" s="597"/>
      <c r="H79" s="597"/>
      <c r="I79" s="340"/>
      <c r="J79" s="314"/>
      <c r="K79" s="314"/>
      <c r="L79" s="314"/>
      <c r="M79" s="314"/>
      <c r="N79" s="314"/>
      <c r="O79" s="314"/>
      <c r="P79" s="314"/>
    </row>
    <row r="80" spans="1:16" ht="15" customHeight="1">
      <c r="A80" s="314"/>
      <c r="B80" s="314"/>
      <c r="C80" s="313"/>
      <c r="D80" s="314"/>
      <c r="E80" s="598" t="s">
        <v>768</v>
      </c>
      <c r="F80" s="598"/>
      <c r="G80" s="598"/>
      <c r="H80" s="598"/>
      <c r="I80" s="340"/>
      <c r="J80" s="314"/>
      <c r="K80" s="314"/>
      <c r="L80" s="314"/>
      <c r="M80" s="314"/>
      <c r="N80" s="314"/>
      <c r="O80" s="314"/>
      <c r="P80" s="314"/>
    </row>
    <row r="81" spans="1:16">
      <c r="A81" s="314"/>
      <c r="B81" s="314"/>
      <c r="C81" s="313"/>
      <c r="D81" s="314"/>
      <c r="E81" s="315"/>
      <c r="F81" s="315"/>
      <c r="G81" s="346"/>
      <c r="H81" s="346"/>
      <c r="I81" s="314"/>
      <c r="J81" s="314"/>
      <c r="K81" s="314"/>
      <c r="L81" s="314"/>
      <c r="M81" s="314"/>
      <c r="N81" s="314"/>
      <c r="O81" s="314"/>
      <c r="P81" s="314"/>
    </row>
    <row r="82" spans="1:16" ht="19.5">
      <c r="A82" s="314"/>
      <c r="B82" s="314"/>
      <c r="C82" s="313"/>
      <c r="D82" s="314"/>
      <c r="E82" s="599" t="s">
        <v>770</v>
      </c>
      <c r="F82" s="599"/>
      <c r="G82" s="600"/>
      <c r="H82" s="600"/>
      <c r="I82" s="333"/>
      <c r="J82" s="323"/>
      <c r="K82" s="323"/>
      <c r="L82" s="323"/>
      <c r="M82" s="323"/>
      <c r="N82" s="323"/>
      <c r="O82" s="324"/>
      <c r="P82" s="324"/>
    </row>
    <row r="83" spans="1:16" ht="36" customHeight="1">
      <c r="A83" s="314"/>
      <c r="B83" s="314"/>
      <c r="C83" s="313"/>
      <c r="D83" s="314"/>
      <c r="E83" s="605" t="s">
        <v>214</v>
      </c>
      <c r="F83" s="606"/>
      <c r="G83" s="347" t="s">
        <v>815</v>
      </c>
      <c r="H83" s="348" t="s">
        <v>19</v>
      </c>
      <c r="I83" s="337"/>
      <c r="J83" s="323" t="s">
        <v>888</v>
      </c>
      <c r="K83" s="323"/>
      <c r="L83" s="323"/>
      <c r="M83" s="323"/>
      <c r="N83" s="323"/>
      <c r="O83" s="324"/>
      <c r="P83" s="324"/>
    </row>
    <row r="84" spans="1:16" ht="19.5">
      <c r="A84" s="314"/>
      <c r="B84" s="314"/>
      <c r="C84" s="313"/>
      <c r="D84" s="314"/>
      <c r="E84" s="605"/>
      <c r="F84" s="606"/>
      <c r="G84" s="347" t="s">
        <v>190</v>
      </c>
      <c r="H84" s="342" t="s">
        <v>408</v>
      </c>
      <c r="I84" s="333"/>
      <c r="J84" s="323" t="s">
        <v>889</v>
      </c>
      <c r="K84" s="323"/>
      <c r="L84" s="323"/>
      <c r="M84" s="323"/>
      <c r="N84" s="323"/>
      <c r="O84" s="324"/>
      <c r="P84" s="324"/>
    </row>
    <row r="85" spans="1:16" ht="19.5">
      <c r="A85" s="314"/>
      <c r="B85" s="314"/>
      <c r="C85" s="313"/>
      <c r="D85" s="314"/>
      <c r="E85" s="606"/>
      <c r="F85" s="606"/>
      <c r="G85" s="347" t="s">
        <v>191</v>
      </c>
      <c r="H85" s="341" t="s">
        <v>2372</v>
      </c>
      <c r="I85" s="333"/>
      <c r="J85" s="314" t="s">
        <v>890</v>
      </c>
      <c r="K85" s="314"/>
      <c r="L85" s="314"/>
      <c r="M85" s="314"/>
      <c r="N85" s="314"/>
      <c r="O85" s="314"/>
      <c r="P85" s="314"/>
    </row>
    <row r="86" spans="1:16" ht="19.5">
      <c r="A86" s="314"/>
      <c r="B86" s="314"/>
      <c r="C86" s="313"/>
      <c r="D86" s="314"/>
      <c r="E86" s="606"/>
      <c r="F86" s="606"/>
      <c r="G86" s="347" t="s">
        <v>192</v>
      </c>
      <c r="H86" s="343">
        <v>45238</v>
      </c>
      <c r="I86" s="333"/>
      <c r="J86" s="314" t="s">
        <v>891</v>
      </c>
      <c r="K86" s="314"/>
      <c r="L86" s="314"/>
      <c r="M86" s="314"/>
      <c r="N86" s="314"/>
      <c r="O86" s="314"/>
      <c r="P86" s="314"/>
    </row>
    <row r="87" spans="1:16" ht="15">
      <c r="A87" s="314"/>
      <c r="B87" s="314"/>
      <c r="C87" s="313"/>
      <c r="D87" s="349" t="s">
        <v>578</v>
      </c>
      <c r="E87" s="601" t="s">
        <v>2410</v>
      </c>
      <c r="F87" s="602"/>
      <c r="G87" s="350"/>
      <c r="H87" s="351"/>
      <c r="I87" s="352"/>
      <c r="J87" s="314"/>
      <c r="K87" s="314"/>
      <c r="L87" s="353"/>
      <c r="M87" s="314"/>
      <c r="N87" s="314"/>
      <c r="O87" s="314"/>
      <c r="P87" s="314"/>
    </row>
    <row r="88" spans="1:16" ht="19.5">
      <c r="A88" s="317"/>
      <c r="B88" s="314"/>
      <c r="C88" s="313"/>
      <c r="D88" s="603" t="s">
        <v>16</v>
      </c>
      <c r="E88" s="601"/>
      <c r="F88" s="602"/>
      <c r="G88" s="354" t="s">
        <v>2411</v>
      </c>
      <c r="H88" s="355" t="s">
        <v>556</v>
      </c>
      <c r="I88" s="356"/>
      <c r="J88" s="314" t="s">
        <v>2412</v>
      </c>
      <c r="K88" s="314" t="s">
        <v>562</v>
      </c>
      <c r="L88" s="353" t="s">
        <v>2342</v>
      </c>
      <c r="M88" s="314">
        <v>0</v>
      </c>
      <c r="N88" s="314" t="s">
        <v>559</v>
      </c>
      <c r="O88" s="314"/>
      <c r="P88" s="314"/>
    </row>
    <row r="89" spans="1:16" ht="19.5">
      <c r="A89" s="317"/>
      <c r="B89" s="314"/>
      <c r="C89" s="313"/>
      <c r="D89" s="604"/>
      <c r="E89" s="601"/>
      <c r="F89" s="602"/>
      <c r="G89" s="357" t="s">
        <v>620</v>
      </c>
      <c r="H89" s="358" t="s">
        <v>2341</v>
      </c>
      <c r="I89" s="140"/>
      <c r="J89" s="314"/>
      <c r="K89" s="314"/>
      <c r="L89" s="314"/>
      <c r="M89" s="314"/>
      <c r="N89" s="314"/>
      <c r="O89" s="314"/>
      <c r="P89" s="314"/>
    </row>
    <row r="90" spans="1:16" ht="19.5">
      <c r="A90" s="317"/>
      <c r="B90" s="314"/>
      <c r="C90" s="313"/>
      <c r="D90" s="604"/>
      <c r="E90" s="601"/>
      <c r="F90" s="602"/>
      <c r="G90" s="357" t="s">
        <v>215</v>
      </c>
      <c r="H90" s="359" t="s">
        <v>2342</v>
      </c>
      <c r="I90" s="140"/>
      <c r="J90" s="314"/>
      <c r="K90" s="314"/>
      <c r="L90" s="314"/>
      <c r="M90" s="314"/>
      <c r="N90" s="314"/>
      <c r="O90" s="314"/>
      <c r="P90" s="314"/>
    </row>
    <row r="91" spans="1:16" ht="19.5">
      <c r="A91" s="317"/>
      <c r="B91" s="314"/>
      <c r="C91" s="313"/>
      <c r="D91" s="604"/>
      <c r="E91" s="601"/>
      <c r="F91" s="602"/>
      <c r="G91" s="357" t="s">
        <v>216</v>
      </c>
      <c r="H91" s="359" t="s">
        <v>559</v>
      </c>
      <c r="I91" s="140"/>
      <c r="J91" s="314"/>
      <c r="K91" s="314"/>
      <c r="L91" s="314"/>
      <c r="M91" s="314"/>
      <c r="N91" s="314"/>
      <c r="O91" s="314"/>
      <c r="P91" s="314"/>
    </row>
    <row r="92" spans="1:16" ht="19.5">
      <c r="A92" s="317"/>
      <c r="B92" s="314"/>
      <c r="C92" s="313"/>
      <c r="D92" s="604"/>
      <c r="E92" s="601"/>
      <c r="F92" s="602"/>
      <c r="G92" s="357" t="s">
        <v>217</v>
      </c>
      <c r="H92" s="358" t="s">
        <v>2343</v>
      </c>
      <c r="I92" s="313"/>
      <c r="J92" s="314"/>
      <c r="K92" s="314"/>
      <c r="L92" s="314"/>
      <c r="M92" s="314"/>
      <c r="N92" s="314"/>
      <c r="O92" s="314"/>
      <c r="P92" s="314"/>
    </row>
    <row r="93" spans="1:16" ht="19.5">
      <c r="A93" s="317"/>
      <c r="B93" s="314"/>
      <c r="C93" s="313"/>
      <c r="D93" s="604"/>
      <c r="E93" s="601"/>
      <c r="F93" s="602"/>
      <c r="G93" s="360" t="s">
        <v>252</v>
      </c>
      <c r="H93" s="361" t="s">
        <v>562</v>
      </c>
      <c r="I93" s="140"/>
      <c r="J93" s="314"/>
      <c r="K93" s="314"/>
      <c r="L93" s="314"/>
      <c r="M93" s="314"/>
      <c r="N93" s="314"/>
      <c r="O93" s="314"/>
      <c r="P93" s="314"/>
    </row>
    <row r="94" spans="1:16" ht="19.5">
      <c r="A94" s="317"/>
      <c r="B94" s="314"/>
      <c r="C94" s="314"/>
      <c r="D94" s="604"/>
      <c r="E94" s="601"/>
      <c r="F94" s="602"/>
      <c r="G94" s="360" t="s">
        <v>565</v>
      </c>
      <c r="H94" s="362"/>
      <c r="I94" s="140"/>
      <c r="J94" s="314"/>
      <c r="K94" s="314"/>
      <c r="L94" s="314"/>
      <c r="M94" s="314"/>
      <c r="N94" s="314"/>
      <c r="O94" s="314"/>
      <c r="P94" s="314"/>
    </row>
    <row r="95" spans="1:16" ht="19.5">
      <c r="A95" s="317"/>
      <c r="B95" s="314" t="b">
        <v>1</v>
      </c>
      <c r="C95" s="313"/>
      <c r="D95" s="604"/>
      <c r="E95" s="601"/>
      <c r="F95" s="602"/>
      <c r="G95" s="357" t="s">
        <v>218</v>
      </c>
      <c r="H95" s="363">
        <v>2744</v>
      </c>
      <c r="I95" s="140"/>
      <c r="J95" s="314"/>
      <c r="K95" s="314"/>
      <c r="L95" s="314"/>
      <c r="M95" s="314"/>
      <c r="N95" s="314"/>
      <c r="O95" s="314"/>
      <c r="P95" s="314"/>
    </row>
    <row r="96" spans="1:16" ht="19.5">
      <c r="A96" s="317"/>
      <c r="B96" s="314" t="b">
        <v>1</v>
      </c>
      <c r="C96" s="313"/>
      <c r="D96" s="604"/>
      <c r="E96" s="601"/>
      <c r="F96" s="602"/>
      <c r="G96" s="357" t="s">
        <v>219</v>
      </c>
      <c r="H96" s="364">
        <v>45397</v>
      </c>
      <c r="I96" s="140"/>
      <c r="J96" s="314"/>
      <c r="K96" s="314"/>
      <c r="L96" s="314"/>
      <c r="M96" s="314"/>
      <c r="N96" s="314"/>
      <c r="O96" s="314"/>
      <c r="P96" s="314"/>
    </row>
    <row r="97" spans="1:16" ht="19.5">
      <c r="A97" s="317"/>
      <c r="B97" s="314" t="b">
        <v>1</v>
      </c>
      <c r="C97" s="313"/>
      <c r="D97" s="604"/>
      <c r="E97" s="601"/>
      <c r="F97" s="602"/>
      <c r="G97" s="357" t="s">
        <v>613</v>
      </c>
      <c r="H97" s="363"/>
      <c r="I97" s="140"/>
      <c r="J97" s="314"/>
      <c r="K97" s="314"/>
      <c r="L97" s="314"/>
      <c r="M97" s="314"/>
      <c r="N97" s="314"/>
      <c r="O97" s="314"/>
      <c r="P97" s="314"/>
    </row>
    <row r="98" spans="1:16" ht="19.5">
      <c r="A98" s="317"/>
      <c r="B98" s="314" t="b">
        <v>1</v>
      </c>
      <c r="C98" s="313"/>
      <c r="D98" s="604"/>
      <c r="E98" s="601"/>
      <c r="F98" s="602"/>
      <c r="G98" s="357" t="s">
        <v>220</v>
      </c>
      <c r="H98" s="365" t="s">
        <v>400</v>
      </c>
      <c r="I98" s="140"/>
      <c r="J98" s="314"/>
      <c r="K98" s="314"/>
      <c r="L98" s="314"/>
      <c r="M98" s="314"/>
      <c r="N98" s="314"/>
      <c r="O98" s="314"/>
      <c r="P98" s="314"/>
    </row>
    <row r="99" spans="1:16" ht="19.5" hidden="1">
      <c r="A99" s="317"/>
      <c r="B99" s="314" t="b">
        <v>1</v>
      </c>
      <c r="C99" s="313"/>
      <c r="D99" s="604"/>
      <c r="E99" s="601"/>
      <c r="F99" s="602"/>
      <c r="G99" s="366" t="s">
        <v>104</v>
      </c>
      <c r="H99" s="361"/>
      <c r="I99" s="140"/>
      <c r="J99" s="314"/>
      <c r="K99" s="314"/>
      <c r="L99" s="314"/>
      <c r="M99" s="314"/>
      <c r="N99" s="314"/>
      <c r="O99" s="314"/>
      <c r="P99" s="314"/>
    </row>
    <row r="100" spans="1:16" ht="19.5" hidden="1">
      <c r="A100" s="317"/>
      <c r="B100" s="314" t="b">
        <v>1</v>
      </c>
      <c r="C100" s="313"/>
      <c r="D100" s="604"/>
      <c r="E100" s="601"/>
      <c r="F100" s="602"/>
      <c r="G100" s="357" t="s">
        <v>222</v>
      </c>
      <c r="H100" s="367"/>
      <c r="I100" s="140"/>
      <c r="J100" s="314"/>
      <c r="K100" s="314"/>
      <c r="L100" s="314"/>
      <c r="M100" s="314"/>
      <c r="N100" s="314"/>
      <c r="O100" s="314"/>
      <c r="P100" s="314"/>
    </row>
    <row r="101" spans="1:16" ht="19.5">
      <c r="A101" s="314"/>
      <c r="B101" s="314"/>
      <c r="C101" s="313"/>
      <c r="D101" s="314"/>
      <c r="E101" s="607" t="s">
        <v>223</v>
      </c>
      <c r="F101" s="608"/>
      <c r="G101" s="368" t="s">
        <v>800</v>
      </c>
      <c r="H101" s="341" t="s">
        <v>2373</v>
      </c>
      <c r="I101" s="333"/>
      <c r="J101" s="314" t="s">
        <v>892</v>
      </c>
      <c r="K101" s="314"/>
      <c r="L101" s="314"/>
      <c r="M101" s="314"/>
      <c r="N101" s="314"/>
      <c r="O101" s="314"/>
      <c r="P101" s="314"/>
    </row>
    <row r="102" spans="1:16" ht="19.5">
      <c r="A102" s="314"/>
      <c r="B102" s="314"/>
      <c r="C102" s="313"/>
      <c r="D102" s="314"/>
      <c r="E102" s="607"/>
      <c r="F102" s="608"/>
      <c r="G102" s="368" t="s">
        <v>224</v>
      </c>
      <c r="H102" s="341" t="s">
        <v>2346</v>
      </c>
      <c r="I102" s="333"/>
      <c r="J102" s="314" t="s">
        <v>893</v>
      </c>
      <c r="K102" s="314"/>
      <c r="L102" s="314"/>
      <c r="M102" s="314"/>
      <c r="N102" s="314"/>
      <c r="O102" s="314"/>
      <c r="P102" s="314"/>
    </row>
    <row r="103" spans="1:16" ht="22.5">
      <c r="A103" s="314"/>
      <c r="B103" s="314"/>
      <c r="C103" s="313"/>
      <c r="D103" s="314"/>
      <c r="E103" s="607"/>
      <c r="F103" s="608"/>
      <c r="G103" s="368" t="s">
        <v>225</v>
      </c>
      <c r="H103" s="341" t="s">
        <v>2347</v>
      </c>
      <c r="I103" s="333"/>
      <c r="J103" s="314" t="s">
        <v>894</v>
      </c>
      <c r="K103" s="314"/>
      <c r="L103" s="314"/>
      <c r="M103" s="314"/>
      <c r="N103" s="314"/>
      <c r="O103" s="314"/>
      <c r="P103" s="314"/>
    </row>
    <row r="104" spans="1:16" ht="19.5">
      <c r="A104" s="314"/>
      <c r="B104" s="314"/>
      <c r="C104" s="313"/>
      <c r="D104" s="314"/>
      <c r="E104" s="607"/>
      <c r="F104" s="608"/>
      <c r="G104" s="368" t="s">
        <v>226</v>
      </c>
      <c r="H104" s="341" t="s">
        <v>2348</v>
      </c>
      <c r="I104" s="333"/>
      <c r="J104" s="314" t="s">
        <v>895</v>
      </c>
      <c r="K104" s="314"/>
      <c r="L104" s="314"/>
      <c r="M104" s="314"/>
      <c r="N104" s="314"/>
      <c r="O104" s="314"/>
      <c r="P104" s="314"/>
    </row>
    <row r="105" spans="1:16" ht="19.5">
      <c r="A105" s="314"/>
      <c r="B105" s="314"/>
      <c r="C105" s="313"/>
      <c r="D105" s="314"/>
      <c r="E105" s="607"/>
      <c r="F105" s="608"/>
      <c r="G105" s="368" t="s">
        <v>227</v>
      </c>
      <c r="H105" s="341" t="s">
        <v>2349</v>
      </c>
      <c r="I105" s="333"/>
      <c r="J105" s="314" t="s">
        <v>896</v>
      </c>
      <c r="K105" s="314"/>
      <c r="L105" s="314"/>
      <c r="M105" s="314"/>
      <c r="N105" s="314"/>
      <c r="O105" s="314"/>
      <c r="P105" s="314"/>
    </row>
    <row r="106" spans="1:16" ht="19.5">
      <c r="A106" s="314"/>
      <c r="B106" s="314"/>
      <c r="C106" s="313"/>
      <c r="D106" s="314"/>
      <c r="E106" s="607"/>
      <c r="F106" s="608"/>
      <c r="G106" s="368" t="s">
        <v>228</v>
      </c>
      <c r="H106" s="369" t="s">
        <v>400</v>
      </c>
      <c r="I106" s="333"/>
      <c r="J106" s="314"/>
      <c r="K106" s="314"/>
      <c r="L106" s="314"/>
      <c r="M106" s="314"/>
      <c r="N106" s="314"/>
      <c r="O106" s="314"/>
      <c r="P106" s="314"/>
    </row>
    <row r="107" spans="1:16" ht="19.5">
      <c r="A107" s="314"/>
      <c r="B107" s="314"/>
      <c r="C107" s="313"/>
      <c r="D107" s="314"/>
      <c r="E107" s="607"/>
      <c r="F107" s="608"/>
      <c r="G107" s="368" t="s">
        <v>104</v>
      </c>
      <c r="H107" s="370">
        <v>2025</v>
      </c>
      <c r="I107" s="333"/>
      <c r="J107" s="314"/>
      <c r="K107" s="314"/>
      <c r="L107" s="314"/>
      <c r="M107" s="314"/>
      <c r="N107" s="314"/>
      <c r="O107" s="314"/>
      <c r="P107" s="314"/>
    </row>
    <row r="108" spans="1:16" ht="25.5">
      <c r="A108" s="314"/>
      <c r="B108" s="314"/>
      <c r="C108" s="313"/>
      <c r="D108" s="314"/>
      <c r="E108" s="594" t="s">
        <v>229</v>
      </c>
      <c r="F108" s="595"/>
      <c r="G108" s="596"/>
      <c r="H108" s="335" t="s">
        <v>18</v>
      </c>
      <c r="I108" s="337"/>
      <c r="J108" s="314"/>
      <c r="K108" s="314"/>
      <c r="L108" s="314"/>
      <c r="M108" s="314"/>
      <c r="N108" s="314"/>
      <c r="O108" s="314"/>
      <c r="P108" s="314"/>
    </row>
    <row r="109" spans="1:16" ht="19.5">
      <c r="A109" s="314"/>
      <c r="B109" s="314"/>
      <c r="C109" s="314"/>
      <c r="D109" s="314"/>
      <c r="E109" s="315"/>
      <c r="F109" s="315"/>
      <c r="G109" s="315"/>
      <c r="H109" s="315"/>
      <c r="I109" s="333"/>
      <c r="J109" s="314"/>
      <c r="K109" s="314"/>
      <c r="L109" s="314"/>
      <c r="M109" s="314"/>
      <c r="N109" s="314"/>
      <c r="O109" s="314"/>
      <c r="P109" s="314"/>
    </row>
    <row r="110" spans="1:16" ht="25.5">
      <c r="A110" s="314"/>
      <c r="B110" s="314"/>
      <c r="C110" s="314"/>
      <c r="D110" s="314"/>
      <c r="E110" s="546" t="str">
        <f>$H$103</f>
        <v>начальник отдела тарифного регулирования в сфере водоснабжения и водоотведения</v>
      </c>
      <c r="F110" s="541"/>
      <c r="G110" s="545" t="str">
        <f>$H$102</f>
        <v>Фельбуш Валентина Евгеньевна</v>
      </c>
      <c r="H110" s="543"/>
      <c r="I110" s="337"/>
      <c r="J110" s="314"/>
      <c r="K110" s="314"/>
      <c r="L110" s="314"/>
      <c r="M110" s="314"/>
      <c r="N110" s="314"/>
      <c r="O110" s="314"/>
      <c r="P110" s="314"/>
    </row>
    <row r="111" spans="1:16">
      <c r="E111" s="542" t="s">
        <v>2428</v>
      </c>
      <c r="G111" s="544" t="s">
        <v>2429</v>
      </c>
      <c r="H111" s="544" t="s">
        <v>2430</v>
      </c>
    </row>
  </sheetData>
  <sheetProtection formatColumns="0" formatRows="0" autoFilter="0"/>
  <mergeCells count="73">
    <mergeCell ref="D88:D100"/>
    <mergeCell ref="E83:F86"/>
    <mergeCell ref="E101:F107"/>
    <mergeCell ref="E60:G60"/>
    <mergeCell ref="E62:F65"/>
    <mergeCell ref="E67:H67"/>
    <mergeCell ref="E68:H68"/>
    <mergeCell ref="E61:G61"/>
    <mergeCell ref="E108:G108"/>
    <mergeCell ref="E8:G8"/>
    <mergeCell ref="E77:H77"/>
    <mergeCell ref="E78:H78"/>
    <mergeCell ref="E79:H79"/>
    <mergeCell ref="E80:H80"/>
    <mergeCell ref="E82:H82"/>
    <mergeCell ref="E71:H71"/>
    <mergeCell ref="E72:H72"/>
    <mergeCell ref="E73:H73"/>
    <mergeCell ref="E74:H74"/>
    <mergeCell ref="E75:H75"/>
    <mergeCell ref="E76:H76"/>
    <mergeCell ref="E87:F100"/>
    <mergeCell ref="E69:H69"/>
    <mergeCell ref="E70:H70"/>
    <mergeCell ref="E48:G48"/>
    <mergeCell ref="E49:E53"/>
    <mergeCell ref="F49:G49"/>
    <mergeCell ref="F50:G50"/>
    <mergeCell ref="F51:G51"/>
    <mergeCell ref="F52:G52"/>
    <mergeCell ref="F53:G53"/>
    <mergeCell ref="E54:G54"/>
    <mergeCell ref="E55:E59"/>
    <mergeCell ref="F55:G55"/>
    <mergeCell ref="F56:G56"/>
    <mergeCell ref="F57:G57"/>
    <mergeCell ref="F58:G58"/>
    <mergeCell ref="F59:G59"/>
    <mergeCell ref="E15:H15"/>
    <mergeCell ref="E21:G21"/>
    <mergeCell ref="E22:G22"/>
    <mergeCell ref="L17:M17"/>
    <mergeCell ref="E18:H18"/>
    <mergeCell ref="E19:G19"/>
    <mergeCell ref="E20:G20"/>
    <mergeCell ref="E16:H16"/>
    <mergeCell ref="E17:H17"/>
    <mergeCell ref="E7:G7"/>
    <mergeCell ref="E11:H11"/>
    <mergeCell ref="E12:H12"/>
    <mergeCell ref="E13:H13"/>
    <mergeCell ref="E14:H14"/>
    <mergeCell ref="E47:G47"/>
    <mergeCell ref="E32:G32"/>
    <mergeCell ref="E33:G33"/>
    <mergeCell ref="E34:F36"/>
    <mergeCell ref="E37:G37"/>
    <mergeCell ref="E38:G38"/>
    <mergeCell ref="E45:G45"/>
    <mergeCell ref="E39:G39"/>
    <mergeCell ref="E41:G41"/>
    <mergeCell ref="E44:G44"/>
    <mergeCell ref="E42:G42"/>
    <mergeCell ref="E43:G43"/>
    <mergeCell ref="E28:G28"/>
    <mergeCell ref="E29:G29"/>
    <mergeCell ref="E30:G30"/>
    <mergeCell ref="E31:G31"/>
    <mergeCell ref="E23:G23"/>
    <mergeCell ref="E24:G24"/>
    <mergeCell ref="E25:G25"/>
    <mergeCell ref="E26:G26"/>
    <mergeCell ref="E27:G27"/>
  </mergeCells>
  <phoneticPr fontId="12" type="noConversion"/>
  <dataValidations count="28">
    <dataValidation type="list" allowBlank="1" showInputMessage="1" showErrorMessage="1" errorTitle="Внимание" error="Пожалуйста, выберите значение из списка!" sqref="H34 H54 H47:H48 H108 H37:H39 H45 H61">
      <formula1>YES_NO</formula1>
    </dataValidation>
    <dataValidation type="list" showInputMessage="1" showErrorMessage="1" errorTitle="Внимание" error="Пожалуйста, выберите значение из списка" sqref="H36">
      <formula1>OWNERSHIP_TYPE</formula1>
    </dataValidation>
    <dataValidation type="list" showInputMessage="1" showErrorMessage="1" errorTitle="Внимание" error="Пожалуйста, выберите значение из списка" sqref="H35">
      <formula1>STATE_SHARE</formula1>
    </dataValidation>
    <dataValidation type="list" allowBlank="1" showInputMessage="1" showErrorMessage="1" errorTitle="Ошибка" error="Выберите значение из списка" prompt="Выберите значение из списка" sqref="H8">
      <formula1>year_list2</formula1>
    </dataValidation>
    <dataValidation type="list" showDropDown="1" sqref="C8">
      <formula1>year_list2</formula1>
    </dataValidation>
    <dataValidation type="textLength" operator="lessThanOrEqual" allowBlank="1" showInputMessage="1" showErrorMessage="1" sqref="C27:C33 C44 C49 C51 C101:C105 C55 C57 C85 C60 C62:C65 C97 C95">
      <formula1>990</formula1>
    </dataValidation>
    <dataValidation type="list" showDropDown="1" sqref="C26">
      <formula1>okopf_list</formula1>
    </dataValidation>
    <dataValidation type="list" showDropDown="1" sqref="C34 C108 C47:C48 C54 C37:C39 C45 C61">
      <formula1>YES_NO</formula1>
    </dataValidation>
    <dataValidation type="list" showDropDown="1" showInputMessage="1" showErrorMessage="1" sqref="C36">
      <formula1>OWNERSHIP_TYPE</formula1>
    </dataValidation>
    <dataValidation type="date" operator="notEqual" allowBlank="1" showInputMessage="1" showErrorMessage="1" sqref="C52 C58 C86 C96">
      <formula1>1</formula1>
    </dataValidation>
    <dataValidation type="list" showInputMessage="1" errorTitle="Внимание" error="Пожалуйста, выберите значение из списка" prompt="Выберите значение из списка или укажите свой вариант" sqref="H50 H56 H84">
      <formula1>DOCUMENT_TYPES</formula1>
    </dataValidation>
    <dataValidation type="list" operator="lessThanOrEqual" showDropDown="1" showInputMessage="1" showErrorMessage="1" sqref="C53 C59">
      <formula1>"FAS_URL"</formula1>
    </dataValidation>
    <dataValidation type="textLength" operator="lessThanOrEqual" allowBlank="1" showInputMessage="1" showErrorMessage="1" errorTitle="Ошибка" error="Допускается ввод не более 900 символов!" sqref="H41:H43">
      <formula1>900</formula1>
    </dataValidation>
    <dataValidation type="list" allowBlank="1" showInputMessage="1" showErrorMessage="1" errorTitle="Ошибка" error="Выберите значение из списка" prompt="Выберите значение из списка" sqref="H83">
      <formula1>YES_NO</formula1>
    </dataValidation>
    <dataValidation type="list" allowBlank="1" showInputMessage="1" showErrorMessage="1" sqref="E87:F87">
      <formula1>"Заявление организации,Заявление организации (отсутствует)"</formula1>
    </dataValidation>
    <dataValidation type="list" showDropDown="1" sqref="C21">
      <formula1>subsidiary_list</formula1>
    </dataValidation>
    <dataValidation type="list" allowBlank="1" showInputMessage="1" showErrorMessage="1" errorTitle="Внимание" error="Пожалуйста, выберите значение из списка" sqref="E12:H12">
      <formula1>roiv_oms_list</formula1>
    </dataValidation>
    <dataValidation type="list" allowBlank="1" showInputMessage="1" showErrorMessage="1" errorTitle="Внимание" error="Пожалуйста, выберите значение из списка" prompt="Выберите значение из списка" sqref="H21">
      <formula1>subsidiary_list</formula1>
    </dataValidation>
    <dataValidation type="list" allowBlank="1" showInputMessage="1" showErrorMessage="1" errorTitle="Внимание" error="Пожалуйста, выберите значение из списка" prompt="Выберите значение из списка" sqref="H26">
      <formula1>okopf_list</formula1>
    </dataValidation>
    <dataValidation type="list" operator="lessThanOrEqual" showDropDown="1" sqref="C94">
      <formula1>dpr_list</formula1>
    </dataValidation>
    <dataValidation type="list" showDropDown="1" sqref="C99">
      <formula1>YEAR_LIST</formula1>
    </dataValidation>
    <dataValidation type="list" showDropDown="1" sqref="C100">
      <formula1>period_list</formula1>
    </dataValidation>
    <dataValidation type="list" showDropDown="1" errorTitle="Ошибка" error="Выберите значение из списка" prompt="Выберите значение из списка" sqref="C91">
      <formula1>tariff_type_list</formula1>
    </dataValidation>
    <dataValidation type="list" allowBlank="1" showInputMessage="1" showErrorMessage="1" errorTitle="Ошибка" error="Выберите значение из списка" prompt="Выберите значение из списка" sqref="H99">
      <formula1>YEAR_LIST</formula1>
    </dataValidation>
    <dataValidation type="list" showDropDown="1" showInputMessage="1" showErrorMessage="1" errorTitle="Внимание" error="Пожалуйста, выберите значение из списка!" sqref="C98">
      <formula1>TARIFF_CALC_METHOD</formula1>
    </dataValidation>
    <dataValidation type="list" allowBlank="1" showInputMessage="1" showErrorMessage="1" errorTitle="Ошибка" error="Выберите значение из списка" prompt="Выберите значение из списка" sqref="H100">
      <formula1>period_list</formula1>
    </dataValidation>
    <dataValidation type="list" allowBlank="1" showInputMessage="1" showErrorMessage="1" errorTitle="Внимание" error="Пожалуйста, выберите значение из списка!" sqref="H98">
      <formula1>TARIFF_CALC_METHOD</formula1>
    </dataValidation>
    <dataValidation type="list" allowBlank="1" showInputMessage="1" showErrorMessage="1" errorTitle="Ошибка" error="Выберите значение из списка" prompt="Выберите значение из списка" sqref="H93">
      <formula1>COLDVSNA_VTOV</formula1>
    </dataValidation>
  </dataValidations>
  <printOptions horizontalCentered="1"/>
  <pageMargins left="0.35433070866141736" right="0.35433070866141736" top="0.39370078740157483" bottom="0.47222222222222221" header="7.874015748031496E-2" footer="7.874015748031496E-2"/>
  <pageSetup paperSize="9" scale="71" fitToHeight="0" orientation="portrait" r:id="rId1"/>
  <headerFooter>
    <oddFooter>&amp;C&amp;A
&amp;P из &amp;N</oddFooter>
  </headerFooter>
  <rowBreaks count="1" manualBreakCount="1">
    <brk id="6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codeName="List01">
    <tabColor theme="3" tint="-0.249977111117893"/>
    <outlinePr summaryBelow="0" summaryRight="0"/>
    <pageSetUpPr fitToPage="1"/>
  </sheetPr>
  <dimension ref="A1:Q16"/>
  <sheetViews>
    <sheetView showGridLines="0" view="pageBreakPreview" topLeftCell="A11" zoomScale="60" zoomScaleNormal="90" workbookViewId="0">
      <pane ySplit="4" topLeftCell="A15" activePane="bottomLeft" state="frozen"/>
      <selection pane="bottomLeft"/>
    </sheetView>
  </sheetViews>
  <sheetFormatPr defaultRowHeight="11.25"/>
  <cols>
    <col min="1" max="1" width="3.5703125" style="58" hidden="1" customWidth="1"/>
    <col min="2" max="2" width="3.5703125" style="55" hidden="1" customWidth="1"/>
    <col min="3" max="3" width="3.7109375" style="55" hidden="1" customWidth="1"/>
    <col min="4" max="4" width="3.7109375" style="56" hidden="1" customWidth="1"/>
    <col min="5" max="11" width="3.7109375" style="55" hidden="1" customWidth="1"/>
    <col min="12" max="12" width="6.28515625" style="55" customWidth="1"/>
    <col min="13" max="14" width="45.7109375" style="55" customWidth="1"/>
    <col min="15" max="15" width="14.85546875" style="64" customWidth="1"/>
    <col min="16" max="17" width="35.7109375" style="55" customWidth="1"/>
    <col min="18" max="16384" width="9.140625" style="55"/>
  </cols>
  <sheetData>
    <row r="1" spans="1:17" ht="12" hidden="1" customHeight="1">
      <c r="A1" s="371"/>
      <c r="B1" s="372"/>
      <c r="C1" s="372"/>
      <c r="D1" s="373"/>
      <c r="E1" s="372"/>
      <c r="F1" s="372"/>
      <c r="G1" s="372"/>
      <c r="H1" s="372"/>
      <c r="I1" s="372"/>
      <c r="J1" s="372"/>
      <c r="K1" s="372"/>
      <c r="L1" s="372"/>
      <c r="M1" s="372" t="s">
        <v>570</v>
      </c>
      <c r="N1" s="372" t="s">
        <v>571</v>
      </c>
      <c r="O1" s="372" t="s">
        <v>572</v>
      </c>
      <c r="P1" s="372"/>
      <c r="Q1" s="372"/>
    </row>
    <row r="2" spans="1:17" ht="12" hidden="1" customHeight="1">
      <c r="A2" s="371"/>
      <c r="B2" s="372"/>
      <c r="C2" s="372"/>
      <c r="D2" s="373"/>
      <c r="E2" s="372"/>
      <c r="F2" s="372"/>
      <c r="G2" s="372"/>
      <c r="H2" s="372"/>
      <c r="I2" s="372"/>
      <c r="J2" s="372"/>
      <c r="K2" s="372"/>
      <c r="L2" s="372"/>
      <c r="M2" s="372"/>
      <c r="N2" s="372"/>
      <c r="O2" s="372"/>
      <c r="P2" s="372"/>
      <c r="Q2" s="372"/>
    </row>
    <row r="3" spans="1:17" ht="12" hidden="1" customHeight="1">
      <c r="A3" s="371"/>
      <c r="B3" s="372"/>
      <c r="C3" s="372"/>
      <c r="D3" s="373"/>
      <c r="E3" s="372"/>
      <c r="F3" s="372"/>
      <c r="G3" s="372"/>
      <c r="H3" s="372"/>
      <c r="I3" s="372"/>
      <c r="J3" s="372"/>
      <c r="K3" s="372"/>
      <c r="L3" s="372"/>
      <c r="M3" s="372"/>
      <c r="N3" s="372"/>
      <c r="O3" s="372"/>
      <c r="P3" s="372"/>
      <c r="Q3" s="372"/>
    </row>
    <row r="4" spans="1:17" ht="12" hidden="1" customHeight="1">
      <c r="A4" s="371"/>
      <c r="B4" s="372"/>
      <c r="C4" s="372"/>
      <c r="D4" s="373"/>
      <c r="E4" s="372"/>
      <c r="F4" s="372"/>
      <c r="G4" s="372"/>
      <c r="H4" s="372"/>
      <c r="I4" s="372"/>
      <c r="J4" s="372"/>
      <c r="K4" s="372"/>
      <c r="L4" s="372"/>
      <c r="M4" s="372"/>
      <c r="N4" s="372"/>
      <c r="O4" s="372"/>
      <c r="P4" s="372"/>
      <c r="Q4" s="372"/>
    </row>
    <row r="5" spans="1:17" ht="12" hidden="1" customHeight="1">
      <c r="A5" s="371"/>
      <c r="B5" s="372"/>
      <c r="C5" s="372"/>
      <c r="D5" s="373"/>
      <c r="E5" s="372"/>
      <c r="F5" s="372"/>
      <c r="G5" s="372"/>
      <c r="H5" s="372"/>
      <c r="I5" s="372"/>
      <c r="J5" s="372"/>
      <c r="K5" s="372"/>
      <c r="L5" s="372"/>
      <c r="M5" s="372"/>
      <c r="N5" s="372"/>
      <c r="O5" s="372"/>
      <c r="P5" s="372"/>
      <c r="Q5" s="372"/>
    </row>
    <row r="6" spans="1:17" ht="12" hidden="1" customHeight="1">
      <c r="A6" s="371"/>
      <c r="B6" s="372"/>
      <c r="C6" s="372"/>
      <c r="D6" s="373"/>
      <c r="E6" s="372"/>
      <c r="F6" s="372"/>
      <c r="G6" s="372"/>
      <c r="H6" s="372"/>
      <c r="I6" s="372"/>
      <c r="J6" s="372"/>
      <c r="K6" s="372"/>
      <c r="L6" s="372"/>
      <c r="M6" s="372"/>
      <c r="N6" s="372"/>
      <c r="O6" s="372"/>
      <c r="P6" s="372"/>
      <c r="Q6" s="372"/>
    </row>
    <row r="7" spans="1:17" ht="12" hidden="1" customHeight="1">
      <c r="A7" s="371"/>
      <c r="B7" s="372"/>
      <c r="C7" s="372"/>
      <c r="D7" s="373"/>
      <c r="E7" s="372"/>
      <c r="F7" s="372"/>
      <c r="G7" s="372"/>
      <c r="H7" s="372"/>
      <c r="I7" s="372"/>
      <c r="J7" s="372"/>
      <c r="K7" s="372"/>
      <c r="L7" s="372"/>
      <c r="M7" s="372"/>
      <c r="N7" s="372"/>
      <c r="O7" s="372"/>
      <c r="P7" s="372"/>
      <c r="Q7" s="372"/>
    </row>
    <row r="8" spans="1:17" ht="12" hidden="1" customHeight="1">
      <c r="A8" s="371"/>
      <c r="B8" s="372"/>
      <c r="C8" s="372"/>
      <c r="D8" s="373"/>
      <c r="E8" s="372"/>
      <c r="F8" s="372"/>
      <c r="G8" s="372"/>
      <c r="H8" s="372"/>
      <c r="I8" s="372"/>
      <c r="J8" s="372"/>
      <c r="K8" s="372"/>
      <c r="L8" s="372"/>
      <c r="M8" s="372"/>
      <c r="N8" s="372"/>
      <c r="O8" s="372"/>
      <c r="P8" s="372"/>
      <c r="Q8" s="372"/>
    </row>
    <row r="9" spans="1:17" ht="12" hidden="1" customHeight="1">
      <c r="A9" s="371"/>
      <c r="B9" s="372"/>
      <c r="C9" s="372"/>
      <c r="D9" s="373"/>
      <c r="E9" s="372"/>
      <c r="F9" s="372"/>
      <c r="G9" s="372"/>
      <c r="H9" s="372"/>
      <c r="I9" s="372"/>
      <c r="J9" s="372"/>
      <c r="K9" s="372"/>
      <c r="L9" s="372"/>
      <c r="M9" s="372"/>
      <c r="N9" s="372"/>
      <c r="O9" s="372"/>
      <c r="P9" s="372"/>
      <c r="Q9" s="372"/>
    </row>
    <row r="10" spans="1:17" ht="12" hidden="1" customHeight="1">
      <c r="A10" s="371"/>
      <c r="B10" s="372"/>
      <c r="C10" s="372"/>
      <c r="D10" s="373"/>
      <c r="E10" s="372"/>
      <c r="F10" s="372"/>
      <c r="G10" s="372"/>
      <c r="H10" s="372"/>
      <c r="I10" s="372"/>
      <c r="J10" s="372"/>
      <c r="K10" s="372"/>
      <c r="L10" s="372"/>
      <c r="M10" s="372"/>
      <c r="N10" s="372"/>
      <c r="O10" s="372"/>
      <c r="P10" s="372"/>
      <c r="Q10" s="372"/>
    </row>
    <row r="11" spans="1:17" ht="15" hidden="1" customHeight="1">
      <c r="A11" s="371"/>
      <c r="B11" s="372"/>
      <c r="C11" s="372"/>
      <c r="D11" s="373"/>
      <c r="E11" s="373"/>
      <c r="F11" s="373"/>
      <c r="G11" s="373"/>
      <c r="H11" s="373"/>
      <c r="I11" s="373"/>
      <c r="J11" s="373"/>
      <c r="K11" s="373"/>
      <c r="L11" s="374"/>
      <c r="M11" s="375"/>
      <c r="N11" s="374"/>
      <c r="O11" s="374"/>
      <c r="P11" s="372"/>
      <c r="Q11" s="372"/>
    </row>
    <row r="12" spans="1:17" ht="30" customHeight="1">
      <c r="A12" s="371"/>
      <c r="B12" s="372"/>
      <c r="C12" s="373"/>
      <c r="D12" s="373"/>
      <c r="E12" s="373"/>
      <c r="F12" s="373"/>
      <c r="G12" s="373"/>
      <c r="H12" s="373"/>
      <c r="I12" s="373"/>
      <c r="J12" s="373"/>
      <c r="K12" s="373"/>
      <c r="L12" s="612" t="s">
        <v>779</v>
      </c>
      <c r="M12" s="612"/>
      <c r="N12" s="612"/>
      <c r="O12" s="612"/>
      <c r="P12" s="612"/>
      <c r="Q12" s="612"/>
    </row>
    <row r="13" spans="1:17">
      <c r="A13" s="371"/>
      <c r="B13" s="372"/>
      <c r="C13" s="372"/>
      <c r="D13" s="373"/>
      <c r="E13" s="376"/>
      <c r="F13" s="376"/>
      <c r="G13" s="376"/>
      <c r="H13" s="376"/>
      <c r="I13" s="376"/>
      <c r="J13" s="376"/>
      <c r="K13" s="376"/>
      <c r="L13" s="376"/>
      <c r="M13" s="376"/>
      <c r="N13" s="376"/>
      <c r="O13" s="377"/>
      <c r="P13" s="377"/>
      <c r="Q13" s="372"/>
    </row>
    <row r="14" spans="1:17" ht="28.5" customHeight="1">
      <c r="A14" s="378"/>
      <c r="B14" s="372"/>
      <c r="C14" s="372"/>
      <c r="D14" s="373"/>
      <c r="E14" s="376"/>
      <c r="F14" s="376"/>
      <c r="G14" s="376"/>
      <c r="H14" s="376"/>
      <c r="I14" s="376"/>
      <c r="J14" s="376"/>
      <c r="K14" s="376"/>
      <c r="L14" s="379" t="s">
        <v>14</v>
      </c>
      <c r="M14" s="380" t="s">
        <v>230</v>
      </c>
      <c r="N14" s="380" t="s">
        <v>231</v>
      </c>
      <c r="O14" s="380" t="s">
        <v>232</v>
      </c>
      <c r="P14" s="381" t="s">
        <v>861</v>
      </c>
      <c r="Q14" s="382" t="s">
        <v>613</v>
      </c>
    </row>
    <row r="15" spans="1:17">
      <c r="A15" s="383" t="s">
        <v>16</v>
      </c>
      <c r="B15" s="372"/>
      <c r="C15" s="372"/>
      <c r="D15" s="373"/>
      <c r="E15" s="384"/>
      <c r="F15" s="384"/>
      <c r="G15" s="384"/>
      <c r="H15" s="384"/>
      <c r="I15" s="384"/>
      <c r="J15" s="384"/>
      <c r="K15" s="384"/>
      <c r="L15" s="385" t="s">
        <v>2412</v>
      </c>
      <c r="M15" s="386"/>
      <c r="N15" s="386"/>
      <c r="O15" s="386"/>
      <c r="P15" s="386"/>
      <c r="Q15" s="386"/>
    </row>
    <row r="16" spans="1:17" ht="12.75">
      <c r="A16" s="387">
        <v>1</v>
      </c>
      <c r="B16" s="372"/>
      <c r="C16" s="372"/>
      <c r="D16" s="388"/>
      <c r="E16" s="389"/>
      <c r="F16" s="389"/>
      <c r="G16" s="389"/>
      <c r="H16" s="389"/>
      <c r="I16" s="389"/>
      <c r="J16" s="389"/>
      <c r="K16" s="389"/>
      <c r="L16" s="390" t="s">
        <v>16</v>
      </c>
      <c r="M16" s="391" t="s">
        <v>2276</v>
      </c>
      <c r="N16" s="391" t="s">
        <v>2276</v>
      </c>
      <c r="O16" s="392" t="s">
        <v>2277</v>
      </c>
      <c r="P16" s="393" t="s">
        <v>1848</v>
      </c>
      <c r="Q16" s="394" t="s">
        <v>2311</v>
      </c>
    </row>
  </sheetData>
  <sheetProtection formatColumns="0" formatRows="0" autoFilter="0"/>
  <mergeCells count="1">
    <mergeCell ref="L12:Q12"/>
  </mergeCells>
  <dataValidations count="11">
    <dataValidation type="list" showInputMessage="1" showErrorMessage="1" errorTitle="Внимание" error="Пожалуйста, выберите МО из списка" sqref="WQF16 WGJ16 VWN16 VMR16 VCV16 USZ16 UJD16 TZH16 TPL16 TFP16 SVT16 SLX16 SCB16 RSF16 RIJ16 QYN16 QOR16 QEV16 PUZ16 PLD16 PBH16 ORL16 OHP16 NXT16 NNX16 NEB16 MUF16 MKJ16 MAN16 LQR16 LGV16 KWZ16 KND16 KDH16 JTL16 JJP16 IZT16 IPX16 IGB16 HWF16 HMJ16 HCN16 GSR16 GIV16 FYZ16 FPD16 FFH16 EVL16 ELP16 EBT16 DRX16 DIB16 CYF16 COJ16 CEN16 BUR16 BKV16 BAZ16 ARD16 AHH16 XL16 NP16 DT16">
      <formula1>MO_LIST_12</formula1>
    </dataValidation>
    <dataValidation type="list" showInputMessage="1" showErrorMessage="1" errorTitle="Внимание" error="Пожалуйста, выберите значение из списка" sqref="WUC16 WKG16 WAK16 VQO16 VGS16 UWW16 UNA16 UDE16 TTI16 TJM16 SZQ16 SPU16 SFY16 RWC16 RMG16 RCK16 QSO16 QIS16 PYW16 PPA16 PFE16 OVI16 OLM16 OBQ16 NRU16 NHY16 MYC16 MOG16 MEK16 LUO16 LKS16 LAW16 KRA16 KHE16 JXI16 JNM16 JDQ16 ITU16 IJY16 IAC16 HQG16 HGK16 GWO16 GMS16 GCW16 FTA16 FJE16 EZI16 EPM16 EFQ16 DVU16 DLY16 DCC16 CSG16 CIK16 BYO16 BOS16 BEW16 AVA16 ALE16 ABI16 RM16 HQ16">
      <formula1>DOCUMENT_TYPES</formula1>
    </dataValidation>
    <dataValidation type="list" allowBlank="1" showInputMessage="1" showErrorMessage="1" errorTitle="Внимание" error="Пожалуйста, выберите МР из списка!" sqref="WQE16 WGI16 VWM16 VMQ16 VCU16 USY16 UJC16 TZG16 TPK16 TFO16 SVS16 SLW16 SCA16 RSE16 RII16 QYM16 QOQ16 QEU16 PUY16 PLC16 PBG16 ORK16 OHO16 NXS16 NNW16 NEA16 MUE16 MKI16 MAM16 LQQ16 LGU16 KWY16 KNC16 KDG16 JTK16 JJO16 IZS16 IPW16 IGA16 HWE16 HMI16 HCM16 GSQ16 GIU16 FYY16 FPC16 FFG16 EVK16 ELO16 EBS16 DRW16 DIA16 CYE16 COI16 CEM16 BUQ16 BKU16 BAY16 ARC16 AHG16 XK16 NO16 DS16 M16">
      <formula1>MR_LIST</formula1>
    </dataValidation>
    <dataValidation type="list" showInputMessage="1" showErrorMessage="1" errorTitle="Внимание" error="Пожалуйста, выберите значение из списка" sqref="WTA16 WJE16 VZI16 VPM16 VFQ16 UVU16 ULY16 UCC16 TSG16 TIK16 SYO16 SOS16 SEW16 RVA16 RLE16 RBI16 QRM16 QHQ16 PXU16 PNY16 PEC16 OUG16 OKK16 OAO16 NQS16 NGW16 MXA16 MNE16 MDI16 LTM16 LJQ16 KZU16 KPY16 KGC16 JWG16 JMK16 JCO16 ISS16 IIW16 HZA16 HPE16 HFI16 GVM16 GLQ16 GBU16 FRY16 FIC16 EYG16 EOK16 EEO16 DUS16 DKW16 DBA16 CRE16 CHI16 BXM16 BNQ16 BDU16 ATY16 AKC16 AAG16 QK16 GO16 WTD16 WJH16 VZL16 VPP16 VFT16 UVX16 UMB16 UCF16 TSJ16 TIN16 SYR16 SOV16 SEZ16 RVD16 RLH16 RBL16 QRP16 QHT16 PXX16 POB16 PEF16 OUJ16 OKN16 OAR16 NQV16 NGZ16 MXD16 MNH16 MDL16 LTP16 LJT16 KZX16 KQB16 KGF16 JWJ16 JMN16 JCR16 ISV16 IIZ16 HZD16 HPH16 HFL16 GVP16 GLT16 GBX16 FSB16 FIF16 EYJ16 EON16 EER16 DUV16 DKZ16 DBD16 CRH16 CHL16 BXP16 BNT16 BDX16 AUB16 AKF16 AAJ16 QN16 GR16">
      <formula1>MONTH_LIST</formula1>
    </dataValidation>
    <dataValidation type="whole" allowBlank="1" showInputMessage="1" showErrorMessage="1" errorTitle="Внимание" error="Пожалуйста, укажите число!" sqref="WTB16 WJF16 VZJ16 VPN16 VFR16 UVV16 ULZ16 UCD16 TSH16 TIL16 SYP16 SOT16 SEX16 RVB16 RLF16 RBJ16 QRN16 QHR16 PXV16 PNZ16 PED16 OUH16 OKL16 OAP16 NQT16 NGX16 MXB16 MNF16 MDJ16 LTN16 LJR16 KZV16 KPZ16 KGD16 JWH16 JML16 JCP16 IST16 IIX16 HZB16 HPF16 HFJ16 GVN16 GLR16 GBV16 FRZ16 FID16 EYH16 EOL16 EEP16 DUT16 DKX16 DBB16 CRF16 CHJ16 BXN16 BNR16 BDV16 ATZ16 AKD16 AAH16 QL16 GP16 WTE16 WJI16 VZM16 VPQ16 VFU16 UVY16 UMC16 UCG16 TSK16 TIO16 SYS16 SOW16 SFA16 RVE16 RLI16 RBM16 QRQ16 QHU16 PXY16 POC16 PEG16 OUK16 OKO16 OAS16 NQW16 NHA16 MXE16 MNI16 MDM16 LTQ16 LJU16 KZY16 KQC16 KGG16 JWK16 JMO16 JCS16 ISW16 IJA16 HZE16 HPI16 HFM16 GVQ16 GLU16 GBY16 FSC16 FIG16 EYK16 EOO16 EES16 DUW16 DLA16 DBE16 CRI16 CHM16 BXQ16 BNU16 BDY16 AUC16 AKG16 AAK16 QO16 GS16">
      <formula1>1</formula1>
      <formula2>31</formula2>
    </dataValidation>
    <dataValidation type="list" showInputMessage="1" showErrorMessage="1" errorTitle="Внимание" error="Пожалуйста, выберите значение из списка" sqref="WSR16 WIV16 VYZ16 VPD16 VFH16 UVL16 ULP16 UBT16 TRX16 TIB16 SYF16 SOJ16 SEN16 RUR16 RKV16 RAZ16 QRD16 QHH16 PXL16 PNP16 PDT16 OTX16 OKB16 OAF16 NQJ16 NGN16 MWR16 MMV16 MCZ16 LTD16 LJH16 KZL16 KPP16 KFT16 JVX16 JMB16 JCF16 ISJ16 IIN16 HYR16 HOV16 HEZ16 GVD16 GLH16 GBL16 FRP16 FHT16 EXX16 EOB16 EEF16 DUJ16 DKN16 DAR16 CQV16 CGZ16 BXD16 BNH16 BDL16 ATP16 AJT16 ZX16 QB16 GF16">
      <formula1>YES_NO</formula1>
    </dataValidation>
    <dataValidation type="list" allowBlank="1" showInputMessage="1" showErrorMessage="1" errorTitle="Внимание" error="Пожалуйста, выберите значение из списка!" sqref="WUA16 WKE16 WAI16 VQM16 VGQ16 UWU16 UMY16 UDC16 TTG16 TJK16 SZO16 SPS16 SFW16 RWA16 RME16 RCI16 QSM16 QIQ16 PYU16 POY16 PFC16 OVG16 OLK16 OBO16 NRS16 NHW16 MYA16 MOE16 MEI16 LUM16 LKQ16 LAU16 KQY16 KHC16 JXG16 JNK16 JDO16 ITS16 IJW16 IAA16 HQE16 HGI16 GWM16 GMQ16 GCU16 FSY16 FJC16 EZG16 EPK16 EFO16 DVS16 DLW16 DCA16 CSE16 CII16 BYM16 BOQ16 BEU16 AUY16 ALC16 ABG16 RK16 HO16 WTU16 WJY16 WAC16 VQG16 VGK16 UWO16 UMS16 UCW16 TTA16 TJE16 SZI16 SPM16 SFQ16 RVU16 RLY16 RCC16 QSG16 QIK16 PYO16 POS16 PEW16 OVA16 OLE16 OBI16 NRM16 NHQ16 MXU16 MNY16 MEC16 LUG16 LKK16 LAO16 KQS16 KGW16 JXA16 JNE16 JDI16 ITM16 IJQ16 HZU16 HPY16 HGC16 GWG16 GMK16 GCO16 FSS16 FIW16 EZA16 EPE16 EFI16 DVM16 DLQ16 DBU16 CRY16 CIC16 BYG16 BOK16 BEO16 AUS16 AKW16 ABA16 RE16 HI16 WUG16 WKK16 WAO16 VQS16 VGW16 UXA16 UNE16 UDI16 TTM16 TJQ16 SZU16 SPY16 SGC16 RWG16 RMK16 RCO16 QSS16 QIW16 PZA16 PPE16 PFI16 OVM16 OLQ16 OBU16 NRY16 NIC16 MYG16 MOK16 MEO16 LUS16 LKW16 LBA16 KRE16 KHI16 JXM16 JNQ16 JDU16 ITY16 IKC16 IAG16 HQK16 HGO16 GWS16 GMW16 GDA16 FTE16 FJI16 EZM16 EPQ16 EFU16 DVY16 DMC16 DCG16 CSK16 CIO16 BYS16 BOW16 BFA16 AVE16 ALI16 ABM16 RQ16 HU16">
      <formula1>YES_NO</formula1>
    </dataValidation>
    <dataValidation type="list" showInputMessage="1" showErrorMessage="1" errorTitle="Внимание" error="Пожалуйста, выберите значение из списка" sqref="WTC16 WJG16 VZK16 VPO16 VFS16 UVW16 UMA16 UCE16 TSI16 TIM16 SYQ16 SOU16 SEY16 RVC16 RLG16 RBK16 QRO16 QHS16 PXW16 POA16 PEE16 OUI16 OKM16 OAQ16 NQU16 NGY16 MXC16 MNG16 MDK16 LTO16 LJS16 KZW16 KQA16 KGE16 JWI16 JMM16 JCQ16 ISU16 IIY16 HZC16 HPG16 HFK16 GVO16 GLS16 GBW16 FSA16 FIE16 EYI16 EOM16 EEQ16 DUU16 DKY16 DBC16 CRG16 CHK16 BXO16 BNS16 BDW16 AUA16 AKE16 AAI16 QM16 GQ16">
      <formula1>TF_END_YEAR_LIST</formula1>
    </dataValidation>
    <dataValidation type="list" showInputMessage="1" showErrorMessage="1" errorTitle="Внимание" error="Пожалуйста, выберите значение из списка" sqref="WSZ16 WJD16 VZH16 VPL16 VFP16 UVT16 ULX16 UCB16 TSF16 TIJ16 SYN16 SOR16 SEV16 RUZ16 RLD16 RBH16 QRL16 QHP16 PXT16 PNX16 PEB16 OUF16 OKJ16 OAN16 NQR16 NGV16 MWZ16 MND16 MDH16 LTL16 LJP16 KZT16 KPX16 KGB16 JWF16 JMJ16 JCN16 ISR16 IIV16 HYZ16 HPD16 HFH16 GVL16 GLP16 GBT16 FRX16 FIB16 EYF16 EOJ16 EEN16 DUR16 DKV16 DAZ16 CRD16 CHH16 BXL16 BNP16 BDT16 ATX16 AKB16 AAF16 QJ16 GN16">
      <formula1>TF_START_YEAR_LIST</formula1>
    </dataValidation>
    <dataValidation type="whole" allowBlank="1" showInputMessage="1" showErrorMessage="1" errorTitle="Внимание" error="Необходимо указать целое положительное значение!" sqref="WQY16 WHC16 VXG16 VNK16 VDO16 UTS16 UJW16 UAA16 TQE16 TGI16 SWM16 SMQ16 SCU16 RSY16 RJC16 QZG16 QPK16 QFO16 PVS16 PLW16 PCA16 OSE16 OII16 NYM16 NOQ16 NEU16 MUY16 MLC16 MBG16 LRK16 LHO16 KXS16 KNW16 KEA16 JUE16 JKI16 JAM16 IQQ16 IGU16 HWY16 HNC16 HDG16 GTK16 GJO16 FZS16 FPW16 FGA16 EWE16 EMI16 ECM16 DSQ16 DIU16 CYY16 CPC16 CFG16 BVK16 BLO16 BBS16 ARW16 AIA16 YE16 OI16 EM16">
      <formula1>0</formula1>
      <formula2>10000000</formula2>
    </dataValidation>
    <dataValidation type="list" showInputMessage="1" showErrorMessage="1" errorTitle="Внимание" error="Пожалуйста, выберите МО из списка!" sqref="N16">
      <formula1>MO_LIST_26</formula1>
    </dataValidation>
  </dataValidations>
  <pageMargins left="0.35433070866141736" right="0.35433070866141736" top="0.39370078740157483" bottom="0.47222222222222221" header="0.31496062992125984" footer="0.31496062992125984"/>
  <pageSetup paperSize="9" fitToWidth="0" fitToHeight="0" orientation="landscape" r:id="rId1"/>
  <headerFooter alignWithMargins="0">
    <oddFooter>&amp;C&amp;A
&amp;P из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codeName="List02">
    <tabColor theme="3" tint="-0.249977111117893"/>
    <outlinePr summaryBelow="0" summaryRight="0"/>
    <pageSetUpPr fitToPage="1"/>
  </sheetPr>
  <dimension ref="A1:R26"/>
  <sheetViews>
    <sheetView showGridLines="0" view="pageBreakPreview" zoomScale="60" zoomScaleNormal="90" workbookViewId="0">
      <pane xSplit="14" ySplit="15" topLeftCell="O16" activePane="bottomRight" state="frozen"/>
      <selection pane="topRight"/>
      <selection pane="bottomLeft"/>
      <selection pane="bottomRight" activeCell="P18" sqref="P18"/>
    </sheetView>
  </sheetViews>
  <sheetFormatPr defaultColWidth="8.7109375" defaultRowHeight="11.25"/>
  <cols>
    <col min="1" max="1" width="8.7109375" style="55" hidden="1" customWidth="1"/>
    <col min="2" max="2" width="0" hidden="1" customWidth="1"/>
    <col min="3" max="3" width="9.7109375" style="56" hidden="1" customWidth="1"/>
    <col min="4" max="4" width="0" hidden="1" customWidth="1"/>
    <col min="5" max="5" width="3.7109375" style="55" hidden="1" customWidth="1"/>
    <col min="6" max="10" width="9.7109375" style="56" hidden="1" customWidth="1"/>
    <col min="11" max="11" width="3.7109375" style="55" hidden="1" customWidth="1"/>
    <col min="12" max="12" width="6.7109375" style="55" customWidth="1"/>
    <col min="13" max="13" width="70.7109375" style="55" customWidth="1"/>
    <col min="14" max="14" width="15.7109375" style="55" customWidth="1"/>
    <col min="15" max="15" width="20.7109375" style="55" customWidth="1"/>
    <col min="16" max="16" width="26.5703125" style="55" customWidth="1"/>
    <col min="17" max="17" width="20.7109375" style="64" customWidth="1"/>
    <col min="18" max="18" width="18.5703125" style="55" customWidth="1"/>
    <col min="19" max="16384" width="8.7109375" style="55"/>
  </cols>
  <sheetData>
    <row r="1" spans="1:18" ht="12" hidden="1" customHeight="1">
      <c r="A1" s="372"/>
      <c r="B1" s="395"/>
      <c r="C1" s="373"/>
      <c r="D1" s="395"/>
      <c r="E1" s="372"/>
      <c r="F1" s="373"/>
      <c r="G1" s="373"/>
      <c r="H1" s="373"/>
      <c r="I1" s="373"/>
      <c r="J1" s="373"/>
      <c r="K1" s="372"/>
      <c r="L1" s="372"/>
      <c r="M1" s="372"/>
      <c r="N1" s="372"/>
      <c r="O1" s="396">
        <v>2025</v>
      </c>
      <c r="P1" s="396">
        <v>2025</v>
      </c>
      <c r="Q1" s="396">
        <v>2025</v>
      </c>
      <c r="R1" s="372"/>
    </row>
    <row r="2" spans="1:18" ht="12" hidden="1" customHeight="1">
      <c r="A2" s="372"/>
      <c r="B2" s="395"/>
      <c r="C2" s="373"/>
      <c r="D2" s="395"/>
      <c r="E2" s="372"/>
      <c r="F2" s="373"/>
      <c r="G2" s="373"/>
      <c r="H2" s="373"/>
      <c r="I2" s="373"/>
      <c r="J2" s="373"/>
      <c r="K2" s="373"/>
      <c r="L2" s="373"/>
      <c r="M2" s="397"/>
      <c r="N2" s="397"/>
      <c r="O2" s="398" t="s">
        <v>236</v>
      </c>
      <c r="P2" s="398" t="s">
        <v>235</v>
      </c>
      <c r="Q2" s="399" t="s">
        <v>902</v>
      </c>
      <c r="R2" s="372"/>
    </row>
    <row r="3" spans="1:18" ht="12" hidden="1" customHeight="1">
      <c r="A3" s="372"/>
      <c r="B3" s="395"/>
      <c r="C3" s="373"/>
      <c r="D3" s="395"/>
      <c r="E3" s="372"/>
      <c r="F3" s="373"/>
      <c r="G3" s="373"/>
      <c r="H3" s="373"/>
      <c r="I3" s="373"/>
      <c r="J3" s="373"/>
      <c r="K3" s="373"/>
      <c r="L3" s="373"/>
      <c r="M3" s="397"/>
      <c r="N3" s="397"/>
      <c r="O3" s="372"/>
      <c r="P3" s="372"/>
      <c r="Q3" s="397"/>
      <c r="R3" s="372"/>
    </row>
    <row r="4" spans="1:18" ht="12" hidden="1" customHeight="1">
      <c r="A4" s="372"/>
      <c r="B4" s="395"/>
      <c r="C4" s="373"/>
      <c r="D4" s="395"/>
      <c r="E4" s="372"/>
      <c r="F4" s="373"/>
      <c r="G4" s="373"/>
      <c r="H4" s="373"/>
      <c r="I4" s="373"/>
      <c r="J4" s="373"/>
      <c r="K4" s="373"/>
      <c r="L4" s="373"/>
      <c r="M4" s="397"/>
      <c r="N4" s="397"/>
      <c r="O4" s="372"/>
      <c r="P4" s="372"/>
      <c r="Q4" s="397"/>
      <c r="R4" s="372"/>
    </row>
    <row r="5" spans="1:18" ht="12" hidden="1" customHeight="1">
      <c r="A5" s="372"/>
      <c r="B5" s="395"/>
      <c r="C5" s="373"/>
      <c r="D5" s="395"/>
      <c r="E5" s="372"/>
      <c r="F5" s="373"/>
      <c r="G5" s="373"/>
      <c r="H5" s="373"/>
      <c r="I5" s="373"/>
      <c r="J5" s="373"/>
      <c r="K5" s="373"/>
      <c r="L5" s="373"/>
      <c r="M5" s="397"/>
      <c r="N5" s="397"/>
      <c r="O5" s="372"/>
      <c r="P5" s="372"/>
      <c r="Q5" s="397"/>
      <c r="R5" s="372"/>
    </row>
    <row r="6" spans="1:18" ht="12" hidden="1" customHeight="1">
      <c r="A6" s="372"/>
      <c r="B6" s="395"/>
      <c r="C6" s="373"/>
      <c r="D6" s="395"/>
      <c r="E6" s="372"/>
      <c r="F6" s="373"/>
      <c r="G6" s="373"/>
      <c r="H6" s="373"/>
      <c r="I6" s="373"/>
      <c r="J6" s="373"/>
      <c r="K6" s="373"/>
      <c r="L6" s="373"/>
      <c r="M6" s="397"/>
      <c r="N6" s="397"/>
      <c r="O6" s="372"/>
      <c r="P6" s="372"/>
      <c r="Q6" s="397"/>
      <c r="R6" s="372"/>
    </row>
    <row r="7" spans="1:18" ht="12" hidden="1" customHeight="1">
      <c r="A7" s="372"/>
      <c r="B7" s="395"/>
      <c r="C7" s="373"/>
      <c r="D7" s="395"/>
      <c r="E7" s="372"/>
      <c r="F7" s="373"/>
      <c r="G7" s="373"/>
      <c r="H7" s="373"/>
      <c r="I7" s="373"/>
      <c r="J7" s="373"/>
      <c r="K7" s="373"/>
      <c r="L7" s="373"/>
      <c r="M7" s="397"/>
      <c r="N7" s="397"/>
      <c r="O7" s="372"/>
      <c r="P7" s="372"/>
      <c r="Q7" s="397"/>
      <c r="R7" s="372"/>
    </row>
    <row r="8" spans="1:18" ht="12" hidden="1" customHeight="1">
      <c r="A8" s="372"/>
      <c r="B8" s="395"/>
      <c r="C8" s="373"/>
      <c r="D8" s="395"/>
      <c r="E8" s="372"/>
      <c r="F8" s="373"/>
      <c r="G8" s="373"/>
      <c r="H8" s="373"/>
      <c r="I8" s="373"/>
      <c r="J8" s="373"/>
      <c r="K8" s="373"/>
      <c r="L8" s="373"/>
      <c r="M8" s="397"/>
      <c r="N8" s="397"/>
      <c r="O8" s="372"/>
      <c r="P8" s="372"/>
      <c r="Q8" s="397"/>
      <c r="R8" s="372"/>
    </row>
    <row r="9" spans="1:18" ht="12" hidden="1" customHeight="1">
      <c r="A9" s="372"/>
      <c r="B9" s="395"/>
      <c r="C9" s="373"/>
      <c r="D9" s="395"/>
      <c r="E9" s="372"/>
      <c r="F9" s="373"/>
      <c r="G9" s="373"/>
      <c r="H9" s="373"/>
      <c r="I9" s="373"/>
      <c r="J9" s="373"/>
      <c r="K9" s="373"/>
      <c r="L9" s="373"/>
      <c r="M9" s="397"/>
      <c r="N9" s="397"/>
      <c r="O9" s="372"/>
      <c r="P9" s="372"/>
      <c r="Q9" s="397"/>
      <c r="R9" s="372"/>
    </row>
    <row r="10" spans="1:18" ht="12" hidden="1" customHeight="1">
      <c r="A10" s="372"/>
      <c r="B10" s="395"/>
      <c r="C10" s="373"/>
      <c r="D10" s="395"/>
      <c r="E10" s="372"/>
      <c r="F10" s="373"/>
      <c r="G10" s="373"/>
      <c r="H10" s="373"/>
      <c r="I10" s="373"/>
      <c r="J10" s="373"/>
      <c r="K10" s="373"/>
      <c r="L10" s="373"/>
      <c r="M10" s="397"/>
      <c r="N10" s="397"/>
      <c r="O10" s="372"/>
      <c r="P10" s="372"/>
      <c r="Q10" s="397"/>
      <c r="R10" s="372"/>
    </row>
    <row r="11" spans="1:18" ht="15" hidden="1" customHeight="1">
      <c r="A11" s="372"/>
      <c r="B11" s="395"/>
      <c r="C11" s="373"/>
      <c r="D11" s="395"/>
      <c r="E11" s="372"/>
      <c r="F11" s="373"/>
      <c r="G11" s="373"/>
      <c r="H11" s="373"/>
      <c r="I11" s="373"/>
      <c r="J11" s="373"/>
      <c r="K11" s="400"/>
      <c r="L11" s="400"/>
      <c r="M11" s="401"/>
      <c r="N11" s="400"/>
      <c r="O11" s="372"/>
      <c r="P11" s="372"/>
      <c r="Q11" s="400"/>
      <c r="R11" s="372"/>
    </row>
    <row r="12" spans="1:18" ht="21" customHeight="1">
      <c r="A12" s="372"/>
      <c r="B12" s="395"/>
      <c r="C12" s="373"/>
      <c r="D12" s="395"/>
      <c r="E12" s="373"/>
      <c r="F12" s="373"/>
      <c r="G12" s="373"/>
      <c r="H12" s="373"/>
      <c r="I12" s="373"/>
      <c r="J12" s="373"/>
      <c r="K12" s="373"/>
      <c r="L12" s="613" t="s">
        <v>780</v>
      </c>
      <c r="M12" s="614"/>
      <c r="N12" s="614"/>
      <c r="O12" s="614"/>
      <c r="P12" s="614"/>
      <c r="Q12" s="614"/>
      <c r="R12" s="372"/>
    </row>
    <row r="13" spans="1:18" ht="9" customHeight="1">
      <c r="A13" s="372"/>
      <c r="B13" s="395"/>
      <c r="C13" s="373"/>
      <c r="D13" s="395"/>
      <c r="E13" s="372"/>
      <c r="F13" s="373"/>
      <c r="G13" s="373"/>
      <c r="H13" s="373"/>
      <c r="I13" s="373"/>
      <c r="J13" s="373"/>
      <c r="K13" s="376"/>
      <c r="L13" s="376"/>
      <c r="M13" s="376"/>
      <c r="N13" s="376"/>
      <c r="O13" s="402"/>
      <c r="P13" s="402"/>
      <c r="Q13" s="402"/>
      <c r="R13" s="372"/>
    </row>
    <row r="14" spans="1:18" ht="21" customHeight="1">
      <c r="A14" s="372"/>
      <c r="B14" s="395"/>
      <c r="C14" s="373"/>
      <c r="D14" s="395"/>
      <c r="E14" s="372"/>
      <c r="F14" s="373"/>
      <c r="G14" s="373"/>
      <c r="H14" s="373"/>
      <c r="I14" s="373"/>
      <c r="J14" s="373"/>
      <c r="K14" s="376"/>
      <c r="L14" s="615" t="s">
        <v>14</v>
      </c>
      <c r="M14" s="615" t="s">
        <v>119</v>
      </c>
      <c r="N14" s="619" t="s">
        <v>124</v>
      </c>
      <c r="O14" s="403" t="s">
        <v>2413</v>
      </c>
      <c r="P14" s="404" t="s">
        <v>2413</v>
      </c>
      <c r="Q14" s="620" t="s">
        <v>107</v>
      </c>
      <c r="R14" s="372"/>
    </row>
    <row r="15" spans="1:18" s="65" customFormat="1" ht="36" customHeight="1">
      <c r="A15" s="405" t="s">
        <v>607</v>
      </c>
      <c r="B15" s="405"/>
      <c r="C15" s="405"/>
      <c r="D15" s="405"/>
      <c r="E15" s="405"/>
      <c r="F15" s="405"/>
      <c r="G15" s="405"/>
      <c r="H15" s="405"/>
      <c r="I15" s="405"/>
      <c r="J15" s="405"/>
      <c r="K15" s="405"/>
      <c r="L15" s="615"/>
      <c r="M15" s="615"/>
      <c r="N15" s="615"/>
      <c r="O15" s="406" t="s">
        <v>236</v>
      </c>
      <c r="P15" s="403" t="s">
        <v>235</v>
      </c>
      <c r="Q15" s="621"/>
      <c r="R15" s="405"/>
    </row>
    <row r="16" spans="1:18" s="65" customFormat="1">
      <c r="A16" s="407" t="s">
        <v>16</v>
      </c>
      <c r="B16" s="405"/>
      <c r="C16" s="405"/>
      <c r="D16" s="405"/>
      <c r="E16" s="405"/>
      <c r="F16" s="405"/>
      <c r="G16" s="405"/>
      <c r="H16" s="405"/>
      <c r="I16" s="405"/>
      <c r="J16" s="405"/>
      <c r="K16" s="405"/>
      <c r="L16" s="385" t="s">
        <v>2412</v>
      </c>
      <c r="M16" s="408"/>
      <c r="N16" s="386"/>
      <c r="O16" s="386"/>
      <c r="P16" s="386"/>
      <c r="Q16" s="386"/>
      <c r="R16" s="405"/>
    </row>
    <row r="17" spans="1:18" s="65" customFormat="1">
      <c r="A17" s="409">
        <v>1</v>
      </c>
      <c r="B17" s="405" t="s">
        <v>906</v>
      </c>
      <c r="C17" s="405" t="s">
        <v>908</v>
      </c>
      <c r="D17" s="405" t="s">
        <v>2414</v>
      </c>
      <c r="E17" s="405" t="s">
        <v>726</v>
      </c>
      <c r="F17" s="405"/>
      <c r="G17" s="405"/>
      <c r="H17" s="405"/>
      <c r="I17" s="405"/>
      <c r="J17" s="405"/>
      <c r="K17" s="405"/>
      <c r="L17" s="410">
        <v>1</v>
      </c>
      <c r="M17" s="411" t="s">
        <v>238</v>
      </c>
      <c r="N17" s="412" t="s">
        <v>237</v>
      </c>
      <c r="O17" s="413">
        <v>1</v>
      </c>
      <c r="P17" s="413">
        <v>1</v>
      </c>
      <c r="Q17" s="414"/>
      <c r="R17" s="405"/>
    </row>
    <row r="18" spans="1:18" s="65" customFormat="1">
      <c r="A18" s="409">
        <v>1</v>
      </c>
      <c r="B18" s="405" t="s">
        <v>906</v>
      </c>
      <c r="C18" s="405" t="s">
        <v>908</v>
      </c>
      <c r="D18" s="405" t="s">
        <v>2415</v>
      </c>
      <c r="E18" s="405"/>
      <c r="F18" s="405"/>
      <c r="G18" s="405"/>
      <c r="H18" s="405"/>
      <c r="I18" s="405"/>
      <c r="J18" s="405"/>
      <c r="K18" s="405"/>
      <c r="L18" s="410">
        <v>2</v>
      </c>
      <c r="M18" s="411" t="s">
        <v>239</v>
      </c>
      <c r="N18" s="412" t="s">
        <v>240</v>
      </c>
      <c r="O18" s="415">
        <v>4.8699999999999992</v>
      </c>
      <c r="P18" s="415">
        <v>4.8700999999999999</v>
      </c>
      <c r="Q18" s="414"/>
      <c r="R18" s="405"/>
    </row>
    <row r="19" spans="1:18" s="65" customFormat="1">
      <c r="A19" s="409">
        <v>1</v>
      </c>
      <c r="B19" s="405" t="s">
        <v>907</v>
      </c>
      <c r="C19" s="405" t="s">
        <v>908</v>
      </c>
      <c r="D19" s="416" t="s">
        <v>618</v>
      </c>
      <c r="E19" s="405"/>
      <c r="F19" s="405"/>
      <c r="G19" s="405"/>
      <c r="H19" s="405"/>
      <c r="I19" s="405"/>
      <c r="J19" s="405"/>
      <c r="K19" s="405"/>
      <c r="L19" s="410"/>
      <c r="M19" s="411" t="s">
        <v>618</v>
      </c>
      <c r="N19" s="412"/>
      <c r="O19" s="622"/>
      <c r="P19" s="623"/>
      <c r="Q19" s="624"/>
      <c r="R19" s="405"/>
    </row>
    <row r="20" spans="1:18" s="65" customFormat="1">
      <c r="A20" s="405"/>
      <c r="B20" s="405"/>
      <c r="C20" s="405"/>
      <c r="D20" s="405"/>
      <c r="E20" s="405"/>
      <c r="F20" s="405"/>
      <c r="G20" s="405"/>
      <c r="H20" s="405"/>
      <c r="I20" s="405"/>
      <c r="J20" s="405"/>
      <c r="K20" s="405"/>
      <c r="L20" s="405"/>
      <c r="M20" s="405"/>
      <c r="N20" s="405"/>
      <c r="O20" s="405"/>
      <c r="P20" s="405"/>
      <c r="Q20" s="405"/>
      <c r="R20" s="405"/>
    </row>
    <row r="21" spans="1:18" s="65" customFormat="1" ht="24" customHeight="1">
      <c r="A21" s="405"/>
      <c r="B21" s="405"/>
      <c r="C21" s="405"/>
      <c r="D21" s="405"/>
      <c r="E21" s="405"/>
      <c r="F21" s="405"/>
      <c r="G21" s="405"/>
      <c r="H21" s="405"/>
      <c r="I21" s="405"/>
      <c r="J21" s="405"/>
      <c r="K21" s="405"/>
      <c r="L21" s="616" t="s">
        <v>616</v>
      </c>
      <c r="M21" s="617"/>
      <c r="N21" s="617"/>
      <c r="O21" s="617"/>
      <c r="P21" s="617"/>
      <c r="Q21" s="618"/>
      <c r="R21" s="272"/>
    </row>
    <row r="22" spans="1:18" s="271" customFormat="1">
      <c r="A22" s="417"/>
      <c r="B22" s="417"/>
      <c r="C22" s="417"/>
      <c r="D22" s="417"/>
      <c r="E22" s="417"/>
      <c r="F22" s="417"/>
      <c r="G22" s="417"/>
      <c r="H22" s="417"/>
      <c r="I22" s="417"/>
      <c r="J22" s="417"/>
      <c r="K22" s="417"/>
      <c r="L22" s="418"/>
      <c r="M22" s="419" t="s">
        <v>906</v>
      </c>
      <c r="N22" s="419" t="s">
        <v>907</v>
      </c>
      <c r="O22" s="419" t="s">
        <v>908</v>
      </c>
      <c r="P22" s="419" t="s">
        <v>881</v>
      </c>
      <c r="Q22" s="419" t="s">
        <v>882</v>
      </c>
      <c r="R22" s="419" t="s">
        <v>909</v>
      </c>
    </row>
    <row r="23" spans="1:18" s="65" customFormat="1" ht="45.75" customHeight="1">
      <c r="A23" s="405" t="s">
        <v>607</v>
      </c>
      <c r="B23" s="405"/>
      <c r="C23" s="405"/>
      <c r="D23" s="405"/>
      <c r="E23" s="405"/>
      <c r="F23" s="405"/>
      <c r="G23" s="405"/>
      <c r="H23" s="405"/>
      <c r="I23" s="405"/>
      <c r="J23" s="405"/>
      <c r="K23" s="405"/>
      <c r="L23" s="420" t="s">
        <v>14</v>
      </c>
      <c r="M23" s="421" t="s">
        <v>243</v>
      </c>
      <c r="N23" s="421" t="s">
        <v>244</v>
      </c>
      <c r="O23" s="421" t="s">
        <v>903</v>
      </c>
      <c r="P23" s="421" t="s">
        <v>904</v>
      </c>
      <c r="Q23" s="421" t="s">
        <v>905</v>
      </c>
      <c r="R23" s="421" t="s">
        <v>245</v>
      </c>
    </row>
    <row r="24" spans="1:18" s="67" customFormat="1" ht="14.25">
      <c r="A24" s="422"/>
      <c r="B24" s="423"/>
      <c r="C24" s="424"/>
      <c r="D24" s="424" t="s">
        <v>2383</v>
      </c>
      <c r="E24" s="423"/>
      <c r="F24" s="424" t="s">
        <v>2385</v>
      </c>
      <c r="G24" s="424" t="s">
        <v>2384</v>
      </c>
      <c r="H24" s="423" t="s">
        <v>2386</v>
      </c>
      <c r="I24" s="423"/>
      <c r="J24" s="423"/>
      <c r="K24" s="356"/>
      <c r="L24" s="425">
        <v>1</v>
      </c>
      <c r="M24" s="426" t="s">
        <v>2416</v>
      </c>
      <c r="N24" s="427" t="s">
        <v>832</v>
      </c>
      <c r="O24" s="427" t="s">
        <v>846</v>
      </c>
      <c r="P24" s="428" t="s">
        <v>2387</v>
      </c>
      <c r="Q24" s="428" t="s">
        <v>2388</v>
      </c>
      <c r="R24" s="414" t="s">
        <v>2311</v>
      </c>
    </row>
    <row r="25" spans="1:18" s="67" customFormat="1" ht="45">
      <c r="A25" s="422"/>
      <c r="B25" s="423"/>
      <c r="C25" s="424"/>
      <c r="D25" s="424" t="s">
        <v>2383</v>
      </c>
      <c r="E25" s="423"/>
      <c r="F25" s="424" t="s">
        <v>2390</v>
      </c>
      <c r="G25" s="424" t="s">
        <v>2389</v>
      </c>
      <c r="H25" s="423" t="s">
        <v>2386</v>
      </c>
      <c r="I25" s="423"/>
      <c r="J25" s="423"/>
      <c r="K25" s="356"/>
      <c r="L25" s="425">
        <v>2</v>
      </c>
      <c r="M25" s="426" t="s">
        <v>2417</v>
      </c>
      <c r="N25" s="427" t="s">
        <v>836</v>
      </c>
      <c r="O25" s="427" t="s">
        <v>847</v>
      </c>
      <c r="P25" s="428" t="s">
        <v>2391</v>
      </c>
      <c r="Q25" s="428" t="s">
        <v>2392</v>
      </c>
      <c r="R25" s="414" t="s">
        <v>2311</v>
      </c>
    </row>
    <row r="26" spans="1:18" s="67" customFormat="1" ht="14.25">
      <c r="A26" s="422"/>
      <c r="B26" s="423"/>
      <c r="C26" s="424"/>
      <c r="D26" s="424" t="s">
        <v>2383</v>
      </c>
      <c r="E26" s="423"/>
      <c r="F26" s="424" t="s">
        <v>2390</v>
      </c>
      <c r="G26" s="424" t="s">
        <v>2393</v>
      </c>
      <c r="H26" s="423" t="s">
        <v>2386</v>
      </c>
      <c r="I26" s="423"/>
      <c r="J26" s="423"/>
      <c r="K26" s="356"/>
      <c r="L26" s="425">
        <v>3</v>
      </c>
      <c r="M26" s="426" t="s">
        <v>2418</v>
      </c>
      <c r="N26" s="427" t="s">
        <v>832</v>
      </c>
      <c r="O26" s="427" t="s">
        <v>846</v>
      </c>
      <c r="P26" s="428" t="s">
        <v>2387</v>
      </c>
      <c r="Q26" s="428" t="s">
        <v>2394</v>
      </c>
      <c r="R26" s="414" t="s">
        <v>2311</v>
      </c>
    </row>
  </sheetData>
  <sheetProtection formatColumns="0" formatRows="0" autoFilter="0"/>
  <mergeCells count="7">
    <mergeCell ref="L12:Q12"/>
    <mergeCell ref="L14:L15"/>
    <mergeCell ref="L21:Q21"/>
    <mergeCell ref="M14:M15"/>
    <mergeCell ref="N14:N15"/>
    <mergeCell ref="Q14:Q15"/>
    <mergeCell ref="O19:Q19"/>
  </mergeCells>
  <dataValidations count="2">
    <dataValidation type="whole" allowBlank="1" showErrorMessage="1" errorTitle="Ошибка" error="Допускается ввод только неотрицательных целых чисел!" sqref="O17:P17">
      <formula1>0</formula1>
      <formula2>9.99999999999999E+23</formula2>
    </dataValidation>
    <dataValidation type="decimal" allowBlank="1" showErrorMessage="1" errorTitle="Ошибка" error="Допускается ввод только неотрицательных чисел!" sqref="O18:P18">
      <formula1>0</formula1>
      <formula2>9.99999999999999E+23</formula2>
    </dataValidation>
  </dataValidations>
  <pageMargins left="0.35433070866141736" right="0.35433070866141736" top="0.39370078740157483" bottom="0.47222222222222221" header="0.51181102362204722" footer="0.51181102362204722"/>
  <pageSetup paperSize="9" fitToWidth="0" fitToHeight="0" orientation="landscape" r:id="rId1"/>
  <headerFooter alignWithMargins="0">
    <oddFooter>&amp;C&amp;A
&amp;P из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46</vt:i4>
      </vt:variant>
      <vt:variant>
        <vt:lpstr>Именованные диапазоны</vt:lpstr>
      </vt:variant>
      <vt:variant>
        <vt:i4>186</vt:i4>
      </vt:variant>
    </vt:vector>
  </HeadingPairs>
  <TitlesOfParts>
    <vt:vector size="232" baseType="lpstr">
      <vt:lpstr>Инструкция</vt:lpstr>
      <vt:lpstr>Лог обновления</vt:lpstr>
      <vt:lpstr>Пояснения</vt:lpstr>
      <vt:lpstr>TEHSHEET</vt:lpstr>
      <vt:lpstr>et_union</vt:lpstr>
      <vt:lpstr>Список листов</vt:lpstr>
      <vt:lpstr>Общие сведения</vt:lpstr>
      <vt:lpstr>Список территорий</vt:lpstr>
      <vt:lpstr>Список объектов</vt:lpstr>
      <vt:lpstr>Баланс</vt:lpstr>
      <vt:lpstr>Условные метры</vt:lpstr>
      <vt:lpstr>Амортизация (аналог)</vt:lpstr>
      <vt:lpstr>ГО</vt:lpstr>
      <vt:lpstr>Расчёт тарифа</vt:lpstr>
      <vt:lpstr>Комментарии</vt:lpstr>
      <vt:lpstr>Проверка</vt:lpstr>
      <vt:lpstr>REESTR_MO</vt:lpstr>
      <vt:lpstr>REESTR_ORG</vt:lpstr>
      <vt:lpstr>REESTR_TARIFF</vt:lpstr>
      <vt:lpstr>REESTR_OBJECT</vt:lpstr>
      <vt:lpstr>REESTR_ROIV_OMS</vt:lpstr>
      <vt:lpstr>DICTIONARIES</vt:lpstr>
      <vt:lpstr>modReestr</vt:lpstr>
      <vt:lpstr>modPreload</vt:lpstr>
      <vt:lpstr>modProv</vt:lpstr>
      <vt:lpstr>modProvGeneralProc</vt:lpstr>
      <vt:lpstr>modfrmReestrSource</vt:lpstr>
      <vt:lpstr>modfrmDPR</vt:lpstr>
      <vt:lpstr>modHTTP</vt:lpstr>
      <vt:lpstr>modfrmRegion</vt:lpstr>
      <vt:lpstr>modfrmSelectTemplate</vt:lpstr>
      <vt:lpstr>modfrmSelectTariff</vt:lpstr>
      <vt:lpstr>modCheckCyan</vt:lpstr>
      <vt:lpstr>modfrmActivity</vt:lpstr>
      <vt:lpstr>modfrmCheckUpdates</vt:lpstr>
      <vt:lpstr>modUpdTemplMain</vt:lpstr>
      <vt:lpstr>modThisWorkbook</vt:lpstr>
      <vt:lpstr>modInstruction</vt:lpstr>
      <vt:lpstr>AllSheetsInThisWorkbook</vt:lpstr>
      <vt:lpstr>modHyp</vt:lpstr>
      <vt:lpstr>modfrmReestr</vt:lpstr>
      <vt:lpstr>modList00</vt:lpstr>
      <vt:lpstr>modList01</vt:lpstr>
      <vt:lpstr>modList02</vt:lpstr>
      <vt:lpstr>modList04</vt:lpstr>
      <vt:lpstr>modList06</vt:lpstr>
      <vt:lpstr>chkGetUpdatesValue</vt:lpstr>
      <vt:lpstr>chkNoUpdatesValue</vt:lpstr>
      <vt:lpstr>code</vt:lpstr>
      <vt:lpstr>COLDVSNA_VTARIFF</vt:lpstr>
      <vt:lpstr>COLDVSNA_VTOV</vt:lpstr>
      <vt:lpstr>diametr_list</vt:lpstr>
      <vt:lpstr>DOCUMENT_TYPES</vt:lpstr>
      <vt:lpstr>dpr_list</vt:lpstr>
      <vt:lpstr>et_List00_fio</vt:lpstr>
      <vt:lpstr>et_List00_HAS_DOC2</vt:lpstr>
      <vt:lpstr>et_List00_HAS_DOC3</vt:lpstr>
      <vt:lpstr>et_List00_tariff</vt:lpstr>
      <vt:lpstr>et_List01_mo</vt:lpstr>
      <vt:lpstr>et_List01_tariff</vt:lpstr>
      <vt:lpstr>et_List02_1</vt:lpstr>
      <vt:lpstr>et_List02_obj</vt:lpstr>
      <vt:lpstr>et_List02_tariff_vo</vt:lpstr>
      <vt:lpstr>et_List02_tariff_vs</vt:lpstr>
      <vt:lpstr>et_List03_tariff_vo_transp</vt:lpstr>
      <vt:lpstr>et_List03_tariff_vs_transp</vt:lpstr>
      <vt:lpstr>et_List04_1</vt:lpstr>
      <vt:lpstr>et_List04_tariff</vt:lpstr>
      <vt:lpstr>et_List05_tariff</vt:lpstr>
      <vt:lpstr>et_List06_1</vt:lpstr>
      <vt:lpstr>et_List06_tariff</vt:lpstr>
      <vt:lpstr>et_List07_tariff</vt:lpstr>
      <vt:lpstr>FIRST_TIME_REG</vt:lpstr>
      <vt:lpstr>first_year</vt:lpstr>
      <vt:lpstr>FirstLine</vt:lpstr>
      <vt:lpstr>glubina_list</vt:lpstr>
      <vt:lpstr>god</vt:lpstr>
      <vt:lpstr>grunt_list</vt:lpstr>
      <vt:lpstr>HAS_DOC2</vt:lpstr>
      <vt:lpstr>HAS_DOC2_block</vt:lpstr>
      <vt:lpstr>HAS_DOC3</vt:lpstr>
      <vt:lpstr>HAS_DOC3_block</vt:lpstr>
      <vt:lpstr>hasTranspVO</vt:lpstr>
      <vt:lpstr>hasTranspVS</vt:lpstr>
      <vt:lpstr>hasVO</vt:lpstr>
      <vt:lpstr>hasVS</vt:lpstr>
      <vt:lpstr>inn</vt:lpstr>
      <vt:lpstr>INN_GO</vt:lpstr>
      <vt:lpstr>Instr_1</vt:lpstr>
      <vt:lpstr>Instr_2</vt:lpstr>
      <vt:lpstr>Instr_3</vt:lpstr>
      <vt:lpstr>Instr_4</vt:lpstr>
      <vt:lpstr>Instr_5</vt:lpstr>
      <vt:lpstr>Instr_6</vt:lpstr>
      <vt:lpstr>Instr_7</vt:lpstr>
      <vt:lpstr>Instr_8</vt:lpstr>
      <vt:lpstr>ist_info_build_list</vt:lpstr>
      <vt:lpstr>kpp</vt:lpstr>
      <vt:lpstr>KPP_GO</vt:lpstr>
      <vt:lpstr>last_year</vt:lpstr>
      <vt:lpstr>LIST_MR_MO_OKTMO</vt:lpstr>
      <vt:lpstr>List00_check_area</vt:lpstr>
      <vt:lpstr>List00_del_tariff_range</vt:lpstr>
      <vt:lpstr>List00_LOAD_1</vt:lpstr>
      <vt:lpstr>List00_tariff_start</vt:lpstr>
      <vt:lpstr>List00_vis_flags</vt:lpstr>
      <vt:lpstr>List01_mo_column</vt:lpstr>
      <vt:lpstr>List01_mr_column</vt:lpstr>
      <vt:lpstr>List02_indicators2</vt:lpstr>
      <vt:lpstr>List02_LOAD_1</vt:lpstr>
      <vt:lpstr>List02_LOAD_2</vt:lpstr>
      <vt:lpstr>List02_LOAD_3</vt:lpstr>
      <vt:lpstr>List02_object_range</vt:lpstr>
      <vt:lpstr>List02_osn_ekpl_range</vt:lpstr>
      <vt:lpstr>List03_check_range1</vt:lpstr>
      <vt:lpstr>List03_LOAD_VOTR</vt:lpstr>
      <vt:lpstr>List03_LOAD_VOTR_COM</vt:lpstr>
      <vt:lpstr>List03_LOAD_VSTR</vt:lpstr>
      <vt:lpstr>List03_LOAD_VSTR_COM</vt:lpstr>
      <vt:lpstr>List03_vis_flags2</vt:lpstr>
      <vt:lpstr>List04_LOAD_1</vt:lpstr>
      <vt:lpstr>List05_LOAD_1</vt:lpstr>
      <vt:lpstr>List06_LOAD_1</vt:lpstr>
      <vt:lpstr>List07_LOAD_1</vt:lpstr>
      <vt:lpstr>material_list</vt:lpstr>
      <vt:lpstr>MO_END_DATE</vt:lpstr>
      <vt:lpstr>MO_LIST_10</vt:lpstr>
      <vt:lpstr>MO_LIST_11</vt:lpstr>
      <vt:lpstr>MO_LIST_12</vt:lpstr>
      <vt:lpstr>MO_LIST_13</vt:lpstr>
      <vt:lpstr>MO_LIST_14</vt:lpstr>
      <vt:lpstr>MO_LIST_15</vt:lpstr>
      <vt:lpstr>MO_LIST_16</vt:lpstr>
      <vt:lpstr>MO_LIST_17</vt:lpstr>
      <vt:lpstr>MO_LIST_18</vt:lpstr>
      <vt:lpstr>MO_LIST_19</vt:lpstr>
      <vt:lpstr>MO_LIST_2</vt:lpstr>
      <vt:lpstr>MO_LIST_20</vt:lpstr>
      <vt:lpstr>MO_LIST_21</vt:lpstr>
      <vt:lpstr>MO_LIST_22</vt:lpstr>
      <vt:lpstr>MO_LIST_23</vt:lpstr>
      <vt:lpstr>MO_LIST_24</vt:lpstr>
      <vt:lpstr>MO_LIST_25</vt:lpstr>
      <vt:lpstr>MO_LIST_26</vt:lpstr>
      <vt:lpstr>MO_LIST_27</vt:lpstr>
      <vt:lpstr>MO_LIST_3</vt:lpstr>
      <vt:lpstr>MO_LIST_4</vt:lpstr>
      <vt:lpstr>MO_LIST_5</vt:lpstr>
      <vt:lpstr>MO_LIST_6</vt:lpstr>
      <vt:lpstr>MO_LIST_7</vt:lpstr>
      <vt:lpstr>MO_LIST_8</vt:lpstr>
      <vt:lpstr>MO_LIST_9</vt:lpstr>
      <vt:lpstr>MO_START_DATE</vt:lpstr>
      <vt:lpstr>MONTH_LIST</vt:lpstr>
      <vt:lpstr>MR_LIST</vt:lpstr>
      <vt:lpstr>NDS</vt:lpstr>
      <vt:lpstr>NONPRIVATE_OWNERSHIP_TYPE</vt:lpstr>
      <vt:lpstr>OGRN</vt:lpstr>
      <vt:lpstr>OIV_LIST</vt:lpstr>
      <vt:lpstr>okopf</vt:lpstr>
      <vt:lpstr>okopf_list</vt:lpstr>
      <vt:lpstr>OKTMO_VS_TYPE_LIST</vt:lpstr>
      <vt:lpstr>org</vt:lpstr>
      <vt:lpstr>org_declaration</vt:lpstr>
      <vt:lpstr>ORG_DIRECTOR_POSITION</vt:lpstr>
      <vt:lpstr>ORG_EMAIL</vt:lpstr>
      <vt:lpstr>ORG_END_DATE</vt:lpstr>
      <vt:lpstr>ORG_FIO_DIRECTOR</vt:lpstr>
      <vt:lpstr>ORG_FULL_NAME</vt:lpstr>
      <vt:lpstr>ORG_GO</vt:lpstr>
      <vt:lpstr>ORG_LEGAL_ADDRESS</vt:lpstr>
      <vt:lpstr>ORG_MAIL_ADDRESS</vt:lpstr>
      <vt:lpstr>ORG_PHONE</vt:lpstr>
      <vt:lpstr>ORG_SHORT_NAME</vt:lpstr>
      <vt:lpstr>ORG_SITE</vt:lpstr>
      <vt:lpstr>ORG_START_DATE</vt:lpstr>
      <vt:lpstr>osn_expl_list</vt:lpstr>
      <vt:lpstr>OWNERSHIP_TYPE</vt:lpstr>
      <vt:lpstr>OWNERSHIP_TYPE_VALUE</vt:lpstr>
      <vt:lpstr>OwnNeedsInPO</vt:lpstr>
      <vt:lpstr>PERIOD</vt:lpstr>
      <vt:lpstr>period_list</vt:lpstr>
      <vt:lpstr>pIns_List01_tariff</vt:lpstr>
      <vt:lpstr>pIns_List02_tariff</vt:lpstr>
      <vt:lpstr>pIns_List03_tariff_vo_transp</vt:lpstr>
      <vt:lpstr>pIns_List03_tariff_vs_transp</vt:lpstr>
      <vt:lpstr>pIns_List04_tariff</vt:lpstr>
      <vt:lpstr>pIns_List05_tariff</vt:lpstr>
      <vt:lpstr>pIns_List06_tariff</vt:lpstr>
      <vt:lpstr>pIns_List07_tariff</vt:lpstr>
      <vt:lpstr>REESTR_OBJECT_LIST</vt:lpstr>
      <vt:lpstr>REESTR_ORG_RANGE</vt:lpstr>
      <vt:lpstr>REESTR_TARIFF_LIST</vt:lpstr>
      <vt:lpstr>REGION</vt:lpstr>
      <vt:lpstr>region_id</vt:lpstr>
      <vt:lpstr>region_name</vt:lpstr>
      <vt:lpstr>roiv_oms</vt:lpstr>
      <vt:lpstr>roiv_oms_list</vt:lpstr>
      <vt:lpstr>rst_org_id</vt:lpstr>
      <vt:lpstr>SAX_PARSER_FEATURE</vt:lpstr>
      <vt:lpstr>sphere_list</vt:lpstr>
      <vt:lpstr>STATE_SHARE</vt:lpstr>
      <vt:lpstr>STATE_SHARE_EXISTENCE</vt:lpstr>
      <vt:lpstr>STATE_SHARE_VALUE</vt:lpstr>
      <vt:lpstr>STATUS_GO</vt:lpstr>
      <vt:lpstr>subsidiary</vt:lpstr>
      <vt:lpstr>subsidiary_list</vt:lpstr>
      <vt:lpstr>support_docs_list</vt:lpstr>
      <vt:lpstr>TARIFF_CALC_METHOD</vt:lpstr>
      <vt:lpstr>tariff_type_list</vt:lpstr>
      <vt:lpstr>tpl_title</vt:lpstr>
      <vt:lpstr>UpdStatus</vt:lpstr>
      <vt:lpstr>VALUABLE_STATE_SHARE</vt:lpstr>
      <vt:lpstr>VDET_END_DATE</vt:lpstr>
      <vt:lpstr>VDET_START_DATE</vt:lpstr>
      <vt:lpstr>version</vt:lpstr>
      <vt:lpstr>VOLTAGE_LEVEL_list</vt:lpstr>
      <vt:lpstr>VOLTAGE_LEVEL2_list</vt:lpstr>
      <vt:lpstr>VOTV_VTARIFF</vt:lpstr>
      <vt:lpstr>VOTV_VTOV</vt:lpstr>
      <vt:lpstr>XML_MR_MO_OKTMO_LIST_TAG_NAMES</vt:lpstr>
      <vt:lpstr>YEAR_LIST</vt:lpstr>
      <vt:lpstr>year_list2</vt:lpstr>
      <vt:lpstr>YES_NO</vt:lpstr>
      <vt:lpstr>'Амортизация (аналог)'!Заголовки_для_печати</vt:lpstr>
      <vt:lpstr>Баланс!Заголовки_для_печати</vt:lpstr>
      <vt:lpstr>ГО!Заголовки_для_печати</vt:lpstr>
      <vt:lpstr>'Расчёт тарифа'!Заголовки_для_печати</vt:lpstr>
      <vt:lpstr>'Список объектов'!Заголовки_для_печати</vt:lpstr>
      <vt:lpstr>'Список территорий'!Заголовки_для_печати</vt:lpstr>
      <vt:lpstr>'Условные метры'!Заголовки_для_печати</vt:lpstr>
      <vt:lpstr>'Общие сведения'!Область_печати</vt:lpstr>
    </vt:vector>
  </TitlesOfParts>
  <Manager/>
  <Company>ФАС России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Экспертное заключение об установлении тарифов в сфере холодного водоснабжения/водоотведения методом сравнения аналогов</dc:title>
  <dc:subject>Экспертное заключение об установлении тарифов в сфере холодного водоснабжения/водоотведения методом сравнения аналогов</dc:subject>
  <dc:creator>user</dc:creator>
  <dc:description/>
  <cp:lastModifiedBy>Пользователь Windows</cp:lastModifiedBy>
  <cp:lastPrinted>2010-03-18T14:38:46Z</cp:lastPrinted>
  <dcterms:created xsi:type="dcterms:W3CDTF">2004-05-21T07:18:45Z</dcterms:created>
  <dcterms:modified xsi:type="dcterms:W3CDTF">2025-04-08T13:28:54Z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itTemplate">
    <vt:bool>true</vt:bool>
  </property>
  <property fmtid="{D5CDD505-2E9C-101B-9397-08002B2CF9AE}" pid="3" name="Version">
    <vt:lpwstr>EXPERT.VSVO.ANALOG</vt:lpwstr>
  </property>
  <property fmtid="{D5CDD505-2E9C-101B-9397-08002B2CF9AE}" pid="4" name="UserComments">
    <vt:lpwstr/>
  </property>
  <property fmtid="{D5CDD505-2E9C-101B-9397-08002B2CF9AE}" pid="5" name="PeriodLength">
    <vt:lpwstr/>
  </property>
  <property fmtid="{D5CDD505-2E9C-101B-9397-08002B2CF9AE}" pid="6" name="XsltDocFilePath">
    <vt:lpwstr/>
  </property>
  <property fmtid="{D5CDD505-2E9C-101B-9397-08002B2CF9AE}" pid="7" name="XslViewFilePath">
    <vt:lpwstr/>
  </property>
  <property fmtid="{D5CDD505-2E9C-101B-9397-08002B2CF9AE}" pid="8" name="RootDocFilePath">
    <vt:lpwstr/>
  </property>
  <property fmtid="{D5CDD505-2E9C-101B-9397-08002B2CF9AE}" pid="9" name="HtmlTempFilePath">
    <vt:lpwstr/>
  </property>
  <property fmtid="{D5CDD505-2E9C-101B-9397-08002B2CF9AE}" pid="10" name="keywords">
    <vt:lpwstr/>
  </property>
  <property fmtid="{D5CDD505-2E9C-101B-9397-08002B2CF9AE}" pid="11" name="Status">
    <vt:lpwstr>2</vt:lpwstr>
  </property>
  <property fmtid="{D5CDD505-2E9C-101B-9397-08002B2CF9AE}" pid="12" name="CurrentVersion">
    <vt:lpwstr>5.0</vt:lpwstr>
  </property>
  <property fmtid="{D5CDD505-2E9C-101B-9397-08002B2CF9AE}" pid="13" name="XMLTempFilePath">
    <vt:lpwstr/>
  </property>
  <property fmtid="{D5CDD505-2E9C-101B-9397-08002B2CF9AE}" pid="14" name="entityid">
    <vt:lpwstr/>
  </property>
  <property fmtid="{D5CDD505-2E9C-101B-9397-08002B2CF9AE}" pid="15" name="Period">
    <vt:lpwstr/>
  </property>
  <property fmtid="{D5CDD505-2E9C-101B-9397-08002B2CF9AE}" pid="16" name="TemplateOperationMode">
    <vt:i4>3</vt:i4>
  </property>
  <property fmtid="{D5CDD505-2E9C-101B-9397-08002B2CF9AE}" pid="17" name="Periodicity">
    <vt:lpwstr>YEAR</vt:lpwstr>
  </property>
  <property fmtid="{D5CDD505-2E9C-101B-9397-08002B2CF9AE}" pid="18" name="TypePlanning">
    <vt:lpwstr>PLAN</vt:lpwstr>
  </property>
  <property fmtid="{D5CDD505-2E9C-101B-9397-08002B2CF9AE}" pid="19" name="ProtectBook">
    <vt:i4>0</vt:i4>
  </property>
</Properties>
</file>