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hp\OneDrive\Desktop\study\Codebetter\Internship TASKS\Internship_task_Nikita_Solanki\excel\"/>
    </mc:Choice>
  </mc:AlternateContent>
  <xr:revisionPtr revIDLastSave="0" documentId="13_ncr:1_{04B904BF-AEDA-49F2-9711-FF3105583C36}" xr6:coauthVersionLast="47" xr6:coauthVersionMax="47" xr10:uidLastSave="{00000000-0000-0000-0000-000000000000}"/>
  <bookViews>
    <workbookView xWindow="-110" yWindow="-110" windowWidth="19420" windowHeight="10300" tabRatio="888" firstSheet="7" activeTab="9" xr2:uid="{FE492233-C283-4968-9FA1-C33E605A3863}"/>
  </bookViews>
  <sheets>
    <sheet name="Pivot tables" sheetId="13" r:id="rId1"/>
    <sheet name="average sales chart" sheetId="18" r:id="rId2"/>
    <sheet name="average pivot table" sheetId="20" r:id="rId3"/>
    <sheet name="Charts(total sales)" sheetId="12" r:id="rId4"/>
    <sheet name="sales data answer sheet" sheetId="11" r:id="rId5"/>
    <sheet name="Concatenation" sheetId="25" r:id="rId6"/>
    <sheet name="LEN,TRIM,LEFT,RIGHT,MID" sheetId="23" r:id="rId7"/>
    <sheet name="date, num formatting using text" sheetId="22" r:id="rId8"/>
    <sheet name="OFFSET AND SUBTOTAL FORMULA" sheetId="24" r:id="rId9"/>
    <sheet name="Product detail Vlookup data " sheetId="3" r:id="rId10"/>
    <sheet name="INDEX AND MATCH" sheetId="16" r:id="rId11"/>
    <sheet name="HLOOKUP FOR TAX DATA " sheetId="2" r:id="rId12"/>
  </sheets>
  <definedNames>
    <definedName name="_xlnm._FilterDatabase" localSheetId="8" hidden="1">'OFFSET AND SUBTOTAL FORMULA'!$A$1:$A$15</definedName>
    <definedName name="_xlcn.WorksheetConnection_Excel_task_internship.xlsxTable11" hidden="1">Table1[]</definedName>
    <definedName name="salesmanager">'OFFSET AND SUBTOTAL FORMULA'!$B$2</definedName>
    <definedName name="Slicer_Category">#N/A</definedName>
    <definedName name="Slicer_Date">#N/A</definedName>
    <definedName name="Slicer_Region1">#N/A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_task_internship.xlsx!Table1"/>
        </x15:modelTables>
      </x15:dataModel>
    </ext>
  </extLst>
</workbook>
</file>

<file path=xl/calcChain.xml><?xml version="1.0" encoding="utf-8"?>
<calcChain xmlns="http://schemas.openxmlformats.org/spreadsheetml/2006/main">
  <c r="C2" i="24" l="1"/>
  <c r="B2" i="24"/>
  <c r="C18" i="22"/>
  <c r="E2" i="22"/>
  <c r="F3" i="23" l="1"/>
  <c r="F4" i="23"/>
  <c r="F5" i="23"/>
  <c r="F6" i="23"/>
  <c r="F7" i="23"/>
  <c r="F8" i="23"/>
  <c r="F9" i="23"/>
  <c r="F10" i="23"/>
  <c r="F11" i="23"/>
  <c r="F2" i="23"/>
  <c r="E3" i="23"/>
  <c r="E4" i="23"/>
  <c r="E5" i="23"/>
  <c r="E6" i="23"/>
  <c r="E7" i="23"/>
  <c r="E8" i="23"/>
  <c r="E9" i="23"/>
  <c r="E10" i="23"/>
  <c r="E11" i="23"/>
  <c r="E2" i="23"/>
  <c r="D3" i="23"/>
  <c r="D4" i="23"/>
  <c r="D5" i="23"/>
  <c r="D6" i="23"/>
  <c r="D7" i="23"/>
  <c r="D8" i="23"/>
  <c r="D9" i="23"/>
  <c r="D10" i="23"/>
  <c r="D11" i="23"/>
  <c r="D2" i="23"/>
  <c r="C3" i="25"/>
  <c r="C4" i="25"/>
  <c r="C5" i="25"/>
  <c r="C6" i="25"/>
  <c r="C7" i="25"/>
  <c r="C8" i="25"/>
  <c r="C9" i="25"/>
  <c r="C10" i="25"/>
  <c r="C11" i="25"/>
  <c r="C2" i="25"/>
  <c r="C7" i="23"/>
  <c r="C3" i="23"/>
  <c r="C4" i="23"/>
  <c r="C5" i="23"/>
  <c r="C6" i="23"/>
  <c r="C8" i="23"/>
  <c r="C9" i="23"/>
  <c r="C10" i="23"/>
  <c r="C11" i="23"/>
  <c r="C2" i="23"/>
  <c r="B3" i="23"/>
  <c r="B4" i="23"/>
  <c r="B5" i="23"/>
  <c r="B6" i="23"/>
  <c r="B7" i="23"/>
  <c r="B8" i="23"/>
  <c r="B9" i="23"/>
  <c r="B10" i="23"/>
  <c r="B11" i="23"/>
  <c r="B2" i="23"/>
  <c r="F19" i="22"/>
  <c r="F20" i="22"/>
  <c r="F21" i="22"/>
  <c r="F22" i="22"/>
  <c r="F23" i="22"/>
  <c r="F24" i="22"/>
  <c r="F25" i="22"/>
  <c r="F26" i="22"/>
  <c r="F27" i="22"/>
  <c r="F18" i="22"/>
  <c r="E19" i="22"/>
  <c r="E20" i="22"/>
  <c r="E21" i="22"/>
  <c r="E22" i="22"/>
  <c r="E23" i="22"/>
  <c r="E24" i="22"/>
  <c r="E25" i="22"/>
  <c r="E26" i="22"/>
  <c r="E27" i="22"/>
  <c r="E18" i="22"/>
  <c r="D19" i="22"/>
  <c r="D20" i="22"/>
  <c r="D21" i="22"/>
  <c r="D22" i="22"/>
  <c r="D23" i="22"/>
  <c r="D24" i="22"/>
  <c r="D25" i="22"/>
  <c r="D26" i="22"/>
  <c r="D27" i="22"/>
  <c r="D18" i="22"/>
  <c r="C19" i="22"/>
  <c r="C20" i="22"/>
  <c r="C21" i="22"/>
  <c r="C22" i="22"/>
  <c r="C23" i="22"/>
  <c r="C24" i="22"/>
  <c r="C25" i="22"/>
  <c r="C26" i="22"/>
  <c r="C27" i="22"/>
  <c r="E3" i="22"/>
  <c r="E4" i="22"/>
  <c r="E5" i="22"/>
  <c r="E6" i="22"/>
  <c r="E7" i="22"/>
  <c r="E8" i="22"/>
  <c r="E9" i="22"/>
  <c r="E10" i="22"/>
  <c r="E11" i="22"/>
  <c r="D2" i="22"/>
  <c r="D3" i="22"/>
  <c r="D4" i="22"/>
  <c r="D5" i="22"/>
  <c r="D6" i="22"/>
  <c r="D7" i="22"/>
  <c r="D8" i="22"/>
  <c r="D9" i="22"/>
  <c r="D10" i="22"/>
  <c r="D11" i="22"/>
  <c r="C3" i="22"/>
  <c r="C4" i="22"/>
  <c r="C5" i="22"/>
  <c r="C6" i="22"/>
  <c r="C7" i="22"/>
  <c r="C8" i="22"/>
  <c r="C9" i="22"/>
  <c r="C10" i="22"/>
  <c r="C11" i="22"/>
  <c r="C2" i="22"/>
  <c r="F5" i="16"/>
  <c r="G5" i="16"/>
  <c r="B12" i="2"/>
  <c r="B20" i="3"/>
  <c r="B21" i="3" s="1"/>
  <c r="C17" i="11"/>
  <c r="F5" i="3" l="1"/>
  <c r="G5" i="3" s="1"/>
  <c r="D17" i="11"/>
  <c r="B17" i="11"/>
  <c r="A17" i="11"/>
  <c r="Q11" i="11"/>
  <c r="P11" i="11"/>
  <c r="O11" i="11"/>
  <c r="N11" i="11"/>
  <c r="M11" i="11"/>
  <c r="K11" i="11"/>
  <c r="J11" i="11"/>
  <c r="H11" i="11"/>
  <c r="I11" i="11" s="1"/>
  <c r="Q10" i="11"/>
  <c r="P10" i="11"/>
  <c r="O10" i="11"/>
  <c r="N10" i="11"/>
  <c r="M10" i="11"/>
  <c r="K10" i="11"/>
  <c r="J10" i="11"/>
  <c r="H10" i="11"/>
  <c r="I10" i="11" s="1"/>
  <c r="Q9" i="11"/>
  <c r="P9" i="11"/>
  <c r="O9" i="11"/>
  <c r="N9" i="11"/>
  <c r="M9" i="11"/>
  <c r="K9" i="11"/>
  <c r="J9" i="11"/>
  <c r="H9" i="11"/>
  <c r="L9" i="11" s="1"/>
  <c r="Q8" i="11"/>
  <c r="P8" i="11"/>
  <c r="O8" i="11"/>
  <c r="N8" i="11"/>
  <c r="M8" i="11"/>
  <c r="K8" i="11"/>
  <c r="J8" i="11"/>
  <c r="H8" i="11"/>
  <c r="L8" i="11" s="1"/>
  <c r="Q7" i="11"/>
  <c r="P7" i="11"/>
  <c r="O7" i="11"/>
  <c r="N7" i="11"/>
  <c r="M7" i="11"/>
  <c r="K7" i="11"/>
  <c r="J7" i="11"/>
  <c r="H7" i="11"/>
  <c r="I7" i="11" s="1"/>
  <c r="Q6" i="11"/>
  <c r="P6" i="11"/>
  <c r="O6" i="11"/>
  <c r="N6" i="11"/>
  <c r="M6" i="11"/>
  <c r="K6" i="11"/>
  <c r="J6" i="11"/>
  <c r="H6" i="11"/>
  <c r="I6" i="11" s="1"/>
  <c r="Q5" i="11"/>
  <c r="P5" i="11"/>
  <c r="O5" i="11"/>
  <c r="N5" i="11"/>
  <c r="M5" i="11"/>
  <c r="K5" i="11"/>
  <c r="J5" i="11"/>
  <c r="H5" i="11"/>
  <c r="L5" i="11" s="1"/>
  <c r="Q4" i="11"/>
  <c r="P4" i="11"/>
  <c r="O4" i="11"/>
  <c r="N4" i="11"/>
  <c r="M4" i="11"/>
  <c r="K4" i="11"/>
  <c r="E17" i="11" s="1"/>
  <c r="J4" i="11"/>
  <c r="H4" i="11"/>
  <c r="L4" i="11" s="1"/>
  <c r="Q3" i="11"/>
  <c r="P3" i="11"/>
  <c r="O3" i="11"/>
  <c r="N3" i="11"/>
  <c r="M3" i="11"/>
  <c r="K3" i="11"/>
  <c r="J3" i="11"/>
  <c r="H3" i="11"/>
  <c r="I3" i="11" s="1"/>
  <c r="Q2" i="11"/>
  <c r="P2" i="11"/>
  <c r="O2" i="11"/>
  <c r="N2" i="11"/>
  <c r="M2" i="11"/>
  <c r="K2" i="11"/>
  <c r="J2" i="11"/>
  <c r="H2" i="11"/>
  <c r="I2" i="11" s="1"/>
  <c r="I5" i="11" l="1"/>
  <c r="L6" i="11"/>
  <c r="L7" i="11"/>
  <c r="L10" i="11"/>
  <c r="L11" i="11"/>
  <c r="L3" i="11"/>
  <c r="L2" i="11"/>
  <c r="I8" i="11"/>
  <c r="I4" i="11"/>
  <c r="I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88EDC0-FB11-4684-8077-FFD1F83806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35E053-F4B6-4E43-ADD8-FC4D70895084}" name="WorksheetConnection_Excel_task_internship.xlsx!Table1" type="102" refreshedVersion="8" minRefreshableVersion="5">
    <extLst>
      <ext xmlns:x15="http://schemas.microsoft.com/office/spreadsheetml/2010/11/main" uri="{DE250136-89BD-433C-8126-D09CA5730AF9}">
        <x15:connection id="Table1">
          <x15:rangePr sourceName="_xlcn.WorksheetConnection_Excel_task_internship.xlsxTable11"/>
        </x15:connection>
      </ext>
    </extLst>
  </connection>
</connections>
</file>

<file path=xl/sharedStrings.xml><?xml version="1.0" encoding="utf-8"?>
<sst xmlns="http://schemas.openxmlformats.org/spreadsheetml/2006/main" count="318" uniqueCount="84">
  <si>
    <t>Product</t>
  </si>
  <si>
    <t>Category</t>
  </si>
  <si>
    <t>Region</t>
  </si>
  <si>
    <t>Sales($)</t>
  </si>
  <si>
    <t>Date</t>
  </si>
  <si>
    <t>Units sold</t>
  </si>
  <si>
    <t>T001</t>
  </si>
  <si>
    <t>T002</t>
  </si>
  <si>
    <t>T003</t>
  </si>
  <si>
    <t>T004</t>
  </si>
  <si>
    <t>T005</t>
  </si>
  <si>
    <t>T006</t>
  </si>
  <si>
    <t>T007</t>
  </si>
  <si>
    <t>T008</t>
  </si>
  <si>
    <t>T009</t>
  </si>
  <si>
    <t>T010</t>
  </si>
  <si>
    <t>Laptop</t>
  </si>
  <si>
    <t>Refrigerator</t>
  </si>
  <si>
    <t>TV</t>
  </si>
  <si>
    <t>Washing Machine</t>
  </si>
  <si>
    <t>Microwave</t>
  </si>
  <si>
    <t>Camera</t>
  </si>
  <si>
    <t>Tablet</t>
  </si>
  <si>
    <t>Blender</t>
  </si>
  <si>
    <t>Air Conditioner</t>
  </si>
  <si>
    <t>Electronics</t>
  </si>
  <si>
    <t>Appliances</t>
  </si>
  <si>
    <t>North</t>
  </si>
  <si>
    <t>East</t>
  </si>
  <si>
    <t>West</t>
  </si>
  <si>
    <t>South</t>
  </si>
  <si>
    <t>Transaction ID</t>
  </si>
  <si>
    <t xml:space="preserve">North </t>
  </si>
  <si>
    <t xml:space="preserve">East </t>
  </si>
  <si>
    <t xml:space="preserve">West </t>
  </si>
  <si>
    <t xml:space="preserve">South </t>
  </si>
  <si>
    <t>Tax rates(%)</t>
  </si>
  <si>
    <t>Supplier</t>
  </si>
  <si>
    <t>Warranty(Years)</t>
  </si>
  <si>
    <t>Smartphone</t>
  </si>
  <si>
    <t>TechCo</t>
  </si>
  <si>
    <t>MobilePlus</t>
  </si>
  <si>
    <t>HomeEssence</t>
  </si>
  <si>
    <t>VisionMax</t>
  </si>
  <si>
    <t>KitchenKing</t>
  </si>
  <si>
    <t>ANSWERS</t>
  </si>
  <si>
    <t>Sales tax (10%)</t>
  </si>
  <si>
    <t>Total Revenue(Sales+Sales Tax)</t>
  </si>
  <si>
    <t>Sales category(High, medium, low)</t>
  </si>
  <si>
    <t>Sales exceed 2000</t>
  </si>
  <si>
    <t>Sales&gt;5000 and tax&gt;500</t>
  </si>
  <si>
    <t>Flagged sales</t>
  </si>
  <si>
    <t>Bonus(5%)</t>
  </si>
  <si>
    <t>Above average sales</t>
  </si>
  <si>
    <t>First quarter sales</t>
  </si>
  <si>
    <t>Average Sales</t>
  </si>
  <si>
    <t>Maximum Sales</t>
  </si>
  <si>
    <t>CountA</t>
  </si>
  <si>
    <t>CountIF</t>
  </si>
  <si>
    <t>Minimum Sales</t>
  </si>
  <si>
    <t>Total sales</t>
  </si>
  <si>
    <t>VLOOKUP</t>
  </si>
  <si>
    <t>Sum of Sales($)</t>
  </si>
  <si>
    <t>Row Labels</t>
  </si>
  <si>
    <t>Grand Total</t>
  </si>
  <si>
    <t>Sum of Total Revenue(Sales+Sales Tax)</t>
  </si>
  <si>
    <t>Z</t>
  </si>
  <si>
    <t>HLOOKUP</t>
  </si>
  <si>
    <t>INDEX AND MATCH</t>
  </si>
  <si>
    <t>Average of Sales($)</t>
  </si>
  <si>
    <t>Format 1</t>
  </si>
  <si>
    <t>Format 2</t>
  </si>
  <si>
    <t>Format 3</t>
  </si>
  <si>
    <t>NUMBER FORMATTING USING TEXT</t>
  </si>
  <si>
    <t>format 3</t>
  </si>
  <si>
    <t>format 4</t>
  </si>
  <si>
    <t>Length</t>
  </si>
  <si>
    <t>TRIM</t>
  </si>
  <si>
    <t>Washing machine</t>
  </si>
  <si>
    <t>offset formula</t>
  </si>
  <si>
    <t>Concatenated column</t>
  </si>
  <si>
    <t>SUBTOTAL FORMULA</t>
  </si>
  <si>
    <t>LEFT</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</si>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</sst>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2"/>
      <color theme="1"/>
      <name val="Calibri"/>
      <family val="2"/>
      <scheme val="minor"/>
    </font>
    <font>
      <b/>
      <sz val="20"/>
      <color theme="1"/>
      <name val="Calibri"/>
      <family val="2"/>
      <scheme val="minor"/>
    </font>
    <font>
      <sz val="11"/>
      <color rgb="FF99FF66"/>
      <name val="Calibri"/>
      <family val="2"/>
      <scheme val="minor"/>
    </font>
    <font>
      <b/>
      <sz val="11"/>
      <name val="Calibri"/>
      <family val="2"/>
      <scheme val="minor"/>
    </font>
    <font>
      <b/>
      <sz val="12"/>
      <name val="Calibri"/>
      <family val="2"/>
      <scheme val="minor"/>
    </font>
  </fonts>
  <fills count="13">
    <fill>
      <patternFill patternType="none"/>
    </fill>
    <fill>
      <patternFill patternType="gray125"/>
    </fill>
    <fill>
      <patternFill patternType="solid">
        <fgColor rgb="FFFFC6C6"/>
        <bgColor indexed="64"/>
      </patternFill>
    </fill>
    <fill>
      <patternFill patternType="solid">
        <fgColor theme="0"/>
        <bgColor theme="4" tint="0.79998168889431442"/>
      </patternFill>
    </fill>
    <fill>
      <patternFill patternType="solid">
        <fgColor theme="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6"/>
        <bgColor indexed="64"/>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7">
    <xf numFmtId="0" fontId="0" fillId="0" borderId="0" xfId="0"/>
    <xf numFmtId="0" fontId="3" fillId="2" borderId="1" xfId="0" applyFont="1" applyFill="1" applyBorder="1" applyAlignment="1">
      <alignment horizontal="center"/>
    </xf>
    <xf numFmtId="0" fontId="2" fillId="0" borderId="1" xfId="0" applyFont="1" applyBorder="1" applyAlignment="1">
      <alignment horizontal="center"/>
    </xf>
    <xf numFmtId="14" fontId="2" fillId="0" borderId="1" xfId="0" applyNumberFormat="1" applyFont="1" applyBorder="1" applyAlignment="1">
      <alignment horizontal="center"/>
    </xf>
    <xf numFmtId="0" fontId="1" fillId="2" borderId="1" xfId="0" applyFont="1" applyFill="1"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0" fillId="0" borderId="4" xfId="0" applyBorder="1"/>
    <xf numFmtId="0" fontId="2" fillId="3" borderId="1" xfId="0" applyFont="1" applyFill="1" applyBorder="1" applyAlignment="1">
      <alignment horizontal="center"/>
    </xf>
    <xf numFmtId="14" fontId="2" fillId="3" borderId="1" xfId="0" applyNumberFormat="1" applyFont="1" applyFill="1" applyBorder="1" applyAlignment="1">
      <alignment horizontal="center"/>
    </xf>
    <xf numFmtId="0" fontId="0" fillId="3" borderId="1" xfId="0" applyFill="1" applyBorder="1" applyAlignment="1">
      <alignment horizontal="center"/>
    </xf>
    <xf numFmtId="0" fontId="1" fillId="3" borderId="1" xfId="0" applyFont="1" applyFill="1" applyBorder="1" applyAlignment="1">
      <alignment horizontal="center"/>
    </xf>
    <xf numFmtId="0" fontId="0" fillId="3" borderId="4" xfId="0" applyFill="1" applyBorder="1"/>
    <xf numFmtId="0" fontId="0" fillId="4" borderId="0" xfId="0" applyFill="1"/>
    <xf numFmtId="0" fontId="2" fillId="4" borderId="1" xfId="0" applyFont="1" applyFill="1" applyBorder="1" applyAlignment="1">
      <alignment horizontal="center"/>
    </xf>
    <xf numFmtId="14" fontId="2" fillId="4" borderId="1" xfId="0" applyNumberFormat="1" applyFont="1" applyFill="1" applyBorder="1" applyAlignment="1">
      <alignment horizontal="center"/>
    </xf>
    <xf numFmtId="0" fontId="0" fillId="4" borderId="1" xfId="0" applyFill="1" applyBorder="1" applyAlignment="1">
      <alignment horizontal="center"/>
    </xf>
    <xf numFmtId="0" fontId="1" fillId="4" borderId="1" xfId="0" applyFont="1" applyFill="1" applyBorder="1" applyAlignment="1">
      <alignment horizontal="center"/>
    </xf>
    <xf numFmtId="0" fontId="0" fillId="4" borderId="4" xfId="0" applyFill="1" applyBorder="1"/>
    <xf numFmtId="0" fontId="3" fillId="5" borderId="1" xfId="0" applyFont="1" applyFill="1" applyBorder="1" applyAlignment="1">
      <alignment horizontal="center"/>
    </xf>
    <xf numFmtId="0" fontId="1" fillId="0" borderId="1" xfId="0" applyFont="1" applyBorder="1"/>
    <xf numFmtId="0" fontId="3" fillId="0" borderId="1" xfId="0" applyFont="1" applyBorder="1" applyAlignment="1">
      <alignment horizontal="center"/>
    </xf>
    <xf numFmtId="0" fontId="0" fillId="0" borderId="1"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0" borderId="6" xfId="0" applyFont="1" applyBorder="1" applyAlignment="1">
      <alignment horizontal="center"/>
    </xf>
    <xf numFmtId="0" fontId="2" fillId="3" borderId="6" xfId="0" applyFont="1" applyFill="1" applyBorder="1" applyAlignment="1">
      <alignment horizontal="center"/>
    </xf>
    <xf numFmtId="0" fontId="2" fillId="4" borderId="6" xfId="0" applyFont="1" applyFill="1" applyBorder="1" applyAlignment="1">
      <alignment horizontal="center"/>
    </xf>
    <xf numFmtId="0" fontId="3" fillId="4" borderId="1" xfId="0" applyFont="1" applyFill="1" applyBorder="1" applyAlignment="1">
      <alignment horizontal="center"/>
    </xf>
    <xf numFmtId="0" fontId="2" fillId="9" borderId="1" xfId="0" applyFont="1" applyFill="1" applyBorder="1" applyAlignment="1">
      <alignment horizontal="center"/>
    </xf>
    <xf numFmtId="14" fontId="2" fillId="9" borderId="1" xfId="0" applyNumberFormat="1" applyFont="1" applyFill="1" applyBorder="1" applyAlignment="1">
      <alignment horizontal="center"/>
    </xf>
    <xf numFmtId="0" fontId="8" fillId="5" borderId="1" xfId="0" applyFont="1" applyFill="1" applyBorder="1" applyAlignment="1">
      <alignment horizontal="center"/>
    </xf>
    <xf numFmtId="0" fontId="8" fillId="5" borderId="5" xfId="0" applyFont="1" applyFill="1" applyBorder="1" applyAlignment="1">
      <alignment horizontal="center"/>
    </xf>
    <xf numFmtId="0" fontId="8" fillId="5" borderId="6" xfId="0" applyFont="1" applyFill="1" applyBorder="1" applyAlignment="1">
      <alignment horizontal="center"/>
    </xf>
    <xf numFmtId="0" fontId="0" fillId="11" borderId="1" xfId="0" applyFill="1" applyBorder="1"/>
    <xf numFmtId="0" fontId="0" fillId="12" borderId="1" xfId="0" applyFill="1" applyBorder="1"/>
    <xf numFmtId="0" fontId="0" fillId="6" borderId="0" xfId="0" applyFill="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1" fillId="10" borderId="0" xfId="0" applyFont="1" applyFill="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5" fillId="7" borderId="0" xfId="0" applyFont="1" applyFill="1" applyAlignment="1">
      <alignment horizontal="center"/>
    </xf>
    <xf numFmtId="0" fontId="0" fillId="5" borderId="0" xfId="0" applyFill="1" applyAlignment="1">
      <alignment horizontal="center"/>
    </xf>
    <xf numFmtId="0" fontId="7" fillId="8" borderId="7" xfId="0" applyFont="1" applyFill="1" applyBorder="1" applyAlignment="1">
      <alignment horizontal="center"/>
    </xf>
    <xf numFmtId="0" fontId="6" fillId="8" borderId="7" xfId="0" applyFont="1" applyFill="1" applyBorder="1" applyAlignment="1">
      <alignment horizontal="center"/>
    </xf>
  </cellXfs>
  <cellStyles count="1">
    <cellStyle name="Normal" xfId="0" builtinId="0"/>
  </cellStyles>
  <dxfs count="26">
    <dxf>
      <fill>
        <patternFill>
          <bgColor rgb="FF92D050"/>
        </patternFill>
      </fill>
    </dxf>
    <dxf>
      <fill>
        <patternFill>
          <bgColor rgb="FF92D050"/>
        </patternFill>
      </fill>
    </dxf>
    <dxf>
      <fill>
        <patternFill patternType="solid">
          <bgColor theme="5" tint="0.39991454817346722"/>
        </patternFill>
      </fill>
    </dxf>
    <dxf>
      <font>
        <color rgb="FF9C0006"/>
      </font>
      <fill>
        <patternFill>
          <bgColor rgb="FFFFC7CE"/>
        </patternFill>
      </fill>
    </dxf>
    <dxf>
      <fill>
        <patternFill>
          <bgColor rgb="FF92D050"/>
        </patternFill>
      </fill>
    </dxf>
    <dxf>
      <fill>
        <patternFill>
          <fgColor theme="5" tint="0.39994506668294322"/>
        </patternFill>
      </fill>
    </dxf>
    <dxf>
      <fill>
        <patternFill patternType="solid">
          <fgColor theme="4" tint="0.79998168889431442"/>
          <bgColor theme="0"/>
        </patternFill>
      </fill>
      <border diagonalUp="0" diagonalDown="0">
        <left/>
        <right style="thin">
          <color theme="4" tint="0.39997558519241921"/>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dd/mm/yyyy"/>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theme="1"/>
        <name val="Calibri"/>
        <family val="2"/>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fgColor theme="5" tint="0.39994506668294322"/>
        </patternFill>
      </fill>
    </dxf>
    <dxf>
      <font>
        <b/>
        <i val="0"/>
      </font>
      <fill>
        <patternFill>
          <fgColor theme="5" tint="0.39994506668294322"/>
        </patternFill>
      </fill>
      <border>
        <left style="thin">
          <color auto="1"/>
        </left>
        <right style="thin">
          <color auto="1"/>
        </right>
        <top style="thin">
          <color auto="1"/>
        </top>
        <bottom style="thin">
          <color auto="1"/>
        </bottom>
        <vertical/>
        <horizontal/>
      </border>
    </dxf>
    <dxf>
      <font>
        <b/>
        <i val="0"/>
      </font>
      <fill>
        <patternFill>
          <fgColor theme="5" tint="0.39994506668294322"/>
        </patternFill>
      </fill>
      <border>
        <left style="thin">
          <color auto="1"/>
        </left>
        <right style="thin">
          <color auto="1"/>
        </right>
        <top style="thin">
          <color auto="1"/>
        </top>
        <bottom style="thin">
          <color auto="1"/>
        </bottom>
        <vertical/>
        <horizontal/>
      </border>
    </dxf>
    <dxf>
      <font>
        <b/>
        <i val="0"/>
      </font>
      <fill>
        <patternFill>
          <fgColor theme="5" tint="0.39994506668294322"/>
        </patternFill>
      </fill>
      <border>
        <left style="thin">
          <color auto="1"/>
        </left>
        <right style="thin">
          <color auto="1"/>
        </right>
        <top style="thin">
          <color auto="1"/>
        </top>
        <bottom style="thin">
          <color auto="1"/>
        </bottom>
        <vertical/>
        <horizontal/>
      </border>
    </dxf>
    <dxf>
      <font>
        <b/>
        <i val="0"/>
      </font>
      <fill>
        <patternFill>
          <fgColor theme="5" tint="0.3999450666829432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C1C1"/>
      <color rgb="FFFFC930"/>
      <color rgb="FF99FF66"/>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tables!sales by category</c:name>
    <c:fmtId val="11"/>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IN"/>
              <a:t>CATEGORY WISE TOTAL SALES</a:t>
            </a:r>
          </a:p>
        </c:rich>
      </c:tx>
      <c:overlay val="0"/>
      <c:spPr>
        <a:solidFill>
          <a:schemeClr val="accent2">
            <a:lumMod val="40000"/>
            <a:lumOff val="60000"/>
          </a:schemeClr>
        </a:solid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s>
    <c:plotArea>
      <c:layout/>
      <c:pieChart>
        <c:varyColors val="1"/>
        <c:ser>
          <c:idx val="0"/>
          <c:order val="0"/>
          <c:tx>
            <c:strRef>
              <c:f>'Pivot tables'!$G$6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438-4822-9DC2-97D6A31777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438-4822-9DC2-97D6A3177762}"/>
              </c:ext>
            </c:extLst>
          </c:dPt>
          <c:cat>
            <c:strRef>
              <c:f>'Pivot tables'!$F$7:$F$9</c:f>
              <c:strCache>
                <c:ptCount val="2"/>
                <c:pt idx="0">
                  <c:v>Appliances</c:v>
                </c:pt>
                <c:pt idx="1">
                  <c:v>Electronics</c:v>
                </c:pt>
              </c:strCache>
            </c:strRef>
          </c:cat>
          <c:val>
            <c:numRef>
              <c:f>'Pivot tables'!$G$7:$G$9</c:f>
              <c:numCache>
                <c:formatCode>General</c:formatCode>
                <c:ptCount val="2"/>
                <c:pt idx="0">
                  <c:v>9830</c:v>
                </c:pt>
                <c:pt idx="1">
                  <c:v>7700</c:v>
                </c:pt>
              </c:numCache>
            </c:numRef>
          </c:val>
          <c:extLst>
            <c:ext xmlns:c16="http://schemas.microsoft.com/office/drawing/2014/chart" uri="{C3380CC4-5D6E-409C-BE32-E72D297353CC}">
              <c16:uniqueId val="{0000000A-A438-4822-9DC2-97D6A3177762}"/>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[Excel_task_internship.xlsx]average pivot table!categiry wise sales</c:name>
    <c:fmtId val="1"/>
  </c:pivotSource>
  <c:chart>
    <c:title>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'average pivot table'!$B$42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AC-4B21-8D74-987672F33E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AC-4B21-8D74-987672F33E25}"/>
              </c:ext>
            </c:extLst>
          </c:dPt>
          <c:cat>
            <c:strRef>
              <c:f>'average pivot table'!$A$43:$A$45</c:f>
              <c:strCache>
                <c:ptCount val="2"/>
                <c:pt idx="0">
                  <c:v>Appliances</c:v>
                </c:pt>
                <c:pt idx="1">
                  <c:v>Electronics</c:v>
                </c:pt>
              </c:strCache>
            </c:strRef>
          </c:cat>
          <c:val>
            <c:numRef>
              <c:f>'average pivot table'!$B$43:$B$45</c:f>
              <c:numCache>
                <c:formatCode>General</c:formatCode>
                <c:ptCount val="2"/>
                <c:pt idx="0">
                  <c:v>2020</c:v>
                </c:pt>
                <c:pt idx="1">
                  <c:v>1540</c:v>
                </c:pt>
              </c:numCache>
            </c:numRef>
          </c:val>
          <c:extLst>
            <c:ext xmlns:c16="http://schemas.microsoft.com/office/drawing/2014/chart" uri="{C3380CC4-5D6E-409C-BE32-E72D297353CC}">
              <c16:uniqueId val="{00000000-B66D-4254-91D3-C262EB3364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[Excel_task_internship.xlsx]average pivot table!p/r/total revenue</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pivot table'!$B$28</c:f>
              <c:strCache>
                <c:ptCount val="1"/>
                <c:pt idx="0">
                  <c:v>Average of Sales($)</c:v>
                </c:pt>
              </c:strCache>
            </c:strRef>
          </c:tx>
          <c:spPr>
            <a:solidFill>
              <a:schemeClr val="accent1"/>
            </a:solidFill>
            <a:ln>
              <a:noFill/>
            </a:ln>
            <a:effectLst/>
          </c:spPr>
          <c:invertIfNegative val="0"/>
          <c:cat>
            <c:strRef>
              <c:f>'average pivot table'!$A$29:$A$39</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'average pivot table'!$B$29:$B$39</c:f>
              <c:numCache>
                <c:formatCode>General</c:formatCode>
                <c:ptCount val="10"/>
                <c:pt idx="0">
                  <c:v>1100</c:v>
                </c:pt>
                <c:pt idx="1">
                  <c:v>300</c:v>
                </c:pt>
                <c:pt idx="2">
                  <c:v>400</c:v>
                </c:pt>
                <c:pt idx="3">
                  <c:v>5000</c:v>
                </c:pt>
                <c:pt idx="4">
                  <c:v>5000</c:v>
                </c:pt>
                <c:pt idx="5">
                  <c:v>3000</c:v>
                </c:pt>
                <c:pt idx="6">
                  <c:v>800</c:v>
                </c:pt>
                <c:pt idx="7">
                  <c:v>600</c:v>
                </c:pt>
                <c:pt idx="8">
                  <c:v>900</c:v>
                </c:pt>
                <c:pt idx="9">
                  <c:v>700</c:v>
                </c:pt>
              </c:numCache>
            </c:numRef>
          </c:val>
          <c:extLst>
            <c:ext xmlns:c16="http://schemas.microsoft.com/office/drawing/2014/chart" uri="{C3380CC4-5D6E-409C-BE32-E72D297353CC}">
              <c16:uniqueId val="{00000000-0694-4C9A-96EC-76066BC55614}"/>
            </c:ext>
          </c:extLst>
        </c:ser>
        <c:dLbls>
          <c:showLegendKey val="0"/>
          <c:showVal val="0"/>
          <c:showCatName val="0"/>
          <c:showSerName val="0"/>
          <c:showPercent val="0"/>
          <c:showBubbleSize val="0"/>
        </c:dLbls>
        <c:gapWidth val="219"/>
        <c:overlap val="-27"/>
        <c:axId val="1109709199"/>
        <c:axId val="1109709679"/>
      </c:barChart>
      <c:lineChart>
        <c:grouping val="standard"/>
        <c:varyColors val="0"/>
        <c:ser>
          <c:idx val="1"/>
          <c:order val="1"/>
          <c:tx>
            <c:strRef>
              <c:f>'average pivot table'!$C$28</c:f>
              <c:strCache>
                <c:ptCount val="1"/>
                <c:pt idx="0">
                  <c:v>Sum of Total Revenue(Sales+Sales Tax)</c:v>
                </c:pt>
              </c:strCache>
            </c:strRef>
          </c:tx>
          <c:spPr>
            <a:ln w="28575" cap="rnd">
              <a:solidFill>
                <a:schemeClr val="accent2"/>
              </a:solidFill>
              <a:round/>
            </a:ln>
            <a:effectLst/>
          </c:spPr>
          <c:marker>
            <c:symbol val="none"/>
          </c:marker>
          <c:cat>
            <c:strRef>
              <c:f>'average pivot table'!$A$29:$A$39</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'average pivot table'!$C$29:$C$39</c:f>
              <c:numCache>
                <c:formatCode>General</c:formatCode>
                <c:ptCount val="10"/>
                <c:pt idx="0">
                  <c:v>1210</c:v>
                </c:pt>
                <c:pt idx="1">
                  <c:v>330</c:v>
                </c:pt>
                <c:pt idx="2">
                  <c:v>440</c:v>
                </c:pt>
                <c:pt idx="3">
                  <c:v>5500</c:v>
                </c:pt>
                <c:pt idx="4">
                  <c:v>5500</c:v>
                </c:pt>
                <c:pt idx="5">
                  <c:v>3300</c:v>
                </c:pt>
                <c:pt idx="6">
                  <c:v>880</c:v>
                </c:pt>
                <c:pt idx="7">
                  <c:v>660</c:v>
                </c:pt>
                <c:pt idx="8">
                  <c:v>990</c:v>
                </c:pt>
                <c:pt idx="9">
                  <c:v>770</c:v>
                </c:pt>
              </c:numCache>
            </c:numRef>
          </c:val>
          <c:smooth val="0"/>
          <c:extLst>
            <c:ext xmlns:c16="http://schemas.microsoft.com/office/drawing/2014/chart" uri="{C3380CC4-5D6E-409C-BE32-E72D297353CC}">
              <c16:uniqueId val="{00000001-0694-4C9A-96EC-76066BC55614}"/>
            </c:ext>
          </c:extLst>
        </c:ser>
        <c:dLbls>
          <c:showLegendKey val="0"/>
          <c:showVal val="0"/>
          <c:showCatName val="0"/>
          <c:showSerName val="0"/>
          <c:showPercent val="0"/>
          <c:showBubbleSize val="0"/>
        </c:dLbls>
        <c:marker val="1"/>
        <c:smooth val="0"/>
        <c:axId val="1109709199"/>
        <c:axId val="1109709679"/>
      </c:lineChart>
      <c:catAx>
        <c:axId val="110970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109709679"/>
        <c:crosses val="autoZero"/>
        <c:auto val="1"/>
        <c:lblAlgn val="ctr"/>
        <c:lblOffset val="100"/>
        <c:noMultiLvlLbl val="0"/>
      </c:catAx>
      <c:valAx>
        <c:axId val="110970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10970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tables!Product sales </c:name>
    <c:fmtId val="2"/>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US"/>
              <a:t>TOTAL SALES</a:t>
            </a:r>
            <a:r>
              <a:rPr lang="en-US" baseline="0"/>
              <a:t> PER PRODUCT</a:t>
            </a:r>
            <a:endParaRPr lang="en-US"/>
          </a:p>
        </c:rich>
      </c:tx>
      <c:layout>
        <c:manualLayout>
          <c:xMode val="edge"/>
          <c:yMode val="edge"/>
          <c:x val="0.29725678040244968"/>
          <c:y val="4.9905220180810735E-2"/>
        </c:manualLayout>
      </c:layout>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dLbl>
          <c:idx val="0"/>
          <c:layout>
            <c:manualLayout>
              <c:x val="-7.3923888943298868E-17"/>
              <c:y val="-7.4074074074074153E-2"/>
            </c:manualLayout>
          </c:layout>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63909932659934"/>
          <c:y val="0.17411854768153984"/>
          <c:w val="0.81745202020202012"/>
          <c:h val="0.45956984543598706"/>
        </c:manualLayout>
      </c:layout>
      <c:barChart>
        <c:barDir val="col"/>
        <c:grouping val="clustered"/>
        <c:varyColors val="0"/>
        <c:ser>
          <c:idx val="0"/>
          <c:order val="0"/>
          <c:tx>
            <c:strRef>
              <c:f>'Pivot tables'!$B$3</c:f>
              <c:strCache>
                <c:ptCount val="1"/>
                <c:pt idx="0">
                  <c:v>Total</c:v>
                </c:pt>
              </c:strCache>
            </c:strRef>
          </c:tx>
          <c:spPr>
            <a:solidFill>
              <a:schemeClr val="accent2"/>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1-0083-40B2-AD45-33186AC975C8}"/>
              </c:ext>
            </c:extLst>
          </c:dPt>
          <c:dLbls>
            <c:dLbl>
              <c:idx val="6"/>
              <c:layout>
                <c:manualLayout>
                  <c:x val="-7.3923888943298868E-17"/>
                  <c:y val="-7.407407407407415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083-40B2-AD45-33186AC975C8}"/>
                </c:ext>
              </c:extLst>
            </c:dLbl>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'Pivot tables'!$B$4:$B$14</c:f>
              <c:numCache>
                <c:formatCode>General</c:formatCode>
                <c:ptCount val="10"/>
                <c:pt idx="0">
                  <c:v>1100</c:v>
                </c:pt>
                <c:pt idx="1">
                  <c:v>30</c:v>
                </c:pt>
                <c:pt idx="2">
                  <c:v>400</c:v>
                </c:pt>
                <c:pt idx="3">
                  <c:v>5000</c:v>
                </c:pt>
                <c:pt idx="4">
                  <c:v>5000</c:v>
                </c:pt>
                <c:pt idx="5">
                  <c:v>3000</c:v>
                </c:pt>
                <c:pt idx="6">
                  <c:v>800</c:v>
                </c:pt>
                <c:pt idx="7">
                  <c:v>600</c:v>
                </c:pt>
                <c:pt idx="8">
                  <c:v>900</c:v>
                </c:pt>
                <c:pt idx="9">
                  <c:v>700</c:v>
                </c:pt>
              </c:numCache>
            </c:numRef>
          </c:val>
          <c:extLst>
            <c:ext xmlns:c16="http://schemas.microsoft.com/office/drawing/2014/chart" uri="{C3380CC4-5D6E-409C-BE32-E72D297353CC}">
              <c16:uniqueId val="{00000000-3E08-449B-A56A-443050AD9547}"/>
            </c:ext>
          </c:extLst>
        </c:ser>
        <c:dLbls>
          <c:dLblPos val="outEnd"/>
          <c:showLegendKey val="0"/>
          <c:showVal val="1"/>
          <c:showCatName val="0"/>
          <c:showSerName val="0"/>
          <c:showPercent val="0"/>
          <c:showBubbleSize val="0"/>
        </c:dLbls>
        <c:gapWidth val="219"/>
        <c:overlap val="-27"/>
        <c:axId val="1650733056"/>
        <c:axId val="1650735936"/>
      </c:barChart>
      <c:catAx>
        <c:axId val="1650733056"/>
        <c:scaling>
          <c:orientation val="minMax"/>
        </c:scaling>
        <c:delete val="0"/>
        <c:axPos val="b"/>
        <c:title>
          <c:tx>
            <c:rich>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r>
                  <a:rPr lang="en-IN"/>
                  <a:t>Product</a:t>
                </a:r>
              </a:p>
            </c:rich>
          </c:tx>
          <c:layout>
            <c:manualLayout>
              <c:xMode val="edge"/>
              <c:yMode val="edge"/>
              <c:x val="0.38292424242424244"/>
              <c:y val="0.87759447787881739"/>
            </c:manualLayout>
          </c:layout>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1650735936"/>
        <c:crosses val="autoZero"/>
        <c:auto val="1"/>
        <c:lblAlgn val="ctr"/>
        <c:lblOffset val="100"/>
        <c:noMultiLvlLbl val="0"/>
      </c:catAx>
      <c:valAx>
        <c:axId val="1650735936"/>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65073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tables!sales by category</c:name>
    <c:fmtId val="7"/>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US"/>
              <a:t>CATEGORY</a:t>
            </a:r>
            <a:r>
              <a:rPr lang="en-US" baseline="0"/>
              <a:t> WISE TOTAL SALES</a:t>
            </a:r>
            <a:endParaRPr lang="en-US"/>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414769048721761"/>
          <c:y val="0.24145055161846063"/>
          <c:w val="0.46080786379959759"/>
          <c:h val="0.71103219914387317"/>
        </c:manualLayout>
      </c:layout>
      <c:pieChart>
        <c:varyColors val="1"/>
        <c:ser>
          <c:idx val="0"/>
          <c:order val="0"/>
          <c:tx>
            <c:strRef>
              <c:f>'Pivot tables'!$G$6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1F-4F74-8FA4-CB715D27F2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F-4F74-8FA4-CB715D27F240}"/>
              </c:ext>
            </c:extLst>
          </c:dPt>
          <c:dLbls>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tables'!$F$7:$F$9</c:f>
              <c:strCache>
                <c:ptCount val="2"/>
                <c:pt idx="0">
                  <c:v>Appliances</c:v>
                </c:pt>
                <c:pt idx="1">
                  <c:v>Electronics</c:v>
                </c:pt>
              </c:strCache>
            </c:strRef>
          </c:cat>
          <c:val>
            <c:numRef>
              <c:f>'Pivot tables'!$G$7:$G$9</c:f>
              <c:numCache>
                <c:formatCode>General</c:formatCode>
                <c:ptCount val="2"/>
                <c:pt idx="0">
                  <c:v>9830</c:v>
                </c:pt>
                <c:pt idx="1">
                  <c:v>7700</c:v>
                </c:pt>
              </c:numCache>
            </c:numRef>
          </c:val>
          <c:extLst>
            <c:ext xmlns:c16="http://schemas.microsoft.com/office/drawing/2014/chart" uri="{C3380CC4-5D6E-409C-BE32-E72D297353CC}">
              <c16:uniqueId val="{00000004-DA1F-4F74-8FA4-CB715D27F2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[Excel_task_internship.xlsx]Pivot tables!line chart sales over time </c:name>
    <c:fmtId val="11"/>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US"/>
              <a:t>PRODUCT SALES (DATEWISE)</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 tables'!$I$3:$I$13</c:f>
              <c:strCache>
                <c:ptCount val="10"/>
                <c:pt idx="0">
                  <c:v>01/01/2025</c:v>
                </c:pt>
                <c:pt idx="1">
                  <c:v>05/01/2025</c:v>
                </c:pt>
                <c:pt idx="2">
                  <c:v>08/01/2025</c:v>
                </c:pt>
                <c:pt idx="3">
                  <c:v>12/01/2025</c:v>
                </c:pt>
                <c:pt idx="4">
                  <c:v>15/01/2025</c:v>
                </c:pt>
                <c:pt idx="5">
                  <c:v>18/01/2025</c:v>
                </c:pt>
                <c:pt idx="6">
                  <c:v>20/01/2025</c:v>
                </c:pt>
                <c:pt idx="7">
                  <c:v>22/01/2025</c:v>
                </c:pt>
                <c:pt idx="8">
                  <c:v>25/01/2025</c:v>
                </c:pt>
                <c:pt idx="9">
                  <c:v>03/04/2025</c:v>
                </c:pt>
              </c:strCache>
            </c:strRef>
          </c:cat>
          <c:val>
            <c:numRef>
              <c:f>'Pivot tables'!$J$3:$J$13</c:f>
              <c:numCache>
                <c:formatCode>General</c:formatCode>
                <c:ptCount val="10"/>
                <c:pt idx="0">
                  <c:v>5000</c:v>
                </c:pt>
                <c:pt idx="1">
                  <c:v>3000</c:v>
                </c:pt>
                <c:pt idx="2">
                  <c:v>900</c:v>
                </c:pt>
                <c:pt idx="3">
                  <c:v>700</c:v>
                </c:pt>
                <c:pt idx="4">
                  <c:v>5000</c:v>
                </c:pt>
                <c:pt idx="5">
                  <c:v>400</c:v>
                </c:pt>
                <c:pt idx="6">
                  <c:v>600</c:v>
                </c:pt>
                <c:pt idx="7">
                  <c:v>30</c:v>
                </c:pt>
                <c:pt idx="8">
                  <c:v>1100</c:v>
                </c:pt>
                <c:pt idx="9">
                  <c:v>800</c:v>
                </c:pt>
              </c:numCache>
            </c:numRef>
          </c:val>
          <c:smooth val="0"/>
          <c:extLst>
            <c:ext xmlns:c16="http://schemas.microsoft.com/office/drawing/2014/chart" uri="{C3380CC4-5D6E-409C-BE32-E72D297353CC}">
              <c16:uniqueId val="{00000000-DDDD-4BB4-857E-1C0988554F28}"/>
            </c:ext>
          </c:extLst>
        </c:ser>
        <c:dLbls>
          <c:dLblPos val="t"/>
          <c:showLegendKey val="0"/>
          <c:showVal val="1"/>
          <c:showCatName val="0"/>
          <c:showSerName val="0"/>
          <c:showPercent val="0"/>
          <c:showBubbleSize val="0"/>
        </c:dLbls>
        <c:marker val="1"/>
        <c:smooth val="0"/>
        <c:axId val="1756352400"/>
        <c:axId val="1756367280"/>
      </c:lineChart>
      <c:catAx>
        <c:axId val="1756352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1756367280"/>
        <c:crosses val="autoZero"/>
        <c:auto val="1"/>
        <c:lblAlgn val="ctr"/>
        <c:lblOffset val="100"/>
        <c:noMultiLvlLbl val="0"/>
      </c:catAx>
      <c:valAx>
        <c:axId val="1756367280"/>
        <c:scaling>
          <c:orientation val="minMax"/>
        </c:scaling>
        <c:delete val="0"/>
        <c:axPos val="l"/>
        <c:majorGridlines>
          <c:spPr>
            <a:ln w="9525" cap="flat" cmpd="sng" algn="ctr">
              <a:solidFill>
                <a:schemeClr val="tx1">
                  <a:alpha val="43000"/>
                </a:schemeClr>
              </a:soli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crossAx val="175635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IN"/>
              <a:t>SALES VS</a:t>
            </a:r>
            <a:r>
              <a:rPr lang="en-IN" baseline="0"/>
              <a:t> SALES TAX</a:t>
            </a:r>
            <a:endParaRPr lang="en-IN"/>
          </a:p>
          <a:p>
            <a:pPr>
              <a:defRPr/>
            </a:pPr>
            <a:endParaRPr lang="en-IN"/>
          </a:p>
        </c:rich>
      </c:tx>
      <c:layout>
        <c:manualLayout>
          <c:xMode val="edge"/>
          <c:yMode val="edge"/>
          <c:x val="0.39358744394618833"/>
          <c:y val="2.6359375843188697E-2"/>
        </c:manualLayout>
      </c:layout>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8.7497594050743657E-2"/>
          <c:y val="0.13599482356372117"/>
          <c:w val="0.86486351706036746"/>
          <c:h val="0.72088764946048411"/>
        </c:manualLayout>
      </c:layout>
      <c:scatterChart>
        <c:scatterStyle val="lineMarker"/>
        <c:varyColors val="0"/>
        <c:ser>
          <c:idx val="0"/>
          <c:order val="0"/>
          <c:spPr>
            <a:ln w="19050" cap="rnd">
              <a:solidFill>
                <a:schemeClr val="bg1"/>
              </a:solidFill>
              <a:round/>
            </a:ln>
            <a:effectLst/>
          </c:spPr>
          <c:marker>
            <c:symbol val="circle"/>
            <c:size val="5"/>
            <c:spPr>
              <a:solidFill>
                <a:schemeClr val="accent2"/>
              </a:solidFill>
              <a:ln w="9525">
                <a:solidFill>
                  <a:schemeClr val="bg1"/>
                </a:solidFill>
              </a:ln>
              <a:effectLst/>
            </c:spPr>
          </c:marker>
          <c:xVal>
            <c:numRef>
              <c:f>'sales data answer sheet'!$E$2:$E$11</c:f>
              <c:numCache>
                <c:formatCode>General</c:formatCode>
                <c:ptCount val="10"/>
                <c:pt idx="0">
                  <c:v>3000</c:v>
                </c:pt>
                <c:pt idx="1">
                  <c:v>1100</c:v>
                </c:pt>
                <c:pt idx="2">
                  <c:v>5000</c:v>
                </c:pt>
                <c:pt idx="3">
                  <c:v>900</c:v>
                </c:pt>
                <c:pt idx="4">
                  <c:v>800</c:v>
                </c:pt>
                <c:pt idx="5">
                  <c:v>700</c:v>
                </c:pt>
                <c:pt idx="6">
                  <c:v>600</c:v>
                </c:pt>
                <c:pt idx="7">
                  <c:v>5000</c:v>
                </c:pt>
                <c:pt idx="8">
                  <c:v>400</c:v>
                </c:pt>
                <c:pt idx="9">
                  <c:v>300</c:v>
                </c:pt>
              </c:numCache>
            </c:numRef>
          </c:xVal>
          <c:yVal>
            <c:numRef>
              <c:f>'sales data answer sheet'!$H$2:$H$11</c:f>
              <c:numCache>
                <c:formatCode>General</c:formatCode>
                <c:ptCount val="10"/>
                <c:pt idx="0">
                  <c:v>300</c:v>
                </c:pt>
                <c:pt idx="1">
                  <c:v>110</c:v>
                </c:pt>
                <c:pt idx="2">
                  <c:v>500</c:v>
                </c:pt>
                <c:pt idx="3">
                  <c:v>90</c:v>
                </c:pt>
                <c:pt idx="4">
                  <c:v>80</c:v>
                </c:pt>
                <c:pt idx="5">
                  <c:v>70</c:v>
                </c:pt>
                <c:pt idx="6">
                  <c:v>60</c:v>
                </c:pt>
                <c:pt idx="7">
                  <c:v>500</c:v>
                </c:pt>
                <c:pt idx="8">
                  <c:v>40</c:v>
                </c:pt>
                <c:pt idx="9">
                  <c:v>30</c:v>
                </c:pt>
              </c:numCache>
            </c:numRef>
          </c:yVal>
          <c:smooth val="0"/>
          <c:extLst>
            <c:ext xmlns:c16="http://schemas.microsoft.com/office/drawing/2014/chart" uri="{C3380CC4-5D6E-409C-BE32-E72D297353CC}">
              <c16:uniqueId val="{00000000-C288-42A9-A743-29F919093275}"/>
            </c:ext>
          </c:extLst>
        </c:ser>
        <c:dLbls>
          <c:showLegendKey val="0"/>
          <c:showVal val="0"/>
          <c:showCatName val="0"/>
          <c:showSerName val="0"/>
          <c:showPercent val="0"/>
          <c:showBubbleSize val="0"/>
        </c:dLbls>
        <c:axId val="1645049648"/>
        <c:axId val="1645036688"/>
      </c:scatterChart>
      <c:valAx>
        <c:axId val="164504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645036688"/>
        <c:crosses val="autoZero"/>
        <c:crossBetween val="midCat"/>
      </c:valAx>
      <c:valAx>
        <c:axId val="164503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64504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tables!PivotTable11</c:name>
    <c:fmtId val="11"/>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IN"/>
              <a:t>SUM</a:t>
            </a:r>
            <a:r>
              <a:rPr lang="en-IN" baseline="0"/>
              <a:t> OF TOTAL SALES VS SUM OF SALES</a:t>
            </a:r>
            <a:endParaRPr lang="en-IN"/>
          </a:p>
        </c:rich>
      </c:tx>
      <c:layout>
        <c:manualLayout>
          <c:xMode val="edge"/>
          <c:yMode val="edge"/>
          <c:x val="0.24508193232602682"/>
          <c:y val="4.2779507754955384E-2"/>
        </c:manualLayout>
      </c:layout>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5869637916883"/>
          <c:y val="0.23113407699037619"/>
          <c:w val="0.52312938759966077"/>
          <c:h val="0.37954150768637562"/>
        </c:manualLayout>
      </c:layout>
      <c:barChart>
        <c:barDir val="col"/>
        <c:grouping val="clustered"/>
        <c:varyColors val="0"/>
        <c:ser>
          <c:idx val="0"/>
          <c:order val="0"/>
          <c:tx>
            <c:strRef>
              <c:f>'Pivot tables'!$B$17</c:f>
              <c:strCache>
                <c:ptCount val="1"/>
                <c:pt idx="0">
                  <c:v>Sum of Sales($)</c:v>
                </c:pt>
              </c:strCache>
            </c:strRef>
          </c:tx>
          <c:spPr>
            <a:solidFill>
              <a:schemeClr val="accent2"/>
            </a:solidFill>
            <a:ln>
              <a:noFill/>
            </a:ln>
            <a:effectLst/>
          </c:spPr>
          <c:invertIfNegative val="0"/>
          <c:cat>
            <c:strRef>
              <c:f>'Pivot tables'!$A$18:$A$28</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'Pivot tables'!$B$18:$B$28</c:f>
              <c:numCache>
                <c:formatCode>General</c:formatCode>
                <c:ptCount val="10"/>
                <c:pt idx="0">
                  <c:v>1100</c:v>
                </c:pt>
                <c:pt idx="1">
                  <c:v>30</c:v>
                </c:pt>
                <c:pt idx="2">
                  <c:v>400</c:v>
                </c:pt>
                <c:pt idx="3">
                  <c:v>5000</c:v>
                </c:pt>
                <c:pt idx="4">
                  <c:v>5000</c:v>
                </c:pt>
                <c:pt idx="5">
                  <c:v>3000</c:v>
                </c:pt>
                <c:pt idx="6">
                  <c:v>800</c:v>
                </c:pt>
                <c:pt idx="7">
                  <c:v>600</c:v>
                </c:pt>
                <c:pt idx="8">
                  <c:v>900</c:v>
                </c:pt>
                <c:pt idx="9">
                  <c:v>700</c:v>
                </c:pt>
              </c:numCache>
            </c:numRef>
          </c:val>
          <c:extLst>
            <c:ext xmlns:c16="http://schemas.microsoft.com/office/drawing/2014/chart" uri="{C3380CC4-5D6E-409C-BE32-E72D297353CC}">
              <c16:uniqueId val="{00000000-C17E-47A2-98FE-E94AA0A3EF3C}"/>
            </c:ext>
          </c:extLst>
        </c:ser>
        <c:dLbls>
          <c:showLegendKey val="0"/>
          <c:showVal val="0"/>
          <c:showCatName val="0"/>
          <c:showSerName val="0"/>
          <c:showPercent val="0"/>
          <c:showBubbleSize val="0"/>
        </c:dLbls>
        <c:gapWidth val="219"/>
        <c:overlap val="-27"/>
        <c:axId val="1768789520"/>
        <c:axId val="1768797680"/>
      </c:barChart>
      <c:lineChart>
        <c:grouping val="standard"/>
        <c:varyColors val="0"/>
        <c:ser>
          <c:idx val="1"/>
          <c:order val="1"/>
          <c:tx>
            <c:strRef>
              <c:f>'Pivot tables'!$C$17</c:f>
              <c:strCache>
                <c:ptCount val="1"/>
                <c:pt idx="0">
                  <c:v>Sum of Total Revenue(Sales+Sales Tax)</c:v>
                </c:pt>
              </c:strCache>
            </c:strRef>
          </c:tx>
          <c:spPr>
            <a:ln w="28575" cap="rnd">
              <a:solidFill>
                <a:schemeClr val="accent2"/>
              </a:solidFill>
              <a:round/>
            </a:ln>
            <a:effectLst/>
          </c:spPr>
          <c:marker>
            <c:symbol val="none"/>
          </c:marker>
          <c:cat>
            <c:strRef>
              <c:f>'Pivot tables'!$A$18:$A$28</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'Pivot tables'!$C$18:$C$28</c:f>
              <c:numCache>
                <c:formatCode>General</c:formatCode>
                <c:ptCount val="10"/>
                <c:pt idx="0">
                  <c:v>1210</c:v>
                </c:pt>
                <c:pt idx="1">
                  <c:v>33</c:v>
                </c:pt>
                <c:pt idx="2">
                  <c:v>440</c:v>
                </c:pt>
                <c:pt idx="3">
                  <c:v>5500</c:v>
                </c:pt>
                <c:pt idx="4">
                  <c:v>5500</c:v>
                </c:pt>
                <c:pt idx="5">
                  <c:v>3300</c:v>
                </c:pt>
                <c:pt idx="6">
                  <c:v>880</c:v>
                </c:pt>
                <c:pt idx="7">
                  <c:v>660</c:v>
                </c:pt>
                <c:pt idx="8">
                  <c:v>990</c:v>
                </c:pt>
                <c:pt idx="9">
                  <c:v>770</c:v>
                </c:pt>
              </c:numCache>
            </c:numRef>
          </c:val>
          <c:smooth val="0"/>
          <c:extLst>
            <c:ext xmlns:c16="http://schemas.microsoft.com/office/drawing/2014/chart" uri="{C3380CC4-5D6E-409C-BE32-E72D297353CC}">
              <c16:uniqueId val="{00000001-C17E-47A2-98FE-E94AA0A3EF3C}"/>
            </c:ext>
          </c:extLst>
        </c:ser>
        <c:dLbls>
          <c:showLegendKey val="0"/>
          <c:showVal val="0"/>
          <c:showCatName val="0"/>
          <c:showSerName val="0"/>
          <c:showPercent val="0"/>
          <c:showBubbleSize val="0"/>
        </c:dLbls>
        <c:marker val="1"/>
        <c:smooth val="0"/>
        <c:axId val="1768789520"/>
        <c:axId val="1768797680"/>
      </c:lineChart>
      <c:catAx>
        <c:axId val="17687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crossAx val="1768797680"/>
        <c:crosses val="autoZero"/>
        <c:auto val="1"/>
        <c:lblAlgn val="ctr"/>
        <c:lblOffset val="100"/>
        <c:noMultiLvlLbl val="0"/>
      </c:catAx>
      <c:valAx>
        <c:axId val="1768797680"/>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768789520"/>
        <c:crosses val="autoZero"/>
        <c:crossBetween val="between"/>
      </c:valAx>
      <c:spPr>
        <a:noFill/>
        <a:ln>
          <a:solidFill>
            <a:schemeClr val="tx1">
              <a:lumMod val="15000"/>
              <a:lumOff val="85000"/>
            </a:schemeClr>
          </a:solidFill>
          <a:prstDash val="sysDot"/>
        </a:ln>
        <a:effectLst/>
      </c:spPr>
    </c:plotArea>
    <c:legend>
      <c:legendPos val="r"/>
      <c:layout>
        <c:manualLayout>
          <c:xMode val="edge"/>
          <c:yMode val="edge"/>
          <c:x val="0.67703493144438032"/>
          <c:y val="0.30523047787292651"/>
          <c:w val="0.27277201836256953"/>
          <c:h val="0.28677316006946524"/>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tables!region vs sales</c:name>
    <c:fmtId val="11"/>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US"/>
              <a:t>REGION WISE TOTAL SALES</a:t>
            </a:r>
          </a:p>
        </c:rich>
      </c:tx>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1941681931464"/>
          <c:y val="0.26182180769220964"/>
          <c:w val="0.670852496219834"/>
          <c:h val="0.52222150600836659"/>
        </c:manualLayout>
      </c:layout>
      <c:barChart>
        <c:barDir val="col"/>
        <c:grouping val="clustered"/>
        <c:varyColors val="0"/>
        <c:ser>
          <c:idx val="0"/>
          <c:order val="0"/>
          <c:tx>
            <c:strRef>
              <c:f>'Pivot tables'!$D$3</c:f>
              <c:strCache>
                <c:ptCount val="1"/>
                <c:pt idx="0">
                  <c:v>Total</c:v>
                </c:pt>
              </c:strCache>
            </c:strRef>
          </c:tx>
          <c:spPr>
            <a:solidFill>
              <a:schemeClr val="accent2"/>
            </a:solidFill>
            <a:ln>
              <a:noFill/>
            </a:ln>
            <a:effectLst/>
          </c:spPr>
          <c:invertIfNegative val="0"/>
          <c:cat>
            <c:strRef>
              <c:f>'Pivot tables'!$C$4:$C$8</c:f>
              <c:strCache>
                <c:ptCount val="4"/>
                <c:pt idx="0">
                  <c:v>East</c:v>
                </c:pt>
                <c:pt idx="1">
                  <c:v>North</c:v>
                </c:pt>
                <c:pt idx="2">
                  <c:v>South</c:v>
                </c:pt>
                <c:pt idx="3">
                  <c:v>West</c:v>
                </c:pt>
              </c:strCache>
            </c:strRef>
          </c:cat>
          <c:val>
            <c:numRef>
              <c:f>'Pivot tables'!$D$4:$D$8</c:f>
              <c:numCache>
                <c:formatCode>General</c:formatCode>
                <c:ptCount val="4"/>
                <c:pt idx="0">
                  <c:v>6900</c:v>
                </c:pt>
                <c:pt idx="1">
                  <c:v>5730</c:v>
                </c:pt>
                <c:pt idx="2">
                  <c:v>1500</c:v>
                </c:pt>
                <c:pt idx="3">
                  <c:v>3400</c:v>
                </c:pt>
              </c:numCache>
            </c:numRef>
          </c:val>
          <c:extLst>
            <c:ext xmlns:c16="http://schemas.microsoft.com/office/drawing/2014/chart" uri="{C3380CC4-5D6E-409C-BE32-E72D297353CC}">
              <c16:uniqueId val="{00000000-01F7-428E-A8EC-9292C39CA9B9}"/>
            </c:ext>
          </c:extLst>
        </c:ser>
        <c:dLbls>
          <c:showLegendKey val="0"/>
          <c:showVal val="0"/>
          <c:showCatName val="0"/>
          <c:showSerName val="0"/>
          <c:showPercent val="0"/>
          <c:showBubbleSize val="0"/>
        </c:dLbls>
        <c:gapWidth val="219"/>
        <c:overlap val="-27"/>
        <c:axId val="1832116784"/>
        <c:axId val="1832124464"/>
      </c:barChart>
      <c:catAx>
        <c:axId val="18321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32124464"/>
        <c:crosses val="autoZero"/>
        <c:auto val="1"/>
        <c:lblAlgn val="ctr"/>
        <c:lblOffset val="100"/>
        <c:noMultiLvlLbl val="0"/>
      </c:catAx>
      <c:valAx>
        <c:axId val="183212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321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tables!line chart sales over time </c:name>
    <c:fmtId val="18"/>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IN"/>
              <a:t>PRODUCT SALES (DATEWISE)</a:t>
            </a:r>
          </a:p>
        </c:rich>
      </c:tx>
      <c:overlay val="0"/>
      <c:spPr>
        <a:solidFill>
          <a:schemeClr val="accent2">
            <a:lumMod val="40000"/>
            <a:lumOff val="60000"/>
          </a:schemeClr>
        </a:solid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tables'!$J$2</c:f>
              <c:strCache>
                <c:ptCount val="1"/>
                <c:pt idx="0">
                  <c:v>Total</c:v>
                </c:pt>
              </c:strCache>
            </c:strRef>
          </c:tx>
          <c:spPr>
            <a:ln w="28575" cap="rnd">
              <a:solidFill>
                <a:schemeClr val="accent2">
                  <a:lumMod val="75000"/>
                </a:schemeClr>
              </a:solidFill>
              <a:round/>
            </a:ln>
            <a:effectLst/>
          </c:spPr>
          <c:marker>
            <c:symbol val="none"/>
          </c:marker>
          <c:cat>
            <c:strRef>
              <c:f>'Pivot tables'!$I$3:$I$13</c:f>
              <c:strCache>
                <c:ptCount val="10"/>
                <c:pt idx="0">
                  <c:v>01/01/2025</c:v>
                </c:pt>
                <c:pt idx="1">
                  <c:v>05/01/2025</c:v>
                </c:pt>
                <c:pt idx="2">
                  <c:v>08/01/2025</c:v>
                </c:pt>
                <c:pt idx="3">
                  <c:v>12/01/2025</c:v>
                </c:pt>
                <c:pt idx="4">
                  <c:v>15/01/2025</c:v>
                </c:pt>
                <c:pt idx="5">
                  <c:v>18/01/2025</c:v>
                </c:pt>
                <c:pt idx="6">
                  <c:v>20/01/2025</c:v>
                </c:pt>
                <c:pt idx="7">
                  <c:v>22/01/2025</c:v>
                </c:pt>
                <c:pt idx="8">
                  <c:v>25/01/2025</c:v>
                </c:pt>
                <c:pt idx="9">
                  <c:v>03/04/2025</c:v>
                </c:pt>
              </c:strCache>
            </c:strRef>
          </c:cat>
          <c:val>
            <c:numRef>
              <c:f>'Pivot tables'!$J$3:$J$13</c:f>
              <c:numCache>
                <c:formatCode>General</c:formatCode>
                <c:ptCount val="10"/>
                <c:pt idx="0">
                  <c:v>5000</c:v>
                </c:pt>
                <c:pt idx="1">
                  <c:v>3000</c:v>
                </c:pt>
                <c:pt idx="2">
                  <c:v>900</c:v>
                </c:pt>
                <c:pt idx="3">
                  <c:v>700</c:v>
                </c:pt>
                <c:pt idx="4">
                  <c:v>5000</c:v>
                </c:pt>
                <c:pt idx="5">
                  <c:v>400</c:v>
                </c:pt>
                <c:pt idx="6">
                  <c:v>600</c:v>
                </c:pt>
                <c:pt idx="7">
                  <c:v>30</c:v>
                </c:pt>
                <c:pt idx="8">
                  <c:v>1100</c:v>
                </c:pt>
                <c:pt idx="9">
                  <c:v>800</c:v>
                </c:pt>
              </c:numCache>
            </c:numRef>
          </c:val>
          <c:smooth val="0"/>
          <c:extLst>
            <c:ext xmlns:c16="http://schemas.microsoft.com/office/drawing/2014/chart" uri="{C3380CC4-5D6E-409C-BE32-E72D297353CC}">
              <c16:uniqueId val="{00000003-F880-4B4F-8C84-478F2EA27463}"/>
            </c:ext>
          </c:extLst>
        </c:ser>
        <c:dLbls>
          <c:showLegendKey val="0"/>
          <c:showVal val="0"/>
          <c:showCatName val="0"/>
          <c:showSerName val="0"/>
          <c:showPercent val="0"/>
          <c:showBubbleSize val="0"/>
        </c:dLbls>
        <c:smooth val="0"/>
        <c:axId val="1843836159"/>
        <c:axId val="1843835679"/>
      </c:lineChart>
      <c:catAx>
        <c:axId val="184383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35679"/>
        <c:crosses val="autoZero"/>
        <c:auto val="1"/>
        <c:lblAlgn val="ctr"/>
        <c:lblOffset val="100"/>
        <c:noMultiLvlLbl val="0"/>
      </c:catAx>
      <c:valAx>
        <c:axId val="1843835679"/>
        <c:scaling>
          <c:orientation val="minMax"/>
        </c:scaling>
        <c:delete val="0"/>
        <c:axPos val="l"/>
        <c:majorGridlines>
          <c:spPr>
            <a:ln w="9525" cap="flat" cmpd="sng" algn="ctr">
              <a:solidFill>
                <a:schemeClr val="tx1">
                  <a:alpha val="34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36159"/>
        <c:crosses val="autoZero"/>
        <c:crossBetween val="between"/>
      </c:valAx>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IN"/>
              <a:t>SALES VS</a:t>
            </a:r>
            <a:r>
              <a:rPr lang="en-IN" baseline="0"/>
              <a:t> SALES TAX</a:t>
            </a:r>
            <a:endParaRPr lang="en-IN"/>
          </a:p>
          <a:p>
            <a:pPr>
              <a:defRPr/>
            </a:pPr>
            <a:endParaRPr lang="en-IN"/>
          </a:p>
        </c:rich>
      </c:tx>
      <c:layout>
        <c:manualLayout>
          <c:xMode val="edge"/>
          <c:yMode val="edge"/>
          <c:x val="0.38461883408071756"/>
          <c:y val="2.1966146535990581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6.2833939479538164E-2"/>
          <c:y val="0.17553372547228949"/>
          <c:w val="0.86486351706036746"/>
          <c:h val="0.72088764946048411"/>
        </c:manualLayout>
      </c:layout>
      <c:scatterChart>
        <c:scatterStyle val="lineMarker"/>
        <c:varyColors val="0"/>
        <c:ser>
          <c:idx val="0"/>
          <c:order val="0"/>
          <c:spPr>
            <a:ln w="19050" cap="rnd">
              <a:solidFill>
                <a:schemeClr val="bg1"/>
              </a:solidFill>
              <a:round/>
            </a:ln>
            <a:effectLst/>
          </c:spPr>
          <c:marker>
            <c:symbol val="circle"/>
            <c:size val="5"/>
            <c:spPr>
              <a:solidFill>
                <a:schemeClr val="accent2"/>
              </a:solidFill>
              <a:ln w="9525">
                <a:solidFill>
                  <a:schemeClr val="bg1"/>
                </a:solidFill>
              </a:ln>
              <a:effectLst/>
            </c:spPr>
          </c:marker>
          <c:xVal>
            <c:numRef>
              <c:f>'sales data answer sheet'!$E$2:$E$11</c:f>
              <c:numCache>
                <c:formatCode>General</c:formatCode>
                <c:ptCount val="10"/>
                <c:pt idx="0">
                  <c:v>3000</c:v>
                </c:pt>
                <c:pt idx="1">
                  <c:v>1100</c:v>
                </c:pt>
                <c:pt idx="2">
                  <c:v>5000</c:v>
                </c:pt>
                <c:pt idx="3">
                  <c:v>900</c:v>
                </c:pt>
                <c:pt idx="4">
                  <c:v>800</c:v>
                </c:pt>
                <c:pt idx="5">
                  <c:v>700</c:v>
                </c:pt>
                <c:pt idx="6">
                  <c:v>600</c:v>
                </c:pt>
                <c:pt idx="7">
                  <c:v>5000</c:v>
                </c:pt>
                <c:pt idx="8">
                  <c:v>400</c:v>
                </c:pt>
                <c:pt idx="9">
                  <c:v>300</c:v>
                </c:pt>
              </c:numCache>
            </c:numRef>
          </c:xVal>
          <c:yVal>
            <c:numRef>
              <c:f>'sales data answer sheet'!$H$2:$H$11</c:f>
              <c:numCache>
                <c:formatCode>General</c:formatCode>
                <c:ptCount val="10"/>
                <c:pt idx="0">
                  <c:v>300</c:v>
                </c:pt>
                <c:pt idx="1">
                  <c:v>110</c:v>
                </c:pt>
                <c:pt idx="2">
                  <c:v>500</c:v>
                </c:pt>
                <c:pt idx="3">
                  <c:v>90</c:v>
                </c:pt>
                <c:pt idx="4">
                  <c:v>80</c:v>
                </c:pt>
                <c:pt idx="5">
                  <c:v>70</c:v>
                </c:pt>
                <c:pt idx="6">
                  <c:v>60</c:v>
                </c:pt>
                <c:pt idx="7">
                  <c:v>500</c:v>
                </c:pt>
                <c:pt idx="8">
                  <c:v>40</c:v>
                </c:pt>
                <c:pt idx="9">
                  <c:v>30</c:v>
                </c:pt>
              </c:numCache>
            </c:numRef>
          </c:yVal>
          <c:smooth val="0"/>
          <c:extLst>
            <c:ext xmlns:c16="http://schemas.microsoft.com/office/drawing/2014/chart" uri="{C3380CC4-5D6E-409C-BE32-E72D297353CC}">
              <c16:uniqueId val="{00000000-B2D4-48C8-A3A9-81969523A23F}"/>
            </c:ext>
          </c:extLst>
        </c:ser>
        <c:dLbls>
          <c:showLegendKey val="0"/>
          <c:showVal val="0"/>
          <c:showCatName val="0"/>
          <c:showSerName val="0"/>
          <c:showPercent val="0"/>
          <c:showBubbleSize val="0"/>
        </c:dLbls>
        <c:axId val="1645049648"/>
        <c:axId val="1645036688"/>
      </c:scatterChart>
      <c:valAx>
        <c:axId val="164504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645036688"/>
        <c:crosses val="autoZero"/>
        <c:crossBetween val="midCat"/>
      </c:valAx>
      <c:valAx>
        <c:axId val="164503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645049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tables!PivotTable11</c:name>
    <c:fmtId val="13"/>
  </c:pivotSource>
  <c:chart>
    <c:title>
      <c:tx>
        <c:rich>
          <a:bodyPr/>
          <a:lstStyle/>
          <a:p>
            <a:pPr>
              <a:defRPr/>
            </a:pPr>
            <a:r>
              <a:rPr lang="en-IN" sz="1260" b="1" i="0" u="none" strike="noStrike" kern="1200" spc="0" baseline="0">
                <a:solidFill>
                  <a:sysClr val="windowText" lastClr="000000">
                    <a:lumMod val="65000"/>
                    <a:lumOff val="35000"/>
                  </a:sysClr>
                </a:solidFill>
              </a:rPr>
              <a:t>SUM OF TOTAL SALES VS SUM OF SALES</a:t>
            </a:r>
          </a:p>
        </c:rich>
      </c:tx>
      <c:overlay val="0"/>
      <c:spPr>
        <a:solidFill>
          <a:schemeClr val="accent2">
            <a:lumMod val="40000"/>
            <a:lumOff val="60000"/>
          </a:schemeClr>
        </a:solidFill>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2849846471893718E-2"/>
          <c:y val="0.11602753158871788"/>
          <c:w val="0.61608731341014811"/>
          <c:h val="0.57797660039523324"/>
        </c:manualLayout>
      </c:layout>
      <c:barChart>
        <c:barDir val="col"/>
        <c:grouping val="clustered"/>
        <c:varyColors val="0"/>
        <c:ser>
          <c:idx val="0"/>
          <c:order val="0"/>
          <c:tx>
            <c:strRef>
              <c:f>'Pivot tables'!$B$17</c:f>
              <c:strCache>
                <c:ptCount val="1"/>
                <c:pt idx="0">
                  <c:v>Sum of Sales($)</c:v>
                </c:pt>
              </c:strCache>
            </c:strRef>
          </c:tx>
          <c:spPr>
            <a:solidFill>
              <a:schemeClr val="accent2">
                <a:lumMod val="75000"/>
              </a:schemeClr>
            </a:solidFill>
            <a:ln>
              <a:noFill/>
            </a:ln>
            <a:effectLst/>
          </c:spPr>
          <c:invertIfNegative val="0"/>
          <c:cat>
            <c:strRef>
              <c:f>'Pivot tables'!$A$18:$A$28</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'Pivot tables'!$B$18:$B$28</c:f>
              <c:numCache>
                <c:formatCode>General</c:formatCode>
                <c:ptCount val="10"/>
                <c:pt idx="0">
                  <c:v>1100</c:v>
                </c:pt>
                <c:pt idx="1">
                  <c:v>30</c:v>
                </c:pt>
                <c:pt idx="2">
                  <c:v>400</c:v>
                </c:pt>
                <c:pt idx="3">
                  <c:v>5000</c:v>
                </c:pt>
                <c:pt idx="4">
                  <c:v>5000</c:v>
                </c:pt>
                <c:pt idx="5">
                  <c:v>3000</c:v>
                </c:pt>
                <c:pt idx="6">
                  <c:v>800</c:v>
                </c:pt>
                <c:pt idx="7">
                  <c:v>600</c:v>
                </c:pt>
                <c:pt idx="8">
                  <c:v>900</c:v>
                </c:pt>
                <c:pt idx="9">
                  <c:v>700</c:v>
                </c:pt>
              </c:numCache>
            </c:numRef>
          </c:val>
          <c:extLst>
            <c:ext xmlns:c16="http://schemas.microsoft.com/office/drawing/2014/chart" uri="{C3380CC4-5D6E-409C-BE32-E72D297353CC}">
              <c16:uniqueId val="{00000003-DE54-4B31-BCDA-01CA472A7000}"/>
            </c:ext>
          </c:extLst>
        </c:ser>
        <c:dLbls>
          <c:showLegendKey val="0"/>
          <c:showVal val="0"/>
          <c:showCatName val="0"/>
          <c:showSerName val="0"/>
          <c:showPercent val="0"/>
          <c:showBubbleSize val="0"/>
        </c:dLbls>
        <c:gapWidth val="219"/>
        <c:overlap val="-27"/>
        <c:axId val="1109709199"/>
        <c:axId val="1109709679"/>
      </c:barChart>
      <c:lineChart>
        <c:grouping val="standard"/>
        <c:varyColors val="0"/>
        <c:ser>
          <c:idx val="1"/>
          <c:order val="1"/>
          <c:tx>
            <c:strRef>
              <c:f>'Pivot tables'!$C$17</c:f>
              <c:strCache>
                <c:ptCount val="1"/>
                <c:pt idx="0">
                  <c:v>Sum of Total Revenue(Sales+Sales Tax)</c:v>
                </c:pt>
              </c:strCache>
            </c:strRef>
          </c:tx>
          <c:spPr>
            <a:ln w="28575" cap="rnd">
              <a:solidFill>
                <a:srgbClr val="FFC000"/>
              </a:solidFill>
              <a:round/>
            </a:ln>
            <a:effectLst/>
          </c:spPr>
          <c:marker>
            <c:symbol val="none"/>
          </c:marker>
          <c:cat>
            <c:strRef>
              <c:f>'Pivot tables'!$A$18:$A$28</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'Pivot tables'!$C$18:$C$28</c:f>
              <c:numCache>
                <c:formatCode>General</c:formatCode>
                <c:ptCount val="10"/>
                <c:pt idx="0">
                  <c:v>1210</c:v>
                </c:pt>
                <c:pt idx="1">
                  <c:v>33</c:v>
                </c:pt>
                <c:pt idx="2">
                  <c:v>440</c:v>
                </c:pt>
                <c:pt idx="3">
                  <c:v>5500</c:v>
                </c:pt>
                <c:pt idx="4">
                  <c:v>5500</c:v>
                </c:pt>
                <c:pt idx="5">
                  <c:v>3300</c:v>
                </c:pt>
                <c:pt idx="6">
                  <c:v>880</c:v>
                </c:pt>
                <c:pt idx="7">
                  <c:v>660</c:v>
                </c:pt>
                <c:pt idx="8">
                  <c:v>990</c:v>
                </c:pt>
                <c:pt idx="9">
                  <c:v>770</c:v>
                </c:pt>
              </c:numCache>
            </c:numRef>
          </c:val>
          <c:smooth val="0"/>
          <c:extLst>
            <c:ext xmlns:c16="http://schemas.microsoft.com/office/drawing/2014/chart" uri="{C3380CC4-5D6E-409C-BE32-E72D297353CC}">
              <c16:uniqueId val="{00000005-DE54-4B31-BCDA-01CA472A7000}"/>
            </c:ext>
          </c:extLst>
        </c:ser>
        <c:dLbls>
          <c:showLegendKey val="0"/>
          <c:showVal val="0"/>
          <c:showCatName val="0"/>
          <c:showSerName val="0"/>
          <c:showPercent val="0"/>
          <c:showBubbleSize val="0"/>
        </c:dLbls>
        <c:marker val="1"/>
        <c:smooth val="0"/>
        <c:axId val="1109709199"/>
        <c:axId val="1109709679"/>
      </c:lineChart>
      <c:catAx>
        <c:axId val="1109709199"/>
        <c:scaling>
          <c:orientation val="minMax"/>
        </c:scaling>
        <c:delete val="0"/>
        <c:axPos val="b"/>
        <c:title>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109709679"/>
        <c:crosses val="autoZero"/>
        <c:auto val="1"/>
        <c:lblAlgn val="ctr"/>
        <c:lblOffset val="100"/>
        <c:noMultiLvlLbl val="0"/>
      </c:catAx>
      <c:valAx>
        <c:axId val="1109709679"/>
        <c:scaling>
          <c:orientation val="minMax"/>
        </c:scaling>
        <c:delete val="0"/>
        <c:axPos val="l"/>
        <c:majorGridlines>
          <c:spPr>
            <a:ln w="9525" cap="flat" cmpd="sng" algn="ctr">
              <a:solidFill>
                <a:schemeClr val="tx1">
                  <a:alpha val="40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109709199"/>
        <c:crosses val="autoZero"/>
        <c:crossBetween val="between"/>
      </c:valAx>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tables!region vs sales</c:name>
    <c:fmtId val="13"/>
  </c:pivotSource>
  <c:chart>
    <c:title>
      <c:tx>
        <c:rich>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r>
              <a:rPr lang="en-IN"/>
              <a:t>REGION WISE TOTAL SALES</a:t>
            </a:r>
          </a:p>
        </c:rich>
      </c:tx>
      <c:overlay val="0"/>
      <c:spPr>
        <a:solidFill>
          <a:schemeClr val="accent2">
            <a:lumMod val="40000"/>
            <a:lumOff val="60000"/>
          </a:schemeClr>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tables'!$D$3</c:f>
              <c:strCache>
                <c:ptCount val="1"/>
                <c:pt idx="0">
                  <c:v>Total</c:v>
                </c:pt>
              </c:strCache>
            </c:strRef>
          </c:tx>
          <c:spPr>
            <a:solidFill>
              <a:schemeClr val="accent2">
                <a:lumMod val="75000"/>
              </a:schemeClr>
            </a:solidFill>
            <a:ln>
              <a:noFill/>
            </a:ln>
            <a:effectLst/>
          </c:spPr>
          <c:invertIfNegative val="0"/>
          <c:cat>
            <c:strRef>
              <c:f>'Pivot tables'!$C$4:$C$8</c:f>
              <c:strCache>
                <c:ptCount val="4"/>
                <c:pt idx="0">
                  <c:v>East</c:v>
                </c:pt>
                <c:pt idx="1">
                  <c:v>North</c:v>
                </c:pt>
                <c:pt idx="2">
                  <c:v>South</c:v>
                </c:pt>
                <c:pt idx="3">
                  <c:v>West</c:v>
                </c:pt>
              </c:strCache>
            </c:strRef>
          </c:cat>
          <c:val>
            <c:numRef>
              <c:f>'Pivot tables'!$D$4:$D$8</c:f>
              <c:numCache>
                <c:formatCode>General</c:formatCode>
                <c:ptCount val="4"/>
                <c:pt idx="0">
                  <c:v>6900</c:v>
                </c:pt>
                <c:pt idx="1">
                  <c:v>5730</c:v>
                </c:pt>
                <c:pt idx="2">
                  <c:v>1500</c:v>
                </c:pt>
                <c:pt idx="3">
                  <c:v>3400</c:v>
                </c:pt>
              </c:numCache>
            </c:numRef>
          </c:val>
          <c:extLst>
            <c:ext xmlns:c16="http://schemas.microsoft.com/office/drawing/2014/chart" uri="{C3380CC4-5D6E-409C-BE32-E72D297353CC}">
              <c16:uniqueId val="{00000002-87EC-455A-94C3-AB6DE0A3B16D}"/>
            </c:ext>
          </c:extLst>
        </c:ser>
        <c:dLbls>
          <c:showLegendKey val="0"/>
          <c:showVal val="0"/>
          <c:showCatName val="0"/>
          <c:showSerName val="0"/>
          <c:showPercent val="0"/>
          <c:showBubbleSize val="0"/>
        </c:dLbls>
        <c:gapWidth val="219"/>
        <c:overlap val="-27"/>
        <c:axId val="1843847199"/>
        <c:axId val="1843846719"/>
      </c:barChart>
      <c:catAx>
        <c:axId val="184384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46719"/>
        <c:crosses val="autoZero"/>
        <c:auto val="1"/>
        <c:lblAlgn val="ctr"/>
        <c:lblOffset val="100"/>
        <c:noMultiLvlLbl val="0"/>
      </c:catAx>
      <c:valAx>
        <c:axId val="1843846719"/>
        <c:scaling>
          <c:orientation val="minMax"/>
        </c:scaling>
        <c:delete val="0"/>
        <c:axPos val="l"/>
        <c:majorGridlines>
          <c:spPr>
            <a:ln w="9525" cap="flat" cmpd="sng" algn="ctr">
              <a:solidFill>
                <a:schemeClr val="tx1">
                  <a:alpha val="27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47199"/>
        <c:crosses val="autoZero"/>
        <c:crossBetween val="between"/>
      </c:valAx>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[Excel_task_internship.xlsx]Pivot tables!Product sales </c:name>
    <c:fmtId val="16"/>
  </c:pivotSource>
  <c:chart>
    <c:title>
      <c:tx>
        <c:rich>
          <a:bodyPr rot="0" spcFirstLastPara="1" vertOverflow="ellipsis" vert="horz" wrap="square" anchor="ctr" anchorCtr="1"/>
          <a:lstStyle/>
          <a:p>
            <a:pPr algn="ctr" rtl="0">
              <a:defRPr lang="en-IN" sz="1260" b="1" i="0" u="none" strike="noStrike" kern="1200" spc="0" baseline="0">
                <a:solidFill>
                  <a:sysClr val="windowText" lastClr="000000">
                    <a:lumMod val="65000"/>
                    <a:lumOff val="35000"/>
                  </a:sysClr>
                </a:solidFill>
                <a:latin typeface="+mn-lt"/>
                <a:ea typeface="+mn-ea"/>
                <a:cs typeface="+mn-cs"/>
              </a:defRPr>
            </a:pPr>
            <a:r>
              <a:rPr lang="en-IN" sz="1260" b="1" i="0" u="none" strike="noStrike" kern="1200" spc="0" baseline="0">
                <a:solidFill>
                  <a:sysClr val="windowText" lastClr="000000">
                    <a:lumMod val="65000"/>
                    <a:lumOff val="35000"/>
                  </a:sysClr>
                </a:solidFill>
                <a:latin typeface="+mn-lt"/>
                <a:ea typeface="+mn-ea"/>
                <a:cs typeface="+mn-cs"/>
              </a:rPr>
              <a:t>TOTAL SALES PER PRODUCT</a:t>
            </a:r>
          </a:p>
        </c:rich>
      </c:tx>
      <c:overlay val="0"/>
      <c:spPr>
        <a:solidFill>
          <a:schemeClr val="accent2">
            <a:lumMod val="40000"/>
            <a:lumOff val="60000"/>
          </a:schemeClr>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2">
                <a:lumMod val="75000"/>
              </a:schemeClr>
            </a:solidFill>
            <a:ln>
              <a:noFill/>
            </a:ln>
            <a:effectLst/>
          </c:spPr>
          <c:invertIfNegative val="0"/>
          <c:cat>
            <c:strRef>
              <c:f>'Pivot tables'!$A$4:$A$14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'Pivot tables'!$B$4:$B$14</c:f>
              <c:numCache>
                <c:formatCode>General</c:formatCode>
                <c:ptCount val="10"/>
                <c:pt idx="0">
                  <c:v>1100</c:v>
                </c:pt>
                <c:pt idx="1">
                  <c:v>30</c:v>
                </c:pt>
                <c:pt idx="2">
                  <c:v>400</c:v>
                </c:pt>
                <c:pt idx="3">
                  <c:v>5000</c:v>
                </c:pt>
                <c:pt idx="4">
                  <c:v>5000</c:v>
                </c:pt>
                <c:pt idx="5">
                  <c:v>3000</c:v>
                </c:pt>
                <c:pt idx="6">
                  <c:v>800</c:v>
                </c:pt>
                <c:pt idx="7">
                  <c:v>600</c:v>
                </c:pt>
                <c:pt idx="8">
                  <c:v>900</c:v>
                </c:pt>
                <c:pt idx="9">
                  <c:v>700</c:v>
                </c:pt>
              </c:numCache>
            </c:numRef>
          </c:val>
          <c:extLst>
            <c:ext xmlns:c16="http://schemas.microsoft.com/office/drawing/2014/chart" uri="{C3380CC4-5D6E-409C-BE32-E72D297353CC}">
              <c16:uniqueId val="{00000004-B2CB-464C-9977-7E9AD1240DC4}"/>
            </c:ext>
          </c:extLst>
        </c:ser>
        <c:dLbls>
          <c:showLegendKey val="0"/>
          <c:showVal val="0"/>
          <c:showCatName val="0"/>
          <c:showSerName val="0"/>
          <c:showPercent val="0"/>
          <c:showBubbleSize val="0"/>
        </c:dLbls>
        <c:gapWidth val="219"/>
        <c:overlap val="-27"/>
        <c:axId val="1853287263"/>
        <c:axId val="1853282943"/>
      </c:barChart>
      <c:catAx>
        <c:axId val="185328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53282943"/>
        <c:crosses val="autoZero"/>
        <c:auto val="1"/>
        <c:lblAlgn val="ctr"/>
        <c:lblOffset val="100"/>
        <c:noMultiLvlLbl val="0"/>
      </c:catAx>
      <c:valAx>
        <c:axId val="1853282943"/>
        <c:scaling>
          <c:orientation val="minMax"/>
        </c:scaling>
        <c:delete val="0"/>
        <c:axPos val="l"/>
        <c:majorGridlines>
          <c:spPr>
            <a:ln w="9525" cap="flat" cmpd="sng" algn="ctr">
              <a:solidFill>
                <a:schemeClr val="tx1">
                  <a:alpha val="32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53287263"/>
        <c:crosses val="autoZero"/>
        <c:crossBetween val="between"/>
      </c:valAx>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1"/>
      </a:solidFill>
    </a:ln>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[Excel_task_internship.xlsx]average pivot table!product/average sales</c:name>
    <c:fmtId val="0"/>
  </c:pivotSource>
  <c:chart>
    <c:title>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pivot table'!$B$3</c:f>
              <c:strCache>
                <c:ptCount val="1"/>
                <c:pt idx="0">
                  <c:v>Total</c:v>
                </c:pt>
              </c:strCache>
            </c:strRef>
          </c:tx>
          <c:spPr>
            <a:solidFill>
              <a:schemeClr val="accent1"/>
            </a:solidFill>
            <a:ln>
              <a:noFill/>
            </a:ln>
            <a:effectLst/>
          </c:spPr>
          <c:invertIfNegative val="0"/>
          <c:cat>
            <c:strRef>
              <c:f>'average pivot table'!$A$4:$A$14</c:f>
              <c:strCache>
                <c:ptCount val="10"/>
                <c:pt idx="0">
                  <c:v>Air Conditioner</c:v>
                </c:pt>
                <c:pt idx="1">
                  <c:v>Blender</c:v>
                </c:pt>
                <c:pt idx="2">
                  <c:v>Camera</c:v>
                </c:pt>
                <c:pt idx="3">
                  <c:v>Laptop</c:v>
                </c:pt>
                <c:pt idx="4">
                  <c:v>Microwave</c:v>
                </c:pt>
                <c:pt idx="5">
                  <c:v>Refrigerator</c:v>
                </c:pt>
                <c:pt idx="6">
                  <c:v>Smartphone</c:v>
                </c:pt>
                <c:pt idx="7">
                  <c:v>Tablet</c:v>
                </c:pt>
                <c:pt idx="8">
                  <c:v>TV</c:v>
                </c:pt>
                <c:pt idx="9">
                  <c:v>Washing Machine</c:v>
                </c:pt>
              </c:strCache>
            </c:strRef>
          </c:cat>
          <c:val>
            <c:numRef>
              <c:f>'average pivot table'!$B$4:$B$14</c:f>
              <c:numCache>
                <c:formatCode>General</c:formatCode>
                <c:ptCount val="10"/>
                <c:pt idx="0">
                  <c:v>1100</c:v>
                </c:pt>
                <c:pt idx="1">
                  <c:v>300</c:v>
                </c:pt>
                <c:pt idx="2">
                  <c:v>400</c:v>
                </c:pt>
                <c:pt idx="3">
                  <c:v>5000</c:v>
                </c:pt>
                <c:pt idx="4">
                  <c:v>5000</c:v>
                </c:pt>
                <c:pt idx="5">
                  <c:v>3000</c:v>
                </c:pt>
                <c:pt idx="6">
                  <c:v>800</c:v>
                </c:pt>
                <c:pt idx="7">
                  <c:v>600</c:v>
                </c:pt>
                <c:pt idx="8">
                  <c:v>900</c:v>
                </c:pt>
                <c:pt idx="9">
                  <c:v>700</c:v>
                </c:pt>
              </c:numCache>
            </c:numRef>
          </c:val>
          <c:extLst>
            <c:ext xmlns:c16="http://schemas.microsoft.com/office/drawing/2014/chart" uri="{C3380CC4-5D6E-409C-BE32-E72D297353CC}">
              <c16:uniqueId val="{00000000-EDE7-46CE-B096-AD7D8D7D4195}"/>
            </c:ext>
          </c:extLst>
        </c:ser>
        <c:dLbls>
          <c:showLegendKey val="0"/>
          <c:showVal val="0"/>
          <c:showCatName val="0"/>
          <c:showSerName val="0"/>
          <c:showPercent val="0"/>
          <c:showBubbleSize val="0"/>
        </c:dLbls>
        <c:gapWidth val="219"/>
        <c:overlap val="-27"/>
        <c:axId val="1853287263"/>
        <c:axId val="1853282943"/>
      </c:barChart>
      <c:catAx>
        <c:axId val="185328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53282943"/>
        <c:crosses val="autoZero"/>
        <c:auto val="1"/>
        <c:lblAlgn val="ctr"/>
        <c:lblOffset val="100"/>
        <c:noMultiLvlLbl val="0"/>
      </c:catAx>
      <c:valAx>
        <c:axId val="185328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5328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[Excel_task_internship.xlsx]average pivot table!Region / average sales</c:name>
    <c:fmtId val="1"/>
  </c:pivotSource>
  <c:chart>
    <c:title>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pivot table'!$B$20</c:f>
              <c:strCache>
                <c:ptCount val="1"/>
                <c:pt idx="0">
                  <c:v>Total</c:v>
                </c:pt>
              </c:strCache>
            </c:strRef>
          </c:tx>
          <c:spPr>
            <a:solidFill>
              <a:schemeClr val="accent1"/>
            </a:solidFill>
            <a:ln>
              <a:noFill/>
            </a:ln>
            <a:effectLst/>
          </c:spPr>
          <c:invertIfNegative val="0"/>
          <c:cat>
            <c:strRef>
              <c:f>'average pivot table'!$A$21:$A$25</c:f>
              <c:strCache>
                <c:ptCount val="4"/>
                <c:pt idx="0">
                  <c:v>East</c:v>
                </c:pt>
                <c:pt idx="1">
                  <c:v>North</c:v>
                </c:pt>
                <c:pt idx="2">
                  <c:v>South</c:v>
                </c:pt>
                <c:pt idx="3">
                  <c:v>West</c:v>
                </c:pt>
              </c:strCache>
            </c:strRef>
          </c:cat>
          <c:val>
            <c:numRef>
              <c:f>'average pivot table'!$B$21:$B$25</c:f>
              <c:numCache>
                <c:formatCode>General</c:formatCode>
                <c:ptCount val="4"/>
                <c:pt idx="0">
                  <c:v>2300</c:v>
                </c:pt>
                <c:pt idx="1">
                  <c:v>2000</c:v>
                </c:pt>
                <c:pt idx="2">
                  <c:v>750</c:v>
                </c:pt>
                <c:pt idx="3">
                  <c:v>1700</c:v>
                </c:pt>
              </c:numCache>
            </c:numRef>
          </c:val>
          <c:extLst>
            <c:ext xmlns:c16="http://schemas.microsoft.com/office/drawing/2014/chart" uri="{C3380CC4-5D6E-409C-BE32-E72D297353CC}">
              <c16:uniqueId val="{00000000-F0A9-4943-8D75-2565DA4CC2DF}"/>
            </c:ext>
          </c:extLst>
        </c:ser>
        <c:dLbls>
          <c:showLegendKey val="0"/>
          <c:showVal val="0"/>
          <c:showCatName val="0"/>
          <c:showSerName val="0"/>
          <c:showPercent val="0"/>
          <c:showBubbleSize val="0"/>
        </c:dLbls>
        <c:gapWidth val="219"/>
        <c:overlap val="-27"/>
        <c:axId val="1843847199"/>
        <c:axId val="1843846719"/>
      </c:barChart>
      <c:catAx>
        <c:axId val="184384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46719"/>
        <c:crosses val="autoZero"/>
        <c:auto val="1"/>
        <c:lblAlgn val="ctr"/>
        <c:lblOffset val="100"/>
        <c:noMultiLvlLbl val="0"/>
      </c:catAx>
      <c:valAx>
        <c:axId val="184384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4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[Excel_task_internship.xlsx]average pivot table!datewise sales</c:name>
    <c:fmtId val="21"/>
  </c:pivotSource>
  <c:chart>
    <c:title>
      <c:overlay val="0"/>
      <c:spPr>
        <a:noFill/>
        <a:ln>
          <a:noFill/>
        </a:ln>
        <a:effectLst/>
      </c:spPr>
      <c:txPr>
        <a:bodyPr rot="0" spcFirstLastPara="1" vertOverflow="ellipsis" vert="horz" wrap="square" anchor="ctr" anchorCtr="1"/>
        <a:lstStyle/>
        <a:p>
          <a:pPr>
            <a:defRPr lang="en-US"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pivot table'!$B$48</c:f>
              <c:strCache>
                <c:ptCount val="1"/>
                <c:pt idx="0">
                  <c:v>Total</c:v>
                </c:pt>
              </c:strCache>
            </c:strRef>
          </c:tx>
          <c:spPr>
            <a:ln w="28575" cap="rnd">
              <a:solidFill>
                <a:schemeClr val="accent1"/>
              </a:solidFill>
              <a:round/>
            </a:ln>
            <a:effectLst/>
          </c:spPr>
          <c:marker>
            <c:symbol val="none"/>
          </c:marker>
          <c:cat>
            <c:strRef>
              <c:f>'average pivot table'!$A$49:$A$59</c:f>
              <c:strCache>
                <c:ptCount val="10"/>
                <c:pt idx="0">
                  <c:v>01/01/2025</c:v>
                </c:pt>
                <c:pt idx="1">
                  <c:v>05/01/2025</c:v>
                </c:pt>
                <c:pt idx="2">
                  <c:v>08/01/2025</c:v>
                </c:pt>
                <c:pt idx="3">
                  <c:v>12/01/2025</c:v>
                </c:pt>
                <c:pt idx="4">
                  <c:v>15/01/2025</c:v>
                </c:pt>
                <c:pt idx="5">
                  <c:v>18/01/2025</c:v>
                </c:pt>
                <c:pt idx="6">
                  <c:v>20/01/2025</c:v>
                </c:pt>
                <c:pt idx="7">
                  <c:v>22/01/2025</c:v>
                </c:pt>
                <c:pt idx="8">
                  <c:v>25/01/2025</c:v>
                </c:pt>
                <c:pt idx="9">
                  <c:v>03/04/2025</c:v>
                </c:pt>
              </c:strCache>
            </c:strRef>
          </c:cat>
          <c:val>
            <c:numRef>
              <c:f>'average pivot table'!$B$49:$B$59</c:f>
              <c:numCache>
                <c:formatCode>General</c:formatCode>
                <c:ptCount val="10"/>
                <c:pt idx="0">
                  <c:v>5000</c:v>
                </c:pt>
                <c:pt idx="1">
                  <c:v>3000</c:v>
                </c:pt>
                <c:pt idx="2">
                  <c:v>900</c:v>
                </c:pt>
                <c:pt idx="3">
                  <c:v>700</c:v>
                </c:pt>
                <c:pt idx="4">
                  <c:v>5000</c:v>
                </c:pt>
                <c:pt idx="5">
                  <c:v>400</c:v>
                </c:pt>
                <c:pt idx="6">
                  <c:v>600</c:v>
                </c:pt>
                <c:pt idx="7">
                  <c:v>30</c:v>
                </c:pt>
                <c:pt idx="8">
                  <c:v>1100</c:v>
                </c:pt>
                <c:pt idx="9">
                  <c:v>800</c:v>
                </c:pt>
              </c:numCache>
            </c:numRef>
          </c:val>
          <c:smooth val="0"/>
          <c:extLst>
            <c:ext xmlns:c16="http://schemas.microsoft.com/office/drawing/2014/chart" uri="{C3380CC4-5D6E-409C-BE32-E72D297353CC}">
              <c16:uniqueId val="{00000000-0D3F-4CE4-8BF1-7148C0B41396}"/>
            </c:ext>
          </c:extLst>
        </c:ser>
        <c:dLbls>
          <c:showLegendKey val="0"/>
          <c:showVal val="0"/>
          <c:showCatName val="0"/>
          <c:showSerName val="0"/>
          <c:showPercent val="0"/>
          <c:showBubbleSize val="0"/>
        </c:dLbls>
        <c:smooth val="0"/>
        <c:axId val="1843836159"/>
        <c:axId val="1843835679"/>
      </c:lineChart>
      <c:catAx>
        <c:axId val="184383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35679"/>
        <c:crosses val="autoZero"/>
        <c:auto val="1"/>
        <c:lblAlgn val="ctr"/>
        <c:lblOffset val="100"/>
        <c:noMultiLvlLbl val="0"/>
      </c:catAx>
      <c:valAx>
        <c:axId val="184383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crossAx val="184383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5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10</xdr:col>
      <xdr:colOff>120650</xdr:colOff>
      <xdr:row>19</xdr:row>
      <xdr:rowOff>99686</xdr:rowOff>
    </xdr:from>
    <xdr:to>
      <xdr:col>18</xdr:col>
      <xdr:colOff>400050</xdr:colOff>
      <xdr:row>33</xdr:row>
      <xdr:rowOff>177800</xdr:rowOff>
    </xdr:to>
    <xdr:graphicFrame macro="">
      <xdr:nvGraphicFramePr>
        <xdr:cNvPr id="3" name="Chart 2">
          <a:extLst>
            <a:ext uri="{FF2B5EF4-FFF2-40B4-BE49-F238E27FC236}">
              <a16:creationId xmlns:a16="http://schemas.microsoft.com/office/drawing/2014/main" id="{2E714FA4-03E1-40CA-8538-7DFAF7512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146050</xdr:rowOff>
    </xdr:from>
    <xdr:to>
      <xdr:col>7</xdr:col>
      <xdr:colOff>533400</xdr:colOff>
      <xdr:row>19</xdr:row>
      <xdr:rowOff>82550</xdr:rowOff>
    </xdr:to>
    <xdr:graphicFrame macro="">
      <xdr:nvGraphicFramePr>
        <xdr:cNvPr id="4" name="Chart 3">
          <a:extLst>
            <a:ext uri="{FF2B5EF4-FFF2-40B4-BE49-F238E27FC236}">
              <a16:creationId xmlns:a16="http://schemas.microsoft.com/office/drawing/2014/main" id="{6911441A-3495-4A16-BC44-AAA347661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163538</xdr:rowOff>
    </xdr:from>
    <xdr:to>
      <xdr:col>8</xdr:col>
      <xdr:colOff>444500</xdr:colOff>
      <xdr:row>49</xdr:row>
      <xdr:rowOff>107950</xdr:rowOff>
    </xdr:to>
    <xdr:graphicFrame macro="">
      <xdr:nvGraphicFramePr>
        <xdr:cNvPr id="5" name="Chart 4">
          <a:extLst>
            <a:ext uri="{FF2B5EF4-FFF2-40B4-BE49-F238E27FC236}">
              <a16:creationId xmlns:a16="http://schemas.microsoft.com/office/drawing/2014/main" id="{6EA229D9-5ED5-469F-8BB3-75880FDD0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90410</xdr:rowOff>
    </xdr:from>
    <xdr:to>
      <xdr:col>10</xdr:col>
      <xdr:colOff>139700</xdr:colOff>
      <xdr:row>34</xdr:row>
      <xdr:rowOff>0</xdr:rowOff>
    </xdr:to>
    <xdr:graphicFrame macro="">
      <xdr:nvGraphicFramePr>
        <xdr:cNvPr id="6" name="Chart 5">
          <a:extLst>
            <a:ext uri="{FF2B5EF4-FFF2-40B4-BE49-F238E27FC236}">
              <a16:creationId xmlns:a16="http://schemas.microsoft.com/office/drawing/2014/main" id="{F7944FFA-B917-4D09-8796-9CBC99C63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205983</xdr:colOff>
      <xdr:row>0</xdr:row>
      <xdr:rowOff>0</xdr:rowOff>
    </xdr:from>
    <xdr:to>
      <xdr:col>12</xdr:col>
      <xdr:colOff>82550</xdr:colOff>
      <xdr:row>4</xdr:row>
      <xdr:rowOff>133969</xdr:rowOff>
    </xdr:to>
    <mc:AlternateContent xmlns:mc="http://schemas.openxmlformats.org/markup-compatibility/2006" xmlns:a14="http://schemas.microsoft.com/office/drawing/2010/main">
      <mc:Choice Requires="a14">
        <xdr:graphicFrame macro="">
          <xdr:nvGraphicFramePr>
            <xdr:cNvPr id="7" name="Category 2">
              <a:extLst>
                <a:ext uri="{FF2B5EF4-FFF2-40B4-BE49-F238E27FC236}">
                  <a16:creationId xmlns:a16="http://schemas.microsoft.com/office/drawing/2014/main" id="{C870F507-B11E-49FD-8DB3-E7D38BE5506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4206483" y="0"/>
              <a:ext cx="3534167" cy="870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444500</xdr:colOff>
      <xdr:row>33</xdr:row>
      <xdr:rowOff>158750</xdr:rowOff>
    </xdr:from>
    <xdr:to>
      <xdr:col>18</xdr:col>
      <xdr:colOff>374650</xdr:colOff>
      <xdr:row>49</xdr:row>
      <xdr:rowOff>101600</xdr:rowOff>
    </xdr:to>
    <xdr:graphicFrame macro="">
      <xdr:nvGraphicFramePr>
        <xdr:cNvPr id="8" name="Chart 7">
          <a:extLst>
            <a:ext uri="{FF2B5EF4-FFF2-40B4-BE49-F238E27FC236}">
              <a16:creationId xmlns:a16="http://schemas.microsoft.com/office/drawing/2014/main" id="{EEE7D336-0D12-44D3-BE85-5178A9530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82551</xdr:colOff>
      <xdr:row>0</xdr:row>
      <xdr:rowOff>0</xdr:rowOff>
    </xdr:from>
    <xdr:to>
      <xdr:col>18</xdr:col>
      <xdr:colOff>419101</xdr:colOff>
      <xdr:row>4</xdr:row>
      <xdr:rowOff>138286</xdr:rowOff>
    </xdr:to>
    <mc:AlternateContent xmlns:mc="http://schemas.openxmlformats.org/markup-compatibility/2006" xmlns:a14="http://schemas.microsoft.com/office/drawing/2010/main">
      <mc:Choice Requires="a14">
        <xdr:graphicFrame macro="">
          <xdr:nvGraphicFramePr>
            <xdr:cNvPr id="9" name="Region 4">
              <a:extLst>
                <a:ext uri="{FF2B5EF4-FFF2-40B4-BE49-F238E27FC236}">
                  <a16:creationId xmlns:a16="http://schemas.microsoft.com/office/drawing/2014/main" id="{62425493-32FF-4B83-BFE9-8CBD2940C831}"/>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740651" y="0"/>
              <a:ext cx="3994150" cy="874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31750</xdr:rowOff>
    </xdr:from>
    <xdr:to>
      <xdr:col>6</xdr:col>
      <xdr:colOff>181430</xdr:colOff>
      <xdr:row>4</xdr:row>
      <xdr:rowOff>146050</xdr:rowOff>
    </xdr:to>
    <xdr:sp macro="" textlink="">
      <xdr:nvSpPr>
        <xdr:cNvPr id="10" name="TextBox 9">
          <a:extLst>
            <a:ext uri="{FF2B5EF4-FFF2-40B4-BE49-F238E27FC236}">
              <a16:creationId xmlns:a16="http://schemas.microsoft.com/office/drawing/2014/main" id="{39B6DDEF-87CD-4812-BEAF-310BDB7DCCED}"/>
            </a:ext>
          </a:extLst>
        </xdr:cNvPr>
        <xdr:cNvSpPr txBox="1"/>
      </xdr:nvSpPr>
      <xdr:spPr>
        <a:xfrm>
          <a:off x="1" y="31750"/>
          <a:ext cx="4181929" cy="8509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kern="1200"/>
            <a:t> SALES DATA ANALYSIS</a:t>
          </a:r>
        </a:p>
      </xdr:txBody>
    </xdr:sp>
    <xdr:clientData/>
  </xdr:twoCellAnchor>
  <xdr:twoCellAnchor editAs="oneCell">
    <xdr:from>
      <xdr:col>15</xdr:col>
      <xdr:colOff>412750</xdr:colOff>
      <xdr:row>4</xdr:row>
      <xdr:rowOff>150888</xdr:rowOff>
    </xdr:from>
    <xdr:to>
      <xdr:col>18</xdr:col>
      <xdr:colOff>412548</xdr:colOff>
      <xdr:row>19</xdr:row>
      <xdr:rowOff>107950</xdr:rowOff>
    </xdr:to>
    <mc:AlternateContent xmlns:mc="http://schemas.openxmlformats.org/markup-compatibility/2006" xmlns:a14="http://schemas.microsoft.com/office/drawing/2010/main">
      <mc:Choice Requires="a14">
        <xdr:graphicFrame macro="">
          <xdr:nvGraphicFramePr>
            <xdr:cNvPr id="11" name="Date 1">
              <a:extLst>
                <a:ext uri="{FF2B5EF4-FFF2-40B4-BE49-F238E27FC236}">
                  <a16:creationId xmlns:a16="http://schemas.microsoft.com/office/drawing/2014/main" id="{EFDD0C0B-6B4A-47A0-81D5-5B4616541DD1}"/>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9899650" y="887488"/>
              <a:ext cx="1828598" cy="2719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69850</xdr:colOff>
      <xdr:row>12</xdr:row>
      <xdr:rowOff>127000</xdr:rowOff>
    </xdr:from>
    <xdr:to>
      <xdr:col>21</xdr:col>
      <xdr:colOff>115569</xdr:colOff>
      <xdr:row>12</xdr:row>
      <xdr:rowOff>172719</xdr:rowOff>
    </xdr:to>
    <xdr:sp macro="" textlink="">
      <xdr:nvSpPr>
        <xdr:cNvPr id="12" name="TextBox 11">
          <a:extLst>
            <a:ext uri="{FF2B5EF4-FFF2-40B4-BE49-F238E27FC236}">
              <a16:creationId xmlns:a16="http://schemas.microsoft.com/office/drawing/2014/main" id="{D8688F65-52F9-44D7-B6B1-A733B8762F18}"/>
            </a:ext>
          </a:extLst>
        </xdr:cNvPr>
        <xdr:cNvSpPr txBox="1"/>
      </xdr:nvSpPr>
      <xdr:spPr>
        <a:xfrm>
          <a:off x="13214350" y="233680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7</xdr:col>
      <xdr:colOff>533400</xdr:colOff>
      <xdr:row>4</xdr:row>
      <xdr:rowOff>152400</xdr:rowOff>
    </xdr:from>
    <xdr:to>
      <xdr:col>15</xdr:col>
      <xdr:colOff>408600</xdr:colOff>
      <xdr:row>19</xdr:row>
      <xdr:rowOff>105918</xdr:rowOff>
    </xdr:to>
    <xdr:graphicFrame macro="">
      <xdr:nvGraphicFramePr>
        <xdr:cNvPr id="14" name="Chart 13">
          <a:extLst>
            <a:ext uri="{FF2B5EF4-FFF2-40B4-BE49-F238E27FC236}">
              <a16:creationId xmlns:a16="http://schemas.microsoft.com/office/drawing/2014/main" id="{140FFD37-CE61-4EE6-922A-E68648F33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0</xdr:row>
      <xdr:rowOff>161925</xdr:rowOff>
    </xdr:from>
    <xdr:to>
      <xdr:col>9</xdr:col>
      <xdr:colOff>546100</xdr:colOff>
      <xdr:row>15</xdr:row>
      <xdr:rowOff>142875</xdr:rowOff>
    </xdr:to>
    <xdr:graphicFrame macro="">
      <xdr:nvGraphicFramePr>
        <xdr:cNvPr id="2" name="Chart 1">
          <a:extLst>
            <a:ext uri="{FF2B5EF4-FFF2-40B4-BE49-F238E27FC236}">
              <a16:creationId xmlns:a16="http://schemas.microsoft.com/office/drawing/2014/main" id="{5D47427C-32EB-02CD-46A6-99854AA75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1425575</xdr:colOff>
      <xdr:row>16</xdr:row>
      <xdr:rowOff>101600</xdr:rowOff>
    </xdr:from>
    <xdr:to>
      <xdr:col>8</xdr:col>
      <xdr:colOff>606425</xdr:colOff>
      <xdr:row>25</xdr:row>
      <xdr:rowOff>76200</xdr:rowOff>
    </xdr:to>
    <xdr:graphicFrame macro="">
      <xdr:nvGraphicFramePr>
        <xdr:cNvPr id="3" name="Chart 2">
          <a:extLst>
            <a:ext uri="{FF2B5EF4-FFF2-40B4-BE49-F238E27FC236}">
              <a16:creationId xmlns:a16="http://schemas.microsoft.com/office/drawing/2014/main" id="{20408510-5219-AEFA-670F-0B23FC90C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841375</xdr:colOff>
      <xdr:row>46</xdr:row>
      <xdr:rowOff>174625</xdr:rowOff>
    </xdr:from>
    <xdr:to>
      <xdr:col>8</xdr:col>
      <xdr:colOff>22225</xdr:colOff>
      <xdr:row>61</xdr:row>
      <xdr:rowOff>155575</xdr:rowOff>
    </xdr:to>
    <xdr:graphicFrame macro="">
      <xdr:nvGraphicFramePr>
        <xdr:cNvPr id="4" name="Chart 3">
          <a:extLst>
            <a:ext uri="{FF2B5EF4-FFF2-40B4-BE49-F238E27FC236}">
              <a16:creationId xmlns:a16="http://schemas.microsoft.com/office/drawing/2014/main" id="{0DBAB402-E347-E8F5-67AE-8E9C64AAD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441325</xdr:colOff>
      <xdr:row>38</xdr:row>
      <xdr:rowOff>165099</xdr:rowOff>
    </xdr:from>
    <xdr:to>
      <xdr:col>3</xdr:col>
      <xdr:colOff>463550</xdr:colOff>
      <xdr:row>47</xdr:row>
      <xdr:rowOff>114300</xdr:rowOff>
    </xdr:to>
    <xdr:graphicFrame macro="">
      <xdr:nvGraphicFramePr>
        <xdr:cNvPr id="5" name="Chart 4">
          <a:extLst>
            <a:ext uri="{FF2B5EF4-FFF2-40B4-BE49-F238E27FC236}">
              <a16:creationId xmlns:a16="http://schemas.microsoft.com/office/drawing/2014/main" id="{BCFCFCFC-BD9B-D83D-76D0-540358A82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161925</xdr:colOff>
      <xdr:row>27</xdr:row>
      <xdr:rowOff>28575</xdr:rowOff>
    </xdr:from>
    <xdr:to>
      <xdr:col>8</xdr:col>
      <xdr:colOff>482600</xdr:colOff>
      <xdr:row>38</xdr:row>
      <xdr:rowOff>139700</xdr:rowOff>
    </xdr:to>
    <xdr:graphicFrame macro="">
      <xdr:nvGraphicFramePr>
        <xdr:cNvPr id="6" name="Chart 5">
          <a:extLst>
            <a:ext uri="{FF2B5EF4-FFF2-40B4-BE49-F238E27FC236}">
              <a16:creationId xmlns:a16="http://schemas.microsoft.com/office/drawing/2014/main" id="{3B534675-5FAC-9DCC-C33B-1AEC4832B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520700</xdr:colOff>
      <xdr:row>4</xdr:row>
      <xdr:rowOff>142824</xdr:rowOff>
    </xdr:from>
    <xdr:to>
      <xdr:col>15</xdr:col>
      <xdr:colOff>395900</xdr:colOff>
      <xdr:row>19</xdr:row>
      <xdr:rowOff>96342</xdr:rowOff>
    </xdr:to>
    <xdr:graphicFrame macro="">
      <xdr:nvGraphicFramePr>
        <xdr:cNvPr id="4" name="Chart 3">
          <a:extLst>
            <a:ext uri="{FF2B5EF4-FFF2-40B4-BE49-F238E27FC236}">
              <a16:creationId xmlns:a16="http://schemas.microsoft.com/office/drawing/2014/main" id="{8AAEE8FB-1EA4-4245-81A7-FEBB1E0C4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120650</xdr:colOff>
      <xdr:row>19</xdr:row>
      <xdr:rowOff>99686</xdr:rowOff>
    </xdr:from>
    <xdr:to>
      <xdr:col>18</xdr:col>
      <xdr:colOff>400050</xdr:colOff>
      <xdr:row>33</xdr:row>
      <xdr:rowOff>177800</xdr:rowOff>
    </xdr:to>
    <xdr:graphicFrame macro="">
      <xdr:nvGraphicFramePr>
        <xdr:cNvPr id="5" name="Chart 4">
          <a:extLst>
            <a:ext uri="{FF2B5EF4-FFF2-40B4-BE49-F238E27FC236}">
              <a16:creationId xmlns:a16="http://schemas.microsoft.com/office/drawing/2014/main" id="{0217C31E-CDD1-47F9-93F8-FC604DB2F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143894</xdr:rowOff>
    </xdr:from>
    <xdr:to>
      <xdr:col>7</xdr:col>
      <xdr:colOff>533400</xdr:colOff>
      <xdr:row>19</xdr:row>
      <xdr:rowOff>88900</xdr:rowOff>
    </xdr:to>
    <xdr:graphicFrame macro="">
      <xdr:nvGraphicFramePr>
        <xdr:cNvPr id="6" name="Chart 5">
          <a:extLst>
            <a:ext uri="{FF2B5EF4-FFF2-40B4-BE49-F238E27FC236}">
              <a16:creationId xmlns:a16="http://schemas.microsoft.com/office/drawing/2014/main" id="{500782DE-8A78-4287-A95E-3B9530EC6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33</xdr:row>
      <xdr:rowOff>182588</xdr:rowOff>
    </xdr:from>
    <xdr:to>
      <xdr:col>8</xdr:col>
      <xdr:colOff>444500</xdr:colOff>
      <xdr:row>49</xdr:row>
      <xdr:rowOff>127000</xdr:rowOff>
    </xdr:to>
    <xdr:graphicFrame macro="">
      <xdr:nvGraphicFramePr>
        <xdr:cNvPr id="7" name="Chart 6">
          <a:extLst>
            <a:ext uri="{FF2B5EF4-FFF2-40B4-BE49-F238E27FC236}">
              <a16:creationId xmlns:a16="http://schemas.microsoft.com/office/drawing/2014/main" id="{1899D079-27A9-4350-A429-EFF269275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90410</xdr:rowOff>
    </xdr:from>
    <xdr:to>
      <xdr:col>10</xdr:col>
      <xdr:colOff>139700</xdr:colOff>
      <xdr:row>34</xdr:row>
      <xdr:rowOff>0</xdr:rowOff>
    </xdr:to>
    <xdr:graphicFrame macro="">
      <xdr:nvGraphicFramePr>
        <xdr:cNvPr id="8" name="Chart 7">
          <a:extLst>
            <a:ext uri="{FF2B5EF4-FFF2-40B4-BE49-F238E27FC236}">
              <a16:creationId xmlns:a16="http://schemas.microsoft.com/office/drawing/2014/main" id="{EC0F4F47-1096-4755-83D4-D6C39A421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205983</xdr:colOff>
      <xdr:row>0</xdr:row>
      <xdr:rowOff>0</xdr:rowOff>
    </xdr:from>
    <xdr:to>
      <xdr:col>12</xdr:col>
      <xdr:colOff>82550</xdr:colOff>
      <xdr:row>4</xdr:row>
      <xdr:rowOff>133969</xdr:rowOff>
    </xdr:to>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8D2540EC-7440-4A94-AA09-582AEEE6468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206483" y="0"/>
              <a:ext cx="3534167" cy="870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444500</xdr:colOff>
      <xdr:row>33</xdr:row>
      <xdr:rowOff>158750</xdr:rowOff>
    </xdr:from>
    <xdr:to>
      <xdr:col>18</xdr:col>
      <xdr:colOff>374650</xdr:colOff>
      <xdr:row>49</xdr:row>
      <xdr:rowOff>101600</xdr:rowOff>
    </xdr:to>
    <xdr:graphicFrame macro="">
      <xdr:nvGraphicFramePr>
        <xdr:cNvPr id="15" name="Chart 14">
          <a:extLst>
            <a:ext uri="{FF2B5EF4-FFF2-40B4-BE49-F238E27FC236}">
              <a16:creationId xmlns:a16="http://schemas.microsoft.com/office/drawing/2014/main" id="{524F1400-789B-4068-88C7-72748E8E7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82551</xdr:colOff>
      <xdr:row>0</xdr:row>
      <xdr:rowOff>0</xdr:rowOff>
    </xdr:from>
    <xdr:to>
      <xdr:col>18</xdr:col>
      <xdr:colOff>419101</xdr:colOff>
      <xdr:row>4</xdr:row>
      <xdr:rowOff>138286</xdr:rowOff>
    </xdr:to>
    <mc:AlternateContent xmlns:mc="http://schemas.openxmlformats.org/markup-compatibility/2006" xmlns:a14="http://schemas.microsoft.com/office/drawing/2010/main">
      <mc:Choice Requires="a14">
        <xdr:graphicFrame macro="">
          <xdr:nvGraphicFramePr>
            <xdr:cNvPr id="17" name="Region 3">
              <a:extLst>
                <a:ext uri="{FF2B5EF4-FFF2-40B4-BE49-F238E27FC236}">
                  <a16:creationId xmlns:a16="http://schemas.microsoft.com/office/drawing/2014/main" id="{AD357B74-C94B-47C5-AC6E-B923A8711F5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740651" y="0"/>
              <a:ext cx="3994150" cy="874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19051</xdr:colOff>
      <xdr:row>0</xdr:row>
      <xdr:rowOff>0</xdr:rowOff>
    </xdr:from>
    <xdr:to>
      <xdr:col>6</xdr:col>
      <xdr:colOff>200480</xdr:colOff>
      <xdr:row>4</xdr:row>
      <xdr:rowOff>158750</xdr:rowOff>
    </xdr:to>
    <xdr:sp macro="" textlink="">
      <xdr:nvSpPr>
        <xdr:cNvPr id="18" name="TextBox 17">
          <a:extLst>
            <a:ext uri="{FF2B5EF4-FFF2-40B4-BE49-F238E27FC236}">
              <a16:creationId xmlns:a16="http://schemas.microsoft.com/office/drawing/2014/main" id="{BDC02AE3-1A2F-B49D-63F0-1E7F825C3145}"/>
            </a:ext>
          </a:extLst>
        </xdr:cNvPr>
        <xdr:cNvSpPr txBox="1"/>
      </xdr:nvSpPr>
      <xdr:spPr>
        <a:xfrm>
          <a:off x="19051" y="0"/>
          <a:ext cx="4181929" cy="895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kern="1200"/>
            <a:t> SALES DATA ANALYSIS</a:t>
          </a:r>
        </a:p>
      </xdr:txBody>
    </xdr:sp>
    <xdr:clientData/>
  </xdr:twoCellAnchor>
  <xdr:twoCellAnchor editAs="oneCell">
    <xdr:from>
      <xdr:col>15</xdr:col>
      <xdr:colOff>412750</xdr:colOff>
      <xdr:row>4</xdr:row>
      <xdr:rowOff>150888</xdr:rowOff>
    </xdr:from>
    <xdr:to>
      <xdr:col>18</xdr:col>
      <xdr:colOff>412548</xdr:colOff>
      <xdr:row>19</xdr:row>
      <xdr:rowOff>107950</xdr:rowOff>
    </xdr:to>
    <mc:AlternateContent xmlns:mc="http://schemas.openxmlformats.org/markup-compatibility/2006" xmlns:a14="http://schemas.microsoft.com/office/drawing/2010/main">
      <mc:Choice Requires="a14">
        <xdr:graphicFrame macro="">
          <xdr:nvGraphicFramePr>
            <xdr:cNvPr id="19" name="Date">
              <a:extLst>
                <a:ext uri="{FF2B5EF4-FFF2-40B4-BE49-F238E27FC236}">
                  <a16:creationId xmlns:a16="http://schemas.microsoft.com/office/drawing/2014/main" id="{FE3C9D79-0A00-4A22-9F0C-173F1A88F86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899650" y="887488"/>
              <a:ext cx="1828598" cy="2719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69850</xdr:colOff>
      <xdr:row>12</xdr:row>
      <xdr:rowOff>127000</xdr:rowOff>
    </xdr:from>
    <xdr:to>
      <xdr:col>21</xdr:col>
      <xdr:colOff>115569</xdr:colOff>
      <xdr:row>12</xdr:row>
      <xdr:rowOff>172719</xdr:rowOff>
    </xdr:to>
    <xdr:sp macro="" textlink="">
      <xdr:nvSpPr>
        <xdr:cNvPr id="20" name="TextBox 19">
          <a:extLst>
            <a:ext uri="{FF2B5EF4-FFF2-40B4-BE49-F238E27FC236}">
              <a16:creationId xmlns:a16="http://schemas.microsoft.com/office/drawing/2014/main" id="{962D06D8-0D8B-FD20-D0BA-07BA48D8177C}"/>
            </a:ext>
          </a:extLst>
        </xdr:cNvPr>
        <xdr:cNvSpPr txBox="1"/>
      </xdr:nvSpPr>
      <xdr:spPr>
        <a:xfrm>
          <a:off x="13214350" y="233680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7.518602314813" createdVersion="8" refreshedVersion="8" minRefreshableVersion="3" recordCount="10" xr:uid="{7393BAC7-C5DE-4DA7-A8D7-06D60163B988}">
  <cacheSource type="worksheet">
    <worksheetSource ref="A1:Q11" sheet="sales data answer sheet"/>
  </cacheSource>
  <cacheFields count="19">
    <cacheField name="Transaction ID" numFmtId="0">
      <sharedItems/>
    </cacheField>
    <cacheField name="Product" numFmtId="0">
      <sharedItems count="10">
        <s v="Refrigerator"/>
        <s v="Air Conditioner"/>
        <s v="Laptop"/>
        <s v="TV"/>
        <s v="Smartphone"/>
        <s v="Washing Machine"/>
        <s v="Tablet"/>
        <s v="Microwave"/>
        <s v="Camera"/>
        <s v="Blender"/>
      </sharedItems>
    </cacheField>
    <cacheField name="Category" numFmtId="0">
      <sharedItems count="2">
        <s v="Appliances"/>
        <s v="Electronics"/>
      </sharedItems>
    </cacheField>
    <cacheField name="Region" numFmtId="0">
      <sharedItems count="4">
        <s v="West"/>
        <s v="East"/>
        <s v="North"/>
        <s v="South"/>
      </sharedItems>
    </cacheField>
    <cacheField name="Sales($)" numFmtId="0">
      <sharedItems containsSemiMixedTypes="0" containsString="0" containsNumber="1" containsInteger="1" minValue="30" maxValue="5000"/>
    </cacheField>
    <cacheField name="Date" numFmtId="14">
      <sharedItems containsSemiMixedTypes="0" containsNonDate="0" containsDate="1" containsString="0" minDate="2025-01-01T00:00:00" maxDate="2025-04-04T00:00:00" count="10">
        <d v="2025-01-05T00:00:00"/>
        <d v="2025-01-25T00:00:00"/>
        <d v="2025-01-01T00:00:00"/>
        <d v="2025-01-08T00:00:00"/>
        <d v="2025-04-03T00:00:00"/>
        <d v="2025-01-12T00:00:00"/>
        <d v="2025-01-20T00:00:00"/>
        <d v="2025-01-15T00:00:00"/>
        <d v="2025-01-18T00:00:00"/>
        <d v="2025-01-22T00:00:00"/>
      </sharedItems>
      <fieldGroup par="18"/>
    </cacheField>
    <cacheField name="Units sold" numFmtId="0">
      <sharedItems containsSemiMixedTypes="0" containsString="0" containsNumber="1" containsInteger="1" minValue="1" maxValue="5"/>
    </cacheField>
    <cacheField name="Sales tax (10%)" numFmtId="0">
      <sharedItems containsSemiMixedTypes="0" containsString="0" containsNumber="1" containsInteger="1" minValue="3" maxValue="500"/>
    </cacheField>
    <cacheField name="Total Revenue(Sales+Sales Tax)" numFmtId="0">
      <sharedItems containsSemiMixedTypes="0" containsString="0" containsNumber="1" containsInteger="1" minValue="33" maxValue="5500"/>
    </cacheField>
    <cacheField name="Sales exceed 2000" numFmtId="0">
      <sharedItems/>
    </cacheField>
    <cacheField name="Sales category(High, medium, low)" numFmtId="0">
      <sharedItems count="3">
        <s v="High"/>
        <s v="Medium"/>
        <s v="Low"/>
      </sharedItems>
    </cacheField>
    <cacheField name="Sales&gt;5000 and tax&gt;500" numFmtId="0">
      <sharedItems/>
    </cacheField>
    <cacheField name="Flagged sales" numFmtId="0">
      <sharedItems/>
    </cacheField>
    <cacheField name="Bonus(5%)" numFmtId="0">
      <sharedItems/>
    </cacheField>
    <cacheField name="Above average sales" numFmtId="0">
      <sharedItems/>
    </cacheField>
    <cacheField name="First quarter sales" numFmtId="0">
      <sharedItems/>
    </cacheField>
    <cacheField name="Total sales" numFmtId="0">
      <sharedItems containsSemiMixedTypes="0" containsString="0" containsNumber="1" containsInteger="1" minValue="60" maxValue="15000"/>
    </cacheField>
    <cacheField name="Days (Date)" numFmtId="0" databaseField="0">
      <fieldGroup base="5">
        <rangePr groupBy="days" startDate="2025-01-01T00:00:00" endDate="2025-04-04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4/2025"/>
        </groupItems>
      </fieldGroup>
    </cacheField>
    <cacheField name="Months (Date)" numFmtId="0" databaseField="0">
      <fieldGroup base="5">
        <rangePr groupBy="months" startDate="2025-01-01T00:00:00" endDate="2025-04-04T00:00:00"/>
        <groupItems count="14">
          <s v="&lt;01/01/2025"/>
          <s v="Jan"/>
          <s v="Feb"/>
          <s v="Mar"/>
          <s v="Apr"/>
          <s v="May"/>
          <s v="Jun"/>
          <s v="Jul"/>
          <s v="Aug"/>
          <s v="Sep"/>
          <s v="Oct"/>
          <s v="Nov"/>
          <s v="Dec"/>
          <s v="&gt;04/04/2025"/>
        </groupItems>
      </fieldGroup>
    </cacheField>
  </cacheFields>
  <extLst>
    <ext xmlns:x14="http://schemas.microsoft.com/office/spreadsheetml/2009/9/main" uri="{725AE2AE-9491-48be-B2B4-4EB974FC3084}">
      <x14:pivotCacheDefinition pivotCacheId="17014133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1.896963310188" createdVersion="8" refreshedVersion="8" minRefreshableVersion="3" recordCount="10" xr:uid="{4DF69A98-B55B-4AD9-8761-0E26381FF573}">
  <cacheSource type="worksheet">
    <worksheetSource name="Table1[[Product]:[Total sales]]"/>
  </cacheSource>
  <cacheFields count="16">
    <cacheField name="Product" numFmtId="0">
      <sharedItems count="10">
        <s v="Refrigerator"/>
        <s v="Air Conditioner"/>
        <s v="Laptop"/>
        <s v="TV"/>
        <s v="Smartphone"/>
        <s v="Washing Machine"/>
        <s v="Tablet"/>
        <s v="Microwave"/>
        <s v="Camera"/>
        <s v="Blender"/>
      </sharedItems>
    </cacheField>
    <cacheField name="Category" numFmtId="0">
      <sharedItems count="2">
        <s v="Appliances"/>
        <s v="Electronics"/>
      </sharedItems>
    </cacheField>
    <cacheField name="Region" numFmtId="0">
      <sharedItems count="4">
        <s v="West"/>
        <s v="East"/>
        <s v="North"/>
        <s v="South"/>
      </sharedItems>
    </cacheField>
    <cacheField name="Sales($)" numFmtId="0">
      <sharedItems containsSemiMixedTypes="0" containsString="0" containsNumber="1" containsInteger="1" minValue="300" maxValue="5000"/>
    </cacheField>
    <cacheField name="Date" numFmtId="14">
      <sharedItems containsSemiMixedTypes="0" containsNonDate="0" containsDate="1" containsString="0" minDate="2025-01-01T00:00:00" maxDate="2025-04-04T00:00:00"/>
    </cacheField>
    <cacheField name="Units sold" numFmtId="0">
      <sharedItems containsSemiMixedTypes="0" containsString="0" containsNumber="1" containsInteger="1" minValue="1" maxValue="5"/>
    </cacheField>
    <cacheField name="Sales tax (10%)" numFmtId="0">
      <sharedItems containsSemiMixedTypes="0" containsString="0" containsNumber="1" containsInteger="1" minValue="30" maxValue="500"/>
    </cacheField>
    <cacheField name="Total Revenue(Sales+Sales Tax)" numFmtId="0">
      <sharedItems containsSemiMixedTypes="0" containsString="0" containsNumber="1" containsInteger="1" minValue="330" maxValue="5500"/>
    </cacheField>
    <cacheField name="Sales exceed 2000" numFmtId="0">
      <sharedItems/>
    </cacheField>
    <cacheField name="Sales category(High, medium, low)" numFmtId="0">
      <sharedItems/>
    </cacheField>
    <cacheField name="Sales&gt;5000 and tax&gt;500" numFmtId="0">
      <sharedItems/>
    </cacheField>
    <cacheField name="Flagged sales" numFmtId="0">
      <sharedItems/>
    </cacheField>
    <cacheField name="Bonus(5%)" numFmtId="0">
      <sharedItems/>
    </cacheField>
    <cacheField name="Above average sales" numFmtId="0">
      <sharedItems/>
    </cacheField>
    <cacheField name="First quarter sales" numFmtId="0">
      <sharedItems/>
    </cacheField>
    <cacheField name="Total sales" numFmtId="0">
      <sharedItems containsSemiMixedTypes="0" containsString="0" containsNumber="1" containsInteger="1" minValue="600" maxValue="1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T003"/>
    <x v="0"/>
    <x v="0"/>
    <x v="0"/>
    <n v="3000"/>
    <x v="0"/>
    <n v="2"/>
    <n v="300"/>
    <n v="3300"/>
    <s v="Yes"/>
    <x v="0"/>
    <b v="0"/>
    <s v="Not Flagged"/>
    <s v="No bonus"/>
    <s v="Not above average"/>
    <s v="Yes"/>
    <n v="6000"/>
  </r>
  <r>
    <s v="T010"/>
    <x v="1"/>
    <x v="0"/>
    <x v="1"/>
    <n v="1100"/>
    <x v="1"/>
    <n v="1"/>
    <n v="110"/>
    <n v="1210"/>
    <s v="No"/>
    <x v="1"/>
    <b v="0"/>
    <s v="Flagged"/>
    <s v="No bonus"/>
    <s v="Not above average"/>
    <s v="Yes"/>
    <n v="1100"/>
  </r>
  <r>
    <s v="T001"/>
    <x v="2"/>
    <x v="1"/>
    <x v="2"/>
    <n v="5000"/>
    <x v="2"/>
    <n v="3"/>
    <n v="500"/>
    <n v="5500"/>
    <s v="Yes"/>
    <x v="0"/>
    <b v="0"/>
    <s v="Not Flagged"/>
    <s v="No bonus"/>
    <s v="Not above average"/>
    <s v="Yes"/>
    <n v="15000"/>
  </r>
  <r>
    <s v="T004"/>
    <x v="3"/>
    <x v="1"/>
    <x v="3"/>
    <n v="900"/>
    <x v="3"/>
    <n v="1"/>
    <n v="90"/>
    <n v="990"/>
    <s v="No"/>
    <x v="1"/>
    <b v="0"/>
    <s v="Flagged"/>
    <s v="No bonus"/>
    <s v="Not above average"/>
    <s v="Yes"/>
    <n v="900"/>
  </r>
  <r>
    <s v="T002"/>
    <x v="4"/>
    <x v="1"/>
    <x v="1"/>
    <n v="800"/>
    <x v="4"/>
    <n v="5"/>
    <n v="80"/>
    <n v="880"/>
    <s v="No"/>
    <x v="1"/>
    <b v="0"/>
    <s v="Flagged"/>
    <s v="No bonus"/>
    <s v="Not above average"/>
    <s v="No"/>
    <n v="4000"/>
  </r>
  <r>
    <s v="T005"/>
    <x v="5"/>
    <x v="0"/>
    <x v="2"/>
    <n v="700"/>
    <x v="5"/>
    <n v="1"/>
    <n v="70"/>
    <n v="770"/>
    <s v="No"/>
    <x v="1"/>
    <b v="0"/>
    <s v="Flagged"/>
    <s v="No bonus"/>
    <s v="Not above average"/>
    <s v="Yes"/>
    <n v="700"/>
  </r>
  <r>
    <s v="T008"/>
    <x v="6"/>
    <x v="1"/>
    <x v="3"/>
    <n v="600"/>
    <x v="6"/>
    <n v="4"/>
    <n v="60"/>
    <n v="660"/>
    <s v="No"/>
    <x v="1"/>
    <b v="0"/>
    <s v="Flagged"/>
    <s v="No bonus"/>
    <s v="Not above average"/>
    <s v="Yes"/>
    <n v="2400"/>
  </r>
  <r>
    <s v="T006"/>
    <x v="7"/>
    <x v="0"/>
    <x v="1"/>
    <n v="5000"/>
    <x v="7"/>
    <n v="3"/>
    <n v="500"/>
    <n v="5500"/>
    <s v="Yes"/>
    <x v="0"/>
    <b v="0"/>
    <s v="Not Flagged"/>
    <s v="No bonus"/>
    <s v="Not above average"/>
    <s v="Yes"/>
    <n v="15000"/>
  </r>
  <r>
    <s v="T007"/>
    <x v="8"/>
    <x v="1"/>
    <x v="0"/>
    <n v="400"/>
    <x v="8"/>
    <n v="2"/>
    <n v="40"/>
    <n v="440"/>
    <s v="No"/>
    <x v="2"/>
    <b v="0"/>
    <s v="Flagged"/>
    <s v="No bonus"/>
    <s v="Not above average"/>
    <s v="Yes"/>
    <n v="800"/>
  </r>
  <r>
    <s v="T009"/>
    <x v="9"/>
    <x v="0"/>
    <x v="2"/>
    <n v="30"/>
    <x v="9"/>
    <n v="2"/>
    <n v="3"/>
    <n v="33"/>
    <s v="No"/>
    <x v="2"/>
    <b v="0"/>
    <s v="Flagged"/>
    <s v="No bonus"/>
    <s v="Not above average"/>
    <s v="Yes"/>
    <n v="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3000"/>
    <d v="2025-01-05T00:00:00"/>
    <n v="2"/>
    <n v="300"/>
    <n v="3300"/>
    <s v="Yes"/>
    <s v="High"/>
    <b v="0"/>
    <s v="Not Flagged"/>
    <s v="No bonus"/>
    <s v="Not above average"/>
    <s v="Yes"/>
    <n v="6000"/>
  </r>
  <r>
    <x v="1"/>
    <x v="0"/>
    <x v="1"/>
    <n v="1100"/>
    <d v="2025-01-25T00:00:00"/>
    <n v="1"/>
    <n v="110"/>
    <n v="1210"/>
    <s v="No"/>
    <s v="Medium"/>
    <b v="0"/>
    <s v="Flagged"/>
    <s v="No bonus"/>
    <s v="Not above average"/>
    <s v="Yes"/>
    <n v="1100"/>
  </r>
  <r>
    <x v="2"/>
    <x v="1"/>
    <x v="2"/>
    <n v="5000"/>
    <d v="2025-01-01T00:00:00"/>
    <n v="3"/>
    <n v="500"/>
    <n v="5500"/>
    <s v="Yes"/>
    <s v="High"/>
    <b v="0"/>
    <s v="Not Flagged"/>
    <s v="No bonus"/>
    <s v="Not above average"/>
    <s v="Yes"/>
    <n v="15000"/>
  </r>
  <r>
    <x v="3"/>
    <x v="1"/>
    <x v="3"/>
    <n v="900"/>
    <d v="2025-01-08T00:00:00"/>
    <n v="1"/>
    <n v="90"/>
    <n v="990"/>
    <s v="No"/>
    <s v="Medium"/>
    <b v="0"/>
    <s v="Flagged"/>
    <s v="No bonus"/>
    <s v="Not above average"/>
    <s v="Yes"/>
    <n v="900"/>
  </r>
  <r>
    <x v="4"/>
    <x v="1"/>
    <x v="1"/>
    <n v="800"/>
    <d v="2025-04-03T00:00:00"/>
    <n v="5"/>
    <n v="80"/>
    <n v="880"/>
    <s v="No"/>
    <s v="Medium"/>
    <b v="0"/>
    <s v="Flagged"/>
    <s v="No bonus"/>
    <s v="Not above average"/>
    <s v="No"/>
    <n v="4000"/>
  </r>
  <r>
    <x v="5"/>
    <x v="0"/>
    <x v="2"/>
    <n v="700"/>
    <d v="2025-01-12T00:00:00"/>
    <n v="1"/>
    <n v="70"/>
    <n v="770"/>
    <s v="No"/>
    <s v="Medium"/>
    <b v="0"/>
    <s v="Flagged"/>
    <s v="No bonus"/>
    <s v="Not above average"/>
    <s v="Yes"/>
    <n v="700"/>
  </r>
  <r>
    <x v="6"/>
    <x v="1"/>
    <x v="3"/>
    <n v="600"/>
    <d v="2025-01-20T00:00:00"/>
    <n v="4"/>
    <n v="60"/>
    <n v="660"/>
    <s v="No"/>
    <s v="Medium"/>
    <b v="0"/>
    <s v="Flagged"/>
    <s v="No bonus"/>
    <s v="Not above average"/>
    <s v="Yes"/>
    <n v="2400"/>
  </r>
  <r>
    <x v="7"/>
    <x v="0"/>
    <x v="1"/>
    <n v="5000"/>
    <d v="2025-01-15T00:00:00"/>
    <n v="3"/>
    <n v="500"/>
    <n v="5500"/>
    <s v="Yes"/>
    <s v="High"/>
    <b v="0"/>
    <s v="Not Flagged"/>
    <s v="No bonus"/>
    <s v="Not above average"/>
    <s v="Yes"/>
    <n v="15000"/>
  </r>
  <r>
    <x v="8"/>
    <x v="1"/>
    <x v="0"/>
    <n v="400"/>
    <d v="2025-01-18T00:00:00"/>
    <n v="2"/>
    <n v="40"/>
    <n v="440"/>
    <s v="No"/>
    <s v="Low"/>
    <b v="0"/>
    <s v="Flagged"/>
    <s v="No bonus"/>
    <s v="Not above average"/>
    <s v="Yes"/>
    <n v="800"/>
  </r>
  <r>
    <x v="9"/>
    <x v="0"/>
    <x v="2"/>
    <n v="300"/>
    <d v="2025-01-22T00:00:00"/>
    <n v="2"/>
    <n v="30"/>
    <n v="330"/>
    <s v="No"/>
    <s v="Low"/>
    <b v="0"/>
    <s v="Flagged"/>
    <s v="No bonus"/>
    <s v="Not above average"/>
    <s v="Yes"/>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F36AEB-2949-4C46-B72F-3ACA403B04DB}" name="line chart sales over tim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I2:J13" firstHeaderRow="1" firstDataRow="1" firstDataCol="1"/>
  <pivotFields count="19">
    <pivotField showAll="0"/>
    <pivotField showAll="0">
      <items count="11">
        <item x="1"/>
        <item x="9"/>
        <item x="8"/>
        <item x="2"/>
        <item x="7"/>
        <item x="0"/>
        <item x="4"/>
        <item x="6"/>
        <item x="3"/>
        <item x="5"/>
        <item t="default"/>
      </items>
    </pivotField>
    <pivotField showAll="0">
      <items count="3">
        <item x="0"/>
        <item x="1"/>
        <item t="default"/>
      </items>
    </pivotField>
    <pivotField showAll="0">
      <items count="5">
        <item x="1"/>
        <item x="2"/>
        <item x="3"/>
        <item x="0"/>
        <item t="default"/>
      </items>
    </pivotField>
    <pivotField dataField="1" showAll="0"/>
    <pivotField axis="axisRow" numFmtId="14" showAll="0">
      <items count="11">
        <item x="2"/>
        <item x="0"/>
        <item x="3"/>
        <item x="5"/>
        <item x="7"/>
        <item x="8"/>
        <item x="6"/>
        <item x="9"/>
        <item x="1"/>
        <item x="4"/>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1">
    <i>
      <x/>
    </i>
    <i>
      <x v="1"/>
    </i>
    <i>
      <x v="2"/>
    </i>
    <i>
      <x v="3"/>
    </i>
    <i>
      <x v="4"/>
    </i>
    <i>
      <x v="5"/>
    </i>
    <i>
      <x v="6"/>
    </i>
    <i>
      <x v="7"/>
    </i>
    <i>
      <x v="8"/>
    </i>
    <i>
      <x v="9"/>
    </i>
    <i t="grand">
      <x/>
    </i>
  </rowItems>
  <colItems count="1">
    <i/>
  </colItems>
  <dataFields count="1">
    <dataField name="Sum of Sales($)" fld="4"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4DD188-CC68-4E6C-8FFF-223477005FEF}" name="datewise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8:B59" firstHeaderRow="1" firstDataRow="1" firstDataCol="1"/>
  <pivotFields count="19">
    <pivotField showAll="0"/>
    <pivotField showAll="0">
      <items count="11">
        <item x="1"/>
        <item x="9"/>
        <item x="8"/>
        <item x="2"/>
        <item x="7"/>
        <item x="0"/>
        <item x="4"/>
        <item x="6"/>
        <item x="3"/>
        <item x="5"/>
        <item t="default"/>
      </items>
    </pivotField>
    <pivotField showAll="0">
      <items count="3">
        <item x="0"/>
        <item x="1"/>
        <item t="default"/>
      </items>
    </pivotField>
    <pivotField showAll="0">
      <items count="5">
        <item x="1"/>
        <item x="2"/>
        <item x="3"/>
        <item x="0"/>
        <item t="default"/>
      </items>
    </pivotField>
    <pivotField dataField="1" showAll="0"/>
    <pivotField axis="axisRow" numFmtId="14" showAll="0">
      <items count="11">
        <item x="2"/>
        <item x="0"/>
        <item x="3"/>
        <item x="5"/>
        <item x="7"/>
        <item x="8"/>
        <item x="6"/>
        <item x="9"/>
        <item x="1"/>
        <item x="4"/>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1">
    <i>
      <x/>
    </i>
    <i>
      <x v="1"/>
    </i>
    <i>
      <x v="2"/>
    </i>
    <i>
      <x v="3"/>
    </i>
    <i>
      <x v="4"/>
    </i>
    <i>
      <x v="5"/>
    </i>
    <i>
      <x v="6"/>
    </i>
    <i>
      <x v="7"/>
    </i>
    <i>
      <x v="8"/>
    </i>
    <i>
      <x v="9"/>
    </i>
    <i t="grand">
      <x/>
    </i>
  </rowItems>
  <colItems count="1">
    <i/>
  </colItems>
  <dataFields count="1">
    <dataField name="Average of Sales($)" fld="4" subtotal="average" baseField="5"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FABF4-A124-4871-8496-89D03843069D}" name="sales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6:G9" firstHeaderRow="1" firstDataRow="1" firstDataCol="1"/>
  <pivotFields count="19">
    <pivotField showAll="0"/>
    <pivotField showAll="0">
      <items count="11">
        <item x="1"/>
        <item x="9"/>
        <item x="8"/>
        <item x="2"/>
        <item x="7"/>
        <item x="0"/>
        <item x="4"/>
        <item x="6"/>
        <item x="3"/>
        <item x="5"/>
        <item t="default"/>
      </items>
    </pivotField>
    <pivotField axis="axisRow" showAll="0">
      <items count="3">
        <item x="0"/>
        <item x="1"/>
        <item t="default"/>
      </items>
    </pivotField>
    <pivotField showAll="0">
      <items count="5">
        <item x="1"/>
        <item x="2"/>
        <item x="3"/>
        <item x="0"/>
        <item t="default"/>
      </items>
    </pivotField>
    <pivotField dataField="1" showAll="0"/>
    <pivotField numFmtId="14" showAll="0">
      <items count="11">
        <item x="2"/>
        <item x="0"/>
        <item x="3"/>
        <item x="5"/>
        <item x="7"/>
        <item x="8"/>
        <item x="6"/>
        <item x="9"/>
        <item x="1"/>
        <item x="4"/>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Sales($)" fld="4"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010B58-9134-4EA2-8B9C-1579EC543C9D}" name="Product sale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9">
    <pivotField showAll="0"/>
    <pivotField axis="axisRow" showAll="0">
      <items count="11">
        <item x="1"/>
        <item x="9"/>
        <item x="8"/>
        <item x="2"/>
        <item x="7"/>
        <item x="0"/>
        <item x="4"/>
        <item x="6"/>
        <item x="3"/>
        <item x="5"/>
        <item t="default"/>
      </items>
    </pivotField>
    <pivotField showAll="0">
      <items count="3">
        <item x="0"/>
        <item x="1"/>
        <item t="default"/>
      </items>
    </pivotField>
    <pivotField showAll="0">
      <items count="5">
        <item x="1"/>
        <item x="2"/>
        <item x="3"/>
        <item x="0"/>
        <item t="default"/>
      </items>
    </pivotField>
    <pivotField dataField="1" showAll="0"/>
    <pivotField numFmtId="14" showAll="0">
      <items count="11">
        <item x="2"/>
        <item x="0"/>
        <item x="3"/>
        <item x="5"/>
        <item x="7"/>
        <item x="8"/>
        <item x="6"/>
        <item x="9"/>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Average of Sales($)" fld="4" subtotal="average" baseField="1" baseItem="0"/>
  </dataFields>
  <conditionalFormats count="4">
    <conditionalFormat priority="2">
      <pivotAreas count="1">
        <pivotArea outline="0" axis="axisValues" fieldPosition="0"/>
      </pivotAreas>
    </conditionalFormat>
    <conditionalFormat priority="3">
      <pivotAreas count="1">
        <pivotArea outline="0" axis="axisValues" fieldPosition="0"/>
      </pivotAreas>
    </conditionalFormat>
    <conditionalFormat priority="4">
      <pivotAreas count="1">
        <pivotArea outline="0" axis="axisValues" fieldPosition="0"/>
      </pivotAreas>
    </conditionalFormat>
    <conditionalFormat priority="5">
      <pivotAreas count="1">
        <pivotArea outline="0" axis="axisValues" fieldPosition="0"/>
      </pivotAreas>
    </conditionalFormat>
  </conditional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8"/>
          </reference>
        </references>
      </pivotArea>
    </chartFormat>
    <chartFormat chart="2" format="4">
      <pivotArea type="data" outline="0" fieldPosition="0">
        <references count="2">
          <reference field="4294967294" count="1" selected="0">
            <x v="0"/>
          </reference>
          <reference field="1" count="1" selected="0">
            <x v="7"/>
          </reference>
        </references>
      </pivotArea>
    </chartFormat>
    <chartFormat chart="2" format="5">
      <pivotArea type="data" outline="0" fieldPosition="0">
        <references count="2">
          <reference field="4294967294" count="1" selected="0">
            <x v="0"/>
          </reference>
          <reference field="1" count="1" selected="0">
            <x v="6"/>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 count="1" selected="0">
            <x v="6"/>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0C86E-67DC-4250-8E9F-FE155F4C9C17}" name="region vs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Z">
  <location ref="C3:D8" firstHeaderRow="1" firstDataRow="1" firstDataCol="1"/>
  <pivotFields count="19">
    <pivotField showAll="0"/>
    <pivotField showAll="0">
      <items count="11">
        <item x="1"/>
        <item x="9"/>
        <item x="8"/>
        <item x="2"/>
        <item x="7"/>
        <item x="0"/>
        <item x="4"/>
        <item x="6"/>
        <item x="3"/>
        <item x="5"/>
        <item t="default"/>
      </items>
    </pivotField>
    <pivotField showAll="0">
      <items count="3">
        <item x="0"/>
        <item x="1"/>
        <item t="default"/>
      </items>
    </pivotField>
    <pivotField axis="axisRow" showAll="0">
      <items count="5">
        <item x="1"/>
        <item x="2"/>
        <item x="3"/>
        <item x="0"/>
        <item t="default"/>
      </items>
    </pivotField>
    <pivotField dataField="1" showAll="0"/>
    <pivotField numFmtId="14" showAll="0">
      <items count="11">
        <item x="2"/>
        <item x="0"/>
        <item x="3"/>
        <item x="5"/>
        <item x="7"/>
        <item x="8"/>
        <item x="6"/>
        <item x="9"/>
        <item x="1"/>
        <item x="4"/>
        <item t="default"/>
      </items>
    </pivotField>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Sales($)" fld="4"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EB1CE5-8994-4BE0-848B-6FC04CD96D8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7:C28" firstHeaderRow="0" firstDataRow="1" firstDataCol="1"/>
  <pivotFields count="19">
    <pivotField showAll="0"/>
    <pivotField axis="axisRow" showAll="0">
      <items count="11">
        <item x="1"/>
        <item x="9"/>
        <item x="8"/>
        <item x="2"/>
        <item x="7"/>
        <item x="0"/>
        <item x="4"/>
        <item x="6"/>
        <item x="3"/>
        <item x="5"/>
        <item t="default"/>
      </items>
    </pivotField>
    <pivotField showAll="0">
      <items count="3">
        <item x="0"/>
        <item x="1"/>
        <item t="default"/>
      </items>
    </pivotField>
    <pivotField showAll="0">
      <items count="5">
        <item x="1"/>
        <item x="2"/>
        <item x="3"/>
        <item x="0"/>
        <item t="default"/>
      </items>
    </pivotField>
    <pivotField dataField="1" showAll="0"/>
    <pivotField numFmtId="14" showAll="0">
      <items count="11">
        <item x="2"/>
        <item x="0"/>
        <item x="3"/>
        <item x="5"/>
        <item x="7"/>
        <item x="8"/>
        <item x="6"/>
        <item x="9"/>
        <item x="1"/>
        <item x="4"/>
        <item t="default"/>
      </items>
    </pivotField>
    <pivotField showAll="0"/>
    <pivotField showAll="0"/>
    <pivotField dataField="1" showAll="0"/>
    <pivotField showAll="0"/>
    <pivotField showAll="0">
      <items count="4">
        <item x="0"/>
        <item x="2"/>
        <item x="1"/>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Sales($)" fld="4" baseField="1" baseItem="0"/>
    <dataField name="Sum of Total Revenue(Sales+Sales Tax)" fld="8"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9349AB-3990-4612-B4DE-D0B31A485A96}" name="categiry wise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B45" firstHeaderRow="1" firstDataRow="1" firstDataCol="1"/>
  <pivotFields count="16">
    <pivotField showAll="0">
      <items count="11">
        <item x="1"/>
        <item x="9"/>
        <item x="8"/>
        <item x="2"/>
        <item x="7"/>
        <item x="0"/>
        <item x="4"/>
        <item x="6"/>
        <item x="3"/>
        <item x="5"/>
        <item t="default"/>
      </items>
    </pivotField>
    <pivotField axis="axisRow" showAll="0">
      <items count="3">
        <item x="0"/>
        <item x="1"/>
        <item t="default"/>
      </items>
    </pivotField>
    <pivotField showAll="0">
      <items count="5">
        <item x="1"/>
        <item x="2"/>
        <item x="3"/>
        <item x="0"/>
        <item t="default"/>
      </items>
    </pivotField>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Average of Sales($)" fld="3" subtotal="average"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57E56A-CAB6-4617-9F82-9F40B0CBD8D6}" name="p/r/total revenu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C39" firstHeaderRow="0" firstDataRow="1" firstDataCol="1"/>
  <pivotFields count="16">
    <pivotField axis="axisRow" showAll="0">
      <items count="11">
        <item x="1"/>
        <item x="9"/>
        <item x="8"/>
        <item x="2"/>
        <item x="7"/>
        <item x="0"/>
        <item x="4"/>
        <item x="6"/>
        <item x="3"/>
        <item x="5"/>
        <item t="default"/>
      </items>
    </pivotField>
    <pivotField showAll="0"/>
    <pivotField showAll="0">
      <items count="5">
        <item x="1"/>
        <item x="2"/>
        <item x="3"/>
        <item x="0"/>
        <item t="default"/>
      </items>
    </pivotField>
    <pivotField dataField="1" showAll="0"/>
    <pivotField numFmtId="14"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erage of Sales($)" fld="3" subtotal="average" baseField="0" baseItem="0"/>
    <dataField name="Sum of Total Revenue(Sales+Sales Tax)" fld="7"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29588D-AFCD-4B95-A374-2F3B9BFB39FB}" name="Region / average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B25" firstHeaderRow="1" firstDataRow="1" firstDataCol="1"/>
  <pivotFields count="16">
    <pivotField showAll="0">
      <items count="11">
        <item x="1"/>
        <item x="9"/>
        <item x="8"/>
        <item x="2"/>
        <item x="7"/>
        <item x="0"/>
        <item x="4"/>
        <item x="6"/>
        <item x="3"/>
        <item x="5"/>
        <item t="default"/>
      </items>
    </pivotField>
    <pivotField showAll="0"/>
    <pivotField axis="axisRow" showAll="0">
      <items count="5">
        <item x="1"/>
        <item x="2"/>
        <item x="3"/>
        <item x="0"/>
        <item t="default"/>
      </items>
    </pivotField>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es($)" fld="3"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8485B4-5220-4C0A-B920-0BF30A7A244D}" name="product/average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6">
    <pivotField axis="axisRow" showAll="0">
      <items count="11">
        <item x="1"/>
        <item x="9"/>
        <item x="8"/>
        <item x="2"/>
        <item x="7"/>
        <item x="0"/>
        <item x="4"/>
        <item x="6"/>
        <item x="3"/>
        <item x="5"/>
        <item t="default"/>
      </items>
    </pivotField>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Sales($)" fld="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1651C9D-25A6-4741-A8B5-89CF887F9E20}" sourceName="Category">
  <pivotTables>
    <pivotTable tabId="13" name="Product sales "/>
    <pivotTable tabId="13" name="line chart sales over time "/>
    <pivotTable tabId="13" name="PivotTable11"/>
    <pivotTable tabId="20" name="datewise sales"/>
  </pivotTables>
  <data>
    <tabular pivotCacheId="1701413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F5AB108-670E-4F38-95C8-688BEE01765B}" sourceName="Region">
  <pivotTables>
    <pivotTable tabId="13" name="region vs sales"/>
    <pivotTable tabId="13" name="line chart sales over time "/>
    <pivotTable tabId="13" name="PivotTable11"/>
    <pivotTable tabId="13" name="Product sales "/>
    <pivotTable tabId="13" name="sales by category"/>
    <pivotTable tabId="20" name="datewise sales"/>
  </pivotTables>
  <data>
    <tabular pivotCacheId="1701413303">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9DF951A-439C-4117-A591-66DE821C1AFB}" sourceName="Date">
  <pivotTables>
    <pivotTable tabId="13" name="line chart sales over time "/>
    <pivotTable tabId="20" name="datewise sales"/>
  </pivotTables>
  <data>
    <tabular pivotCacheId="1701413303">
      <items count="10">
        <i x="2" s="1"/>
        <i x="0" s="1"/>
        <i x="3" s="1"/>
        <i x="5" s="1"/>
        <i x="7" s="1"/>
        <i x="8" s="1"/>
        <i x="6" s="1"/>
        <i x="9"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62A8484F-60C4-4173-8B15-63BA47F64706}" cache="Slicer_Category" caption="Category" columnCount="2" style="SlicerStyleDark2" rowHeight="241300"/>
  <slicer name="Region 4" xr10:uid="{731A1F6E-4653-4EFB-8F4F-86D74E2B8F58}" cache="Slicer_Region1" caption="Region" columnCount="4" style="SlicerStyleDark2" rowHeight="241300"/>
  <slicer name="Date 1" xr10:uid="{DA646FEA-C634-4626-BED0-4CA722968662}" cache="Slicer_Date" caption="Date"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D08E556-267B-4F6A-B0C4-4813D0F2E902}" cache="Slicer_Category" caption="Category" columnCount="2" style="SlicerStyleDark2" rowHeight="241300"/>
  <slicer name="Region 3" xr10:uid="{F9E917CE-B6E6-4675-B505-4C65FA022544}" cache="Slicer_Region1" caption="Region" columnCount="4" style="SlicerStyleDark2" rowHeight="241300"/>
  <slicer name="Date" xr10:uid="{A804CEE2-4179-434C-B979-0AA9F2E5EB81}" cache="Slicer_Date" caption="Dat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D01A0D-48A7-40DA-9387-B03EF13EE37F}" name="Table1" displayName="Table1" ref="A1:Q11" totalsRowShown="0" headerRowDxfId="20" tableBorderDxfId="19">
  <autoFilter ref="A1:Q11" xr:uid="{EED01A0D-48A7-40DA-9387-B03EF13EE37F}"/>
  <tableColumns count="17">
    <tableColumn id="1" xr3:uid="{D3B34FFB-776B-409D-A8BE-400D710484AB}" name="Transaction ID" dataDxfId="18"/>
    <tableColumn id="2" xr3:uid="{995460CB-3EF8-412C-94E6-1FAE0B38BFB5}" name="Product" dataDxfId="17"/>
    <tableColumn id="3" xr3:uid="{3FAC86B0-95B3-424C-90AE-0C83BBEB61AE}" name="Category" dataDxfId="16"/>
    <tableColumn id="4" xr3:uid="{799D83E3-EE9F-4806-A77C-E77F7557796F}" name="Region" dataDxfId="15"/>
    <tableColumn id="5" xr3:uid="{E7E600A8-1868-49EA-8E48-F10ECE3D74B2}" name="Sales($)" dataDxfId="14"/>
    <tableColumn id="6" xr3:uid="{A7B1E418-0A08-44D3-A35B-D709C410EFA8}" name="Date" dataDxfId="13"/>
    <tableColumn id="7" xr3:uid="{FCA166B6-2912-4F34-8C45-E668C98666DE}" name="Units sold" dataDxfId="12"/>
    <tableColumn id="8" xr3:uid="{C180FA7C-DB8C-432E-A918-9726FC1653C1}" name="Sales tax (10%)" dataDxfId="11">
      <calculatedColumnFormula>IFERROR(0.1*E2, "Error: Divison by Zero")</calculatedColumnFormula>
    </tableColumn>
    <tableColumn id="9" xr3:uid="{7269A14D-28B9-405F-B03F-0A9A599D7005}" name="Total Revenue(Sales+Sales Tax)" dataDxfId="10">
      <calculatedColumnFormula>SUM(E2,H2)</calculatedColumnFormula>
    </tableColumn>
    <tableColumn id="10" xr3:uid="{80761329-466B-4892-9266-442A56184FBA}" name="Sales exceed 2000">
      <calculatedColumnFormula>IF(E2&gt;2000,"Yes","No")</calculatedColumnFormula>
    </tableColumn>
    <tableColumn id="11" xr3:uid="{4459966F-4E96-4A2E-AD21-69B21E377ECF}" name="Sales category(High, medium, low)" dataDxfId="9">
      <calculatedColumnFormula>IF(E2&gt;2000, "High", IF(E2&gt;500, "Medium", "Low"))</calculatedColumnFormula>
    </tableColumn>
    <tableColumn id="12" xr3:uid="{3943243D-A649-493D-9170-6587AD97F185}" name="Sales&gt;5000 and tax&gt;500">
      <calculatedColumnFormula>AND(E2&gt;5000, H2&gt;500)</calculatedColumnFormula>
    </tableColumn>
    <tableColumn id="13" xr3:uid="{C19F237C-10BF-4A49-8199-BF2C75DE4A4C}" name="Flagged sales" dataDxfId="8">
      <calculatedColumnFormula>IF(OR(E2&lt;2000, E2&gt;20000), "Flagged", "Not Flagged")</calculatedColumnFormula>
    </tableColumn>
    <tableColumn id="14" xr3:uid="{563BED0A-71F0-44A5-872A-D5535DFF8BAF}" name="Bonus(5%)">
      <calculatedColumnFormula>IF(E2&gt;8000, 0.05*E2, "No bonus")</calculatedColumnFormula>
    </tableColumn>
    <tableColumn id="15" xr3:uid="{F49EC89C-EA89-440E-A5AD-7576BAABC548}" name="Above average sales">
      <calculatedColumnFormula>IF(E2&gt;$A$16, "Above average", "Not above average")</calculatedColumnFormula>
    </tableColumn>
    <tableColumn id="16" xr3:uid="{F4371B26-DA04-4A86-898B-B03EE4F235A3}" name="First quarter sales" dataDxfId="7">
      <calculatedColumnFormula>IFERROR(IF(AND(MONTH(F2)&gt;=1, MONTH(F2)&lt;=3), "Yes", "No"), "Error: Enter the correct month")</calculatedColumnFormula>
    </tableColumn>
    <tableColumn id="17" xr3:uid="{3980BE48-3766-480A-9878-09D630052B51}" name="Total sales" dataDxfId="6">
      <calculatedColumnFormula>E2*G2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2.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FD678-E7EA-41F0-B932-F5BBE0718178}">
  <dimension ref="A2:J28"/>
  <sheetViews>
    <sheetView workbookViewId="0">
      <selection activeCell="C15" sqref="C15"/>
    </sheetView>
  </sheetViews>
  <sheetFormatPr defaultRowHeight="14.5" x14ac:dyDescent="0.35"/>
  <cols>
    <col min="1" max="1" width="15.7265625" bestFit="1" customWidth="1"/>
    <col min="2" max="2" width="16.7265625" bestFit="1" customWidth="1"/>
    <col min="3" max="3" width="33.54296875" bestFit="1" customWidth="1"/>
    <col min="4" max="4" width="13.6328125" bestFit="1" customWidth="1"/>
    <col min="6" max="6" width="12.36328125" bestFit="1" customWidth="1"/>
    <col min="7" max="7" width="13.6328125" bestFit="1" customWidth="1"/>
    <col min="9" max="9" width="12.36328125" bestFit="1" customWidth="1"/>
    <col min="10" max="10" width="13.6328125" bestFit="1" customWidth="1"/>
  </cols>
  <sheetData>
    <row r="2" spans="1:10" x14ac:dyDescent="0.35">
      <c r="I2" s="23" t="s">
        <v>63</v>
      </c>
      <c r="J2" t="s">
        <v>62</v>
      </c>
    </row>
    <row r="3" spans="1:10" x14ac:dyDescent="0.35">
      <c r="A3" s="23" t="s">
        <v>63</v>
      </c>
      <c r="B3" t="s">
        <v>69</v>
      </c>
      <c r="C3" s="23" t="s">
        <v>66</v>
      </c>
      <c r="D3" t="s">
        <v>62</v>
      </c>
      <c r="I3" s="25">
        <v>45658</v>
      </c>
      <c r="J3">
        <v>5000</v>
      </c>
    </row>
    <row r="4" spans="1:10" x14ac:dyDescent="0.35">
      <c r="A4" s="24" t="s">
        <v>24</v>
      </c>
      <c r="B4">
        <v>1100</v>
      </c>
      <c r="C4" s="24" t="s">
        <v>28</v>
      </c>
      <c r="D4">
        <v>6900</v>
      </c>
      <c r="I4" s="25">
        <v>45662</v>
      </c>
      <c r="J4">
        <v>3000</v>
      </c>
    </row>
    <row r="5" spans="1:10" x14ac:dyDescent="0.35">
      <c r="A5" s="24" t="s">
        <v>23</v>
      </c>
      <c r="B5">
        <v>30</v>
      </c>
      <c r="C5" s="24" t="s">
        <v>27</v>
      </c>
      <c r="D5">
        <v>5730</v>
      </c>
      <c r="I5" s="25">
        <v>45665</v>
      </c>
      <c r="J5">
        <v>900</v>
      </c>
    </row>
    <row r="6" spans="1:10" x14ac:dyDescent="0.35">
      <c r="A6" s="24" t="s">
        <v>21</v>
      </c>
      <c r="B6">
        <v>400</v>
      </c>
      <c r="C6" s="24" t="s">
        <v>30</v>
      </c>
      <c r="D6">
        <v>1500</v>
      </c>
      <c r="F6" s="23" t="s">
        <v>63</v>
      </c>
      <c r="G6" t="s">
        <v>62</v>
      </c>
      <c r="I6" s="25">
        <v>45669</v>
      </c>
      <c r="J6">
        <v>700</v>
      </c>
    </row>
    <row r="7" spans="1:10" x14ac:dyDescent="0.35">
      <c r="A7" s="24" t="s">
        <v>16</v>
      </c>
      <c r="B7">
        <v>5000</v>
      </c>
      <c r="C7" s="24" t="s">
        <v>29</v>
      </c>
      <c r="D7">
        <v>3400</v>
      </c>
      <c r="F7" s="24" t="s">
        <v>26</v>
      </c>
      <c r="G7">
        <v>9830</v>
      </c>
      <c r="I7" s="25">
        <v>45672</v>
      </c>
      <c r="J7">
        <v>5000</v>
      </c>
    </row>
    <row r="8" spans="1:10" x14ac:dyDescent="0.35">
      <c r="A8" s="24" t="s">
        <v>20</v>
      </c>
      <c r="B8">
        <v>5000</v>
      </c>
      <c r="C8" s="24" t="s">
        <v>64</v>
      </c>
      <c r="D8">
        <v>17530</v>
      </c>
      <c r="F8" s="24" t="s">
        <v>25</v>
      </c>
      <c r="G8">
        <v>7700</v>
      </c>
      <c r="I8" s="25">
        <v>45675</v>
      </c>
      <c r="J8">
        <v>400</v>
      </c>
    </row>
    <row r="9" spans="1:10" x14ac:dyDescent="0.35">
      <c r="A9" s="24" t="s">
        <v>17</v>
      </c>
      <c r="B9">
        <v>3000</v>
      </c>
      <c r="F9" s="24" t="s">
        <v>64</v>
      </c>
      <c r="G9">
        <v>17530</v>
      </c>
      <c r="I9" s="25">
        <v>45677</v>
      </c>
      <c r="J9">
        <v>600</v>
      </c>
    </row>
    <row r="10" spans="1:10" x14ac:dyDescent="0.35">
      <c r="A10" s="24" t="s">
        <v>39</v>
      </c>
      <c r="B10">
        <v>800</v>
      </c>
      <c r="I10" s="25">
        <v>45679</v>
      </c>
      <c r="J10">
        <v>30</v>
      </c>
    </row>
    <row r="11" spans="1:10" x14ac:dyDescent="0.35">
      <c r="A11" s="24" t="s">
        <v>22</v>
      </c>
      <c r="B11">
        <v>600</v>
      </c>
      <c r="I11" s="25">
        <v>45682</v>
      </c>
      <c r="J11">
        <v>1100</v>
      </c>
    </row>
    <row r="12" spans="1:10" x14ac:dyDescent="0.35">
      <c r="A12" s="24" t="s">
        <v>18</v>
      </c>
      <c r="B12">
        <v>900</v>
      </c>
      <c r="I12" s="25">
        <v>45750</v>
      </c>
      <c r="J12">
        <v>800</v>
      </c>
    </row>
    <row r="13" spans="1:10" x14ac:dyDescent="0.35">
      <c r="A13" s="24" t="s">
        <v>19</v>
      </c>
      <c r="B13">
        <v>700</v>
      </c>
      <c r="I13" s="25" t="s">
        <v>64</v>
      </c>
      <c r="J13">
        <v>17530</v>
      </c>
    </row>
    <row r="14" spans="1:10" x14ac:dyDescent="0.35">
      <c r="A14" s="24" t="s">
        <v>64</v>
      </c>
      <c r="B14">
        <v>1753</v>
      </c>
    </row>
    <row r="17" spans="1:3" x14ac:dyDescent="0.35">
      <c r="A17" s="23" t="s">
        <v>63</v>
      </c>
      <c r="B17" t="s">
        <v>62</v>
      </c>
      <c r="C17" t="s">
        <v>65</v>
      </c>
    </row>
    <row r="18" spans="1:3" x14ac:dyDescent="0.35">
      <c r="A18" s="24" t="s">
        <v>24</v>
      </c>
      <c r="B18">
        <v>1100</v>
      </c>
      <c r="C18">
        <v>1210</v>
      </c>
    </row>
    <row r="19" spans="1:3" x14ac:dyDescent="0.35">
      <c r="A19" s="24" t="s">
        <v>23</v>
      </c>
      <c r="B19">
        <v>30</v>
      </c>
      <c r="C19">
        <v>33</v>
      </c>
    </row>
    <row r="20" spans="1:3" x14ac:dyDescent="0.35">
      <c r="A20" s="24" t="s">
        <v>21</v>
      </c>
      <c r="B20">
        <v>400</v>
      </c>
      <c r="C20">
        <v>440</v>
      </c>
    </row>
    <row r="21" spans="1:3" x14ac:dyDescent="0.35">
      <c r="A21" s="24" t="s">
        <v>16</v>
      </c>
      <c r="B21">
        <v>5000</v>
      </c>
      <c r="C21">
        <v>5500</v>
      </c>
    </row>
    <row r="22" spans="1:3" x14ac:dyDescent="0.35">
      <c r="A22" s="24" t="s">
        <v>20</v>
      </c>
      <c r="B22">
        <v>5000</v>
      </c>
      <c r="C22">
        <v>5500</v>
      </c>
    </row>
    <row r="23" spans="1:3" x14ac:dyDescent="0.35">
      <c r="A23" s="24" t="s">
        <v>17</v>
      </c>
      <c r="B23">
        <v>3000</v>
      </c>
      <c r="C23">
        <v>3300</v>
      </c>
    </row>
    <row r="24" spans="1:3" x14ac:dyDescent="0.35">
      <c r="A24" s="24" t="s">
        <v>39</v>
      </c>
      <c r="B24">
        <v>800</v>
      </c>
      <c r="C24">
        <v>880</v>
      </c>
    </row>
    <row r="25" spans="1:3" x14ac:dyDescent="0.35">
      <c r="A25" s="24" t="s">
        <v>22</v>
      </c>
      <c r="B25">
        <v>600</v>
      </c>
      <c r="C25">
        <v>660</v>
      </c>
    </row>
    <row r="26" spans="1:3" x14ac:dyDescent="0.35">
      <c r="A26" s="24" t="s">
        <v>18</v>
      </c>
      <c r="B26">
        <v>900</v>
      </c>
      <c r="C26">
        <v>990</v>
      </c>
    </row>
    <row r="27" spans="1:3" x14ac:dyDescent="0.35">
      <c r="A27" s="24" t="s">
        <v>19</v>
      </c>
      <c r="B27">
        <v>700</v>
      </c>
      <c r="C27">
        <v>770</v>
      </c>
    </row>
    <row r="28" spans="1:3" x14ac:dyDescent="0.35">
      <c r="A28" s="24" t="s">
        <v>64</v>
      </c>
      <c r="B28">
        <v>17530</v>
      </c>
      <c r="C28">
        <v>19283</v>
      </c>
    </row>
  </sheetData>
  <conditionalFormatting pivot="1" sqref="B3">
    <cfRule type="cellIs" dxfId="25" priority="5" operator="greaterThan">
      <formula>800</formula>
    </cfRule>
  </conditionalFormatting>
  <conditionalFormatting pivot="1" sqref="B3">
    <cfRule type="cellIs" dxfId="24" priority="4" operator="greaterThan">
      <formula>800</formula>
    </cfRule>
  </conditionalFormatting>
  <conditionalFormatting pivot="1" sqref="B3">
    <cfRule type="cellIs" dxfId="23" priority="3" operator="greaterThan">
      <formula>800</formula>
    </cfRule>
  </conditionalFormatting>
  <conditionalFormatting pivot="1" sqref="B3">
    <cfRule type="cellIs" dxfId="22" priority="2" operator="greaterThan">
      <formula>800</formula>
    </cfRule>
  </conditionalFormatting>
  <conditionalFormatting sqref="B3:B13">
    <cfRule type="cellIs" dxfId="21" priority="1" operator="greaterThan">
      <formula>800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B347-625A-45BD-BCBA-69A76D8E1D51}">
  <dimension ref="A1:K21"/>
  <sheetViews>
    <sheetView tabSelected="1" workbookViewId="0">
      <selection activeCell="E7" sqref="E7:J7"/>
    </sheetView>
  </sheetViews>
  <sheetFormatPr defaultColWidth="17.26953125" defaultRowHeight="23.5" customHeight="1" x14ac:dyDescent="0.35"/>
  <sheetData>
    <row r="1" spans="1:11" ht="23.5" customHeight="1" x14ac:dyDescent="0.35">
      <c r="A1" s="1" t="s">
        <v>0</v>
      </c>
      <c r="B1" s="1" t="s">
        <v>37</v>
      </c>
      <c r="C1" s="1" t="s">
        <v>38</v>
      </c>
    </row>
    <row r="2" spans="1:11" ht="23.5" customHeight="1" x14ac:dyDescent="0.35">
      <c r="A2" s="2" t="s">
        <v>16</v>
      </c>
      <c r="B2" s="2" t="s">
        <v>40</v>
      </c>
      <c r="C2" s="2">
        <v>3</v>
      </c>
    </row>
    <row r="3" spans="1:11" ht="23.5" customHeight="1" x14ac:dyDescent="0.35">
      <c r="A3" s="2" t="s">
        <v>39</v>
      </c>
      <c r="B3" s="2" t="s">
        <v>41</v>
      </c>
      <c r="C3" s="2">
        <v>2</v>
      </c>
      <c r="E3" s="41" t="s">
        <v>61</v>
      </c>
      <c r="F3" s="42"/>
      <c r="G3" s="42"/>
    </row>
    <row r="4" spans="1:11" ht="23.5" customHeight="1" x14ac:dyDescent="0.35">
      <c r="A4" s="2" t="s">
        <v>17</v>
      </c>
      <c r="B4" s="2" t="s">
        <v>42</v>
      </c>
      <c r="C4" s="2">
        <v>5</v>
      </c>
      <c r="E4" s="20" t="s">
        <v>0</v>
      </c>
      <c r="F4" s="21" t="s">
        <v>37</v>
      </c>
      <c r="G4" s="21" t="s">
        <v>38</v>
      </c>
    </row>
    <row r="5" spans="1:11" ht="23.5" customHeight="1" x14ac:dyDescent="0.35">
      <c r="A5" s="2" t="s">
        <v>18</v>
      </c>
      <c r="B5" s="2" t="s">
        <v>43</v>
      </c>
      <c r="C5" s="2">
        <v>2</v>
      </c>
      <c r="E5" s="22" t="s">
        <v>23</v>
      </c>
      <c r="F5" s="22" t="str">
        <f>VLOOKUP(E5, A1:C11,2,0)</f>
        <v>KitchenKing</v>
      </c>
      <c r="G5" s="22">
        <f>VLOOKUP(F5, B1:D11,2,0)</f>
        <v>2</v>
      </c>
    </row>
    <row r="6" spans="1:11" ht="23.5" customHeight="1" x14ac:dyDescent="0.35">
      <c r="A6" s="2" t="s">
        <v>19</v>
      </c>
      <c r="B6" s="2" t="s">
        <v>42</v>
      </c>
      <c r="C6" s="2">
        <v>5</v>
      </c>
    </row>
    <row r="7" spans="1:11" ht="23.5" customHeight="1" x14ac:dyDescent="0.35">
      <c r="A7" s="2" t="s">
        <v>20</v>
      </c>
      <c r="B7" s="2" t="s">
        <v>44</v>
      </c>
      <c r="C7" s="2">
        <v>2</v>
      </c>
      <c r="E7" s="29"/>
      <c r="F7" s="29"/>
      <c r="G7" s="29"/>
      <c r="H7" s="29"/>
      <c r="I7" s="29"/>
      <c r="J7" s="29"/>
    </row>
    <row r="8" spans="1:11" ht="23.5" customHeight="1" x14ac:dyDescent="0.35">
      <c r="A8" s="2" t="s">
        <v>21</v>
      </c>
      <c r="B8" s="2" t="s">
        <v>40</v>
      </c>
      <c r="C8" s="2">
        <v>3</v>
      </c>
    </row>
    <row r="9" spans="1:11" ht="23.5" customHeight="1" x14ac:dyDescent="0.35">
      <c r="A9" s="2" t="s">
        <v>22</v>
      </c>
      <c r="B9" s="2" t="s">
        <v>41</v>
      </c>
      <c r="C9" s="2">
        <v>1</v>
      </c>
    </row>
    <row r="10" spans="1:11" ht="23.5" customHeight="1" x14ac:dyDescent="0.35">
      <c r="A10" s="2" t="s">
        <v>23</v>
      </c>
      <c r="B10" s="2" t="s">
        <v>44</v>
      </c>
      <c r="C10" s="2">
        <v>2</v>
      </c>
    </row>
    <row r="11" spans="1:11" ht="23.5" customHeight="1" x14ac:dyDescent="0.35">
      <c r="A11" s="2" t="s">
        <v>24</v>
      </c>
      <c r="B11" s="2" t="s">
        <v>42</v>
      </c>
      <c r="C11" s="2">
        <v>5</v>
      </c>
    </row>
    <row r="14" spans="1:11" ht="23.5" customHeight="1" x14ac:dyDescent="0.35">
      <c r="A14" s="1" t="s">
        <v>0</v>
      </c>
      <c r="B14" s="2" t="s">
        <v>16</v>
      </c>
      <c r="C14" s="2" t="s">
        <v>39</v>
      </c>
      <c r="D14" s="2" t="s">
        <v>17</v>
      </c>
      <c r="E14" s="2" t="s">
        <v>18</v>
      </c>
      <c r="F14" s="2" t="s">
        <v>19</v>
      </c>
      <c r="G14" s="2" t="s">
        <v>20</v>
      </c>
      <c r="H14" s="2" t="s">
        <v>21</v>
      </c>
      <c r="I14" s="2" t="s">
        <v>22</v>
      </c>
      <c r="J14" s="2" t="s">
        <v>23</v>
      </c>
      <c r="K14" s="2" t="s">
        <v>24</v>
      </c>
    </row>
    <row r="15" spans="1:11" ht="23.5" customHeight="1" x14ac:dyDescent="0.35">
      <c r="A15" s="1" t="s">
        <v>37</v>
      </c>
      <c r="B15" s="2" t="s">
        <v>40</v>
      </c>
      <c r="C15" s="2" t="s">
        <v>41</v>
      </c>
      <c r="D15" s="2" t="s">
        <v>42</v>
      </c>
      <c r="E15" s="2" t="s">
        <v>43</v>
      </c>
      <c r="F15" s="2" t="s">
        <v>42</v>
      </c>
      <c r="G15" s="2" t="s">
        <v>44</v>
      </c>
      <c r="H15" s="2" t="s">
        <v>40</v>
      </c>
      <c r="I15" s="2" t="s">
        <v>41</v>
      </c>
      <c r="J15" s="2" t="s">
        <v>44</v>
      </c>
      <c r="K15" s="2" t="s">
        <v>42</v>
      </c>
    </row>
    <row r="16" spans="1:11" ht="23.5" customHeight="1" x14ac:dyDescent="0.35">
      <c r="A16" s="1" t="s">
        <v>38</v>
      </c>
      <c r="B16" s="2">
        <v>3</v>
      </c>
      <c r="C16" s="2">
        <v>2</v>
      </c>
      <c r="D16" s="2">
        <v>5</v>
      </c>
      <c r="E16" s="2">
        <v>2</v>
      </c>
      <c r="F16" s="2">
        <v>5</v>
      </c>
      <c r="G16" s="2">
        <v>2</v>
      </c>
      <c r="H16" s="2">
        <v>3</v>
      </c>
      <c r="I16" s="2">
        <v>1</v>
      </c>
      <c r="J16" s="2">
        <v>2</v>
      </c>
      <c r="K16" s="2">
        <v>5</v>
      </c>
    </row>
    <row r="18" spans="1:2" ht="23.5" customHeight="1" x14ac:dyDescent="0.6">
      <c r="A18" s="43" t="s">
        <v>67</v>
      </c>
      <c r="B18" s="43"/>
    </row>
    <row r="19" spans="1:2" ht="23.5" customHeight="1" x14ac:dyDescent="0.35">
      <c r="A19" s="1" t="s">
        <v>0</v>
      </c>
      <c r="B19" t="s">
        <v>24</v>
      </c>
    </row>
    <row r="20" spans="1:2" ht="23.5" customHeight="1" x14ac:dyDescent="0.35">
      <c r="A20" s="1" t="s">
        <v>37</v>
      </c>
      <c r="B20" t="str">
        <f>HLOOKUP(B19, A14:K16, 2, 0)</f>
        <v>HomeEssence</v>
      </c>
    </row>
    <row r="21" spans="1:2" ht="23.5" customHeight="1" x14ac:dyDescent="0.35">
      <c r="A21" s="1" t="s">
        <v>38</v>
      </c>
      <c r="B21">
        <f>HLOOKUP(B20, A15:K17, 2, 0)</f>
        <v>5</v>
      </c>
    </row>
  </sheetData>
  <mergeCells count="2">
    <mergeCell ref="E3:G3"/>
    <mergeCell ref="A18:B18"/>
  </mergeCells>
  <dataValidations count="3">
    <dataValidation type="list" allowBlank="1" showInputMessage="1" showErrorMessage="1" error="Please select the items from list " prompt="Select a product" sqref="E5" xr:uid="{E8D13CAC-9344-44CE-889D-A1F38996393B}">
      <formula1>$A$2:$A$11</formula1>
    </dataValidation>
    <dataValidation type="list" allowBlank="1" showInputMessage="1" showErrorMessage="1" sqref="E8" xr:uid="{75118BC9-D867-44BB-B6CA-5D26209BEEE2}">
      <formula1>$A$2:$A$11</formula1>
    </dataValidation>
    <dataValidation type="list" allowBlank="1" showInputMessage="1" showErrorMessage="1" sqref="B19" xr:uid="{00EB8ACF-A9D0-4D04-92AF-6895FC31E3D8}">
      <formula1>$B$14:$K$14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387A-749E-4709-B7B4-B627AFAD91A8}">
  <dimension ref="A1:G11"/>
  <sheetViews>
    <sheetView workbookViewId="0">
      <selection activeCell="A316" sqref="A316"/>
    </sheetView>
  </sheetViews>
  <sheetFormatPr defaultColWidth="20.26953125" defaultRowHeight="23" customHeight="1" x14ac:dyDescent="0.35"/>
  <sheetData>
    <row r="1" spans="1:7" ht="23" customHeight="1" x14ac:dyDescent="0.35">
      <c r="A1" s="1" t="s">
        <v>0</v>
      </c>
      <c r="B1" s="1" t="s">
        <v>37</v>
      </c>
      <c r="C1" s="1" t="s">
        <v>38</v>
      </c>
    </row>
    <row r="2" spans="1:7" ht="23" customHeight="1" x14ac:dyDescent="0.35">
      <c r="A2" s="2" t="s">
        <v>16</v>
      </c>
      <c r="B2" s="2" t="s">
        <v>40</v>
      </c>
      <c r="C2" s="2">
        <v>3</v>
      </c>
    </row>
    <row r="3" spans="1:7" ht="23" customHeight="1" x14ac:dyDescent="0.35">
      <c r="A3" s="2" t="s">
        <v>39</v>
      </c>
      <c r="B3" s="2" t="s">
        <v>41</v>
      </c>
      <c r="C3" s="2">
        <v>2</v>
      </c>
    </row>
    <row r="4" spans="1:7" ht="23" customHeight="1" x14ac:dyDescent="0.35">
      <c r="A4" s="2" t="s">
        <v>17</v>
      </c>
      <c r="B4" s="2" t="s">
        <v>42</v>
      </c>
      <c r="C4" s="2">
        <v>5</v>
      </c>
      <c r="E4" s="44" t="s">
        <v>68</v>
      </c>
      <c r="F4" s="44"/>
      <c r="G4" s="44"/>
    </row>
    <row r="5" spans="1:7" ht="23" customHeight="1" x14ac:dyDescent="0.35">
      <c r="A5" s="2" t="s">
        <v>18</v>
      </c>
      <c r="B5" s="2" t="s">
        <v>43</v>
      </c>
      <c r="C5" s="2">
        <v>2</v>
      </c>
      <c r="E5" t="s">
        <v>24</v>
      </c>
      <c r="F5" t="str">
        <f>INDEX(B2:B11, MATCH(E5,A2:A11,0))</f>
        <v>HomeEssence</v>
      </c>
      <c r="G5">
        <f>INDEX(C2:C11, MATCH(E5,A2:A11,0))</f>
        <v>5</v>
      </c>
    </row>
    <row r="6" spans="1:7" ht="23" customHeight="1" x14ac:dyDescent="0.35">
      <c r="A6" s="2" t="s">
        <v>19</v>
      </c>
      <c r="B6" s="2" t="s">
        <v>42</v>
      </c>
      <c r="C6" s="2">
        <v>5</v>
      </c>
    </row>
    <row r="7" spans="1:7" ht="23" customHeight="1" x14ac:dyDescent="0.35">
      <c r="A7" s="2" t="s">
        <v>20</v>
      </c>
      <c r="B7" s="2" t="s">
        <v>44</v>
      </c>
      <c r="C7" s="2">
        <v>2</v>
      </c>
    </row>
    <row r="8" spans="1:7" ht="23" customHeight="1" x14ac:dyDescent="0.35">
      <c r="A8" s="2" t="s">
        <v>21</v>
      </c>
      <c r="B8" s="2" t="s">
        <v>40</v>
      </c>
      <c r="C8" s="2">
        <v>3</v>
      </c>
    </row>
    <row r="9" spans="1:7" ht="23" customHeight="1" x14ac:dyDescent="0.35">
      <c r="A9" s="2" t="s">
        <v>22</v>
      </c>
      <c r="B9" s="2" t="s">
        <v>41</v>
      </c>
      <c r="C9" s="2">
        <v>1</v>
      </c>
    </row>
    <row r="10" spans="1:7" ht="23" customHeight="1" x14ac:dyDescent="0.35">
      <c r="A10" s="2" t="s">
        <v>23</v>
      </c>
      <c r="B10" s="2" t="s">
        <v>44</v>
      </c>
      <c r="C10" s="2">
        <v>2</v>
      </c>
    </row>
    <row r="11" spans="1:7" ht="23" customHeight="1" x14ac:dyDescent="0.35">
      <c r="A11" s="2" t="s">
        <v>24</v>
      </c>
      <c r="B11" s="2" t="s">
        <v>42</v>
      </c>
      <c r="C11" s="2">
        <v>5</v>
      </c>
    </row>
  </sheetData>
  <mergeCells count="1">
    <mergeCell ref="E4:G4"/>
  </mergeCells>
  <dataValidations count="1">
    <dataValidation type="list" allowBlank="1" showInputMessage="1" showErrorMessage="1" sqref="E5" xr:uid="{2ACF8E85-A8E8-4F90-A7C2-44914E2B8149}">
      <formula1>$A$2:$A$11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2B269-B070-4750-8E85-7220A418FEC5}">
  <dimension ref="A1:J12"/>
  <sheetViews>
    <sheetView workbookViewId="0">
      <selection activeCell="A316" sqref="A316"/>
    </sheetView>
  </sheetViews>
  <sheetFormatPr defaultColWidth="12.6328125" defaultRowHeight="18.5" customHeight="1" x14ac:dyDescent="0.35"/>
  <sheetData>
    <row r="1" spans="1:10" ht="18.5" customHeight="1" x14ac:dyDescent="0.35">
      <c r="A1" s="4" t="s">
        <v>2</v>
      </c>
      <c r="B1" s="4" t="s">
        <v>36</v>
      </c>
      <c r="H1" s="29"/>
      <c r="I1" s="17"/>
      <c r="J1" s="17"/>
    </row>
    <row r="2" spans="1:10" ht="18.5" customHeight="1" x14ac:dyDescent="0.35">
      <c r="A2" s="5" t="s">
        <v>32</v>
      </c>
      <c r="B2" s="5">
        <v>10</v>
      </c>
    </row>
    <row r="3" spans="1:10" ht="18.5" customHeight="1" x14ac:dyDescent="0.35">
      <c r="A3" s="5" t="s">
        <v>33</v>
      </c>
      <c r="B3" s="5">
        <v>8</v>
      </c>
    </row>
    <row r="4" spans="1:10" ht="18.5" customHeight="1" x14ac:dyDescent="0.35">
      <c r="A4" s="5" t="s">
        <v>34</v>
      </c>
      <c r="B4" s="5">
        <v>9</v>
      </c>
    </row>
    <row r="5" spans="1:10" ht="18.5" customHeight="1" x14ac:dyDescent="0.35">
      <c r="A5" s="5" t="s">
        <v>35</v>
      </c>
      <c r="B5" s="5">
        <v>7</v>
      </c>
    </row>
    <row r="8" spans="1:10" ht="18.5" customHeight="1" x14ac:dyDescent="0.35">
      <c r="A8" s="4" t="s">
        <v>2</v>
      </c>
      <c r="B8" s="5" t="s">
        <v>32</v>
      </c>
      <c r="C8" s="5" t="s">
        <v>33</v>
      </c>
      <c r="D8" s="5" t="s">
        <v>34</v>
      </c>
      <c r="E8" s="5" t="s">
        <v>35</v>
      </c>
    </row>
    <row r="9" spans="1:10" ht="18.5" customHeight="1" x14ac:dyDescent="0.35">
      <c r="A9" s="4" t="s">
        <v>36</v>
      </c>
      <c r="B9" s="5">
        <v>10</v>
      </c>
      <c r="C9" s="5">
        <v>8</v>
      </c>
      <c r="D9" s="5">
        <v>9</v>
      </c>
      <c r="E9" s="5">
        <v>7</v>
      </c>
    </row>
    <row r="10" spans="1:10" ht="18.5" customHeight="1" x14ac:dyDescent="0.35">
      <c r="A10" s="45" t="s">
        <v>67</v>
      </c>
      <c r="B10" s="46"/>
    </row>
    <row r="11" spans="1:10" ht="18.5" customHeight="1" x14ac:dyDescent="0.35">
      <c r="A11" s="4" t="s">
        <v>2</v>
      </c>
      <c r="B11" t="s">
        <v>33</v>
      </c>
    </row>
    <row r="12" spans="1:10" ht="18.5" customHeight="1" x14ac:dyDescent="0.35">
      <c r="A12" s="4" t="s">
        <v>36</v>
      </c>
      <c r="B12">
        <f>HLOOKUP(B11, A8:E9,2,0)</f>
        <v>8</v>
      </c>
    </row>
  </sheetData>
  <mergeCells count="1">
    <mergeCell ref="A10:B10"/>
  </mergeCells>
  <dataValidations count="1">
    <dataValidation type="list" allowBlank="1" showInputMessage="1" showErrorMessage="1" errorTitle="Error" error="Choose valid value" promptTitle="Choose a value" prompt="Choose a value from the dropdown" sqref="B11" xr:uid="{C657D6EE-B3F0-4E25-B463-D719514B7AE8}">
      <formula1>$B$8:$E$8</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A0E7DF-12AF-4366-913C-B8912EAC2E47}">
          <x14:formula1>
            <xm:f>'Product detail Vlookup data '!$A$2:$A$11</xm:f>
          </x14:formula1>
          <xm:sqref>H2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724AC-7735-44B0-9244-385874979ABB}">
  <sheetPr>
    <tabColor rgb="FFC00000"/>
  </sheetPr>
  <dimension ref="A1:BN315"/>
  <sheetViews>
    <sheetView zoomScaleNormal="100" workbookViewId="0">
      <selection sqref="A1:BN315"/>
    </sheetView>
  </sheetViews>
  <sheetFormatPr defaultRowHeight="14.5" x14ac:dyDescent="0.35"/>
  <cols>
    <col min="1" max="1" width="13.6328125" bestFit="1" customWidth="1"/>
  </cols>
  <sheetData>
    <row r="1" spans="1:66" x14ac:dyDescent="0.35">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row>
    <row r="2" spans="1:66" x14ac:dyDescent="0.35">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row>
    <row r="3" spans="1:66" x14ac:dyDescent="0.35">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row>
    <row r="4" spans="1:66" x14ac:dyDescent="0.35">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row>
    <row r="5" spans="1:66" x14ac:dyDescent="0.35">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row>
    <row r="6" spans="1:66" x14ac:dyDescent="0.35">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row>
    <row r="7" spans="1:66" x14ac:dyDescent="0.35">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row>
    <row r="8" spans="1:66" x14ac:dyDescent="0.35">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row>
    <row r="9" spans="1:66" x14ac:dyDescent="0.3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row>
    <row r="10" spans="1:66" x14ac:dyDescent="0.35">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row>
    <row r="11" spans="1:66" x14ac:dyDescent="0.35">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row>
    <row r="12" spans="1:66" x14ac:dyDescent="0.35">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row>
    <row r="13" spans="1:66" x14ac:dyDescent="0.35">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row>
    <row r="14" spans="1:66" x14ac:dyDescent="0.35">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row>
    <row r="15" spans="1:66" x14ac:dyDescent="0.3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row>
    <row r="16" spans="1:66" x14ac:dyDescent="0.35">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row>
    <row r="17" spans="1:66" x14ac:dyDescent="0.35">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row>
    <row r="18" spans="1:66" x14ac:dyDescent="0.35">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row>
    <row r="19" spans="1:66" x14ac:dyDescent="0.35">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row>
    <row r="20" spans="1:66" x14ac:dyDescent="0.35">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row>
    <row r="21" spans="1:66" x14ac:dyDescent="0.35">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row>
    <row r="22" spans="1:66" x14ac:dyDescent="0.3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row>
    <row r="23" spans="1:66" x14ac:dyDescent="0.3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row>
    <row r="24" spans="1:66" x14ac:dyDescent="0.3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row>
    <row r="25" spans="1:66" x14ac:dyDescent="0.3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row>
    <row r="26" spans="1:66" x14ac:dyDescent="0.3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row>
    <row r="27" spans="1:66" x14ac:dyDescent="0.3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row>
    <row r="28" spans="1:66" x14ac:dyDescent="0.3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row>
    <row r="29" spans="1:66" x14ac:dyDescent="0.3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row>
    <row r="30" spans="1:66" x14ac:dyDescent="0.3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row>
    <row r="31" spans="1:66" x14ac:dyDescent="0.3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row>
    <row r="32" spans="1:66" x14ac:dyDescent="0.3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row>
    <row r="33" spans="1:66" x14ac:dyDescent="0.3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row>
    <row r="34" spans="1:66" x14ac:dyDescent="0.3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row>
    <row r="35" spans="1:66" x14ac:dyDescent="0.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row>
    <row r="36" spans="1:66" x14ac:dyDescent="0.3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row>
    <row r="37" spans="1:66" x14ac:dyDescent="0.3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row>
    <row r="38" spans="1:66" x14ac:dyDescent="0.3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row>
    <row r="39" spans="1:66" x14ac:dyDescent="0.3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row>
    <row r="40" spans="1:66" x14ac:dyDescent="0.3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row>
    <row r="41" spans="1:66" x14ac:dyDescent="0.3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row>
    <row r="42" spans="1:66" x14ac:dyDescent="0.3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row>
    <row r="43" spans="1:66" x14ac:dyDescent="0.3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row>
    <row r="44" spans="1:66" x14ac:dyDescent="0.3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row>
    <row r="45" spans="1:66" x14ac:dyDescent="0.3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row>
    <row r="46" spans="1:66" x14ac:dyDescent="0.3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row>
    <row r="47" spans="1:66" x14ac:dyDescent="0.3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row>
    <row r="48" spans="1:66" x14ac:dyDescent="0.3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row>
    <row r="49" spans="1:66" x14ac:dyDescent="0.3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row>
    <row r="50" spans="1:66" x14ac:dyDescent="0.3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row>
    <row r="51" spans="1:66" x14ac:dyDescent="0.3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row>
    <row r="52" spans="1:66" x14ac:dyDescent="0.3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row>
    <row r="53" spans="1:66" x14ac:dyDescent="0.3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row>
    <row r="54" spans="1:66" x14ac:dyDescent="0.3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row>
    <row r="55" spans="1:66" x14ac:dyDescent="0.3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row>
    <row r="56" spans="1:66" x14ac:dyDescent="0.3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row>
    <row r="57" spans="1:66" x14ac:dyDescent="0.3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row>
    <row r="58" spans="1:66" x14ac:dyDescent="0.3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row>
    <row r="59" spans="1:66" x14ac:dyDescent="0.3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row>
    <row r="60" spans="1:66" x14ac:dyDescent="0.3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row>
    <row r="61" spans="1:66" x14ac:dyDescent="0.3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row>
    <row r="62" spans="1:66" x14ac:dyDescent="0.3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row>
    <row r="63" spans="1:66" x14ac:dyDescent="0.3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row>
    <row r="64" spans="1:66" x14ac:dyDescent="0.3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row>
    <row r="65" spans="1:66" x14ac:dyDescent="0.3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row>
    <row r="66" spans="1:66" x14ac:dyDescent="0.3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row>
    <row r="67" spans="1:66" x14ac:dyDescent="0.3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row>
    <row r="68" spans="1:66" x14ac:dyDescent="0.3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row>
    <row r="69" spans="1:66" x14ac:dyDescent="0.3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row>
    <row r="70" spans="1:66" x14ac:dyDescent="0.3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row>
    <row r="71" spans="1:66" x14ac:dyDescent="0.3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row>
    <row r="72" spans="1:66" x14ac:dyDescent="0.3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row>
    <row r="73" spans="1:66" x14ac:dyDescent="0.3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row>
    <row r="74" spans="1:66" x14ac:dyDescent="0.3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row>
    <row r="75" spans="1:66" x14ac:dyDescent="0.3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row>
    <row r="76" spans="1:66" x14ac:dyDescent="0.3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row>
    <row r="77" spans="1:66" x14ac:dyDescent="0.3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row>
    <row r="78" spans="1:66" x14ac:dyDescent="0.3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row>
    <row r="79" spans="1:66" x14ac:dyDescent="0.3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row>
    <row r="80" spans="1:66" x14ac:dyDescent="0.3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row>
    <row r="81" spans="1:66" x14ac:dyDescent="0.3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row>
    <row r="82" spans="1:66" x14ac:dyDescent="0.3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row>
    <row r="83" spans="1:66" x14ac:dyDescent="0.3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row>
    <row r="84" spans="1:66" x14ac:dyDescent="0.3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row>
    <row r="85" spans="1:66" x14ac:dyDescent="0.3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row>
    <row r="86" spans="1:66" x14ac:dyDescent="0.3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row>
    <row r="87" spans="1:66" x14ac:dyDescent="0.3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row>
    <row r="88" spans="1:66" x14ac:dyDescent="0.3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row>
    <row r="89" spans="1:66" x14ac:dyDescent="0.3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row>
    <row r="90" spans="1:66" x14ac:dyDescent="0.3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row>
    <row r="91" spans="1:66" x14ac:dyDescent="0.3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row>
    <row r="92" spans="1:66" x14ac:dyDescent="0.3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row>
    <row r="93" spans="1:66" x14ac:dyDescent="0.3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row>
    <row r="94" spans="1:66" x14ac:dyDescent="0.3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row>
    <row r="95" spans="1:66" x14ac:dyDescent="0.3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row>
    <row r="96" spans="1:66" x14ac:dyDescent="0.3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row>
    <row r="97" spans="1:66" x14ac:dyDescent="0.3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row>
    <row r="98" spans="1:66" x14ac:dyDescent="0.3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row>
    <row r="99" spans="1:66" x14ac:dyDescent="0.3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row>
    <row r="100" spans="1:66" x14ac:dyDescent="0.3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row>
    <row r="101" spans="1:66" x14ac:dyDescent="0.3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row>
    <row r="102" spans="1:66" x14ac:dyDescent="0.3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row>
    <row r="103" spans="1:66" x14ac:dyDescent="0.3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row>
    <row r="104" spans="1:66" x14ac:dyDescent="0.3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row>
    <row r="105" spans="1:66" x14ac:dyDescent="0.3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row>
    <row r="106" spans="1:66" x14ac:dyDescent="0.3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row>
    <row r="107" spans="1:66" x14ac:dyDescent="0.3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row>
    <row r="108" spans="1:66" x14ac:dyDescent="0.3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row>
    <row r="109" spans="1:66" x14ac:dyDescent="0.3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row>
    <row r="110" spans="1:66" x14ac:dyDescent="0.3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row>
    <row r="111" spans="1:66" x14ac:dyDescent="0.3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row>
    <row r="112" spans="1:66" x14ac:dyDescent="0.3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row>
    <row r="113" spans="1:66" x14ac:dyDescent="0.3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row>
    <row r="114" spans="1:66" x14ac:dyDescent="0.3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row>
    <row r="115" spans="1:66" x14ac:dyDescent="0.3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row>
    <row r="116" spans="1:66" x14ac:dyDescent="0.3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row>
    <row r="117" spans="1:66" x14ac:dyDescent="0.3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row>
    <row r="118" spans="1:66" x14ac:dyDescent="0.3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row>
    <row r="119" spans="1:66" x14ac:dyDescent="0.3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row>
    <row r="120" spans="1:66" x14ac:dyDescent="0.3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row>
    <row r="121" spans="1:66" x14ac:dyDescent="0.3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row>
    <row r="122" spans="1:66" x14ac:dyDescent="0.3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row>
    <row r="123" spans="1:66" x14ac:dyDescent="0.3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row>
    <row r="124" spans="1:66" x14ac:dyDescent="0.3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row>
    <row r="125" spans="1:66" x14ac:dyDescent="0.3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row>
    <row r="126" spans="1:66" x14ac:dyDescent="0.3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row>
    <row r="127" spans="1:66" x14ac:dyDescent="0.3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row>
    <row r="128" spans="1:66" x14ac:dyDescent="0.3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row>
    <row r="129" spans="1:66" x14ac:dyDescent="0.3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row>
    <row r="130" spans="1:66" x14ac:dyDescent="0.3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row>
    <row r="131" spans="1:66" x14ac:dyDescent="0.3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row>
    <row r="132" spans="1:66" x14ac:dyDescent="0.3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row>
    <row r="133" spans="1:66" x14ac:dyDescent="0.3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row>
    <row r="134" spans="1:66" x14ac:dyDescent="0.3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row>
    <row r="135" spans="1:66" x14ac:dyDescent="0.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row>
    <row r="136" spans="1:66" x14ac:dyDescent="0.3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row>
    <row r="137" spans="1:66" x14ac:dyDescent="0.3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row>
    <row r="138" spans="1:66" x14ac:dyDescent="0.3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row>
    <row r="139" spans="1:66" x14ac:dyDescent="0.3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row>
    <row r="140" spans="1:66" x14ac:dyDescent="0.3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row>
    <row r="141" spans="1:66" x14ac:dyDescent="0.3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row>
    <row r="142" spans="1:66" x14ac:dyDescent="0.3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row>
    <row r="143" spans="1:66" x14ac:dyDescent="0.3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row>
    <row r="144" spans="1:66" x14ac:dyDescent="0.3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row>
    <row r="145" spans="1:66" x14ac:dyDescent="0.3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row>
    <row r="146" spans="1:66" x14ac:dyDescent="0.3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row>
    <row r="147" spans="1:66" x14ac:dyDescent="0.3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row>
    <row r="148" spans="1:66" x14ac:dyDescent="0.3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row>
    <row r="149" spans="1:66" x14ac:dyDescent="0.3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row>
    <row r="150" spans="1:66" x14ac:dyDescent="0.3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row>
    <row r="151" spans="1:66" x14ac:dyDescent="0.3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row>
    <row r="152" spans="1:66" x14ac:dyDescent="0.3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row>
    <row r="153" spans="1:66" x14ac:dyDescent="0.3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row>
    <row r="154" spans="1:66" x14ac:dyDescent="0.3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row>
    <row r="155" spans="1:66" x14ac:dyDescent="0.3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row>
    <row r="156" spans="1:66" x14ac:dyDescent="0.3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row>
    <row r="157" spans="1:66" x14ac:dyDescent="0.3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row>
    <row r="158" spans="1:66" x14ac:dyDescent="0.3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row>
    <row r="159" spans="1:66" x14ac:dyDescent="0.3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row>
    <row r="160" spans="1:66" x14ac:dyDescent="0.3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row>
    <row r="161" spans="1:66" x14ac:dyDescent="0.3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row>
    <row r="162" spans="1:66" x14ac:dyDescent="0.3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row>
    <row r="163" spans="1:66" x14ac:dyDescent="0.3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row>
    <row r="164" spans="1:66" x14ac:dyDescent="0.3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row>
    <row r="165" spans="1:66" x14ac:dyDescent="0.3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row>
    <row r="166" spans="1:66" x14ac:dyDescent="0.3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row>
    <row r="167" spans="1:66" x14ac:dyDescent="0.3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row>
    <row r="168" spans="1:66" x14ac:dyDescent="0.3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row>
    <row r="169" spans="1:66" x14ac:dyDescent="0.3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row>
    <row r="170" spans="1:66" x14ac:dyDescent="0.3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row>
    <row r="171" spans="1:66" x14ac:dyDescent="0.3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row>
    <row r="172" spans="1:66" x14ac:dyDescent="0.3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row>
    <row r="173" spans="1:66" x14ac:dyDescent="0.3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row>
    <row r="174" spans="1:66" x14ac:dyDescent="0.3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row>
    <row r="175" spans="1:66" x14ac:dyDescent="0.3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row>
    <row r="176" spans="1:66" x14ac:dyDescent="0.3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row>
    <row r="177" spans="1:66" x14ac:dyDescent="0.3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row>
    <row r="178" spans="1:66" x14ac:dyDescent="0.3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row>
    <row r="179" spans="1:66" x14ac:dyDescent="0.3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row>
    <row r="180" spans="1:66" x14ac:dyDescent="0.3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row>
    <row r="181" spans="1:66" x14ac:dyDescent="0.3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row>
    <row r="182" spans="1:66" x14ac:dyDescent="0.3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row>
    <row r="183" spans="1:66" x14ac:dyDescent="0.3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row>
    <row r="184" spans="1:66" x14ac:dyDescent="0.3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row>
    <row r="185" spans="1:66" x14ac:dyDescent="0.3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row>
    <row r="186" spans="1:66" x14ac:dyDescent="0.3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row>
    <row r="187" spans="1:66" x14ac:dyDescent="0.3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row>
    <row r="188" spans="1:66" x14ac:dyDescent="0.3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row>
    <row r="189" spans="1:66" x14ac:dyDescent="0.3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row>
    <row r="190" spans="1:66" x14ac:dyDescent="0.3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row>
    <row r="191" spans="1:66" x14ac:dyDescent="0.3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row>
    <row r="192" spans="1:66" x14ac:dyDescent="0.3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row>
    <row r="193" spans="1:66" x14ac:dyDescent="0.3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row>
    <row r="194" spans="1:66" x14ac:dyDescent="0.3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row>
    <row r="195" spans="1:66" x14ac:dyDescent="0.3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row>
    <row r="196" spans="1:66" x14ac:dyDescent="0.3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row>
    <row r="197" spans="1:66" x14ac:dyDescent="0.3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row>
    <row r="198" spans="1:66" x14ac:dyDescent="0.3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row>
    <row r="199" spans="1:66" x14ac:dyDescent="0.3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row>
    <row r="200" spans="1:66" x14ac:dyDescent="0.3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row>
    <row r="201" spans="1:66" x14ac:dyDescent="0.3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row>
    <row r="202" spans="1:66" x14ac:dyDescent="0.3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row>
    <row r="203" spans="1:66" x14ac:dyDescent="0.3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row>
    <row r="204" spans="1:66" x14ac:dyDescent="0.3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row>
    <row r="205" spans="1:66" x14ac:dyDescent="0.3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row>
    <row r="206" spans="1:66" x14ac:dyDescent="0.3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row>
    <row r="207" spans="1:66" x14ac:dyDescent="0.3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row>
    <row r="208" spans="1:66" x14ac:dyDescent="0.3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row>
    <row r="209" spans="1:66" x14ac:dyDescent="0.3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row>
    <row r="210" spans="1:66" x14ac:dyDescent="0.3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row>
    <row r="211" spans="1:66" x14ac:dyDescent="0.3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row>
    <row r="212" spans="1:66" x14ac:dyDescent="0.3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row>
    <row r="213" spans="1:66" x14ac:dyDescent="0.3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row>
    <row r="214" spans="1:66" x14ac:dyDescent="0.3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row>
    <row r="215" spans="1:66" x14ac:dyDescent="0.3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row>
    <row r="216" spans="1:66" x14ac:dyDescent="0.3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row>
    <row r="217" spans="1:66" x14ac:dyDescent="0.3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row>
    <row r="218" spans="1:66" x14ac:dyDescent="0.3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row>
    <row r="219" spans="1:66" x14ac:dyDescent="0.3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row>
    <row r="220" spans="1:66" x14ac:dyDescent="0.3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row>
    <row r="221" spans="1:66" x14ac:dyDescent="0.3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row>
    <row r="222" spans="1:66" x14ac:dyDescent="0.3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row>
    <row r="223" spans="1:66" x14ac:dyDescent="0.3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row>
    <row r="224" spans="1:66" x14ac:dyDescent="0.3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row>
    <row r="225" spans="1:66" x14ac:dyDescent="0.3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row>
    <row r="226" spans="1:66" x14ac:dyDescent="0.3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row>
    <row r="227" spans="1:66" x14ac:dyDescent="0.3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row>
    <row r="228" spans="1:66" x14ac:dyDescent="0.3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row>
    <row r="229" spans="1:66" x14ac:dyDescent="0.3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row>
    <row r="230" spans="1:66" x14ac:dyDescent="0.3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row>
    <row r="231" spans="1:66" x14ac:dyDescent="0.3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row>
    <row r="232" spans="1:66" x14ac:dyDescent="0.3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row>
    <row r="233" spans="1:66" x14ac:dyDescent="0.3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row>
    <row r="234" spans="1:66" x14ac:dyDescent="0.3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row>
    <row r="235" spans="1:66" x14ac:dyDescent="0.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row>
    <row r="236" spans="1:66" x14ac:dyDescent="0.3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row>
    <row r="237" spans="1:66" x14ac:dyDescent="0.3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row>
    <row r="238" spans="1:66" x14ac:dyDescent="0.3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row>
    <row r="239" spans="1:66" x14ac:dyDescent="0.3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row>
    <row r="240" spans="1:66" x14ac:dyDescent="0.3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row>
    <row r="241" spans="1:66" x14ac:dyDescent="0.3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row>
    <row r="242" spans="1:66" x14ac:dyDescent="0.3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row>
    <row r="243" spans="1:66" x14ac:dyDescent="0.3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row>
    <row r="244" spans="1:66" x14ac:dyDescent="0.3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row>
    <row r="245" spans="1:66" x14ac:dyDescent="0.3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row>
    <row r="246" spans="1:66" x14ac:dyDescent="0.3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row>
    <row r="247" spans="1:66" x14ac:dyDescent="0.3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row>
    <row r="248" spans="1:66" x14ac:dyDescent="0.3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row>
    <row r="249" spans="1:66" x14ac:dyDescent="0.3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row>
    <row r="250" spans="1:66" x14ac:dyDescent="0.3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row>
    <row r="251" spans="1:66" x14ac:dyDescent="0.3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row>
    <row r="252" spans="1:66" x14ac:dyDescent="0.3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row>
    <row r="253" spans="1:66" x14ac:dyDescent="0.3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row>
    <row r="254" spans="1:66" x14ac:dyDescent="0.3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row>
    <row r="255" spans="1:66" x14ac:dyDescent="0.3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row>
    <row r="256" spans="1:66" x14ac:dyDescent="0.3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row>
    <row r="257" spans="1:66" x14ac:dyDescent="0.3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row>
    <row r="258" spans="1:66" x14ac:dyDescent="0.3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row>
    <row r="259" spans="1:66" x14ac:dyDescent="0.3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row>
    <row r="260" spans="1:66" x14ac:dyDescent="0.3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row>
    <row r="261" spans="1:66" x14ac:dyDescent="0.3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row>
    <row r="262" spans="1:66" x14ac:dyDescent="0.3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row>
    <row r="263" spans="1:66" x14ac:dyDescent="0.3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row>
    <row r="264" spans="1:66" x14ac:dyDescent="0.3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row>
    <row r="265" spans="1:66" x14ac:dyDescent="0.3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row>
    <row r="266" spans="1:66" x14ac:dyDescent="0.3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row>
    <row r="267" spans="1:66" x14ac:dyDescent="0.3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row>
    <row r="268" spans="1:66" x14ac:dyDescent="0.3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row>
    <row r="269" spans="1:66" x14ac:dyDescent="0.3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row>
    <row r="270" spans="1:66" x14ac:dyDescent="0.3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row>
    <row r="271" spans="1:66" x14ac:dyDescent="0.3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row>
    <row r="272" spans="1:66" x14ac:dyDescent="0.3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row>
    <row r="273" spans="1:66" x14ac:dyDescent="0.3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row>
    <row r="274" spans="1:66" x14ac:dyDescent="0.3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row>
    <row r="275" spans="1:66" x14ac:dyDescent="0.3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row>
    <row r="276" spans="1:66" x14ac:dyDescent="0.3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row>
    <row r="277" spans="1:66" x14ac:dyDescent="0.3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row>
    <row r="278" spans="1:66" x14ac:dyDescent="0.3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row>
    <row r="279" spans="1:66" x14ac:dyDescent="0.3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row>
    <row r="280" spans="1:66" x14ac:dyDescent="0.3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c r="BI280" s="37"/>
      <c r="BJ280" s="37"/>
      <c r="BK280" s="37"/>
      <c r="BL280" s="37"/>
      <c r="BM280" s="37"/>
      <c r="BN280" s="37"/>
    </row>
    <row r="281" spans="1:66" x14ac:dyDescent="0.3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c r="BI281" s="37"/>
      <c r="BJ281" s="37"/>
      <c r="BK281" s="37"/>
      <c r="BL281" s="37"/>
      <c r="BM281" s="37"/>
      <c r="BN281" s="37"/>
    </row>
    <row r="282" spans="1:66" x14ac:dyDescent="0.3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c r="BI282" s="37"/>
      <c r="BJ282" s="37"/>
      <c r="BK282" s="37"/>
      <c r="BL282" s="37"/>
      <c r="BM282" s="37"/>
      <c r="BN282" s="37"/>
    </row>
    <row r="283" spans="1:66" x14ac:dyDescent="0.3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c r="BI283" s="37"/>
      <c r="BJ283" s="37"/>
      <c r="BK283" s="37"/>
      <c r="BL283" s="37"/>
      <c r="BM283" s="37"/>
      <c r="BN283" s="37"/>
    </row>
    <row r="284" spans="1:66" x14ac:dyDescent="0.3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row>
    <row r="285" spans="1:66" x14ac:dyDescent="0.3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row>
    <row r="286" spans="1:66" x14ac:dyDescent="0.3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row>
    <row r="287" spans="1:66" x14ac:dyDescent="0.3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row>
    <row r="288" spans="1:66" x14ac:dyDescent="0.3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c r="BI288" s="37"/>
      <c r="BJ288" s="37"/>
      <c r="BK288" s="37"/>
      <c r="BL288" s="37"/>
      <c r="BM288" s="37"/>
      <c r="BN288" s="37"/>
    </row>
    <row r="289" spans="1:66" x14ac:dyDescent="0.3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c r="BI289" s="37"/>
      <c r="BJ289" s="37"/>
      <c r="BK289" s="37"/>
      <c r="BL289" s="37"/>
      <c r="BM289" s="37"/>
      <c r="BN289" s="37"/>
    </row>
    <row r="290" spans="1:66" x14ac:dyDescent="0.3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c r="BI290" s="37"/>
      <c r="BJ290" s="37"/>
      <c r="BK290" s="37"/>
      <c r="BL290" s="37"/>
      <c r="BM290" s="37"/>
      <c r="BN290" s="37"/>
    </row>
    <row r="291" spans="1:66" x14ac:dyDescent="0.3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c r="BI291" s="37"/>
      <c r="BJ291" s="37"/>
      <c r="BK291" s="37"/>
      <c r="BL291" s="37"/>
      <c r="BM291" s="37"/>
      <c r="BN291" s="37"/>
    </row>
    <row r="292" spans="1:66" x14ac:dyDescent="0.3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row>
    <row r="293" spans="1:66" x14ac:dyDescent="0.3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row>
    <row r="294" spans="1:66" x14ac:dyDescent="0.3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row>
    <row r="295" spans="1:66" x14ac:dyDescent="0.3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row>
    <row r="296" spans="1:66" x14ac:dyDescent="0.3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c r="BI296" s="37"/>
      <c r="BJ296" s="37"/>
      <c r="BK296" s="37"/>
      <c r="BL296" s="37"/>
      <c r="BM296" s="37"/>
      <c r="BN296" s="37"/>
    </row>
    <row r="297" spans="1:66" x14ac:dyDescent="0.3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row>
    <row r="298" spans="1:66" x14ac:dyDescent="0.3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row>
    <row r="299" spans="1:66" x14ac:dyDescent="0.3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row>
    <row r="300" spans="1:66" x14ac:dyDescent="0.3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row>
    <row r="301" spans="1:66" x14ac:dyDescent="0.3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row>
    <row r="302" spans="1:66" x14ac:dyDescent="0.3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row>
    <row r="303" spans="1:66" x14ac:dyDescent="0.3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row>
    <row r="304" spans="1:66" x14ac:dyDescent="0.3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row>
    <row r="305" spans="1:66" x14ac:dyDescent="0.3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row>
    <row r="306" spans="1:66" x14ac:dyDescent="0.3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row>
    <row r="307" spans="1:66" x14ac:dyDescent="0.3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row>
    <row r="308" spans="1:66" x14ac:dyDescent="0.3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row>
    <row r="309" spans="1:66" x14ac:dyDescent="0.3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row>
    <row r="310" spans="1:66" x14ac:dyDescent="0.3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row>
    <row r="311" spans="1:66" x14ac:dyDescent="0.3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row>
    <row r="312" spans="1:66" x14ac:dyDescent="0.3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row>
    <row r="313" spans="1:66" x14ac:dyDescent="0.3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row>
    <row r="314" spans="1:66" x14ac:dyDescent="0.3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row>
    <row r="315" spans="1:66" x14ac:dyDescent="0.3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row>
  </sheetData>
  <mergeCells count="1">
    <mergeCell ref="A1:BN3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638C-6320-4D29-A784-DBD379EC72A3}">
  <sheetPr>
    <tabColor rgb="FFC00000"/>
  </sheetPr>
  <dimension ref="A3:C59"/>
  <sheetViews>
    <sheetView topLeftCell="A41" workbookViewId="0">
      <selection activeCell="C24" sqref="C24"/>
    </sheetView>
  </sheetViews>
  <sheetFormatPr defaultRowHeight="14.5" x14ac:dyDescent="0.35"/>
  <cols>
    <col min="1" max="1" width="12.36328125" bestFit="1" customWidth="1"/>
    <col min="2" max="2" width="16.7265625" bestFit="1" customWidth="1"/>
    <col min="3" max="3" width="33.54296875" bestFit="1" customWidth="1"/>
  </cols>
  <sheetData>
    <row r="3" spans="1:2" x14ac:dyDescent="0.35">
      <c r="A3" s="23" t="s">
        <v>63</v>
      </c>
      <c r="B3" t="s">
        <v>69</v>
      </c>
    </row>
    <row r="4" spans="1:2" x14ac:dyDescent="0.35">
      <c r="A4" s="24" t="s">
        <v>24</v>
      </c>
      <c r="B4">
        <v>1100</v>
      </c>
    </row>
    <row r="5" spans="1:2" x14ac:dyDescent="0.35">
      <c r="A5" s="24" t="s">
        <v>23</v>
      </c>
      <c r="B5">
        <v>300</v>
      </c>
    </row>
    <row r="6" spans="1:2" x14ac:dyDescent="0.35">
      <c r="A6" s="24" t="s">
        <v>21</v>
      </c>
      <c r="B6">
        <v>400</v>
      </c>
    </row>
    <row r="7" spans="1:2" x14ac:dyDescent="0.35">
      <c r="A7" s="24" t="s">
        <v>16</v>
      </c>
      <c r="B7">
        <v>5000</v>
      </c>
    </row>
    <row r="8" spans="1:2" x14ac:dyDescent="0.35">
      <c r="A8" s="24" t="s">
        <v>20</v>
      </c>
      <c r="B8">
        <v>5000</v>
      </c>
    </row>
    <row r="9" spans="1:2" x14ac:dyDescent="0.35">
      <c r="A9" s="24" t="s">
        <v>17</v>
      </c>
      <c r="B9">
        <v>3000</v>
      </c>
    </row>
    <row r="10" spans="1:2" x14ac:dyDescent="0.35">
      <c r="A10" s="24" t="s">
        <v>39</v>
      </c>
      <c r="B10">
        <v>800</v>
      </c>
    </row>
    <row r="11" spans="1:2" x14ac:dyDescent="0.35">
      <c r="A11" s="24" t="s">
        <v>22</v>
      </c>
      <c r="B11">
        <v>600</v>
      </c>
    </row>
    <row r="12" spans="1:2" x14ac:dyDescent="0.35">
      <c r="A12" s="24" t="s">
        <v>18</v>
      </c>
      <c r="B12">
        <v>900</v>
      </c>
    </row>
    <row r="13" spans="1:2" x14ac:dyDescent="0.35">
      <c r="A13" s="24" t="s">
        <v>19</v>
      </c>
      <c r="B13">
        <v>700</v>
      </c>
    </row>
    <row r="14" spans="1:2" x14ac:dyDescent="0.35">
      <c r="A14" s="24" t="s">
        <v>64</v>
      </c>
      <c r="B14">
        <v>1780</v>
      </c>
    </row>
    <row r="20" spans="1:3" x14ac:dyDescent="0.35">
      <c r="A20" s="23" t="s">
        <v>63</v>
      </c>
      <c r="B20" t="s">
        <v>69</v>
      </c>
    </row>
    <row r="21" spans="1:3" x14ac:dyDescent="0.35">
      <c r="A21" s="24" t="s">
        <v>28</v>
      </c>
      <c r="B21">
        <v>2300</v>
      </c>
    </row>
    <row r="22" spans="1:3" x14ac:dyDescent="0.35">
      <c r="A22" s="24" t="s">
        <v>27</v>
      </c>
      <c r="B22">
        <v>2000</v>
      </c>
    </row>
    <row r="23" spans="1:3" x14ac:dyDescent="0.35">
      <c r="A23" s="24" t="s">
        <v>30</v>
      </c>
      <c r="B23">
        <v>750</v>
      </c>
    </row>
    <row r="24" spans="1:3" x14ac:dyDescent="0.35">
      <c r="A24" s="24" t="s">
        <v>29</v>
      </c>
      <c r="B24">
        <v>1700</v>
      </c>
    </row>
    <row r="25" spans="1:3" x14ac:dyDescent="0.35">
      <c r="A25" s="24" t="s">
        <v>64</v>
      </c>
      <c r="B25">
        <v>1780</v>
      </c>
    </row>
    <row r="28" spans="1:3" x14ac:dyDescent="0.35">
      <c r="A28" s="23" t="s">
        <v>63</v>
      </c>
      <c r="B28" t="s">
        <v>69</v>
      </c>
      <c r="C28" t="s">
        <v>65</v>
      </c>
    </row>
    <row r="29" spans="1:3" x14ac:dyDescent="0.35">
      <c r="A29" s="24" t="s">
        <v>24</v>
      </c>
      <c r="B29">
        <v>1100</v>
      </c>
      <c r="C29">
        <v>1210</v>
      </c>
    </row>
    <row r="30" spans="1:3" x14ac:dyDescent="0.35">
      <c r="A30" s="24" t="s">
        <v>23</v>
      </c>
      <c r="B30">
        <v>300</v>
      </c>
      <c r="C30">
        <v>330</v>
      </c>
    </row>
    <row r="31" spans="1:3" x14ac:dyDescent="0.35">
      <c r="A31" s="24" t="s">
        <v>21</v>
      </c>
      <c r="B31">
        <v>400</v>
      </c>
      <c r="C31">
        <v>440</v>
      </c>
    </row>
    <row r="32" spans="1:3" x14ac:dyDescent="0.35">
      <c r="A32" s="24" t="s">
        <v>16</v>
      </c>
      <c r="B32">
        <v>5000</v>
      </c>
      <c r="C32">
        <v>5500</v>
      </c>
    </row>
    <row r="33" spans="1:3" x14ac:dyDescent="0.35">
      <c r="A33" s="24" t="s">
        <v>20</v>
      </c>
      <c r="B33">
        <v>5000</v>
      </c>
      <c r="C33">
        <v>5500</v>
      </c>
    </row>
    <row r="34" spans="1:3" x14ac:dyDescent="0.35">
      <c r="A34" s="24" t="s">
        <v>17</v>
      </c>
      <c r="B34">
        <v>3000</v>
      </c>
      <c r="C34">
        <v>3300</v>
      </c>
    </row>
    <row r="35" spans="1:3" x14ac:dyDescent="0.35">
      <c r="A35" s="24" t="s">
        <v>39</v>
      </c>
      <c r="B35">
        <v>800</v>
      </c>
      <c r="C35">
        <v>880</v>
      </c>
    </row>
    <row r="36" spans="1:3" x14ac:dyDescent="0.35">
      <c r="A36" s="24" t="s">
        <v>22</v>
      </c>
      <c r="B36">
        <v>600</v>
      </c>
      <c r="C36">
        <v>660</v>
      </c>
    </row>
    <row r="37" spans="1:3" x14ac:dyDescent="0.35">
      <c r="A37" s="24" t="s">
        <v>18</v>
      </c>
      <c r="B37">
        <v>900</v>
      </c>
      <c r="C37">
        <v>990</v>
      </c>
    </row>
    <row r="38" spans="1:3" x14ac:dyDescent="0.35">
      <c r="A38" s="24" t="s">
        <v>19</v>
      </c>
      <c r="B38">
        <v>700</v>
      </c>
      <c r="C38">
        <v>770</v>
      </c>
    </row>
    <row r="39" spans="1:3" x14ac:dyDescent="0.35">
      <c r="A39" s="24" t="s">
        <v>64</v>
      </c>
      <c r="B39">
        <v>1780</v>
      </c>
      <c r="C39">
        <v>19580</v>
      </c>
    </row>
    <row r="42" spans="1:3" x14ac:dyDescent="0.35">
      <c r="A42" s="23" t="s">
        <v>63</v>
      </c>
      <c r="B42" t="s">
        <v>69</v>
      </c>
    </row>
    <row r="43" spans="1:3" x14ac:dyDescent="0.35">
      <c r="A43" s="24" t="s">
        <v>26</v>
      </c>
      <c r="B43">
        <v>2020</v>
      </c>
    </row>
    <row r="44" spans="1:3" x14ac:dyDescent="0.35">
      <c r="A44" s="24" t="s">
        <v>25</v>
      </c>
      <c r="B44">
        <v>1540</v>
      </c>
    </row>
    <row r="45" spans="1:3" x14ac:dyDescent="0.35">
      <c r="A45" s="24" t="s">
        <v>64</v>
      </c>
      <c r="B45">
        <v>1780</v>
      </c>
    </row>
    <row r="48" spans="1:3" x14ac:dyDescent="0.35">
      <c r="A48" s="23" t="s">
        <v>63</v>
      </c>
      <c r="B48" t="s">
        <v>69</v>
      </c>
    </row>
    <row r="49" spans="1:2" x14ac:dyDescent="0.35">
      <c r="A49" s="25">
        <v>45658</v>
      </c>
      <c r="B49">
        <v>5000</v>
      </c>
    </row>
    <row r="50" spans="1:2" x14ac:dyDescent="0.35">
      <c r="A50" s="25">
        <v>45662</v>
      </c>
      <c r="B50">
        <v>3000</v>
      </c>
    </row>
    <row r="51" spans="1:2" x14ac:dyDescent="0.35">
      <c r="A51" s="25">
        <v>45665</v>
      </c>
      <c r="B51">
        <v>900</v>
      </c>
    </row>
    <row r="52" spans="1:2" x14ac:dyDescent="0.35">
      <c r="A52" s="25">
        <v>45669</v>
      </c>
      <c r="B52">
        <v>700</v>
      </c>
    </row>
    <row r="53" spans="1:2" x14ac:dyDescent="0.35">
      <c r="A53" s="25">
        <v>45672</v>
      </c>
      <c r="B53">
        <v>5000</v>
      </c>
    </row>
    <row r="54" spans="1:2" x14ac:dyDescent="0.35">
      <c r="A54" s="25">
        <v>45675</v>
      </c>
      <c r="B54">
        <v>400</v>
      </c>
    </row>
    <row r="55" spans="1:2" x14ac:dyDescent="0.35">
      <c r="A55" s="25">
        <v>45677</v>
      </c>
      <c r="B55">
        <v>600</v>
      </c>
    </row>
    <row r="56" spans="1:2" x14ac:dyDescent="0.35">
      <c r="A56" s="25">
        <v>45679</v>
      </c>
      <c r="B56">
        <v>30</v>
      </c>
    </row>
    <row r="57" spans="1:2" x14ac:dyDescent="0.35">
      <c r="A57" s="25">
        <v>45682</v>
      </c>
      <c r="B57">
        <v>1100</v>
      </c>
    </row>
    <row r="58" spans="1:2" x14ac:dyDescent="0.35">
      <c r="A58" s="25">
        <v>45750</v>
      </c>
      <c r="B58">
        <v>800</v>
      </c>
    </row>
    <row r="59" spans="1:2" x14ac:dyDescent="0.35">
      <c r="A59" s="25" t="s">
        <v>64</v>
      </c>
      <c r="B59">
        <v>1753</v>
      </c>
    </row>
  </sheetData>
  <conditionalFormatting sqref="A20:B25">
    <cfRule type="cellIs" dxfId="5" priority="1" operator="lessThan">
      <formula>1700</formula>
    </cfRule>
  </conditionalFormatting>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0C947-1E05-46A5-BB46-441356C2D3C1}">
  <sheetPr>
    <tabColor rgb="FFC00000"/>
  </sheetPr>
  <dimension ref="A1:BN315"/>
  <sheetViews>
    <sheetView topLeftCell="A7" zoomScaleNormal="100" workbookViewId="0">
      <selection activeCell="A316" sqref="A316"/>
    </sheetView>
  </sheetViews>
  <sheetFormatPr defaultRowHeight="14.5" x14ac:dyDescent="0.35"/>
  <cols>
    <col min="1" max="1" width="13.6328125" bestFit="1" customWidth="1"/>
  </cols>
  <sheetData>
    <row r="1" spans="1:66" x14ac:dyDescent="0.35">
      <c r="A1" s="37"/>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row>
    <row r="2" spans="1:66" x14ac:dyDescent="0.35">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row>
    <row r="3" spans="1:66" x14ac:dyDescent="0.35">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row>
    <row r="4" spans="1:66" x14ac:dyDescent="0.35">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row>
    <row r="5" spans="1:66" x14ac:dyDescent="0.35">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row>
    <row r="6" spans="1:66" x14ac:dyDescent="0.35">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row>
    <row r="7" spans="1:66" x14ac:dyDescent="0.35">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row>
    <row r="8" spans="1:66" x14ac:dyDescent="0.35">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row>
    <row r="9" spans="1:66" x14ac:dyDescent="0.35">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row>
    <row r="10" spans="1:66" x14ac:dyDescent="0.35">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row>
    <row r="11" spans="1:66" x14ac:dyDescent="0.35">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row>
    <row r="12" spans="1:66" x14ac:dyDescent="0.35">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row>
    <row r="13" spans="1:66" x14ac:dyDescent="0.35">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row>
    <row r="14" spans="1:66" x14ac:dyDescent="0.35">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row>
    <row r="15" spans="1:66" x14ac:dyDescent="0.3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row>
    <row r="16" spans="1:66" x14ac:dyDescent="0.35">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row>
    <row r="17" spans="1:66" x14ac:dyDescent="0.35">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row>
    <row r="18" spans="1:66" x14ac:dyDescent="0.35">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row>
    <row r="19" spans="1:66" x14ac:dyDescent="0.35">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row>
    <row r="20" spans="1:66" x14ac:dyDescent="0.35">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row>
    <row r="21" spans="1:66" x14ac:dyDescent="0.35">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row>
    <row r="22" spans="1:66" x14ac:dyDescent="0.3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row>
    <row r="23" spans="1:66" x14ac:dyDescent="0.3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row>
    <row r="24" spans="1:66" x14ac:dyDescent="0.3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row>
    <row r="25" spans="1:66" x14ac:dyDescent="0.3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row>
    <row r="26" spans="1:66" x14ac:dyDescent="0.3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row>
    <row r="27" spans="1:66" x14ac:dyDescent="0.3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row>
    <row r="28" spans="1:66" x14ac:dyDescent="0.3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row>
    <row r="29" spans="1:66" x14ac:dyDescent="0.3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row>
    <row r="30" spans="1:66" x14ac:dyDescent="0.3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row>
    <row r="31" spans="1:66" x14ac:dyDescent="0.3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row>
    <row r="32" spans="1:66" x14ac:dyDescent="0.3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row>
    <row r="33" spans="1:66" x14ac:dyDescent="0.3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row>
    <row r="34" spans="1:66" x14ac:dyDescent="0.3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row>
    <row r="35" spans="1:66" x14ac:dyDescent="0.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row>
    <row r="36" spans="1:66" x14ac:dyDescent="0.3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row>
    <row r="37" spans="1:66" x14ac:dyDescent="0.3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row>
    <row r="38" spans="1:66" x14ac:dyDescent="0.3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row>
    <row r="39" spans="1:66" x14ac:dyDescent="0.3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row>
    <row r="40" spans="1:66" x14ac:dyDescent="0.3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row>
    <row r="41" spans="1:66" x14ac:dyDescent="0.3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row>
    <row r="42" spans="1:66" x14ac:dyDescent="0.3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row>
    <row r="43" spans="1:66" x14ac:dyDescent="0.3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row>
    <row r="44" spans="1:66" x14ac:dyDescent="0.3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row>
    <row r="45" spans="1:66" x14ac:dyDescent="0.3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row>
    <row r="46" spans="1:66" x14ac:dyDescent="0.3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row>
    <row r="47" spans="1:66" x14ac:dyDescent="0.3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row>
    <row r="48" spans="1:66" x14ac:dyDescent="0.3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row>
    <row r="49" spans="1:66" x14ac:dyDescent="0.3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row>
    <row r="50" spans="1:66" x14ac:dyDescent="0.3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row>
    <row r="51" spans="1:66" x14ac:dyDescent="0.3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row>
    <row r="52" spans="1:66" x14ac:dyDescent="0.3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row>
    <row r="53" spans="1:66" x14ac:dyDescent="0.3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row>
    <row r="54" spans="1:66" x14ac:dyDescent="0.3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row>
    <row r="55" spans="1:66" x14ac:dyDescent="0.3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row>
    <row r="56" spans="1:66" x14ac:dyDescent="0.3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row>
    <row r="57" spans="1:66" x14ac:dyDescent="0.3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row>
    <row r="58" spans="1:66" x14ac:dyDescent="0.3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row>
    <row r="59" spans="1:66" x14ac:dyDescent="0.3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row>
    <row r="60" spans="1:66" x14ac:dyDescent="0.3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row>
    <row r="61" spans="1:66" x14ac:dyDescent="0.3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row>
    <row r="62" spans="1:66" x14ac:dyDescent="0.3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row>
    <row r="63" spans="1:66" x14ac:dyDescent="0.3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row>
    <row r="64" spans="1:66" x14ac:dyDescent="0.3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row>
    <row r="65" spans="1:66" x14ac:dyDescent="0.3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row>
    <row r="66" spans="1:66" x14ac:dyDescent="0.3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row>
    <row r="67" spans="1:66" x14ac:dyDescent="0.3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row>
    <row r="68" spans="1:66" x14ac:dyDescent="0.3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row>
    <row r="69" spans="1:66" x14ac:dyDescent="0.3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row>
    <row r="70" spans="1:66" x14ac:dyDescent="0.3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row>
    <row r="71" spans="1:66" x14ac:dyDescent="0.3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row>
    <row r="72" spans="1:66" x14ac:dyDescent="0.3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row>
    <row r="73" spans="1:66" x14ac:dyDescent="0.3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row>
    <row r="74" spans="1:66" x14ac:dyDescent="0.3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row>
    <row r="75" spans="1:66" x14ac:dyDescent="0.3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row>
    <row r="76" spans="1:66" x14ac:dyDescent="0.3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row>
    <row r="77" spans="1:66" x14ac:dyDescent="0.3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row>
    <row r="78" spans="1:66" x14ac:dyDescent="0.3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row>
    <row r="79" spans="1:66" x14ac:dyDescent="0.3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row>
    <row r="80" spans="1:66" x14ac:dyDescent="0.3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row>
    <row r="81" spans="1:66" x14ac:dyDescent="0.3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row>
    <row r="82" spans="1:66" x14ac:dyDescent="0.3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row>
    <row r="83" spans="1:66" x14ac:dyDescent="0.3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row>
    <row r="84" spans="1:66" x14ac:dyDescent="0.3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row>
    <row r="85" spans="1:66" x14ac:dyDescent="0.3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row>
    <row r="86" spans="1:66" x14ac:dyDescent="0.3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7"/>
      <c r="AV86" s="37"/>
      <c r="AW86" s="37"/>
      <c r="AX86" s="37"/>
      <c r="AY86" s="37"/>
      <c r="AZ86" s="37"/>
      <c r="BA86" s="37"/>
      <c r="BB86" s="37"/>
      <c r="BC86" s="37"/>
      <c r="BD86" s="37"/>
      <c r="BE86" s="37"/>
      <c r="BF86" s="37"/>
      <c r="BG86" s="37"/>
      <c r="BH86" s="37"/>
      <c r="BI86" s="37"/>
      <c r="BJ86" s="37"/>
      <c r="BK86" s="37"/>
      <c r="BL86" s="37"/>
      <c r="BM86" s="37"/>
      <c r="BN86" s="37"/>
    </row>
    <row r="87" spans="1:66" x14ac:dyDescent="0.3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row>
    <row r="88" spans="1:66" x14ac:dyDescent="0.3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row>
    <row r="89" spans="1:66" x14ac:dyDescent="0.3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row>
    <row r="90" spans="1:66" x14ac:dyDescent="0.3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row>
    <row r="91" spans="1:66" x14ac:dyDescent="0.3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row>
    <row r="92" spans="1:66" x14ac:dyDescent="0.3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row>
    <row r="93" spans="1:66" x14ac:dyDescent="0.3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row>
    <row r="94" spans="1:66" x14ac:dyDescent="0.3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row>
    <row r="95" spans="1:66" x14ac:dyDescent="0.3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row>
    <row r="96" spans="1:66" x14ac:dyDescent="0.3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row>
    <row r="97" spans="1:66" x14ac:dyDescent="0.3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row>
    <row r="98" spans="1:66" x14ac:dyDescent="0.3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row>
    <row r="99" spans="1:66" x14ac:dyDescent="0.3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row>
    <row r="100" spans="1:66" x14ac:dyDescent="0.3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row>
    <row r="101" spans="1:66" x14ac:dyDescent="0.3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row>
    <row r="102" spans="1:66" x14ac:dyDescent="0.3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row>
    <row r="103" spans="1:66" x14ac:dyDescent="0.3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row>
    <row r="104" spans="1:66" x14ac:dyDescent="0.3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row>
    <row r="105" spans="1:66" x14ac:dyDescent="0.3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row>
    <row r="106" spans="1:66" x14ac:dyDescent="0.3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row>
    <row r="107" spans="1:66" x14ac:dyDescent="0.3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row>
    <row r="108" spans="1:66" x14ac:dyDescent="0.3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row>
    <row r="109" spans="1:66" x14ac:dyDescent="0.3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row>
    <row r="110" spans="1:66" x14ac:dyDescent="0.3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row>
    <row r="111" spans="1:66" x14ac:dyDescent="0.3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row>
    <row r="112" spans="1:66" x14ac:dyDescent="0.3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row>
    <row r="113" spans="1:66" x14ac:dyDescent="0.3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row>
    <row r="114" spans="1:66" x14ac:dyDescent="0.3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row>
    <row r="115" spans="1:66" x14ac:dyDescent="0.3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row>
    <row r="116" spans="1:66" x14ac:dyDescent="0.3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row>
    <row r="117" spans="1:66" x14ac:dyDescent="0.3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row>
    <row r="118" spans="1:66" x14ac:dyDescent="0.3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row>
    <row r="119" spans="1:66" x14ac:dyDescent="0.3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row>
    <row r="120" spans="1:66" x14ac:dyDescent="0.3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row>
    <row r="121" spans="1:66" x14ac:dyDescent="0.3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row>
    <row r="122" spans="1:66" x14ac:dyDescent="0.3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row>
    <row r="123" spans="1:66" x14ac:dyDescent="0.3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row>
    <row r="124" spans="1:66" x14ac:dyDescent="0.3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row>
    <row r="125" spans="1:66" x14ac:dyDescent="0.3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row>
    <row r="126" spans="1:66" x14ac:dyDescent="0.3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row>
    <row r="127" spans="1:66" x14ac:dyDescent="0.3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row>
    <row r="128" spans="1:66" x14ac:dyDescent="0.3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37"/>
      <c r="BN128" s="37"/>
    </row>
    <row r="129" spans="1:66" x14ac:dyDescent="0.3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7"/>
      <c r="AZ129" s="37"/>
      <c r="BA129" s="37"/>
      <c r="BB129" s="37"/>
      <c r="BC129" s="37"/>
      <c r="BD129" s="37"/>
      <c r="BE129" s="37"/>
      <c r="BF129" s="37"/>
      <c r="BG129" s="37"/>
      <c r="BH129" s="37"/>
      <c r="BI129" s="37"/>
      <c r="BJ129" s="37"/>
      <c r="BK129" s="37"/>
      <c r="BL129" s="37"/>
      <c r="BM129" s="37"/>
      <c r="BN129" s="37"/>
    </row>
    <row r="130" spans="1:66" x14ac:dyDescent="0.3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7"/>
      <c r="AZ130" s="37"/>
      <c r="BA130" s="37"/>
      <c r="BB130" s="37"/>
      <c r="BC130" s="37"/>
      <c r="BD130" s="37"/>
      <c r="BE130" s="37"/>
      <c r="BF130" s="37"/>
      <c r="BG130" s="37"/>
      <c r="BH130" s="37"/>
      <c r="BI130" s="37"/>
      <c r="BJ130" s="37"/>
      <c r="BK130" s="37"/>
      <c r="BL130" s="37"/>
      <c r="BM130" s="37"/>
      <c r="BN130" s="37"/>
    </row>
    <row r="131" spans="1:66" x14ac:dyDescent="0.3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7"/>
      <c r="AZ131" s="37"/>
      <c r="BA131" s="37"/>
      <c r="BB131" s="37"/>
      <c r="BC131" s="37"/>
      <c r="BD131" s="37"/>
      <c r="BE131" s="37"/>
      <c r="BF131" s="37"/>
      <c r="BG131" s="37"/>
      <c r="BH131" s="37"/>
      <c r="BI131" s="37"/>
      <c r="BJ131" s="37"/>
      <c r="BK131" s="37"/>
      <c r="BL131" s="37"/>
      <c r="BM131" s="37"/>
      <c r="BN131" s="37"/>
    </row>
    <row r="132" spans="1:66" x14ac:dyDescent="0.3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7"/>
      <c r="AZ132" s="37"/>
      <c r="BA132" s="37"/>
      <c r="BB132" s="37"/>
      <c r="BC132" s="37"/>
      <c r="BD132" s="37"/>
      <c r="BE132" s="37"/>
      <c r="BF132" s="37"/>
      <c r="BG132" s="37"/>
      <c r="BH132" s="37"/>
      <c r="BI132" s="37"/>
      <c r="BJ132" s="37"/>
      <c r="BK132" s="37"/>
      <c r="BL132" s="37"/>
      <c r="BM132" s="37"/>
      <c r="BN132" s="37"/>
    </row>
    <row r="133" spans="1:66" x14ac:dyDescent="0.3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37"/>
      <c r="BN133" s="37"/>
    </row>
    <row r="134" spans="1:66" x14ac:dyDescent="0.3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c r="AR134" s="37"/>
      <c r="AS134" s="37"/>
      <c r="AT134" s="37"/>
      <c r="AU134" s="37"/>
      <c r="AV134" s="37"/>
      <c r="AW134" s="37"/>
      <c r="AX134" s="37"/>
      <c r="AY134" s="37"/>
      <c r="AZ134" s="37"/>
      <c r="BA134" s="37"/>
      <c r="BB134" s="37"/>
      <c r="BC134" s="37"/>
      <c r="BD134" s="37"/>
      <c r="BE134" s="37"/>
      <c r="BF134" s="37"/>
      <c r="BG134" s="37"/>
      <c r="BH134" s="37"/>
      <c r="BI134" s="37"/>
      <c r="BJ134" s="37"/>
      <c r="BK134" s="37"/>
      <c r="BL134" s="37"/>
      <c r="BM134" s="37"/>
      <c r="BN134" s="37"/>
    </row>
    <row r="135" spans="1:66" x14ac:dyDescent="0.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c r="AL135" s="37"/>
      <c r="AM135" s="37"/>
      <c r="AN135" s="37"/>
      <c r="AO135" s="37"/>
      <c r="AP135" s="37"/>
      <c r="AQ135" s="37"/>
      <c r="AR135" s="37"/>
      <c r="AS135" s="37"/>
      <c r="AT135" s="37"/>
      <c r="AU135" s="37"/>
      <c r="AV135" s="37"/>
      <c r="AW135" s="37"/>
      <c r="AX135" s="37"/>
      <c r="AY135" s="37"/>
      <c r="AZ135" s="37"/>
      <c r="BA135" s="37"/>
      <c r="BB135" s="37"/>
      <c r="BC135" s="37"/>
      <c r="BD135" s="37"/>
      <c r="BE135" s="37"/>
      <c r="BF135" s="37"/>
      <c r="BG135" s="37"/>
      <c r="BH135" s="37"/>
      <c r="BI135" s="37"/>
      <c r="BJ135" s="37"/>
      <c r="BK135" s="37"/>
      <c r="BL135" s="37"/>
      <c r="BM135" s="37"/>
      <c r="BN135" s="37"/>
    </row>
    <row r="136" spans="1:66" x14ac:dyDescent="0.3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c r="AR136" s="37"/>
      <c r="AS136" s="37"/>
      <c r="AT136" s="37"/>
      <c r="AU136" s="37"/>
      <c r="AV136" s="37"/>
      <c r="AW136" s="37"/>
      <c r="AX136" s="37"/>
      <c r="AY136" s="37"/>
      <c r="AZ136" s="37"/>
      <c r="BA136" s="37"/>
      <c r="BB136" s="37"/>
      <c r="BC136" s="37"/>
      <c r="BD136" s="37"/>
      <c r="BE136" s="37"/>
      <c r="BF136" s="37"/>
      <c r="BG136" s="37"/>
      <c r="BH136" s="37"/>
      <c r="BI136" s="37"/>
      <c r="BJ136" s="37"/>
      <c r="BK136" s="37"/>
      <c r="BL136" s="37"/>
      <c r="BM136" s="37"/>
      <c r="BN136" s="37"/>
    </row>
    <row r="137" spans="1:66" x14ac:dyDescent="0.3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row>
    <row r="138" spans="1:66" x14ac:dyDescent="0.3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c r="AL138" s="37"/>
      <c r="AM138" s="37"/>
      <c r="AN138" s="37"/>
      <c r="AO138" s="37"/>
      <c r="AP138" s="37"/>
      <c r="AQ138" s="37"/>
      <c r="AR138" s="37"/>
      <c r="AS138" s="37"/>
      <c r="AT138" s="37"/>
      <c r="AU138" s="37"/>
      <c r="AV138" s="37"/>
      <c r="AW138" s="37"/>
      <c r="AX138" s="37"/>
      <c r="AY138" s="37"/>
      <c r="AZ138" s="37"/>
      <c r="BA138" s="37"/>
      <c r="BB138" s="37"/>
      <c r="BC138" s="37"/>
      <c r="BD138" s="37"/>
      <c r="BE138" s="37"/>
      <c r="BF138" s="37"/>
      <c r="BG138" s="37"/>
      <c r="BH138" s="37"/>
      <c r="BI138" s="37"/>
      <c r="BJ138" s="37"/>
      <c r="BK138" s="37"/>
      <c r="BL138" s="37"/>
      <c r="BM138" s="37"/>
      <c r="BN138" s="37"/>
    </row>
    <row r="139" spans="1:66" x14ac:dyDescent="0.3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c r="AR139" s="37"/>
      <c r="AS139" s="37"/>
      <c r="AT139" s="37"/>
      <c r="AU139" s="37"/>
      <c r="AV139" s="37"/>
      <c r="AW139" s="37"/>
      <c r="AX139" s="37"/>
      <c r="AY139" s="37"/>
      <c r="AZ139" s="37"/>
      <c r="BA139" s="37"/>
      <c r="BB139" s="37"/>
      <c r="BC139" s="37"/>
      <c r="BD139" s="37"/>
      <c r="BE139" s="37"/>
      <c r="BF139" s="37"/>
      <c r="BG139" s="37"/>
      <c r="BH139" s="37"/>
      <c r="BI139" s="37"/>
      <c r="BJ139" s="37"/>
      <c r="BK139" s="37"/>
      <c r="BL139" s="37"/>
      <c r="BM139" s="37"/>
      <c r="BN139" s="37"/>
    </row>
    <row r="140" spans="1:66" x14ac:dyDescent="0.3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row>
    <row r="141" spans="1:66" x14ac:dyDescent="0.3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row>
    <row r="142" spans="1:66" x14ac:dyDescent="0.3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7"/>
      <c r="AT142" s="37"/>
      <c r="AU142" s="37"/>
      <c r="AV142" s="37"/>
      <c r="AW142" s="37"/>
      <c r="AX142" s="37"/>
      <c r="AY142" s="37"/>
      <c r="AZ142" s="37"/>
      <c r="BA142" s="37"/>
      <c r="BB142" s="37"/>
      <c r="BC142" s="37"/>
      <c r="BD142" s="37"/>
      <c r="BE142" s="37"/>
      <c r="BF142" s="37"/>
      <c r="BG142" s="37"/>
      <c r="BH142" s="37"/>
      <c r="BI142" s="37"/>
      <c r="BJ142" s="37"/>
      <c r="BK142" s="37"/>
      <c r="BL142" s="37"/>
      <c r="BM142" s="37"/>
      <c r="BN142" s="37"/>
    </row>
    <row r="143" spans="1:66" x14ac:dyDescent="0.3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c r="AR143" s="37"/>
      <c r="AS143" s="37"/>
      <c r="AT143" s="37"/>
      <c r="AU143" s="37"/>
      <c r="AV143" s="37"/>
      <c r="AW143" s="37"/>
      <c r="AX143" s="37"/>
      <c r="AY143" s="37"/>
      <c r="AZ143" s="37"/>
      <c r="BA143" s="37"/>
      <c r="BB143" s="37"/>
      <c r="BC143" s="37"/>
      <c r="BD143" s="37"/>
      <c r="BE143" s="37"/>
      <c r="BF143" s="37"/>
      <c r="BG143" s="37"/>
      <c r="BH143" s="37"/>
      <c r="BI143" s="37"/>
      <c r="BJ143" s="37"/>
      <c r="BK143" s="37"/>
      <c r="BL143" s="37"/>
      <c r="BM143" s="37"/>
      <c r="BN143" s="37"/>
    </row>
    <row r="144" spans="1:66" x14ac:dyDescent="0.3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7"/>
      <c r="AN144" s="37"/>
      <c r="AO144" s="37"/>
      <c r="AP144" s="37"/>
      <c r="AQ144" s="37"/>
      <c r="AR144" s="37"/>
      <c r="AS144" s="37"/>
      <c r="AT144" s="37"/>
      <c r="AU144" s="37"/>
      <c r="AV144" s="37"/>
      <c r="AW144" s="37"/>
      <c r="AX144" s="37"/>
      <c r="AY144" s="37"/>
      <c r="AZ144" s="37"/>
      <c r="BA144" s="37"/>
      <c r="BB144" s="37"/>
      <c r="BC144" s="37"/>
      <c r="BD144" s="37"/>
      <c r="BE144" s="37"/>
      <c r="BF144" s="37"/>
      <c r="BG144" s="37"/>
      <c r="BH144" s="37"/>
      <c r="BI144" s="37"/>
      <c r="BJ144" s="37"/>
      <c r="BK144" s="37"/>
      <c r="BL144" s="37"/>
      <c r="BM144" s="37"/>
      <c r="BN144" s="37"/>
    </row>
    <row r="145" spans="1:66" x14ac:dyDescent="0.3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c r="BN145" s="37"/>
    </row>
    <row r="146" spans="1:66" x14ac:dyDescent="0.3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c r="AR146" s="37"/>
      <c r="AS146" s="37"/>
      <c r="AT146" s="37"/>
      <c r="AU146" s="37"/>
      <c r="AV146" s="37"/>
      <c r="AW146" s="37"/>
      <c r="AX146" s="37"/>
      <c r="AY146" s="37"/>
      <c r="AZ146" s="37"/>
      <c r="BA146" s="37"/>
      <c r="BB146" s="37"/>
      <c r="BC146" s="37"/>
      <c r="BD146" s="37"/>
      <c r="BE146" s="37"/>
      <c r="BF146" s="37"/>
      <c r="BG146" s="37"/>
      <c r="BH146" s="37"/>
      <c r="BI146" s="37"/>
      <c r="BJ146" s="37"/>
      <c r="BK146" s="37"/>
      <c r="BL146" s="37"/>
      <c r="BM146" s="37"/>
      <c r="BN146" s="37"/>
    </row>
    <row r="147" spans="1:66" x14ac:dyDescent="0.3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c r="AR147" s="37"/>
      <c r="AS147" s="37"/>
      <c r="AT147" s="37"/>
      <c r="AU147" s="37"/>
      <c r="AV147" s="37"/>
      <c r="AW147" s="37"/>
      <c r="AX147" s="37"/>
      <c r="AY147" s="37"/>
      <c r="AZ147" s="37"/>
      <c r="BA147" s="37"/>
      <c r="BB147" s="37"/>
      <c r="BC147" s="37"/>
      <c r="BD147" s="37"/>
      <c r="BE147" s="37"/>
      <c r="BF147" s="37"/>
      <c r="BG147" s="37"/>
      <c r="BH147" s="37"/>
      <c r="BI147" s="37"/>
      <c r="BJ147" s="37"/>
      <c r="BK147" s="37"/>
      <c r="BL147" s="37"/>
      <c r="BM147" s="37"/>
      <c r="BN147" s="37"/>
    </row>
    <row r="148" spans="1:66" x14ac:dyDescent="0.3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7"/>
      <c r="AN148" s="37"/>
      <c r="AO148" s="37"/>
      <c r="AP148" s="37"/>
      <c r="AQ148" s="37"/>
      <c r="AR148" s="37"/>
      <c r="AS148" s="37"/>
      <c r="AT148" s="37"/>
      <c r="AU148" s="37"/>
      <c r="AV148" s="37"/>
      <c r="AW148" s="37"/>
      <c r="AX148" s="37"/>
      <c r="AY148" s="37"/>
      <c r="AZ148" s="37"/>
      <c r="BA148" s="37"/>
      <c r="BB148" s="37"/>
      <c r="BC148" s="37"/>
      <c r="BD148" s="37"/>
      <c r="BE148" s="37"/>
      <c r="BF148" s="37"/>
      <c r="BG148" s="37"/>
      <c r="BH148" s="37"/>
      <c r="BI148" s="37"/>
      <c r="BJ148" s="37"/>
      <c r="BK148" s="37"/>
      <c r="BL148" s="37"/>
      <c r="BM148" s="37"/>
      <c r="BN148" s="37"/>
    </row>
    <row r="149" spans="1:66" x14ac:dyDescent="0.3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c r="AR149" s="37"/>
      <c r="AS149" s="37"/>
      <c r="AT149" s="37"/>
      <c r="AU149" s="37"/>
      <c r="AV149" s="37"/>
      <c r="AW149" s="37"/>
      <c r="AX149" s="37"/>
      <c r="AY149" s="37"/>
      <c r="AZ149" s="37"/>
      <c r="BA149" s="37"/>
      <c r="BB149" s="37"/>
      <c r="BC149" s="37"/>
      <c r="BD149" s="37"/>
      <c r="BE149" s="37"/>
      <c r="BF149" s="37"/>
      <c r="BG149" s="37"/>
      <c r="BH149" s="37"/>
      <c r="BI149" s="37"/>
      <c r="BJ149" s="37"/>
      <c r="BK149" s="37"/>
      <c r="BL149" s="37"/>
      <c r="BM149" s="37"/>
      <c r="BN149" s="37"/>
    </row>
    <row r="150" spans="1:66" x14ac:dyDescent="0.3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c r="BN150" s="37"/>
    </row>
    <row r="151" spans="1:66" x14ac:dyDescent="0.3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c r="AR151" s="37"/>
      <c r="AS151" s="37"/>
      <c r="AT151" s="37"/>
      <c r="AU151" s="37"/>
      <c r="AV151" s="37"/>
      <c r="AW151" s="37"/>
      <c r="AX151" s="37"/>
      <c r="AY151" s="37"/>
      <c r="AZ151" s="37"/>
      <c r="BA151" s="37"/>
      <c r="BB151" s="37"/>
      <c r="BC151" s="37"/>
      <c r="BD151" s="37"/>
      <c r="BE151" s="37"/>
      <c r="BF151" s="37"/>
      <c r="BG151" s="37"/>
      <c r="BH151" s="37"/>
      <c r="BI151" s="37"/>
      <c r="BJ151" s="37"/>
      <c r="BK151" s="37"/>
      <c r="BL151" s="37"/>
      <c r="BM151" s="37"/>
      <c r="BN151" s="37"/>
    </row>
    <row r="152" spans="1:66" x14ac:dyDescent="0.3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7"/>
      <c r="AN152" s="37"/>
      <c r="AO152" s="37"/>
      <c r="AP152" s="37"/>
      <c r="AQ152" s="37"/>
      <c r="AR152" s="37"/>
      <c r="AS152" s="37"/>
      <c r="AT152" s="37"/>
      <c r="AU152" s="37"/>
      <c r="AV152" s="37"/>
      <c r="AW152" s="37"/>
      <c r="AX152" s="37"/>
      <c r="AY152" s="37"/>
      <c r="AZ152" s="37"/>
      <c r="BA152" s="37"/>
      <c r="BB152" s="37"/>
      <c r="BC152" s="37"/>
      <c r="BD152" s="37"/>
      <c r="BE152" s="37"/>
      <c r="BF152" s="37"/>
      <c r="BG152" s="37"/>
      <c r="BH152" s="37"/>
      <c r="BI152" s="37"/>
      <c r="BJ152" s="37"/>
      <c r="BK152" s="37"/>
      <c r="BL152" s="37"/>
      <c r="BM152" s="37"/>
      <c r="BN152" s="37"/>
    </row>
    <row r="153" spans="1:66" x14ac:dyDescent="0.3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c r="AR153" s="37"/>
      <c r="AS153" s="37"/>
      <c r="AT153" s="37"/>
      <c r="AU153" s="37"/>
      <c r="AV153" s="37"/>
      <c r="AW153" s="37"/>
      <c r="AX153" s="37"/>
      <c r="AY153" s="37"/>
      <c r="AZ153" s="37"/>
      <c r="BA153" s="37"/>
      <c r="BB153" s="37"/>
      <c r="BC153" s="37"/>
      <c r="BD153" s="37"/>
      <c r="BE153" s="37"/>
      <c r="BF153" s="37"/>
      <c r="BG153" s="37"/>
      <c r="BH153" s="37"/>
      <c r="BI153" s="37"/>
      <c r="BJ153" s="37"/>
      <c r="BK153" s="37"/>
      <c r="BL153" s="37"/>
      <c r="BM153" s="37"/>
      <c r="BN153" s="37"/>
    </row>
    <row r="154" spans="1:66" x14ac:dyDescent="0.3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row>
    <row r="155" spans="1:66" x14ac:dyDescent="0.3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c r="AR155" s="37"/>
      <c r="AS155" s="37"/>
      <c r="AT155" s="37"/>
      <c r="AU155" s="37"/>
      <c r="AV155" s="37"/>
      <c r="AW155" s="37"/>
      <c r="AX155" s="37"/>
      <c r="AY155" s="37"/>
      <c r="AZ155" s="37"/>
      <c r="BA155" s="37"/>
      <c r="BB155" s="37"/>
      <c r="BC155" s="37"/>
      <c r="BD155" s="37"/>
      <c r="BE155" s="37"/>
      <c r="BF155" s="37"/>
      <c r="BG155" s="37"/>
      <c r="BH155" s="37"/>
      <c r="BI155" s="37"/>
      <c r="BJ155" s="37"/>
      <c r="BK155" s="37"/>
      <c r="BL155" s="37"/>
      <c r="BM155" s="37"/>
      <c r="BN155" s="37"/>
    </row>
    <row r="156" spans="1:66" x14ac:dyDescent="0.3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row>
    <row r="157" spans="1:66" x14ac:dyDescent="0.3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c r="AR157" s="37"/>
      <c r="AS157" s="37"/>
      <c r="AT157" s="37"/>
      <c r="AU157" s="37"/>
      <c r="AV157" s="37"/>
      <c r="AW157" s="37"/>
      <c r="AX157" s="37"/>
      <c r="AY157" s="37"/>
      <c r="AZ157" s="37"/>
      <c r="BA157" s="37"/>
      <c r="BB157" s="37"/>
      <c r="BC157" s="37"/>
      <c r="BD157" s="37"/>
      <c r="BE157" s="37"/>
      <c r="BF157" s="37"/>
      <c r="BG157" s="37"/>
      <c r="BH157" s="37"/>
      <c r="BI157" s="37"/>
      <c r="BJ157" s="37"/>
      <c r="BK157" s="37"/>
      <c r="BL157" s="37"/>
      <c r="BM157" s="37"/>
      <c r="BN157" s="37"/>
    </row>
    <row r="158" spans="1:66" x14ac:dyDescent="0.3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c r="AR158" s="37"/>
      <c r="AS158" s="37"/>
      <c r="AT158" s="37"/>
      <c r="AU158" s="37"/>
      <c r="AV158" s="37"/>
      <c r="AW158" s="37"/>
      <c r="AX158" s="37"/>
      <c r="AY158" s="37"/>
      <c r="AZ158" s="37"/>
      <c r="BA158" s="37"/>
      <c r="BB158" s="37"/>
      <c r="BC158" s="37"/>
      <c r="BD158" s="37"/>
      <c r="BE158" s="37"/>
      <c r="BF158" s="37"/>
      <c r="BG158" s="37"/>
      <c r="BH158" s="37"/>
      <c r="BI158" s="37"/>
      <c r="BJ158" s="37"/>
      <c r="BK158" s="37"/>
      <c r="BL158" s="37"/>
      <c r="BM158" s="37"/>
      <c r="BN158" s="37"/>
    </row>
    <row r="159" spans="1:66" x14ac:dyDescent="0.3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row>
    <row r="160" spans="1:66" x14ac:dyDescent="0.3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c r="AR160" s="37"/>
      <c r="AS160" s="37"/>
      <c r="AT160" s="37"/>
      <c r="AU160" s="37"/>
      <c r="AV160" s="37"/>
      <c r="AW160" s="37"/>
      <c r="AX160" s="37"/>
      <c r="AY160" s="37"/>
      <c r="AZ160" s="37"/>
      <c r="BA160" s="37"/>
      <c r="BB160" s="37"/>
      <c r="BC160" s="37"/>
      <c r="BD160" s="37"/>
      <c r="BE160" s="37"/>
      <c r="BF160" s="37"/>
      <c r="BG160" s="37"/>
      <c r="BH160" s="37"/>
      <c r="BI160" s="37"/>
      <c r="BJ160" s="37"/>
      <c r="BK160" s="37"/>
      <c r="BL160" s="37"/>
      <c r="BM160" s="37"/>
      <c r="BN160" s="37"/>
    </row>
    <row r="161" spans="1:66" x14ac:dyDescent="0.3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c r="AR161" s="37"/>
      <c r="AS161" s="37"/>
      <c r="AT161" s="37"/>
      <c r="AU161" s="37"/>
      <c r="AV161" s="37"/>
      <c r="AW161" s="37"/>
      <c r="AX161" s="37"/>
      <c r="AY161" s="37"/>
      <c r="AZ161" s="37"/>
      <c r="BA161" s="37"/>
      <c r="BB161" s="37"/>
      <c r="BC161" s="37"/>
      <c r="BD161" s="37"/>
      <c r="BE161" s="37"/>
      <c r="BF161" s="37"/>
      <c r="BG161" s="37"/>
      <c r="BH161" s="37"/>
      <c r="BI161" s="37"/>
      <c r="BJ161" s="37"/>
      <c r="BK161" s="37"/>
      <c r="BL161" s="37"/>
      <c r="BM161" s="37"/>
      <c r="BN161" s="37"/>
    </row>
    <row r="162" spans="1:66" x14ac:dyDescent="0.3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c r="AL162" s="37"/>
      <c r="AM162" s="37"/>
      <c r="AN162" s="37"/>
      <c r="AO162" s="37"/>
      <c r="AP162" s="37"/>
      <c r="AQ162" s="37"/>
      <c r="AR162" s="37"/>
      <c r="AS162" s="37"/>
      <c r="AT162" s="37"/>
      <c r="AU162" s="37"/>
      <c r="AV162" s="37"/>
      <c r="AW162" s="37"/>
      <c r="AX162" s="37"/>
      <c r="AY162" s="37"/>
      <c r="AZ162" s="37"/>
      <c r="BA162" s="37"/>
      <c r="BB162" s="37"/>
      <c r="BC162" s="37"/>
      <c r="BD162" s="37"/>
      <c r="BE162" s="37"/>
      <c r="BF162" s="37"/>
      <c r="BG162" s="37"/>
      <c r="BH162" s="37"/>
      <c r="BI162" s="37"/>
      <c r="BJ162" s="37"/>
      <c r="BK162" s="37"/>
      <c r="BL162" s="37"/>
      <c r="BM162" s="37"/>
      <c r="BN162" s="37"/>
    </row>
    <row r="163" spans="1:66" x14ac:dyDescent="0.3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c r="AR163" s="37"/>
      <c r="AS163" s="37"/>
      <c r="AT163" s="37"/>
      <c r="AU163" s="37"/>
      <c r="AV163" s="37"/>
      <c r="AW163" s="37"/>
      <c r="AX163" s="37"/>
      <c r="AY163" s="37"/>
      <c r="AZ163" s="37"/>
      <c r="BA163" s="37"/>
      <c r="BB163" s="37"/>
      <c r="BC163" s="37"/>
      <c r="BD163" s="37"/>
      <c r="BE163" s="37"/>
      <c r="BF163" s="37"/>
      <c r="BG163" s="37"/>
      <c r="BH163" s="37"/>
      <c r="BI163" s="37"/>
      <c r="BJ163" s="37"/>
      <c r="BK163" s="37"/>
      <c r="BL163" s="37"/>
      <c r="BM163" s="37"/>
      <c r="BN163" s="37"/>
    </row>
    <row r="164" spans="1:66" x14ac:dyDescent="0.3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c r="AR164" s="37"/>
      <c r="AS164" s="37"/>
      <c r="AT164" s="37"/>
      <c r="AU164" s="37"/>
      <c r="AV164" s="37"/>
      <c r="AW164" s="37"/>
      <c r="AX164" s="37"/>
      <c r="AY164" s="37"/>
      <c r="AZ164" s="37"/>
      <c r="BA164" s="37"/>
      <c r="BB164" s="37"/>
      <c r="BC164" s="37"/>
      <c r="BD164" s="37"/>
      <c r="BE164" s="37"/>
      <c r="BF164" s="37"/>
      <c r="BG164" s="37"/>
      <c r="BH164" s="37"/>
      <c r="BI164" s="37"/>
      <c r="BJ164" s="37"/>
      <c r="BK164" s="37"/>
      <c r="BL164" s="37"/>
      <c r="BM164" s="37"/>
      <c r="BN164" s="37"/>
    </row>
    <row r="165" spans="1:66" x14ac:dyDescent="0.3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c r="AR165" s="37"/>
      <c r="AS165" s="37"/>
      <c r="AT165" s="37"/>
      <c r="AU165" s="37"/>
      <c r="AV165" s="37"/>
      <c r="AW165" s="37"/>
      <c r="AX165" s="37"/>
      <c r="AY165" s="37"/>
      <c r="AZ165" s="37"/>
      <c r="BA165" s="37"/>
      <c r="BB165" s="37"/>
      <c r="BC165" s="37"/>
      <c r="BD165" s="37"/>
      <c r="BE165" s="37"/>
      <c r="BF165" s="37"/>
      <c r="BG165" s="37"/>
      <c r="BH165" s="37"/>
      <c r="BI165" s="37"/>
      <c r="BJ165" s="37"/>
      <c r="BK165" s="37"/>
      <c r="BL165" s="37"/>
      <c r="BM165" s="37"/>
      <c r="BN165" s="37"/>
    </row>
    <row r="166" spans="1:66" x14ac:dyDescent="0.3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c r="AL166" s="37"/>
      <c r="AM166" s="37"/>
      <c r="AN166" s="37"/>
      <c r="AO166" s="37"/>
      <c r="AP166" s="37"/>
      <c r="AQ166" s="37"/>
      <c r="AR166" s="37"/>
      <c r="AS166" s="37"/>
      <c r="AT166" s="37"/>
      <c r="AU166" s="37"/>
      <c r="AV166" s="37"/>
      <c r="AW166" s="37"/>
      <c r="AX166" s="37"/>
      <c r="AY166" s="37"/>
      <c r="AZ166" s="37"/>
      <c r="BA166" s="37"/>
      <c r="BB166" s="37"/>
      <c r="BC166" s="37"/>
      <c r="BD166" s="37"/>
      <c r="BE166" s="37"/>
      <c r="BF166" s="37"/>
      <c r="BG166" s="37"/>
      <c r="BH166" s="37"/>
      <c r="BI166" s="37"/>
      <c r="BJ166" s="37"/>
      <c r="BK166" s="37"/>
      <c r="BL166" s="37"/>
      <c r="BM166" s="37"/>
      <c r="BN166" s="37"/>
    </row>
    <row r="167" spans="1:66" x14ac:dyDescent="0.3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7"/>
      <c r="AT167" s="37"/>
      <c r="AU167" s="37"/>
      <c r="AV167" s="37"/>
      <c r="AW167" s="37"/>
      <c r="AX167" s="37"/>
      <c r="AY167" s="37"/>
      <c r="AZ167" s="37"/>
      <c r="BA167" s="37"/>
      <c r="BB167" s="37"/>
      <c r="BC167" s="37"/>
      <c r="BD167" s="37"/>
      <c r="BE167" s="37"/>
      <c r="BF167" s="37"/>
      <c r="BG167" s="37"/>
      <c r="BH167" s="37"/>
      <c r="BI167" s="37"/>
      <c r="BJ167" s="37"/>
      <c r="BK167" s="37"/>
      <c r="BL167" s="37"/>
      <c r="BM167" s="37"/>
      <c r="BN167" s="37"/>
    </row>
    <row r="168" spans="1:66" x14ac:dyDescent="0.3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c r="AR168" s="37"/>
      <c r="AS168" s="37"/>
      <c r="AT168" s="37"/>
      <c r="AU168" s="37"/>
      <c r="AV168" s="37"/>
      <c r="AW168" s="37"/>
      <c r="AX168" s="37"/>
      <c r="AY168" s="37"/>
      <c r="AZ168" s="37"/>
      <c r="BA168" s="37"/>
      <c r="BB168" s="37"/>
      <c r="BC168" s="37"/>
      <c r="BD168" s="37"/>
      <c r="BE168" s="37"/>
      <c r="BF168" s="37"/>
      <c r="BG168" s="37"/>
      <c r="BH168" s="37"/>
      <c r="BI168" s="37"/>
      <c r="BJ168" s="37"/>
      <c r="BK168" s="37"/>
      <c r="BL168" s="37"/>
      <c r="BM168" s="37"/>
      <c r="BN168" s="37"/>
    </row>
    <row r="169" spans="1:66" x14ac:dyDescent="0.3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row>
    <row r="170" spans="1:66" x14ac:dyDescent="0.3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c r="AR170" s="37"/>
      <c r="AS170" s="37"/>
      <c r="AT170" s="37"/>
      <c r="AU170" s="37"/>
      <c r="AV170" s="37"/>
      <c r="AW170" s="37"/>
      <c r="AX170" s="37"/>
      <c r="AY170" s="37"/>
      <c r="AZ170" s="37"/>
      <c r="BA170" s="37"/>
      <c r="BB170" s="37"/>
      <c r="BC170" s="37"/>
      <c r="BD170" s="37"/>
      <c r="BE170" s="37"/>
      <c r="BF170" s="37"/>
      <c r="BG170" s="37"/>
      <c r="BH170" s="37"/>
      <c r="BI170" s="37"/>
      <c r="BJ170" s="37"/>
      <c r="BK170" s="37"/>
      <c r="BL170" s="37"/>
      <c r="BM170" s="37"/>
      <c r="BN170" s="37"/>
    </row>
    <row r="171" spans="1:66" x14ac:dyDescent="0.3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7"/>
      <c r="BB171" s="37"/>
      <c r="BC171" s="37"/>
      <c r="BD171" s="37"/>
      <c r="BE171" s="37"/>
      <c r="BF171" s="37"/>
      <c r="BG171" s="37"/>
      <c r="BH171" s="37"/>
      <c r="BI171" s="37"/>
      <c r="BJ171" s="37"/>
      <c r="BK171" s="37"/>
      <c r="BL171" s="37"/>
      <c r="BM171" s="37"/>
      <c r="BN171" s="37"/>
    </row>
    <row r="172" spans="1:66" x14ac:dyDescent="0.3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c r="AR172" s="37"/>
      <c r="AS172" s="37"/>
      <c r="AT172" s="37"/>
      <c r="AU172" s="37"/>
      <c r="AV172" s="37"/>
      <c r="AW172" s="37"/>
      <c r="AX172" s="37"/>
      <c r="AY172" s="37"/>
      <c r="AZ172" s="37"/>
      <c r="BA172" s="37"/>
      <c r="BB172" s="37"/>
      <c r="BC172" s="37"/>
      <c r="BD172" s="37"/>
      <c r="BE172" s="37"/>
      <c r="BF172" s="37"/>
      <c r="BG172" s="37"/>
      <c r="BH172" s="37"/>
      <c r="BI172" s="37"/>
      <c r="BJ172" s="37"/>
      <c r="BK172" s="37"/>
      <c r="BL172" s="37"/>
      <c r="BM172" s="37"/>
      <c r="BN172" s="37"/>
    </row>
    <row r="173" spans="1:66" x14ac:dyDescent="0.3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c r="AL173" s="37"/>
      <c r="AM173" s="37"/>
      <c r="AN173" s="37"/>
      <c r="AO173" s="37"/>
      <c r="AP173" s="37"/>
      <c r="AQ173" s="37"/>
      <c r="AR173" s="37"/>
      <c r="AS173" s="37"/>
      <c r="AT173" s="37"/>
      <c r="AU173" s="37"/>
      <c r="AV173" s="37"/>
      <c r="AW173" s="37"/>
      <c r="AX173" s="37"/>
      <c r="AY173" s="37"/>
      <c r="AZ173" s="37"/>
      <c r="BA173" s="37"/>
      <c r="BB173" s="37"/>
      <c r="BC173" s="37"/>
      <c r="BD173" s="37"/>
      <c r="BE173" s="37"/>
      <c r="BF173" s="37"/>
      <c r="BG173" s="37"/>
      <c r="BH173" s="37"/>
      <c r="BI173" s="37"/>
      <c r="BJ173" s="37"/>
      <c r="BK173" s="37"/>
      <c r="BL173" s="37"/>
      <c r="BM173" s="37"/>
      <c r="BN173" s="37"/>
    </row>
    <row r="174" spans="1:66" x14ac:dyDescent="0.3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c r="AR174" s="37"/>
      <c r="AS174" s="37"/>
      <c r="AT174" s="37"/>
      <c r="AU174" s="37"/>
      <c r="AV174" s="37"/>
      <c r="AW174" s="37"/>
      <c r="AX174" s="37"/>
      <c r="AY174" s="37"/>
      <c r="AZ174" s="37"/>
      <c r="BA174" s="37"/>
      <c r="BB174" s="37"/>
      <c r="BC174" s="37"/>
      <c r="BD174" s="37"/>
      <c r="BE174" s="37"/>
      <c r="BF174" s="37"/>
      <c r="BG174" s="37"/>
      <c r="BH174" s="37"/>
      <c r="BI174" s="37"/>
      <c r="BJ174" s="37"/>
      <c r="BK174" s="37"/>
      <c r="BL174" s="37"/>
      <c r="BM174" s="37"/>
      <c r="BN174" s="37"/>
    </row>
    <row r="175" spans="1:66" x14ac:dyDescent="0.3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c r="AR175" s="37"/>
      <c r="AS175" s="37"/>
      <c r="AT175" s="37"/>
      <c r="AU175" s="37"/>
      <c r="AV175" s="37"/>
      <c r="AW175" s="37"/>
      <c r="AX175" s="37"/>
      <c r="AY175" s="37"/>
      <c r="AZ175" s="37"/>
      <c r="BA175" s="37"/>
      <c r="BB175" s="37"/>
      <c r="BC175" s="37"/>
      <c r="BD175" s="37"/>
      <c r="BE175" s="37"/>
      <c r="BF175" s="37"/>
      <c r="BG175" s="37"/>
      <c r="BH175" s="37"/>
      <c r="BI175" s="37"/>
      <c r="BJ175" s="37"/>
      <c r="BK175" s="37"/>
      <c r="BL175" s="37"/>
      <c r="BM175" s="37"/>
      <c r="BN175" s="37"/>
    </row>
    <row r="176" spans="1:66" x14ac:dyDescent="0.3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row>
    <row r="177" spans="1:66" x14ac:dyDescent="0.3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c r="AL177" s="37"/>
      <c r="AM177" s="37"/>
      <c r="AN177" s="37"/>
      <c r="AO177" s="37"/>
      <c r="AP177" s="37"/>
      <c r="AQ177" s="37"/>
      <c r="AR177" s="37"/>
      <c r="AS177" s="37"/>
      <c r="AT177" s="37"/>
      <c r="AU177" s="37"/>
      <c r="AV177" s="37"/>
      <c r="AW177" s="37"/>
      <c r="AX177" s="37"/>
      <c r="AY177" s="37"/>
      <c r="AZ177" s="37"/>
      <c r="BA177" s="37"/>
      <c r="BB177" s="37"/>
      <c r="BC177" s="37"/>
      <c r="BD177" s="37"/>
      <c r="BE177" s="37"/>
      <c r="BF177" s="37"/>
      <c r="BG177" s="37"/>
      <c r="BH177" s="37"/>
      <c r="BI177" s="37"/>
      <c r="BJ177" s="37"/>
      <c r="BK177" s="37"/>
      <c r="BL177" s="37"/>
      <c r="BM177" s="37"/>
      <c r="BN177" s="37"/>
    </row>
    <row r="178" spans="1:66" x14ac:dyDescent="0.3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c r="AR178" s="37"/>
      <c r="AS178" s="37"/>
      <c r="AT178" s="37"/>
      <c r="AU178" s="37"/>
      <c r="AV178" s="37"/>
      <c r="AW178" s="37"/>
      <c r="AX178" s="37"/>
      <c r="AY178" s="37"/>
      <c r="AZ178" s="37"/>
      <c r="BA178" s="37"/>
      <c r="BB178" s="37"/>
      <c r="BC178" s="37"/>
      <c r="BD178" s="37"/>
      <c r="BE178" s="37"/>
      <c r="BF178" s="37"/>
      <c r="BG178" s="37"/>
      <c r="BH178" s="37"/>
      <c r="BI178" s="37"/>
      <c r="BJ178" s="37"/>
      <c r="BK178" s="37"/>
      <c r="BL178" s="37"/>
      <c r="BM178" s="37"/>
      <c r="BN178" s="37"/>
    </row>
    <row r="179" spans="1:66" x14ac:dyDescent="0.3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c r="AR179" s="37"/>
      <c r="AS179" s="37"/>
      <c r="AT179" s="37"/>
      <c r="AU179" s="37"/>
      <c r="AV179" s="37"/>
      <c r="AW179" s="37"/>
      <c r="AX179" s="37"/>
      <c r="AY179" s="37"/>
      <c r="AZ179" s="37"/>
      <c r="BA179" s="37"/>
      <c r="BB179" s="37"/>
      <c r="BC179" s="37"/>
      <c r="BD179" s="37"/>
      <c r="BE179" s="37"/>
      <c r="BF179" s="37"/>
      <c r="BG179" s="37"/>
      <c r="BH179" s="37"/>
      <c r="BI179" s="37"/>
      <c r="BJ179" s="37"/>
      <c r="BK179" s="37"/>
      <c r="BL179" s="37"/>
      <c r="BM179" s="37"/>
      <c r="BN179" s="37"/>
    </row>
    <row r="180" spans="1:66" x14ac:dyDescent="0.3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c r="AR180" s="37"/>
      <c r="AS180" s="37"/>
      <c r="AT180" s="37"/>
      <c r="AU180" s="37"/>
      <c r="AV180" s="37"/>
      <c r="AW180" s="37"/>
      <c r="AX180" s="37"/>
      <c r="AY180" s="37"/>
      <c r="AZ180" s="37"/>
      <c r="BA180" s="37"/>
      <c r="BB180" s="37"/>
      <c r="BC180" s="37"/>
      <c r="BD180" s="37"/>
      <c r="BE180" s="37"/>
      <c r="BF180" s="37"/>
      <c r="BG180" s="37"/>
      <c r="BH180" s="37"/>
      <c r="BI180" s="37"/>
      <c r="BJ180" s="37"/>
      <c r="BK180" s="37"/>
      <c r="BL180" s="37"/>
      <c r="BM180" s="37"/>
      <c r="BN180" s="37"/>
    </row>
    <row r="181" spans="1:66" x14ac:dyDescent="0.3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c r="AL181" s="37"/>
      <c r="AM181" s="37"/>
      <c r="AN181" s="37"/>
      <c r="AO181" s="37"/>
      <c r="AP181" s="37"/>
      <c r="AQ181" s="37"/>
      <c r="AR181" s="37"/>
      <c r="AS181" s="37"/>
      <c r="AT181" s="37"/>
      <c r="AU181" s="37"/>
      <c r="AV181" s="37"/>
      <c r="AW181" s="37"/>
      <c r="AX181" s="37"/>
      <c r="AY181" s="37"/>
      <c r="AZ181" s="37"/>
      <c r="BA181" s="37"/>
      <c r="BB181" s="37"/>
      <c r="BC181" s="37"/>
      <c r="BD181" s="37"/>
      <c r="BE181" s="37"/>
      <c r="BF181" s="37"/>
      <c r="BG181" s="37"/>
      <c r="BH181" s="37"/>
      <c r="BI181" s="37"/>
      <c r="BJ181" s="37"/>
      <c r="BK181" s="37"/>
      <c r="BL181" s="37"/>
      <c r="BM181" s="37"/>
      <c r="BN181" s="37"/>
    </row>
    <row r="182" spans="1:66" x14ac:dyDescent="0.3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c r="AR182" s="37"/>
      <c r="AS182" s="37"/>
      <c r="AT182" s="37"/>
      <c r="AU182" s="37"/>
      <c r="AV182" s="37"/>
      <c r="AW182" s="37"/>
      <c r="AX182" s="37"/>
      <c r="AY182" s="37"/>
      <c r="AZ182" s="37"/>
      <c r="BA182" s="37"/>
      <c r="BB182" s="37"/>
      <c r="BC182" s="37"/>
      <c r="BD182" s="37"/>
      <c r="BE182" s="37"/>
      <c r="BF182" s="37"/>
      <c r="BG182" s="37"/>
      <c r="BH182" s="37"/>
      <c r="BI182" s="37"/>
      <c r="BJ182" s="37"/>
      <c r="BK182" s="37"/>
      <c r="BL182" s="37"/>
      <c r="BM182" s="37"/>
      <c r="BN182" s="37"/>
    </row>
    <row r="183" spans="1:66" x14ac:dyDescent="0.3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row>
    <row r="184" spans="1:66" x14ac:dyDescent="0.3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7"/>
      <c r="AN184" s="37"/>
      <c r="AO184" s="37"/>
      <c r="AP184" s="37"/>
      <c r="AQ184" s="37"/>
      <c r="AR184" s="37"/>
      <c r="AS184" s="37"/>
      <c r="AT184" s="37"/>
      <c r="AU184" s="37"/>
      <c r="AV184" s="37"/>
      <c r="AW184" s="37"/>
      <c r="AX184" s="37"/>
      <c r="AY184" s="37"/>
      <c r="AZ184" s="37"/>
      <c r="BA184" s="37"/>
      <c r="BB184" s="37"/>
      <c r="BC184" s="37"/>
      <c r="BD184" s="37"/>
      <c r="BE184" s="37"/>
      <c r="BF184" s="37"/>
      <c r="BG184" s="37"/>
      <c r="BH184" s="37"/>
      <c r="BI184" s="37"/>
      <c r="BJ184" s="37"/>
      <c r="BK184" s="37"/>
      <c r="BL184" s="37"/>
      <c r="BM184" s="37"/>
      <c r="BN184" s="37"/>
    </row>
    <row r="185" spans="1:66" x14ac:dyDescent="0.3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c r="AR185" s="37"/>
      <c r="AS185" s="37"/>
      <c r="AT185" s="37"/>
      <c r="AU185" s="37"/>
      <c r="AV185" s="37"/>
      <c r="AW185" s="37"/>
      <c r="AX185" s="37"/>
      <c r="AY185" s="37"/>
      <c r="AZ185" s="37"/>
      <c r="BA185" s="37"/>
      <c r="BB185" s="37"/>
      <c r="BC185" s="37"/>
      <c r="BD185" s="37"/>
      <c r="BE185" s="37"/>
      <c r="BF185" s="37"/>
      <c r="BG185" s="37"/>
      <c r="BH185" s="37"/>
      <c r="BI185" s="37"/>
      <c r="BJ185" s="37"/>
      <c r="BK185" s="37"/>
      <c r="BL185" s="37"/>
      <c r="BM185" s="37"/>
      <c r="BN185" s="37"/>
    </row>
    <row r="186" spans="1:66" x14ac:dyDescent="0.3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c r="AR186" s="37"/>
      <c r="AS186" s="37"/>
      <c r="AT186" s="37"/>
      <c r="AU186" s="37"/>
      <c r="AV186" s="37"/>
      <c r="AW186" s="37"/>
      <c r="AX186" s="37"/>
      <c r="AY186" s="37"/>
      <c r="AZ186" s="37"/>
      <c r="BA186" s="37"/>
      <c r="BB186" s="37"/>
      <c r="BC186" s="37"/>
      <c r="BD186" s="37"/>
      <c r="BE186" s="37"/>
      <c r="BF186" s="37"/>
      <c r="BG186" s="37"/>
      <c r="BH186" s="37"/>
      <c r="BI186" s="37"/>
      <c r="BJ186" s="37"/>
      <c r="BK186" s="37"/>
      <c r="BL186" s="37"/>
      <c r="BM186" s="37"/>
      <c r="BN186" s="37"/>
    </row>
    <row r="187" spans="1:66" x14ac:dyDescent="0.3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c r="AL187" s="37"/>
      <c r="AM187" s="37"/>
      <c r="AN187" s="37"/>
      <c r="AO187" s="37"/>
      <c r="AP187" s="37"/>
      <c r="AQ187" s="37"/>
      <c r="AR187" s="37"/>
      <c r="AS187" s="37"/>
      <c r="AT187" s="37"/>
      <c r="AU187" s="37"/>
      <c r="AV187" s="37"/>
      <c r="AW187" s="37"/>
      <c r="AX187" s="37"/>
      <c r="AY187" s="37"/>
      <c r="AZ187" s="37"/>
      <c r="BA187" s="37"/>
      <c r="BB187" s="37"/>
      <c r="BC187" s="37"/>
      <c r="BD187" s="37"/>
      <c r="BE187" s="37"/>
      <c r="BF187" s="37"/>
      <c r="BG187" s="37"/>
      <c r="BH187" s="37"/>
      <c r="BI187" s="37"/>
      <c r="BJ187" s="37"/>
      <c r="BK187" s="37"/>
      <c r="BL187" s="37"/>
      <c r="BM187" s="37"/>
      <c r="BN187" s="37"/>
    </row>
    <row r="188" spans="1:66" x14ac:dyDescent="0.3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c r="AR188" s="37"/>
      <c r="AS188" s="37"/>
      <c r="AT188" s="37"/>
      <c r="AU188" s="37"/>
      <c r="AV188" s="37"/>
      <c r="AW188" s="37"/>
      <c r="AX188" s="37"/>
      <c r="AY188" s="37"/>
      <c r="AZ188" s="37"/>
      <c r="BA188" s="37"/>
      <c r="BB188" s="37"/>
      <c r="BC188" s="37"/>
      <c r="BD188" s="37"/>
      <c r="BE188" s="37"/>
      <c r="BF188" s="37"/>
      <c r="BG188" s="37"/>
      <c r="BH188" s="37"/>
      <c r="BI188" s="37"/>
      <c r="BJ188" s="37"/>
      <c r="BK188" s="37"/>
      <c r="BL188" s="37"/>
      <c r="BM188" s="37"/>
      <c r="BN188" s="37"/>
    </row>
    <row r="189" spans="1:66" x14ac:dyDescent="0.3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c r="AR189" s="37"/>
      <c r="AS189" s="37"/>
      <c r="AT189" s="37"/>
      <c r="AU189" s="37"/>
      <c r="AV189" s="37"/>
      <c r="AW189" s="37"/>
      <c r="AX189" s="37"/>
      <c r="AY189" s="37"/>
      <c r="AZ189" s="37"/>
      <c r="BA189" s="37"/>
      <c r="BB189" s="37"/>
      <c r="BC189" s="37"/>
      <c r="BD189" s="37"/>
      <c r="BE189" s="37"/>
      <c r="BF189" s="37"/>
      <c r="BG189" s="37"/>
      <c r="BH189" s="37"/>
      <c r="BI189" s="37"/>
      <c r="BJ189" s="37"/>
      <c r="BK189" s="37"/>
      <c r="BL189" s="37"/>
      <c r="BM189" s="37"/>
      <c r="BN189" s="37"/>
    </row>
    <row r="190" spans="1:66" x14ac:dyDescent="0.3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c r="AL190" s="37"/>
      <c r="AM190" s="37"/>
      <c r="AN190" s="37"/>
      <c r="AO190" s="37"/>
      <c r="AP190" s="37"/>
      <c r="AQ190" s="37"/>
      <c r="AR190" s="37"/>
      <c r="AS190" s="37"/>
      <c r="AT190" s="37"/>
      <c r="AU190" s="37"/>
      <c r="AV190" s="37"/>
      <c r="AW190" s="37"/>
      <c r="AX190" s="37"/>
      <c r="AY190" s="37"/>
      <c r="AZ190" s="37"/>
      <c r="BA190" s="37"/>
      <c r="BB190" s="37"/>
      <c r="BC190" s="37"/>
      <c r="BD190" s="37"/>
      <c r="BE190" s="37"/>
      <c r="BF190" s="37"/>
      <c r="BG190" s="37"/>
      <c r="BH190" s="37"/>
      <c r="BI190" s="37"/>
      <c r="BJ190" s="37"/>
      <c r="BK190" s="37"/>
      <c r="BL190" s="37"/>
      <c r="BM190" s="37"/>
      <c r="BN190" s="37"/>
    </row>
    <row r="191" spans="1:66" x14ac:dyDescent="0.3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row>
    <row r="192" spans="1:66" x14ac:dyDescent="0.3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row>
    <row r="193" spans="1:66" x14ac:dyDescent="0.3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c r="AL193" s="37"/>
      <c r="AM193" s="37"/>
      <c r="AN193" s="37"/>
      <c r="AO193" s="37"/>
      <c r="AP193" s="37"/>
      <c r="AQ193" s="37"/>
      <c r="AR193" s="37"/>
      <c r="AS193" s="37"/>
      <c r="AT193" s="37"/>
      <c r="AU193" s="37"/>
      <c r="AV193" s="37"/>
      <c r="AW193" s="37"/>
      <c r="AX193" s="37"/>
      <c r="AY193" s="37"/>
      <c r="AZ193" s="37"/>
      <c r="BA193" s="37"/>
      <c r="BB193" s="37"/>
      <c r="BC193" s="37"/>
      <c r="BD193" s="37"/>
      <c r="BE193" s="37"/>
      <c r="BF193" s="37"/>
      <c r="BG193" s="37"/>
      <c r="BH193" s="37"/>
      <c r="BI193" s="37"/>
      <c r="BJ193" s="37"/>
      <c r="BK193" s="37"/>
      <c r="BL193" s="37"/>
      <c r="BM193" s="37"/>
      <c r="BN193" s="37"/>
    </row>
    <row r="194" spans="1:66" x14ac:dyDescent="0.3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c r="AR194" s="37"/>
      <c r="AS194" s="37"/>
      <c r="AT194" s="37"/>
      <c r="AU194" s="37"/>
      <c r="AV194" s="37"/>
      <c r="AW194" s="37"/>
      <c r="AX194" s="37"/>
      <c r="AY194" s="37"/>
      <c r="AZ194" s="37"/>
      <c r="BA194" s="37"/>
      <c r="BB194" s="37"/>
      <c r="BC194" s="37"/>
      <c r="BD194" s="37"/>
      <c r="BE194" s="37"/>
      <c r="BF194" s="37"/>
      <c r="BG194" s="37"/>
      <c r="BH194" s="37"/>
      <c r="BI194" s="37"/>
      <c r="BJ194" s="37"/>
      <c r="BK194" s="37"/>
      <c r="BL194" s="37"/>
      <c r="BM194" s="37"/>
      <c r="BN194" s="37"/>
    </row>
    <row r="195" spans="1:66" x14ac:dyDescent="0.3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c r="AR195" s="37"/>
      <c r="AS195" s="37"/>
      <c r="AT195" s="37"/>
      <c r="AU195" s="37"/>
      <c r="AV195" s="37"/>
      <c r="AW195" s="37"/>
      <c r="AX195" s="37"/>
      <c r="AY195" s="37"/>
      <c r="AZ195" s="37"/>
      <c r="BA195" s="37"/>
      <c r="BB195" s="37"/>
      <c r="BC195" s="37"/>
      <c r="BD195" s="37"/>
      <c r="BE195" s="37"/>
      <c r="BF195" s="37"/>
      <c r="BG195" s="37"/>
      <c r="BH195" s="37"/>
      <c r="BI195" s="37"/>
      <c r="BJ195" s="37"/>
      <c r="BK195" s="37"/>
      <c r="BL195" s="37"/>
      <c r="BM195" s="37"/>
      <c r="BN195" s="37"/>
    </row>
    <row r="196" spans="1:66" x14ac:dyDescent="0.3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c r="AR196" s="37"/>
      <c r="AS196" s="37"/>
      <c r="AT196" s="37"/>
      <c r="AU196" s="37"/>
      <c r="AV196" s="37"/>
      <c r="AW196" s="37"/>
      <c r="AX196" s="37"/>
      <c r="AY196" s="37"/>
      <c r="AZ196" s="37"/>
      <c r="BA196" s="37"/>
      <c r="BB196" s="37"/>
      <c r="BC196" s="37"/>
      <c r="BD196" s="37"/>
      <c r="BE196" s="37"/>
      <c r="BF196" s="37"/>
      <c r="BG196" s="37"/>
      <c r="BH196" s="37"/>
      <c r="BI196" s="37"/>
      <c r="BJ196" s="37"/>
      <c r="BK196" s="37"/>
      <c r="BL196" s="37"/>
      <c r="BM196" s="37"/>
      <c r="BN196" s="37"/>
    </row>
    <row r="197" spans="1:66" x14ac:dyDescent="0.3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c r="AL197" s="37"/>
      <c r="AM197" s="37"/>
      <c r="AN197" s="37"/>
      <c r="AO197" s="37"/>
      <c r="AP197" s="37"/>
      <c r="AQ197" s="37"/>
      <c r="AR197" s="37"/>
      <c r="AS197" s="37"/>
      <c r="AT197" s="37"/>
      <c r="AU197" s="37"/>
      <c r="AV197" s="37"/>
      <c r="AW197" s="37"/>
      <c r="AX197" s="37"/>
      <c r="AY197" s="37"/>
      <c r="AZ197" s="37"/>
      <c r="BA197" s="37"/>
      <c r="BB197" s="37"/>
      <c r="BC197" s="37"/>
      <c r="BD197" s="37"/>
      <c r="BE197" s="37"/>
      <c r="BF197" s="37"/>
      <c r="BG197" s="37"/>
      <c r="BH197" s="37"/>
      <c r="BI197" s="37"/>
      <c r="BJ197" s="37"/>
      <c r="BK197" s="37"/>
      <c r="BL197" s="37"/>
      <c r="BM197" s="37"/>
      <c r="BN197" s="37"/>
    </row>
    <row r="198" spans="1:66" x14ac:dyDescent="0.3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c r="AR198" s="37"/>
      <c r="AS198" s="37"/>
      <c r="AT198" s="37"/>
      <c r="AU198" s="37"/>
      <c r="AV198" s="37"/>
      <c r="AW198" s="37"/>
      <c r="AX198" s="37"/>
      <c r="AY198" s="37"/>
      <c r="AZ198" s="37"/>
      <c r="BA198" s="37"/>
      <c r="BB198" s="37"/>
      <c r="BC198" s="37"/>
      <c r="BD198" s="37"/>
      <c r="BE198" s="37"/>
      <c r="BF198" s="37"/>
      <c r="BG198" s="37"/>
      <c r="BH198" s="37"/>
      <c r="BI198" s="37"/>
      <c r="BJ198" s="37"/>
      <c r="BK198" s="37"/>
      <c r="BL198" s="37"/>
      <c r="BM198" s="37"/>
      <c r="BN198" s="37"/>
    </row>
    <row r="199" spans="1:66" x14ac:dyDescent="0.3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c r="BN199" s="37"/>
    </row>
    <row r="200" spans="1:66" x14ac:dyDescent="0.3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7"/>
      <c r="AN200" s="37"/>
      <c r="AO200" s="37"/>
      <c r="AP200" s="37"/>
      <c r="AQ200" s="37"/>
      <c r="AR200" s="37"/>
      <c r="AS200" s="37"/>
      <c r="AT200" s="37"/>
      <c r="AU200" s="37"/>
      <c r="AV200" s="37"/>
      <c r="AW200" s="37"/>
      <c r="AX200" s="37"/>
      <c r="AY200" s="37"/>
      <c r="AZ200" s="37"/>
      <c r="BA200" s="37"/>
      <c r="BB200" s="37"/>
      <c r="BC200" s="37"/>
      <c r="BD200" s="37"/>
      <c r="BE200" s="37"/>
      <c r="BF200" s="37"/>
      <c r="BG200" s="37"/>
      <c r="BH200" s="37"/>
      <c r="BI200" s="37"/>
      <c r="BJ200" s="37"/>
      <c r="BK200" s="37"/>
      <c r="BL200" s="37"/>
      <c r="BM200" s="37"/>
      <c r="BN200" s="37"/>
    </row>
    <row r="201" spans="1:66" x14ac:dyDescent="0.3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c r="AR201" s="37"/>
      <c r="AS201" s="37"/>
      <c r="AT201" s="37"/>
      <c r="AU201" s="37"/>
      <c r="AV201" s="37"/>
      <c r="AW201" s="37"/>
      <c r="AX201" s="37"/>
      <c r="AY201" s="37"/>
      <c r="AZ201" s="37"/>
      <c r="BA201" s="37"/>
      <c r="BB201" s="37"/>
      <c r="BC201" s="37"/>
      <c r="BD201" s="37"/>
      <c r="BE201" s="37"/>
      <c r="BF201" s="37"/>
      <c r="BG201" s="37"/>
      <c r="BH201" s="37"/>
      <c r="BI201" s="37"/>
      <c r="BJ201" s="37"/>
      <c r="BK201" s="37"/>
      <c r="BL201" s="37"/>
      <c r="BM201" s="37"/>
      <c r="BN201" s="37"/>
    </row>
    <row r="202" spans="1:66" x14ac:dyDescent="0.3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c r="AR202" s="37"/>
      <c r="AS202" s="37"/>
      <c r="AT202" s="37"/>
      <c r="AU202" s="37"/>
      <c r="AV202" s="37"/>
      <c r="AW202" s="37"/>
      <c r="AX202" s="37"/>
      <c r="AY202" s="37"/>
      <c r="AZ202" s="37"/>
      <c r="BA202" s="37"/>
      <c r="BB202" s="37"/>
      <c r="BC202" s="37"/>
      <c r="BD202" s="37"/>
      <c r="BE202" s="37"/>
      <c r="BF202" s="37"/>
      <c r="BG202" s="37"/>
      <c r="BH202" s="37"/>
      <c r="BI202" s="37"/>
      <c r="BJ202" s="37"/>
      <c r="BK202" s="37"/>
      <c r="BL202" s="37"/>
      <c r="BM202" s="37"/>
      <c r="BN202" s="37"/>
    </row>
    <row r="203" spans="1:66" x14ac:dyDescent="0.3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c r="AR203" s="37"/>
      <c r="AS203" s="37"/>
      <c r="AT203" s="37"/>
      <c r="AU203" s="37"/>
      <c r="AV203" s="37"/>
      <c r="AW203" s="37"/>
      <c r="AX203" s="37"/>
      <c r="AY203" s="37"/>
      <c r="AZ203" s="37"/>
      <c r="BA203" s="37"/>
      <c r="BB203" s="37"/>
      <c r="BC203" s="37"/>
      <c r="BD203" s="37"/>
      <c r="BE203" s="37"/>
      <c r="BF203" s="37"/>
      <c r="BG203" s="37"/>
      <c r="BH203" s="37"/>
      <c r="BI203" s="37"/>
      <c r="BJ203" s="37"/>
      <c r="BK203" s="37"/>
      <c r="BL203" s="37"/>
      <c r="BM203" s="37"/>
      <c r="BN203" s="37"/>
    </row>
    <row r="204" spans="1:66" x14ac:dyDescent="0.3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7"/>
      <c r="AN204" s="37"/>
      <c r="AO204" s="37"/>
      <c r="AP204" s="37"/>
      <c r="AQ204" s="37"/>
      <c r="AR204" s="37"/>
      <c r="AS204" s="37"/>
      <c r="AT204" s="37"/>
      <c r="AU204" s="37"/>
      <c r="AV204" s="37"/>
      <c r="AW204" s="37"/>
      <c r="AX204" s="37"/>
      <c r="AY204" s="37"/>
      <c r="AZ204" s="37"/>
      <c r="BA204" s="37"/>
      <c r="BB204" s="37"/>
      <c r="BC204" s="37"/>
      <c r="BD204" s="37"/>
      <c r="BE204" s="37"/>
      <c r="BF204" s="37"/>
      <c r="BG204" s="37"/>
      <c r="BH204" s="37"/>
      <c r="BI204" s="37"/>
      <c r="BJ204" s="37"/>
      <c r="BK204" s="37"/>
      <c r="BL204" s="37"/>
      <c r="BM204" s="37"/>
      <c r="BN204" s="37"/>
    </row>
    <row r="205" spans="1:66" x14ac:dyDescent="0.3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c r="AR205" s="37"/>
      <c r="AS205" s="37"/>
      <c r="AT205" s="37"/>
      <c r="AU205" s="37"/>
      <c r="AV205" s="37"/>
      <c r="AW205" s="37"/>
      <c r="AX205" s="37"/>
      <c r="AY205" s="37"/>
      <c r="AZ205" s="37"/>
      <c r="BA205" s="37"/>
      <c r="BB205" s="37"/>
      <c r="BC205" s="37"/>
      <c r="BD205" s="37"/>
      <c r="BE205" s="37"/>
      <c r="BF205" s="37"/>
      <c r="BG205" s="37"/>
      <c r="BH205" s="37"/>
      <c r="BI205" s="37"/>
      <c r="BJ205" s="37"/>
      <c r="BK205" s="37"/>
      <c r="BL205" s="37"/>
      <c r="BM205" s="37"/>
      <c r="BN205" s="37"/>
    </row>
    <row r="206" spans="1:66" x14ac:dyDescent="0.3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c r="AR206" s="37"/>
      <c r="AS206" s="37"/>
      <c r="AT206" s="37"/>
      <c r="AU206" s="37"/>
      <c r="AV206" s="37"/>
      <c r="AW206" s="37"/>
      <c r="AX206" s="37"/>
      <c r="AY206" s="37"/>
      <c r="AZ206" s="37"/>
      <c r="BA206" s="37"/>
      <c r="BB206" s="37"/>
      <c r="BC206" s="37"/>
      <c r="BD206" s="37"/>
      <c r="BE206" s="37"/>
      <c r="BF206" s="37"/>
      <c r="BG206" s="37"/>
      <c r="BH206" s="37"/>
      <c r="BI206" s="37"/>
      <c r="BJ206" s="37"/>
      <c r="BK206" s="37"/>
      <c r="BL206" s="37"/>
      <c r="BM206" s="37"/>
      <c r="BN206" s="37"/>
    </row>
    <row r="207" spans="1:66" x14ac:dyDescent="0.3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row>
    <row r="208" spans="1:66" x14ac:dyDescent="0.3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7"/>
      <c r="AN208" s="37"/>
      <c r="AO208" s="37"/>
      <c r="AP208" s="37"/>
      <c r="AQ208" s="37"/>
      <c r="AR208" s="37"/>
      <c r="AS208" s="37"/>
      <c r="AT208" s="37"/>
      <c r="AU208" s="37"/>
      <c r="AV208" s="37"/>
      <c r="AW208" s="37"/>
      <c r="AX208" s="37"/>
      <c r="AY208" s="37"/>
      <c r="AZ208" s="37"/>
      <c r="BA208" s="37"/>
      <c r="BB208" s="37"/>
      <c r="BC208" s="37"/>
      <c r="BD208" s="37"/>
      <c r="BE208" s="37"/>
      <c r="BF208" s="37"/>
      <c r="BG208" s="37"/>
      <c r="BH208" s="37"/>
      <c r="BI208" s="37"/>
      <c r="BJ208" s="37"/>
      <c r="BK208" s="37"/>
      <c r="BL208" s="37"/>
      <c r="BM208" s="37"/>
      <c r="BN208" s="37"/>
    </row>
    <row r="209" spans="1:66" x14ac:dyDescent="0.3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c r="AR209" s="37"/>
      <c r="AS209" s="37"/>
      <c r="AT209" s="37"/>
      <c r="AU209" s="37"/>
      <c r="AV209" s="37"/>
      <c r="AW209" s="37"/>
      <c r="AX209" s="37"/>
      <c r="AY209" s="37"/>
      <c r="AZ209" s="37"/>
      <c r="BA209" s="37"/>
      <c r="BB209" s="37"/>
      <c r="BC209" s="37"/>
      <c r="BD209" s="37"/>
      <c r="BE209" s="37"/>
      <c r="BF209" s="37"/>
      <c r="BG209" s="37"/>
      <c r="BH209" s="37"/>
      <c r="BI209" s="37"/>
      <c r="BJ209" s="37"/>
      <c r="BK209" s="37"/>
      <c r="BL209" s="37"/>
      <c r="BM209" s="37"/>
      <c r="BN209" s="37"/>
    </row>
    <row r="210" spans="1:66" x14ac:dyDescent="0.3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c r="AR210" s="37"/>
      <c r="AS210" s="37"/>
      <c r="AT210" s="37"/>
      <c r="AU210" s="37"/>
      <c r="AV210" s="37"/>
      <c r="AW210" s="37"/>
      <c r="AX210" s="37"/>
      <c r="AY210" s="37"/>
      <c r="AZ210" s="37"/>
      <c r="BA210" s="37"/>
      <c r="BB210" s="37"/>
      <c r="BC210" s="37"/>
      <c r="BD210" s="37"/>
      <c r="BE210" s="37"/>
      <c r="BF210" s="37"/>
      <c r="BG210" s="37"/>
      <c r="BH210" s="37"/>
      <c r="BI210" s="37"/>
      <c r="BJ210" s="37"/>
      <c r="BK210" s="37"/>
      <c r="BL210" s="37"/>
      <c r="BM210" s="37"/>
      <c r="BN210" s="37"/>
    </row>
    <row r="211" spans="1:66" x14ac:dyDescent="0.3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row>
    <row r="212" spans="1:66" x14ac:dyDescent="0.3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row>
    <row r="213" spans="1:66" x14ac:dyDescent="0.3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c r="AR213" s="37"/>
      <c r="AS213" s="37"/>
      <c r="AT213" s="37"/>
      <c r="AU213" s="37"/>
      <c r="AV213" s="37"/>
      <c r="AW213" s="37"/>
      <c r="AX213" s="37"/>
      <c r="AY213" s="37"/>
      <c r="AZ213" s="37"/>
      <c r="BA213" s="37"/>
      <c r="BB213" s="37"/>
      <c r="BC213" s="37"/>
      <c r="BD213" s="37"/>
      <c r="BE213" s="37"/>
      <c r="BF213" s="37"/>
      <c r="BG213" s="37"/>
      <c r="BH213" s="37"/>
      <c r="BI213" s="37"/>
      <c r="BJ213" s="37"/>
      <c r="BK213" s="37"/>
      <c r="BL213" s="37"/>
      <c r="BM213" s="37"/>
      <c r="BN213" s="37"/>
    </row>
    <row r="214" spans="1:66" x14ac:dyDescent="0.3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row>
    <row r="215" spans="1:66" x14ac:dyDescent="0.3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row>
    <row r="216" spans="1:66" x14ac:dyDescent="0.3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row>
    <row r="217" spans="1:66" x14ac:dyDescent="0.3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row>
    <row r="218" spans="1:66" x14ac:dyDescent="0.3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c r="AR218" s="37"/>
      <c r="AS218" s="37"/>
      <c r="AT218" s="37"/>
      <c r="AU218" s="37"/>
      <c r="AV218" s="37"/>
      <c r="AW218" s="37"/>
      <c r="AX218" s="37"/>
      <c r="AY218" s="37"/>
      <c r="AZ218" s="37"/>
      <c r="BA218" s="37"/>
      <c r="BB218" s="37"/>
      <c r="BC218" s="37"/>
      <c r="BD218" s="37"/>
      <c r="BE218" s="37"/>
      <c r="BF218" s="37"/>
      <c r="BG218" s="37"/>
      <c r="BH218" s="37"/>
      <c r="BI218" s="37"/>
      <c r="BJ218" s="37"/>
      <c r="BK218" s="37"/>
      <c r="BL218" s="37"/>
      <c r="BM218" s="37"/>
      <c r="BN218" s="37"/>
    </row>
    <row r="219" spans="1:66" x14ac:dyDescent="0.3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c r="AL219" s="37"/>
      <c r="AM219" s="37"/>
      <c r="AN219" s="37"/>
      <c r="AO219" s="37"/>
      <c r="AP219" s="37"/>
      <c r="AQ219" s="37"/>
      <c r="AR219" s="37"/>
      <c r="AS219" s="37"/>
      <c r="AT219" s="37"/>
      <c r="AU219" s="37"/>
      <c r="AV219" s="37"/>
      <c r="AW219" s="37"/>
      <c r="AX219" s="37"/>
      <c r="AY219" s="37"/>
      <c r="AZ219" s="37"/>
      <c r="BA219" s="37"/>
      <c r="BB219" s="37"/>
      <c r="BC219" s="37"/>
      <c r="BD219" s="37"/>
      <c r="BE219" s="37"/>
      <c r="BF219" s="37"/>
      <c r="BG219" s="37"/>
      <c r="BH219" s="37"/>
      <c r="BI219" s="37"/>
      <c r="BJ219" s="37"/>
      <c r="BK219" s="37"/>
      <c r="BL219" s="37"/>
      <c r="BM219" s="37"/>
      <c r="BN219" s="37"/>
    </row>
    <row r="220" spans="1:66" x14ac:dyDescent="0.3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c r="AR220" s="37"/>
      <c r="AS220" s="37"/>
      <c r="AT220" s="37"/>
      <c r="AU220" s="37"/>
      <c r="AV220" s="37"/>
      <c r="AW220" s="37"/>
      <c r="AX220" s="37"/>
      <c r="AY220" s="37"/>
      <c r="AZ220" s="37"/>
      <c r="BA220" s="37"/>
      <c r="BB220" s="37"/>
      <c r="BC220" s="37"/>
      <c r="BD220" s="37"/>
      <c r="BE220" s="37"/>
      <c r="BF220" s="37"/>
      <c r="BG220" s="37"/>
      <c r="BH220" s="37"/>
      <c r="BI220" s="37"/>
      <c r="BJ220" s="37"/>
      <c r="BK220" s="37"/>
      <c r="BL220" s="37"/>
      <c r="BM220" s="37"/>
      <c r="BN220" s="37"/>
    </row>
    <row r="221" spans="1:66" x14ac:dyDescent="0.3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c r="AR221" s="37"/>
      <c r="AS221" s="37"/>
      <c r="AT221" s="37"/>
      <c r="AU221" s="37"/>
      <c r="AV221" s="37"/>
      <c r="AW221" s="37"/>
      <c r="AX221" s="37"/>
      <c r="AY221" s="37"/>
      <c r="AZ221" s="37"/>
      <c r="BA221" s="37"/>
      <c r="BB221" s="37"/>
      <c r="BC221" s="37"/>
      <c r="BD221" s="37"/>
      <c r="BE221" s="37"/>
      <c r="BF221" s="37"/>
      <c r="BG221" s="37"/>
      <c r="BH221" s="37"/>
      <c r="BI221" s="37"/>
      <c r="BJ221" s="37"/>
      <c r="BK221" s="37"/>
      <c r="BL221" s="37"/>
      <c r="BM221" s="37"/>
      <c r="BN221" s="37"/>
    </row>
    <row r="222" spans="1:66" x14ac:dyDescent="0.3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c r="AL222" s="37"/>
      <c r="AM222" s="37"/>
      <c r="AN222" s="37"/>
      <c r="AO222" s="37"/>
      <c r="AP222" s="37"/>
      <c r="AQ222" s="37"/>
      <c r="AR222" s="37"/>
      <c r="AS222" s="37"/>
      <c r="AT222" s="37"/>
      <c r="AU222" s="37"/>
      <c r="AV222" s="37"/>
      <c r="AW222" s="37"/>
      <c r="AX222" s="37"/>
      <c r="AY222" s="37"/>
      <c r="AZ222" s="37"/>
      <c r="BA222" s="37"/>
      <c r="BB222" s="37"/>
      <c r="BC222" s="37"/>
      <c r="BD222" s="37"/>
      <c r="BE222" s="37"/>
      <c r="BF222" s="37"/>
      <c r="BG222" s="37"/>
      <c r="BH222" s="37"/>
      <c r="BI222" s="37"/>
      <c r="BJ222" s="37"/>
      <c r="BK222" s="37"/>
      <c r="BL222" s="37"/>
      <c r="BM222" s="37"/>
      <c r="BN222" s="37"/>
    </row>
    <row r="223" spans="1:66" x14ac:dyDescent="0.3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c r="AL223" s="37"/>
      <c r="AM223" s="37"/>
      <c r="AN223" s="37"/>
      <c r="AO223" s="37"/>
      <c r="AP223" s="37"/>
      <c r="AQ223" s="37"/>
      <c r="AR223" s="37"/>
      <c r="AS223" s="37"/>
      <c r="AT223" s="37"/>
      <c r="AU223" s="37"/>
      <c r="AV223" s="37"/>
      <c r="AW223" s="37"/>
      <c r="AX223" s="37"/>
      <c r="AY223" s="37"/>
      <c r="AZ223" s="37"/>
      <c r="BA223" s="37"/>
      <c r="BB223" s="37"/>
      <c r="BC223" s="37"/>
      <c r="BD223" s="37"/>
      <c r="BE223" s="37"/>
      <c r="BF223" s="37"/>
      <c r="BG223" s="37"/>
      <c r="BH223" s="37"/>
      <c r="BI223" s="37"/>
      <c r="BJ223" s="37"/>
      <c r="BK223" s="37"/>
      <c r="BL223" s="37"/>
      <c r="BM223" s="37"/>
      <c r="BN223" s="37"/>
    </row>
    <row r="224" spans="1:66" x14ac:dyDescent="0.3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7"/>
      <c r="AN224" s="37"/>
      <c r="AO224" s="37"/>
      <c r="AP224" s="37"/>
      <c r="AQ224" s="37"/>
      <c r="AR224" s="37"/>
      <c r="AS224" s="37"/>
      <c r="AT224" s="37"/>
      <c r="AU224" s="37"/>
      <c r="AV224" s="37"/>
      <c r="AW224" s="37"/>
      <c r="AX224" s="37"/>
      <c r="AY224" s="37"/>
      <c r="AZ224" s="37"/>
      <c r="BA224" s="37"/>
      <c r="BB224" s="37"/>
      <c r="BC224" s="37"/>
      <c r="BD224" s="37"/>
      <c r="BE224" s="37"/>
      <c r="BF224" s="37"/>
      <c r="BG224" s="37"/>
      <c r="BH224" s="37"/>
      <c r="BI224" s="37"/>
      <c r="BJ224" s="37"/>
      <c r="BK224" s="37"/>
      <c r="BL224" s="37"/>
      <c r="BM224" s="37"/>
      <c r="BN224" s="37"/>
    </row>
    <row r="225" spans="1:66" x14ac:dyDescent="0.3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row>
    <row r="226" spans="1:66" x14ac:dyDescent="0.3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c r="AL226" s="37"/>
      <c r="AM226" s="37"/>
      <c r="AN226" s="37"/>
      <c r="AO226" s="37"/>
      <c r="AP226" s="37"/>
      <c r="AQ226" s="37"/>
      <c r="AR226" s="37"/>
      <c r="AS226" s="37"/>
      <c r="AT226" s="37"/>
      <c r="AU226" s="37"/>
      <c r="AV226" s="37"/>
      <c r="AW226" s="37"/>
      <c r="AX226" s="37"/>
      <c r="AY226" s="37"/>
      <c r="AZ226" s="37"/>
      <c r="BA226" s="37"/>
      <c r="BB226" s="37"/>
      <c r="BC226" s="37"/>
      <c r="BD226" s="37"/>
      <c r="BE226" s="37"/>
      <c r="BF226" s="37"/>
      <c r="BG226" s="37"/>
      <c r="BH226" s="37"/>
      <c r="BI226" s="37"/>
      <c r="BJ226" s="37"/>
      <c r="BK226" s="37"/>
      <c r="BL226" s="37"/>
      <c r="BM226" s="37"/>
      <c r="BN226" s="37"/>
    </row>
    <row r="227" spans="1:66" x14ac:dyDescent="0.3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c r="AL227" s="37"/>
      <c r="AM227" s="37"/>
      <c r="AN227" s="37"/>
      <c r="AO227" s="37"/>
      <c r="AP227" s="37"/>
      <c r="AQ227" s="37"/>
      <c r="AR227" s="37"/>
      <c r="AS227" s="37"/>
      <c r="AT227" s="37"/>
      <c r="AU227" s="37"/>
      <c r="AV227" s="37"/>
      <c r="AW227" s="37"/>
      <c r="AX227" s="37"/>
      <c r="AY227" s="37"/>
      <c r="AZ227" s="37"/>
      <c r="BA227" s="37"/>
      <c r="BB227" s="37"/>
      <c r="BC227" s="37"/>
      <c r="BD227" s="37"/>
      <c r="BE227" s="37"/>
      <c r="BF227" s="37"/>
      <c r="BG227" s="37"/>
      <c r="BH227" s="37"/>
      <c r="BI227" s="37"/>
      <c r="BJ227" s="37"/>
      <c r="BK227" s="37"/>
      <c r="BL227" s="37"/>
      <c r="BM227" s="37"/>
      <c r="BN227" s="37"/>
    </row>
    <row r="228" spans="1:66" x14ac:dyDescent="0.3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7"/>
      <c r="AN228" s="37"/>
      <c r="AO228" s="37"/>
      <c r="AP228" s="37"/>
      <c r="AQ228" s="37"/>
      <c r="AR228" s="37"/>
      <c r="AS228" s="37"/>
      <c r="AT228" s="37"/>
      <c r="AU228" s="37"/>
      <c r="AV228" s="37"/>
      <c r="AW228" s="37"/>
      <c r="AX228" s="37"/>
      <c r="AY228" s="37"/>
      <c r="AZ228" s="37"/>
      <c r="BA228" s="37"/>
      <c r="BB228" s="37"/>
      <c r="BC228" s="37"/>
      <c r="BD228" s="37"/>
      <c r="BE228" s="37"/>
      <c r="BF228" s="37"/>
      <c r="BG228" s="37"/>
      <c r="BH228" s="37"/>
      <c r="BI228" s="37"/>
      <c r="BJ228" s="37"/>
      <c r="BK228" s="37"/>
      <c r="BL228" s="37"/>
      <c r="BM228" s="37"/>
      <c r="BN228" s="37"/>
    </row>
    <row r="229" spans="1:66" x14ac:dyDescent="0.3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c r="AL229" s="37"/>
      <c r="AM229" s="37"/>
      <c r="AN229" s="37"/>
      <c r="AO229" s="37"/>
      <c r="AP229" s="37"/>
      <c r="AQ229" s="37"/>
      <c r="AR229" s="37"/>
      <c r="AS229" s="37"/>
      <c r="AT229" s="37"/>
      <c r="AU229" s="37"/>
      <c r="AV229" s="37"/>
      <c r="AW229" s="37"/>
      <c r="AX229" s="37"/>
      <c r="AY229" s="37"/>
      <c r="AZ229" s="37"/>
      <c r="BA229" s="37"/>
      <c r="BB229" s="37"/>
      <c r="BC229" s="37"/>
      <c r="BD229" s="37"/>
      <c r="BE229" s="37"/>
      <c r="BF229" s="37"/>
      <c r="BG229" s="37"/>
      <c r="BH229" s="37"/>
      <c r="BI229" s="37"/>
      <c r="BJ229" s="37"/>
      <c r="BK229" s="37"/>
      <c r="BL229" s="37"/>
      <c r="BM229" s="37"/>
      <c r="BN229" s="37"/>
    </row>
    <row r="230" spans="1:66" x14ac:dyDescent="0.3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c r="AL230" s="37"/>
      <c r="AM230" s="37"/>
      <c r="AN230" s="37"/>
      <c r="AO230" s="37"/>
      <c r="AP230" s="37"/>
      <c r="AQ230" s="37"/>
      <c r="AR230" s="37"/>
      <c r="AS230" s="37"/>
      <c r="AT230" s="37"/>
      <c r="AU230" s="37"/>
      <c r="AV230" s="37"/>
      <c r="AW230" s="37"/>
      <c r="AX230" s="37"/>
      <c r="AY230" s="37"/>
      <c r="AZ230" s="37"/>
      <c r="BA230" s="37"/>
      <c r="BB230" s="37"/>
      <c r="BC230" s="37"/>
      <c r="BD230" s="37"/>
      <c r="BE230" s="37"/>
      <c r="BF230" s="37"/>
      <c r="BG230" s="37"/>
      <c r="BH230" s="37"/>
      <c r="BI230" s="37"/>
      <c r="BJ230" s="37"/>
      <c r="BK230" s="37"/>
      <c r="BL230" s="37"/>
      <c r="BM230" s="37"/>
      <c r="BN230" s="37"/>
    </row>
    <row r="231" spans="1:66" x14ac:dyDescent="0.3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c r="AL231" s="37"/>
      <c r="AM231" s="37"/>
      <c r="AN231" s="37"/>
      <c r="AO231" s="37"/>
      <c r="AP231" s="37"/>
      <c r="AQ231" s="37"/>
      <c r="AR231" s="37"/>
      <c r="AS231" s="37"/>
      <c r="AT231" s="37"/>
      <c r="AU231" s="37"/>
      <c r="AV231" s="37"/>
      <c r="AW231" s="37"/>
      <c r="AX231" s="37"/>
      <c r="AY231" s="37"/>
      <c r="AZ231" s="37"/>
      <c r="BA231" s="37"/>
      <c r="BB231" s="37"/>
      <c r="BC231" s="37"/>
      <c r="BD231" s="37"/>
      <c r="BE231" s="37"/>
      <c r="BF231" s="37"/>
      <c r="BG231" s="37"/>
      <c r="BH231" s="37"/>
      <c r="BI231" s="37"/>
      <c r="BJ231" s="37"/>
      <c r="BK231" s="37"/>
      <c r="BL231" s="37"/>
      <c r="BM231" s="37"/>
      <c r="BN231" s="37"/>
    </row>
    <row r="232" spans="1:66" x14ac:dyDescent="0.3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7"/>
      <c r="AN232" s="37"/>
      <c r="AO232" s="37"/>
      <c r="AP232" s="37"/>
      <c r="AQ232" s="37"/>
      <c r="AR232" s="37"/>
      <c r="AS232" s="37"/>
      <c r="AT232" s="37"/>
      <c r="AU232" s="37"/>
      <c r="AV232" s="37"/>
      <c r="AW232" s="37"/>
      <c r="AX232" s="37"/>
      <c r="AY232" s="37"/>
      <c r="AZ232" s="37"/>
      <c r="BA232" s="37"/>
      <c r="BB232" s="37"/>
      <c r="BC232" s="37"/>
      <c r="BD232" s="37"/>
      <c r="BE232" s="37"/>
      <c r="BF232" s="37"/>
      <c r="BG232" s="37"/>
      <c r="BH232" s="37"/>
      <c r="BI232" s="37"/>
      <c r="BJ232" s="37"/>
      <c r="BK232" s="37"/>
      <c r="BL232" s="37"/>
      <c r="BM232" s="37"/>
      <c r="BN232" s="37"/>
    </row>
    <row r="233" spans="1:66" x14ac:dyDescent="0.3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c r="AL233" s="37"/>
      <c r="AM233" s="37"/>
      <c r="AN233" s="37"/>
      <c r="AO233" s="37"/>
      <c r="AP233" s="37"/>
      <c r="AQ233" s="37"/>
      <c r="AR233" s="37"/>
      <c r="AS233" s="37"/>
      <c r="AT233" s="37"/>
      <c r="AU233" s="37"/>
      <c r="AV233" s="37"/>
      <c r="AW233" s="37"/>
      <c r="AX233" s="37"/>
      <c r="AY233" s="37"/>
      <c r="AZ233" s="37"/>
      <c r="BA233" s="37"/>
      <c r="BB233" s="37"/>
      <c r="BC233" s="37"/>
      <c r="BD233" s="37"/>
      <c r="BE233" s="37"/>
      <c r="BF233" s="37"/>
      <c r="BG233" s="37"/>
      <c r="BH233" s="37"/>
      <c r="BI233" s="37"/>
      <c r="BJ233" s="37"/>
      <c r="BK233" s="37"/>
      <c r="BL233" s="37"/>
      <c r="BM233" s="37"/>
      <c r="BN233" s="37"/>
    </row>
    <row r="234" spans="1:66" x14ac:dyDescent="0.3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c r="AL234" s="37"/>
      <c r="AM234" s="37"/>
      <c r="AN234" s="37"/>
      <c r="AO234" s="37"/>
      <c r="AP234" s="37"/>
      <c r="AQ234" s="37"/>
      <c r="AR234" s="37"/>
      <c r="AS234" s="37"/>
      <c r="AT234" s="37"/>
      <c r="AU234" s="37"/>
      <c r="AV234" s="37"/>
      <c r="AW234" s="37"/>
      <c r="AX234" s="37"/>
      <c r="AY234" s="37"/>
      <c r="AZ234" s="37"/>
      <c r="BA234" s="37"/>
      <c r="BB234" s="37"/>
      <c r="BC234" s="37"/>
      <c r="BD234" s="37"/>
      <c r="BE234" s="37"/>
      <c r="BF234" s="37"/>
      <c r="BG234" s="37"/>
      <c r="BH234" s="37"/>
      <c r="BI234" s="37"/>
      <c r="BJ234" s="37"/>
      <c r="BK234" s="37"/>
      <c r="BL234" s="37"/>
      <c r="BM234" s="37"/>
      <c r="BN234" s="37"/>
    </row>
    <row r="235" spans="1:66" x14ac:dyDescent="0.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row>
    <row r="236" spans="1:66" x14ac:dyDescent="0.3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7"/>
      <c r="AN236" s="37"/>
      <c r="AO236" s="37"/>
      <c r="AP236" s="37"/>
      <c r="AQ236" s="37"/>
      <c r="AR236" s="37"/>
      <c r="AS236" s="37"/>
      <c r="AT236" s="37"/>
      <c r="AU236" s="37"/>
      <c r="AV236" s="37"/>
      <c r="AW236" s="37"/>
      <c r="AX236" s="37"/>
      <c r="AY236" s="37"/>
      <c r="AZ236" s="37"/>
      <c r="BA236" s="37"/>
      <c r="BB236" s="37"/>
      <c r="BC236" s="37"/>
      <c r="BD236" s="37"/>
      <c r="BE236" s="37"/>
      <c r="BF236" s="37"/>
      <c r="BG236" s="37"/>
      <c r="BH236" s="37"/>
      <c r="BI236" s="37"/>
      <c r="BJ236" s="37"/>
      <c r="BK236" s="37"/>
      <c r="BL236" s="37"/>
      <c r="BM236" s="37"/>
      <c r="BN236" s="37"/>
    </row>
    <row r="237" spans="1:66" x14ac:dyDescent="0.3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7"/>
      <c r="AP237" s="37"/>
      <c r="AQ237" s="37"/>
      <c r="AR237" s="37"/>
      <c r="AS237" s="37"/>
      <c r="AT237" s="37"/>
      <c r="AU237" s="37"/>
      <c r="AV237" s="37"/>
      <c r="AW237" s="37"/>
      <c r="AX237" s="37"/>
      <c r="AY237" s="37"/>
      <c r="AZ237" s="37"/>
      <c r="BA237" s="37"/>
      <c r="BB237" s="37"/>
      <c r="BC237" s="37"/>
      <c r="BD237" s="37"/>
      <c r="BE237" s="37"/>
      <c r="BF237" s="37"/>
      <c r="BG237" s="37"/>
      <c r="BH237" s="37"/>
      <c r="BI237" s="37"/>
      <c r="BJ237" s="37"/>
      <c r="BK237" s="37"/>
      <c r="BL237" s="37"/>
      <c r="BM237" s="37"/>
      <c r="BN237" s="37"/>
    </row>
    <row r="238" spans="1:66" x14ac:dyDescent="0.3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c r="AL238" s="37"/>
      <c r="AM238" s="37"/>
      <c r="AN238" s="37"/>
      <c r="AO238" s="37"/>
      <c r="AP238" s="37"/>
      <c r="AQ238" s="37"/>
      <c r="AR238" s="37"/>
      <c r="AS238" s="37"/>
      <c r="AT238" s="37"/>
      <c r="AU238" s="37"/>
      <c r="AV238" s="37"/>
      <c r="AW238" s="37"/>
      <c r="AX238" s="37"/>
      <c r="AY238" s="37"/>
      <c r="AZ238" s="37"/>
      <c r="BA238" s="37"/>
      <c r="BB238" s="37"/>
      <c r="BC238" s="37"/>
      <c r="BD238" s="37"/>
      <c r="BE238" s="37"/>
      <c r="BF238" s="37"/>
      <c r="BG238" s="37"/>
      <c r="BH238" s="37"/>
      <c r="BI238" s="37"/>
      <c r="BJ238" s="37"/>
      <c r="BK238" s="37"/>
      <c r="BL238" s="37"/>
      <c r="BM238" s="37"/>
      <c r="BN238" s="37"/>
    </row>
    <row r="239" spans="1:66" x14ac:dyDescent="0.3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c r="AL239" s="37"/>
      <c r="AM239" s="37"/>
      <c r="AN239" s="37"/>
      <c r="AO239" s="37"/>
      <c r="AP239" s="37"/>
      <c r="AQ239" s="37"/>
      <c r="AR239" s="37"/>
      <c r="AS239" s="37"/>
      <c r="AT239" s="37"/>
      <c r="AU239" s="37"/>
      <c r="AV239" s="37"/>
      <c r="AW239" s="37"/>
      <c r="AX239" s="37"/>
      <c r="AY239" s="37"/>
      <c r="AZ239" s="37"/>
      <c r="BA239" s="37"/>
      <c r="BB239" s="37"/>
      <c r="BC239" s="37"/>
      <c r="BD239" s="37"/>
      <c r="BE239" s="37"/>
      <c r="BF239" s="37"/>
      <c r="BG239" s="37"/>
      <c r="BH239" s="37"/>
      <c r="BI239" s="37"/>
      <c r="BJ239" s="37"/>
      <c r="BK239" s="37"/>
      <c r="BL239" s="37"/>
      <c r="BM239" s="37"/>
      <c r="BN239" s="37"/>
    </row>
    <row r="240" spans="1:66" x14ac:dyDescent="0.3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7"/>
      <c r="AN240" s="37"/>
      <c r="AO240" s="37"/>
      <c r="AP240" s="37"/>
      <c r="AQ240" s="37"/>
      <c r="AR240" s="37"/>
      <c r="AS240" s="37"/>
      <c r="AT240" s="37"/>
      <c r="AU240" s="37"/>
      <c r="AV240" s="37"/>
      <c r="AW240" s="37"/>
      <c r="AX240" s="37"/>
      <c r="AY240" s="37"/>
      <c r="AZ240" s="37"/>
      <c r="BA240" s="37"/>
      <c r="BB240" s="37"/>
      <c r="BC240" s="37"/>
      <c r="BD240" s="37"/>
      <c r="BE240" s="37"/>
      <c r="BF240" s="37"/>
      <c r="BG240" s="37"/>
      <c r="BH240" s="37"/>
      <c r="BI240" s="37"/>
      <c r="BJ240" s="37"/>
      <c r="BK240" s="37"/>
      <c r="BL240" s="37"/>
      <c r="BM240" s="37"/>
      <c r="BN240" s="37"/>
    </row>
    <row r="241" spans="1:66" x14ac:dyDescent="0.3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c r="AL241" s="37"/>
      <c r="AM241" s="37"/>
      <c r="AN241" s="37"/>
      <c r="AO241" s="37"/>
      <c r="AP241" s="37"/>
      <c r="AQ241" s="37"/>
      <c r="AR241" s="37"/>
      <c r="AS241" s="37"/>
      <c r="AT241" s="37"/>
      <c r="AU241" s="37"/>
      <c r="AV241" s="37"/>
      <c r="AW241" s="37"/>
      <c r="AX241" s="37"/>
      <c r="AY241" s="37"/>
      <c r="AZ241" s="37"/>
      <c r="BA241" s="37"/>
      <c r="BB241" s="37"/>
      <c r="BC241" s="37"/>
      <c r="BD241" s="37"/>
      <c r="BE241" s="37"/>
      <c r="BF241" s="37"/>
      <c r="BG241" s="37"/>
      <c r="BH241" s="37"/>
      <c r="BI241" s="37"/>
      <c r="BJ241" s="37"/>
      <c r="BK241" s="37"/>
      <c r="BL241" s="37"/>
      <c r="BM241" s="37"/>
      <c r="BN241" s="37"/>
    </row>
    <row r="242" spans="1:66" x14ac:dyDescent="0.3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c r="AL242" s="37"/>
      <c r="AM242" s="37"/>
      <c r="AN242" s="37"/>
      <c r="AO242" s="37"/>
      <c r="AP242" s="37"/>
      <c r="AQ242" s="37"/>
      <c r="AR242" s="37"/>
      <c r="AS242" s="37"/>
      <c r="AT242" s="37"/>
      <c r="AU242" s="37"/>
      <c r="AV242" s="37"/>
      <c r="AW242" s="37"/>
      <c r="AX242" s="37"/>
      <c r="AY242" s="37"/>
      <c r="AZ242" s="37"/>
      <c r="BA242" s="37"/>
      <c r="BB242" s="37"/>
      <c r="BC242" s="37"/>
      <c r="BD242" s="37"/>
      <c r="BE242" s="37"/>
      <c r="BF242" s="37"/>
      <c r="BG242" s="37"/>
      <c r="BH242" s="37"/>
      <c r="BI242" s="37"/>
      <c r="BJ242" s="37"/>
      <c r="BK242" s="37"/>
      <c r="BL242" s="37"/>
      <c r="BM242" s="37"/>
      <c r="BN242" s="37"/>
    </row>
    <row r="243" spans="1:66" x14ac:dyDescent="0.3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c r="AL243" s="37"/>
      <c r="AM243" s="37"/>
      <c r="AN243" s="37"/>
      <c r="AO243" s="37"/>
      <c r="AP243" s="37"/>
      <c r="AQ243" s="37"/>
      <c r="AR243" s="37"/>
      <c r="AS243" s="37"/>
      <c r="AT243" s="37"/>
      <c r="AU243" s="37"/>
      <c r="AV243" s="37"/>
      <c r="AW243" s="37"/>
      <c r="AX243" s="37"/>
      <c r="AY243" s="37"/>
      <c r="AZ243" s="37"/>
      <c r="BA243" s="37"/>
      <c r="BB243" s="37"/>
      <c r="BC243" s="37"/>
      <c r="BD243" s="37"/>
      <c r="BE243" s="37"/>
      <c r="BF243" s="37"/>
      <c r="BG243" s="37"/>
      <c r="BH243" s="37"/>
      <c r="BI243" s="37"/>
      <c r="BJ243" s="37"/>
      <c r="BK243" s="37"/>
      <c r="BL243" s="37"/>
      <c r="BM243" s="37"/>
      <c r="BN243" s="37"/>
    </row>
    <row r="244" spans="1:66" x14ac:dyDescent="0.3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7"/>
      <c r="AN244" s="37"/>
      <c r="AO244" s="37"/>
      <c r="AP244" s="37"/>
      <c r="AQ244" s="37"/>
      <c r="AR244" s="37"/>
      <c r="AS244" s="37"/>
      <c r="AT244" s="37"/>
      <c r="AU244" s="37"/>
      <c r="AV244" s="37"/>
      <c r="AW244" s="37"/>
      <c r="AX244" s="37"/>
      <c r="AY244" s="37"/>
      <c r="AZ244" s="37"/>
      <c r="BA244" s="37"/>
      <c r="BB244" s="37"/>
      <c r="BC244" s="37"/>
      <c r="BD244" s="37"/>
      <c r="BE244" s="37"/>
      <c r="BF244" s="37"/>
      <c r="BG244" s="37"/>
      <c r="BH244" s="37"/>
      <c r="BI244" s="37"/>
      <c r="BJ244" s="37"/>
      <c r="BK244" s="37"/>
      <c r="BL244" s="37"/>
      <c r="BM244" s="37"/>
      <c r="BN244" s="37"/>
    </row>
    <row r="245" spans="1:66" x14ac:dyDescent="0.3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c r="AL245" s="37"/>
      <c r="AM245" s="37"/>
      <c r="AN245" s="37"/>
      <c r="AO245" s="37"/>
      <c r="AP245" s="37"/>
      <c r="AQ245" s="37"/>
      <c r="AR245" s="37"/>
      <c r="AS245" s="37"/>
      <c r="AT245" s="37"/>
      <c r="AU245" s="37"/>
      <c r="AV245" s="37"/>
      <c r="AW245" s="37"/>
      <c r="AX245" s="37"/>
      <c r="AY245" s="37"/>
      <c r="AZ245" s="37"/>
      <c r="BA245" s="37"/>
      <c r="BB245" s="37"/>
      <c r="BC245" s="37"/>
      <c r="BD245" s="37"/>
      <c r="BE245" s="37"/>
      <c r="BF245" s="37"/>
      <c r="BG245" s="37"/>
      <c r="BH245" s="37"/>
      <c r="BI245" s="37"/>
      <c r="BJ245" s="37"/>
      <c r="BK245" s="37"/>
      <c r="BL245" s="37"/>
      <c r="BM245" s="37"/>
      <c r="BN245" s="37"/>
    </row>
    <row r="246" spans="1:66" x14ac:dyDescent="0.3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row>
    <row r="247" spans="1:66" x14ac:dyDescent="0.3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row>
    <row r="248" spans="1:66" x14ac:dyDescent="0.3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7"/>
      <c r="AN248" s="37"/>
      <c r="AO248" s="37"/>
      <c r="AP248" s="37"/>
      <c r="AQ248" s="37"/>
      <c r="AR248" s="37"/>
      <c r="AS248" s="37"/>
      <c r="AT248" s="37"/>
      <c r="AU248" s="37"/>
      <c r="AV248" s="37"/>
      <c r="AW248" s="37"/>
      <c r="AX248" s="37"/>
      <c r="AY248" s="37"/>
      <c r="AZ248" s="37"/>
      <c r="BA248" s="37"/>
      <c r="BB248" s="37"/>
      <c r="BC248" s="37"/>
      <c r="BD248" s="37"/>
      <c r="BE248" s="37"/>
      <c r="BF248" s="37"/>
      <c r="BG248" s="37"/>
      <c r="BH248" s="37"/>
      <c r="BI248" s="37"/>
      <c r="BJ248" s="37"/>
      <c r="BK248" s="37"/>
      <c r="BL248" s="37"/>
      <c r="BM248" s="37"/>
      <c r="BN248" s="37"/>
    </row>
    <row r="249" spans="1:66" x14ac:dyDescent="0.3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c r="AL249" s="37"/>
      <c r="AM249" s="37"/>
      <c r="AN249" s="37"/>
      <c r="AO249" s="37"/>
      <c r="AP249" s="37"/>
      <c r="AQ249" s="37"/>
      <c r="AR249" s="37"/>
      <c r="AS249" s="37"/>
      <c r="AT249" s="37"/>
      <c r="AU249" s="37"/>
      <c r="AV249" s="37"/>
      <c r="AW249" s="37"/>
      <c r="AX249" s="37"/>
      <c r="AY249" s="37"/>
      <c r="AZ249" s="37"/>
      <c r="BA249" s="37"/>
      <c r="BB249" s="37"/>
      <c r="BC249" s="37"/>
      <c r="BD249" s="37"/>
      <c r="BE249" s="37"/>
      <c r="BF249" s="37"/>
      <c r="BG249" s="37"/>
      <c r="BH249" s="37"/>
      <c r="BI249" s="37"/>
      <c r="BJ249" s="37"/>
      <c r="BK249" s="37"/>
      <c r="BL249" s="37"/>
      <c r="BM249" s="37"/>
      <c r="BN249" s="37"/>
    </row>
    <row r="250" spans="1:66" x14ac:dyDescent="0.3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c r="AL250" s="37"/>
      <c r="AM250" s="37"/>
      <c r="AN250" s="37"/>
      <c r="AO250" s="37"/>
      <c r="AP250" s="37"/>
      <c r="AQ250" s="37"/>
      <c r="AR250" s="37"/>
      <c r="AS250" s="37"/>
      <c r="AT250" s="37"/>
      <c r="AU250" s="37"/>
      <c r="AV250" s="37"/>
      <c r="AW250" s="37"/>
      <c r="AX250" s="37"/>
      <c r="AY250" s="37"/>
      <c r="AZ250" s="37"/>
      <c r="BA250" s="37"/>
      <c r="BB250" s="37"/>
      <c r="BC250" s="37"/>
      <c r="BD250" s="37"/>
      <c r="BE250" s="37"/>
      <c r="BF250" s="37"/>
      <c r="BG250" s="37"/>
      <c r="BH250" s="37"/>
      <c r="BI250" s="37"/>
      <c r="BJ250" s="37"/>
      <c r="BK250" s="37"/>
      <c r="BL250" s="37"/>
      <c r="BM250" s="37"/>
      <c r="BN250" s="37"/>
    </row>
    <row r="251" spans="1:66" x14ac:dyDescent="0.3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c r="AL251" s="37"/>
      <c r="AM251" s="37"/>
      <c r="AN251" s="37"/>
      <c r="AO251" s="37"/>
      <c r="AP251" s="37"/>
      <c r="AQ251" s="37"/>
      <c r="AR251" s="37"/>
      <c r="AS251" s="37"/>
      <c r="AT251" s="37"/>
      <c r="AU251" s="37"/>
      <c r="AV251" s="37"/>
      <c r="AW251" s="37"/>
      <c r="AX251" s="37"/>
      <c r="AY251" s="37"/>
      <c r="AZ251" s="37"/>
      <c r="BA251" s="37"/>
      <c r="BB251" s="37"/>
      <c r="BC251" s="37"/>
      <c r="BD251" s="37"/>
      <c r="BE251" s="37"/>
      <c r="BF251" s="37"/>
      <c r="BG251" s="37"/>
      <c r="BH251" s="37"/>
      <c r="BI251" s="37"/>
      <c r="BJ251" s="37"/>
      <c r="BK251" s="37"/>
      <c r="BL251" s="37"/>
      <c r="BM251" s="37"/>
      <c r="BN251" s="37"/>
    </row>
    <row r="252" spans="1:66" x14ac:dyDescent="0.3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7"/>
      <c r="AN252" s="37"/>
      <c r="AO252" s="37"/>
      <c r="AP252" s="37"/>
      <c r="AQ252" s="37"/>
      <c r="AR252" s="37"/>
      <c r="AS252" s="37"/>
      <c r="AT252" s="37"/>
      <c r="AU252" s="37"/>
      <c r="AV252" s="37"/>
      <c r="AW252" s="37"/>
      <c r="AX252" s="37"/>
      <c r="AY252" s="37"/>
      <c r="AZ252" s="37"/>
      <c r="BA252" s="37"/>
      <c r="BB252" s="37"/>
      <c r="BC252" s="37"/>
      <c r="BD252" s="37"/>
      <c r="BE252" s="37"/>
      <c r="BF252" s="37"/>
      <c r="BG252" s="37"/>
      <c r="BH252" s="37"/>
      <c r="BI252" s="37"/>
      <c r="BJ252" s="37"/>
      <c r="BK252" s="37"/>
      <c r="BL252" s="37"/>
      <c r="BM252" s="37"/>
      <c r="BN252" s="37"/>
    </row>
    <row r="253" spans="1:66" x14ac:dyDescent="0.3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row>
    <row r="254" spans="1:66" x14ac:dyDescent="0.3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c r="AL254" s="37"/>
      <c r="AM254" s="37"/>
      <c r="AN254" s="37"/>
      <c r="AO254" s="37"/>
      <c r="AP254" s="37"/>
      <c r="AQ254" s="37"/>
      <c r="AR254" s="37"/>
      <c r="AS254" s="37"/>
      <c r="AT254" s="37"/>
      <c r="AU254" s="37"/>
      <c r="AV254" s="37"/>
      <c r="AW254" s="37"/>
      <c r="AX254" s="37"/>
      <c r="AY254" s="37"/>
      <c r="AZ254" s="37"/>
      <c r="BA254" s="37"/>
      <c r="BB254" s="37"/>
      <c r="BC254" s="37"/>
      <c r="BD254" s="37"/>
      <c r="BE254" s="37"/>
      <c r="BF254" s="37"/>
      <c r="BG254" s="37"/>
      <c r="BH254" s="37"/>
      <c r="BI254" s="37"/>
      <c r="BJ254" s="37"/>
      <c r="BK254" s="37"/>
      <c r="BL254" s="37"/>
      <c r="BM254" s="37"/>
      <c r="BN254" s="37"/>
    </row>
    <row r="255" spans="1:66" x14ac:dyDescent="0.3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c r="AL255" s="37"/>
      <c r="AM255" s="37"/>
      <c r="AN255" s="37"/>
      <c r="AO255" s="37"/>
      <c r="AP255" s="37"/>
      <c r="AQ255" s="37"/>
      <c r="AR255" s="37"/>
      <c r="AS255" s="37"/>
      <c r="AT255" s="37"/>
      <c r="AU255" s="37"/>
      <c r="AV255" s="37"/>
      <c r="AW255" s="37"/>
      <c r="AX255" s="37"/>
      <c r="AY255" s="37"/>
      <c r="AZ255" s="37"/>
      <c r="BA255" s="37"/>
      <c r="BB255" s="37"/>
      <c r="BC255" s="37"/>
      <c r="BD255" s="37"/>
      <c r="BE255" s="37"/>
      <c r="BF255" s="37"/>
      <c r="BG255" s="37"/>
      <c r="BH255" s="37"/>
      <c r="BI255" s="37"/>
      <c r="BJ255" s="37"/>
      <c r="BK255" s="37"/>
      <c r="BL255" s="37"/>
      <c r="BM255" s="37"/>
      <c r="BN255" s="37"/>
    </row>
    <row r="256" spans="1:66" x14ac:dyDescent="0.3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7"/>
      <c r="AN256" s="37"/>
      <c r="AO256" s="37"/>
      <c r="AP256" s="37"/>
      <c r="AQ256" s="37"/>
      <c r="AR256" s="37"/>
      <c r="AS256" s="37"/>
      <c r="AT256" s="37"/>
      <c r="AU256" s="37"/>
      <c r="AV256" s="37"/>
      <c r="AW256" s="37"/>
      <c r="AX256" s="37"/>
      <c r="AY256" s="37"/>
      <c r="AZ256" s="37"/>
      <c r="BA256" s="37"/>
      <c r="BB256" s="37"/>
      <c r="BC256" s="37"/>
      <c r="BD256" s="37"/>
      <c r="BE256" s="37"/>
      <c r="BF256" s="37"/>
      <c r="BG256" s="37"/>
      <c r="BH256" s="37"/>
      <c r="BI256" s="37"/>
      <c r="BJ256" s="37"/>
      <c r="BK256" s="37"/>
      <c r="BL256" s="37"/>
      <c r="BM256" s="37"/>
      <c r="BN256" s="37"/>
    </row>
    <row r="257" spans="1:66" x14ac:dyDescent="0.3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c r="AL257" s="37"/>
      <c r="AM257" s="37"/>
      <c r="AN257" s="37"/>
      <c r="AO257" s="37"/>
      <c r="AP257" s="37"/>
      <c r="AQ257" s="37"/>
      <c r="AR257" s="37"/>
      <c r="AS257" s="37"/>
      <c r="AT257" s="37"/>
      <c r="AU257" s="37"/>
      <c r="AV257" s="37"/>
      <c r="AW257" s="37"/>
      <c r="AX257" s="37"/>
      <c r="AY257" s="37"/>
      <c r="AZ257" s="37"/>
      <c r="BA257" s="37"/>
      <c r="BB257" s="37"/>
      <c r="BC257" s="37"/>
      <c r="BD257" s="37"/>
      <c r="BE257" s="37"/>
      <c r="BF257" s="37"/>
      <c r="BG257" s="37"/>
      <c r="BH257" s="37"/>
      <c r="BI257" s="37"/>
      <c r="BJ257" s="37"/>
      <c r="BK257" s="37"/>
      <c r="BL257" s="37"/>
      <c r="BM257" s="37"/>
      <c r="BN257" s="37"/>
    </row>
    <row r="258" spans="1:66" x14ac:dyDescent="0.3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c r="AL258" s="37"/>
      <c r="AM258" s="37"/>
      <c r="AN258" s="37"/>
      <c r="AO258" s="37"/>
      <c r="AP258" s="37"/>
      <c r="AQ258" s="37"/>
      <c r="AR258" s="37"/>
      <c r="AS258" s="37"/>
      <c r="AT258" s="37"/>
      <c r="AU258" s="37"/>
      <c r="AV258" s="37"/>
      <c r="AW258" s="37"/>
      <c r="AX258" s="37"/>
      <c r="AY258" s="37"/>
      <c r="AZ258" s="37"/>
      <c r="BA258" s="37"/>
      <c r="BB258" s="37"/>
      <c r="BC258" s="37"/>
      <c r="BD258" s="37"/>
      <c r="BE258" s="37"/>
      <c r="BF258" s="37"/>
      <c r="BG258" s="37"/>
      <c r="BH258" s="37"/>
      <c r="BI258" s="37"/>
      <c r="BJ258" s="37"/>
      <c r="BK258" s="37"/>
      <c r="BL258" s="37"/>
      <c r="BM258" s="37"/>
      <c r="BN258" s="37"/>
    </row>
    <row r="259" spans="1:66" x14ac:dyDescent="0.3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c r="AL259" s="37"/>
      <c r="AM259" s="37"/>
      <c r="AN259" s="37"/>
      <c r="AO259" s="37"/>
      <c r="AP259" s="37"/>
      <c r="AQ259" s="37"/>
      <c r="AR259" s="37"/>
      <c r="AS259" s="37"/>
      <c r="AT259" s="37"/>
      <c r="AU259" s="37"/>
      <c r="AV259" s="37"/>
      <c r="AW259" s="37"/>
      <c r="AX259" s="37"/>
      <c r="AY259" s="37"/>
      <c r="AZ259" s="37"/>
      <c r="BA259" s="37"/>
      <c r="BB259" s="37"/>
      <c r="BC259" s="37"/>
      <c r="BD259" s="37"/>
      <c r="BE259" s="37"/>
      <c r="BF259" s="37"/>
      <c r="BG259" s="37"/>
      <c r="BH259" s="37"/>
      <c r="BI259" s="37"/>
      <c r="BJ259" s="37"/>
      <c r="BK259" s="37"/>
      <c r="BL259" s="37"/>
      <c r="BM259" s="37"/>
      <c r="BN259" s="37"/>
    </row>
    <row r="260" spans="1:66" x14ac:dyDescent="0.3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7"/>
      <c r="AN260" s="37"/>
      <c r="AO260" s="37"/>
      <c r="AP260" s="37"/>
      <c r="AQ260" s="37"/>
      <c r="AR260" s="37"/>
      <c r="AS260" s="37"/>
      <c r="AT260" s="37"/>
      <c r="AU260" s="37"/>
      <c r="AV260" s="37"/>
      <c r="AW260" s="37"/>
      <c r="AX260" s="37"/>
      <c r="AY260" s="37"/>
      <c r="AZ260" s="37"/>
      <c r="BA260" s="37"/>
      <c r="BB260" s="37"/>
      <c r="BC260" s="37"/>
      <c r="BD260" s="37"/>
      <c r="BE260" s="37"/>
      <c r="BF260" s="37"/>
      <c r="BG260" s="37"/>
      <c r="BH260" s="37"/>
      <c r="BI260" s="37"/>
      <c r="BJ260" s="37"/>
      <c r="BK260" s="37"/>
      <c r="BL260" s="37"/>
      <c r="BM260" s="37"/>
      <c r="BN260" s="37"/>
    </row>
    <row r="261" spans="1:66" x14ac:dyDescent="0.3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c r="AL261" s="37"/>
      <c r="AM261" s="37"/>
      <c r="AN261" s="37"/>
      <c r="AO261" s="37"/>
      <c r="AP261" s="37"/>
      <c r="AQ261" s="37"/>
      <c r="AR261" s="37"/>
      <c r="AS261" s="37"/>
      <c r="AT261" s="37"/>
      <c r="AU261" s="37"/>
      <c r="AV261" s="37"/>
      <c r="AW261" s="37"/>
      <c r="AX261" s="37"/>
      <c r="AY261" s="37"/>
      <c r="AZ261" s="37"/>
      <c r="BA261" s="37"/>
      <c r="BB261" s="37"/>
      <c r="BC261" s="37"/>
      <c r="BD261" s="37"/>
      <c r="BE261" s="37"/>
      <c r="BF261" s="37"/>
      <c r="BG261" s="37"/>
      <c r="BH261" s="37"/>
      <c r="BI261" s="37"/>
      <c r="BJ261" s="37"/>
      <c r="BK261" s="37"/>
      <c r="BL261" s="37"/>
      <c r="BM261" s="37"/>
      <c r="BN261" s="37"/>
    </row>
    <row r="262" spans="1:66" x14ac:dyDescent="0.3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c r="AL262" s="37"/>
      <c r="AM262" s="37"/>
      <c r="AN262" s="37"/>
      <c r="AO262" s="37"/>
      <c r="AP262" s="37"/>
      <c r="AQ262" s="37"/>
      <c r="AR262" s="37"/>
      <c r="AS262" s="37"/>
      <c r="AT262" s="37"/>
      <c r="AU262" s="37"/>
      <c r="AV262" s="37"/>
      <c r="AW262" s="37"/>
      <c r="AX262" s="37"/>
      <c r="AY262" s="37"/>
      <c r="AZ262" s="37"/>
      <c r="BA262" s="37"/>
      <c r="BB262" s="37"/>
      <c r="BC262" s="37"/>
      <c r="BD262" s="37"/>
      <c r="BE262" s="37"/>
      <c r="BF262" s="37"/>
      <c r="BG262" s="37"/>
      <c r="BH262" s="37"/>
      <c r="BI262" s="37"/>
      <c r="BJ262" s="37"/>
      <c r="BK262" s="37"/>
      <c r="BL262" s="37"/>
      <c r="BM262" s="37"/>
      <c r="BN262" s="37"/>
    </row>
    <row r="263" spans="1:66" x14ac:dyDescent="0.3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c r="AL263" s="37"/>
      <c r="AM263" s="37"/>
      <c r="AN263" s="37"/>
      <c r="AO263" s="37"/>
      <c r="AP263" s="37"/>
      <c r="AQ263" s="37"/>
      <c r="AR263" s="37"/>
      <c r="AS263" s="37"/>
      <c r="AT263" s="37"/>
      <c r="AU263" s="37"/>
      <c r="AV263" s="37"/>
      <c r="AW263" s="37"/>
      <c r="AX263" s="37"/>
      <c r="AY263" s="37"/>
      <c r="AZ263" s="37"/>
      <c r="BA263" s="37"/>
      <c r="BB263" s="37"/>
      <c r="BC263" s="37"/>
      <c r="BD263" s="37"/>
      <c r="BE263" s="37"/>
      <c r="BF263" s="37"/>
      <c r="BG263" s="37"/>
      <c r="BH263" s="37"/>
      <c r="BI263" s="37"/>
      <c r="BJ263" s="37"/>
      <c r="BK263" s="37"/>
      <c r="BL263" s="37"/>
      <c r="BM263" s="37"/>
      <c r="BN263" s="37"/>
    </row>
    <row r="264" spans="1:66" x14ac:dyDescent="0.3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row>
    <row r="265" spans="1:66" x14ac:dyDescent="0.3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c r="AL265" s="37"/>
      <c r="AM265" s="37"/>
      <c r="AN265" s="37"/>
      <c r="AO265" s="37"/>
      <c r="AP265" s="37"/>
      <c r="AQ265" s="37"/>
      <c r="AR265" s="37"/>
      <c r="AS265" s="37"/>
      <c r="AT265" s="37"/>
      <c r="AU265" s="37"/>
      <c r="AV265" s="37"/>
      <c r="AW265" s="37"/>
      <c r="AX265" s="37"/>
      <c r="AY265" s="37"/>
      <c r="AZ265" s="37"/>
      <c r="BA265" s="37"/>
      <c r="BB265" s="37"/>
      <c r="BC265" s="37"/>
      <c r="BD265" s="37"/>
      <c r="BE265" s="37"/>
      <c r="BF265" s="37"/>
      <c r="BG265" s="37"/>
      <c r="BH265" s="37"/>
      <c r="BI265" s="37"/>
      <c r="BJ265" s="37"/>
      <c r="BK265" s="37"/>
      <c r="BL265" s="37"/>
      <c r="BM265" s="37"/>
      <c r="BN265" s="37"/>
    </row>
    <row r="266" spans="1:66" x14ac:dyDescent="0.3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c r="AL266" s="37"/>
      <c r="AM266" s="37"/>
      <c r="AN266" s="37"/>
      <c r="AO266" s="37"/>
      <c r="AP266" s="37"/>
      <c r="AQ266" s="37"/>
      <c r="AR266" s="37"/>
      <c r="AS266" s="37"/>
      <c r="AT266" s="37"/>
      <c r="AU266" s="37"/>
      <c r="AV266" s="37"/>
      <c r="AW266" s="37"/>
      <c r="AX266" s="37"/>
      <c r="AY266" s="37"/>
      <c r="AZ266" s="37"/>
      <c r="BA266" s="37"/>
      <c r="BB266" s="37"/>
      <c r="BC266" s="37"/>
      <c r="BD266" s="37"/>
      <c r="BE266" s="37"/>
      <c r="BF266" s="37"/>
      <c r="BG266" s="37"/>
      <c r="BH266" s="37"/>
      <c r="BI266" s="37"/>
      <c r="BJ266" s="37"/>
      <c r="BK266" s="37"/>
      <c r="BL266" s="37"/>
      <c r="BM266" s="37"/>
      <c r="BN266" s="37"/>
    </row>
    <row r="267" spans="1:66" x14ac:dyDescent="0.3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row>
    <row r="268" spans="1:66" x14ac:dyDescent="0.3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7"/>
      <c r="AN268" s="37"/>
      <c r="AO268" s="37"/>
      <c r="AP268" s="37"/>
      <c r="AQ268" s="37"/>
      <c r="AR268" s="37"/>
      <c r="AS268" s="37"/>
      <c r="AT268" s="37"/>
      <c r="AU268" s="37"/>
      <c r="AV268" s="37"/>
      <c r="AW268" s="37"/>
      <c r="AX268" s="37"/>
      <c r="AY268" s="37"/>
      <c r="AZ268" s="37"/>
      <c r="BA268" s="37"/>
      <c r="BB268" s="37"/>
      <c r="BC268" s="37"/>
      <c r="BD268" s="37"/>
      <c r="BE268" s="37"/>
      <c r="BF268" s="37"/>
      <c r="BG268" s="37"/>
      <c r="BH268" s="37"/>
      <c r="BI268" s="37"/>
      <c r="BJ268" s="37"/>
      <c r="BK268" s="37"/>
      <c r="BL268" s="37"/>
      <c r="BM268" s="37"/>
      <c r="BN268" s="37"/>
    </row>
    <row r="269" spans="1:66" x14ac:dyDescent="0.3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c r="AL269" s="37"/>
      <c r="AM269" s="37"/>
      <c r="AN269" s="37"/>
      <c r="AO269" s="37"/>
      <c r="AP269" s="37"/>
      <c r="AQ269" s="37"/>
      <c r="AR269" s="37"/>
      <c r="AS269" s="37"/>
      <c r="AT269" s="37"/>
      <c r="AU269" s="37"/>
      <c r="AV269" s="37"/>
      <c r="AW269" s="37"/>
      <c r="AX269" s="37"/>
      <c r="AY269" s="37"/>
      <c r="AZ269" s="37"/>
      <c r="BA269" s="37"/>
      <c r="BB269" s="37"/>
      <c r="BC269" s="37"/>
      <c r="BD269" s="37"/>
      <c r="BE269" s="37"/>
      <c r="BF269" s="37"/>
      <c r="BG269" s="37"/>
      <c r="BH269" s="37"/>
      <c r="BI269" s="37"/>
      <c r="BJ269" s="37"/>
      <c r="BK269" s="37"/>
      <c r="BL269" s="37"/>
      <c r="BM269" s="37"/>
      <c r="BN269" s="37"/>
    </row>
    <row r="270" spans="1:66" x14ac:dyDescent="0.3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c r="AL270" s="37"/>
      <c r="AM270" s="37"/>
      <c r="AN270" s="37"/>
      <c r="AO270" s="37"/>
      <c r="AP270" s="37"/>
      <c r="AQ270" s="37"/>
      <c r="AR270" s="37"/>
      <c r="AS270" s="37"/>
      <c r="AT270" s="37"/>
      <c r="AU270" s="37"/>
      <c r="AV270" s="37"/>
      <c r="AW270" s="37"/>
      <c r="AX270" s="37"/>
      <c r="AY270" s="37"/>
      <c r="AZ270" s="37"/>
      <c r="BA270" s="37"/>
      <c r="BB270" s="37"/>
      <c r="BC270" s="37"/>
      <c r="BD270" s="37"/>
      <c r="BE270" s="37"/>
      <c r="BF270" s="37"/>
      <c r="BG270" s="37"/>
      <c r="BH270" s="37"/>
      <c r="BI270" s="37"/>
      <c r="BJ270" s="37"/>
      <c r="BK270" s="37"/>
      <c r="BL270" s="37"/>
      <c r="BM270" s="37"/>
      <c r="BN270" s="37"/>
    </row>
    <row r="271" spans="1:66" x14ac:dyDescent="0.3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c r="AL271" s="37"/>
      <c r="AM271" s="37"/>
      <c r="AN271" s="37"/>
      <c r="AO271" s="37"/>
      <c r="AP271" s="37"/>
      <c r="AQ271" s="37"/>
      <c r="AR271" s="37"/>
      <c r="AS271" s="37"/>
      <c r="AT271" s="37"/>
      <c r="AU271" s="37"/>
      <c r="AV271" s="37"/>
      <c r="AW271" s="37"/>
      <c r="AX271" s="37"/>
      <c r="AY271" s="37"/>
      <c r="AZ271" s="37"/>
      <c r="BA271" s="37"/>
      <c r="BB271" s="37"/>
      <c r="BC271" s="37"/>
      <c r="BD271" s="37"/>
      <c r="BE271" s="37"/>
      <c r="BF271" s="37"/>
      <c r="BG271" s="37"/>
      <c r="BH271" s="37"/>
      <c r="BI271" s="37"/>
      <c r="BJ271" s="37"/>
      <c r="BK271" s="37"/>
      <c r="BL271" s="37"/>
      <c r="BM271" s="37"/>
      <c r="BN271" s="37"/>
    </row>
    <row r="272" spans="1:66" x14ac:dyDescent="0.3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7"/>
      <c r="AN272" s="37"/>
      <c r="AO272" s="37"/>
      <c r="AP272" s="37"/>
      <c r="AQ272" s="37"/>
      <c r="AR272" s="37"/>
      <c r="AS272" s="37"/>
      <c r="AT272" s="37"/>
      <c r="AU272" s="37"/>
      <c r="AV272" s="37"/>
      <c r="AW272" s="37"/>
      <c r="AX272" s="37"/>
      <c r="AY272" s="37"/>
      <c r="AZ272" s="37"/>
      <c r="BA272" s="37"/>
      <c r="BB272" s="37"/>
      <c r="BC272" s="37"/>
      <c r="BD272" s="37"/>
      <c r="BE272" s="37"/>
      <c r="BF272" s="37"/>
      <c r="BG272" s="37"/>
      <c r="BH272" s="37"/>
      <c r="BI272" s="37"/>
      <c r="BJ272" s="37"/>
      <c r="BK272" s="37"/>
      <c r="BL272" s="37"/>
      <c r="BM272" s="37"/>
      <c r="BN272" s="37"/>
    </row>
    <row r="273" spans="1:66" x14ac:dyDescent="0.3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row>
    <row r="274" spans="1:66" x14ac:dyDescent="0.3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c r="AL274" s="37"/>
      <c r="AM274" s="37"/>
      <c r="AN274" s="37"/>
      <c r="AO274" s="37"/>
      <c r="AP274" s="37"/>
      <c r="AQ274" s="37"/>
      <c r="AR274" s="37"/>
      <c r="AS274" s="37"/>
      <c r="AT274" s="37"/>
      <c r="AU274" s="37"/>
      <c r="AV274" s="37"/>
      <c r="AW274" s="37"/>
      <c r="AX274" s="37"/>
      <c r="AY274" s="37"/>
      <c r="AZ274" s="37"/>
      <c r="BA274" s="37"/>
      <c r="BB274" s="37"/>
      <c r="BC274" s="37"/>
      <c r="BD274" s="37"/>
      <c r="BE274" s="37"/>
      <c r="BF274" s="37"/>
      <c r="BG274" s="37"/>
      <c r="BH274" s="37"/>
      <c r="BI274" s="37"/>
      <c r="BJ274" s="37"/>
      <c r="BK274" s="37"/>
      <c r="BL274" s="37"/>
      <c r="BM274" s="37"/>
      <c r="BN274" s="37"/>
    </row>
    <row r="275" spans="1:66" x14ac:dyDescent="0.3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row>
    <row r="276" spans="1:66" x14ac:dyDescent="0.3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7"/>
      <c r="AN276" s="37"/>
      <c r="AO276" s="37"/>
      <c r="AP276" s="37"/>
      <c r="AQ276" s="37"/>
      <c r="AR276" s="37"/>
      <c r="AS276" s="37"/>
      <c r="AT276" s="37"/>
      <c r="AU276" s="37"/>
      <c r="AV276" s="37"/>
      <c r="AW276" s="37"/>
      <c r="AX276" s="37"/>
      <c r="AY276" s="37"/>
      <c r="AZ276" s="37"/>
      <c r="BA276" s="37"/>
      <c r="BB276" s="37"/>
      <c r="BC276" s="37"/>
      <c r="BD276" s="37"/>
      <c r="BE276" s="37"/>
      <c r="BF276" s="37"/>
      <c r="BG276" s="37"/>
      <c r="BH276" s="37"/>
      <c r="BI276" s="37"/>
      <c r="BJ276" s="37"/>
      <c r="BK276" s="37"/>
      <c r="BL276" s="37"/>
      <c r="BM276" s="37"/>
      <c r="BN276" s="37"/>
    </row>
    <row r="277" spans="1:66" x14ac:dyDescent="0.3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c r="AL277" s="37"/>
      <c r="AM277" s="37"/>
      <c r="AN277" s="37"/>
      <c r="AO277" s="37"/>
      <c r="AP277" s="37"/>
      <c r="AQ277" s="37"/>
      <c r="AR277" s="37"/>
      <c r="AS277" s="37"/>
      <c r="AT277" s="37"/>
      <c r="AU277" s="37"/>
      <c r="AV277" s="37"/>
      <c r="AW277" s="37"/>
      <c r="AX277" s="37"/>
      <c r="AY277" s="37"/>
      <c r="AZ277" s="37"/>
      <c r="BA277" s="37"/>
      <c r="BB277" s="37"/>
      <c r="BC277" s="37"/>
      <c r="BD277" s="37"/>
      <c r="BE277" s="37"/>
      <c r="BF277" s="37"/>
      <c r="BG277" s="37"/>
      <c r="BH277" s="37"/>
      <c r="BI277" s="37"/>
      <c r="BJ277" s="37"/>
      <c r="BK277" s="37"/>
      <c r="BL277" s="37"/>
      <c r="BM277" s="37"/>
      <c r="BN277" s="37"/>
    </row>
    <row r="278" spans="1:66" x14ac:dyDescent="0.3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c r="AL278" s="37"/>
      <c r="AM278" s="37"/>
      <c r="AN278" s="37"/>
      <c r="AO278" s="37"/>
      <c r="AP278" s="37"/>
      <c r="AQ278" s="37"/>
      <c r="AR278" s="37"/>
      <c r="AS278" s="37"/>
      <c r="AT278" s="37"/>
      <c r="AU278" s="37"/>
      <c r="AV278" s="37"/>
      <c r="AW278" s="37"/>
      <c r="AX278" s="37"/>
      <c r="AY278" s="37"/>
      <c r="AZ278" s="37"/>
      <c r="BA278" s="37"/>
      <c r="BB278" s="37"/>
      <c r="BC278" s="37"/>
      <c r="BD278" s="37"/>
      <c r="BE278" s="37"/>
      <c r="BF278" s="37"/>
      <c r="BG278" s="37"/>
      <c r="BH278" s="37"/>
      <c r="BI278" s="37"/>
      <c r="BJ278" s="37"/>
      <c r="BK278" s="37"/>
      <c r="BL278" s="37"/>
      <c r="BM278" s="37"/>
      <c r="BN278" s="37"/>
    </row>
    <row r="279" spans="1:66" x14ac:dyDescent="0.3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c r="AL279" s="37"/>
      <c r="AM279" s="37"/>
      <c r="AN279" s="37"/>
      <c r="AO279" s="37"/>
      <c r="AP279" s="37"/>
      <c r="AQ279" s="37"/>
      <c r="AR279" s="37"/>
      <c r="AS279" s="37"/>
      <c r="AT279" s="37"/>
      <c r="AU279" s="37"/>
      <c r="AV279" s="37"/>
      <c r="AW279" s="37"/>
      <c r="AX279" s="37"/>
      <c r="AY279" s="37"/>
      <c r="AZ279" s="37"/>
      <c r="BA279" s="37"/>
      <c r="BB279" s="37"/>
      <c r="BC279" s="37"/>
      <c r="BD279" s="37"/>
      <c r="BE279" s="37"/>
      <c r="BF279" s="37"/>
      <c r="BG279" s="37"/>
      <c r="BH279" s="37"/>
      <c r="BI279" s="37"/>
      <c r="BJ279" s="37"/>
      <c r="BK279" s="37"/>
      <c r="BL279" s="37"/>
      <c r="BM279" s="37"/>
      <c r="BN279" s="37"/>
    </row>
    <row r="280" spans="1:66" x14ac:dyDescent="0.3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7"/>
      <c r="AN280" s="37"/>
      <c r="AO280" s="37"/>
      <c r="AP280" s="37"/>
      <c r="AQ280" s="37"/>
      <c r="AR280" s="37"/>
      <c r="AS280" s="37"/>
      <c r="AT280" s="37"/>
      <c r="AU280" s="37"/>
      <c r="AV280" s="37"/>
      <c r="AW280" s="37"/>
      <c r="AX280" s="37"/>
      <c r="AY280" s="37"/>
      <c r="AZ280" s="37"/>
      <c r="BA280" s="37"/>
      <c r="BB280" s="37"/>
      <c r="BC280" s="37"/>
      <c r="BD280" s="37"/>
      <c r="BE280" s="37"/>
      <c r="BF280" s="37"/>
      <c r="BG280" s="37"/>
      <c r="BH280" s="37"/>
      <c r="BI280" s="37"/>
      <c r="BJ280" s="37"/>
      <c r="BK280" s="37"/>
      <c r="BL280" s="37"/>
      <c r="BM280" s="37"/>
      <c r="BN280" s="37"/>
    </row>
    <row r="281" spans="1:66" x14ac:dyDescent="0.3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c r="AL281" s="37"/>
      <c r="AM281" s="37"/>
      <c r="AN281" s="37"/>
      <c r="AO281" s="37"/>
      <c r="AP281" s="37"/>
      <c r="AQ281" s="37"/>
      <c r="AR281" s="37"/>
      <c r="AS281" s="37"/>
      <c r="AT281" s="37"/>
      <c r="AU281" s="37"/>
      <c r="AV281" s="37"/>
      <c r="AW281" s="37"/>
      <c r="AX281" s="37"/>
      <c r="AY281" s="37"/>
      <c r="AZ281" s="37"/>
      <c r="BA281" s="37"/>
      <c r="BB281" s="37"/>
      <c r="BC281" s="37"/>
      <c r="BD281" s="37"/>
      <c r="BE281" s="37"/>
      <c r="BF281" s="37"/>
      <c r="BG281" s="37"/>
      <c r="BH281" s="37"/>
      <c r="BI281" s="37"/>
      <c r="BJ281" s="37"/>
      <c r="BK281" s="37"/>
      <c r="BL281" s="37"/>
      <c r="BM281" s="37"/>
      <c r="BN281" s="37"/>
    </row>
    <row r="282" spans="1:66" x14ac:dyDescent="0.3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c r="AL282" s="37"/>
      <c r="AM282" s="37"/>
      <c r="AN282" s="37"/>
      <c r="AO282" s="37"/>
      <c r="AP282" s="37"/>
      <c r="AQ282" s="37"/>
      <c r="AR282" s="37"/>
      <c r="AS282" s="37"/>
      <c r="AT282" s="37"/>
      <c r="AU282" s="37"/>
      <c r="AV282" s="37"/>
      <c r="AW282" s="37"/>
      <c r="AX282" s="37"/>
      <c r="AY282" s="37"/>
      <c r="AZ282" s="37"/>
      <c r="BA282" s="37"/>
      <c r="BB282" s="37"/>
      <c r="BC282" s="37"/>
      <c r="BD282" s="37"/>
      <c r="BE282" s="37"/>
      <c r="BF282" s="37"/>
      <c r="BG282" s="37"/>
      <c r="BH282" s="37"/>
      <c r="BI282" s="37"/>
      <c r="BJ282" s="37"/>
      <c r="BK282" s="37"/>
      <c r="BL282" s="37"/>
      <c r="BM282" s="37"/>
      <c r="BN282" s="37"/>
    </row>
    <row r="283" spans="1:66" x14ac:dyDescent="0.3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c r="AL283" s="37"/>
      <c r="AM283" s="37"/>
      <c r="AN283" s="37"/>
      <c r="AO283" s="37"/>
      <c r="AP283" s="37"/>
      <c r="AQ283" s="37"/>
      <c r="AR283" s="37"/>
      <c r="AS283" s="37"/>
      <c r="AT283" s="37"/>
      <c r="AU283" s="37"/>
      <c r="AV283" s="37"/>
      <c r="AW283" s="37"/>
      <c r="AX283" s="37"/>
      <c r="AY283" s="37"/>
      <c r="AZ283" s="37"/>
      <c r="BA283" s="37"/>
      <c r="BB283" s="37"/>
      <c r="BC283" s="37"/>
      <c r="BD283" s="37"/>
      <c r="BE283" s="37"/>
      <c r="BF283" s="37"/>
      <c r="BG283" s="37"/>
      <c r="BH283" s="37"/>
      <c r="BI283" s="37"/>
      <c r="BJ283" s="37"/>
      <c r="BK283" s="37"/>
      <c r="BL283" s="37"/>
      <c r="BM283" s="37"/>
      <c r="BN283" s="37"/>
    </row>
    <row r="284" spans="1:66" x14ac:dyDescent="0.3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7"/>
      <c r="AN284" s="37"/>
      <c r="AO284" s="37"/>
      <c r="AP284" s="37"/>
      <c r="AQ284" s="37"/>
      <c r="AR284" s="37"/>
      <c r="AS284" s="37"/>
      <c r="AT284" s="37"/>
      <c r="AU284" s="37"/>
      <c r="AV284" s="37"/>
      <c r="AW284" s="37"/>
      <c r="AX284" s="37"/>
      <c r="AY284" s="37"/>
      <c r="AZ284" s="37"/>
      <c r="BA284" s="37"/>
      <c r="BB284" s="37"/>
      <c r="BC284" s="37"/>
      <c r="BD284" s="37"/>
      <c r="BE284" s="37"/>
      <c r="BF284" s="37"/>
      <c r="BG284" s="37"/>
      <c r="BH284" s="37"/>
      <c r="BI284" s="37"/>
      <c r="BJ284" s="37"/>
      <c r="BK284" s="37"/>
      <c r="BL284" s="37"/>
      <c r="BM284" s="37"/>
      <c r="BN284" s="37"/>
    </row>
    <row r="285" spans="1:66" x14ac:dyDescent="0.3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c r="AL285" s="37"/>
      <c r="AM285" s="37"/>
      <c r="AN285" s="37"/>
      <c r="AO285" s="37"/>
      <c r="AP285" s="37"/>
      <c r="AQ285" s="37"/>
      <c r="AR285" s="37"/>
      <c r="AS285" s="37"/>
      <c r="AT285" s="37"/>
      <c r="AU285" s="37"/>
      <c r="AV285" s="37"/>
      <c r="AW285" s="37"/>
      <c r="AX285" s="37"/>
      <c r="AY285" s="37"/>
      <c r="AZ285" s="37"/>
      <c r="BA285" s="37"/>
      <c r="BB285" s="37"/>
      <c r="BC285" s="37"/>
      <c r="BD285" s="37"/>
      <c r="BE285" s="37"/>
      <c r="BF285" s="37"/>
      <c r="BG285" s="37"/>
      <c r="BH285" s="37"/>
      <c r="BI285" s="37"/>
      <c r="BJ285" s="37"/>
      <c r="BK285" s="37"/>
      <c r="BL285" s="37"/>
      <c r="BM285" s="37"/>
      <c r="BN285" s="37"/>
    </row>
    <row r="286" spans="1:66" x14ac:dyDescent="0.3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row>
    <row r="287" spans="1:66" x14ac:dyDescent="0.3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c r="AL287" s="37"/>
      <c r="AM287" s="37"/>
      <c r="AN287" s="37"/>
      <c r="AO287" s="37"/>
      <c r="AP287" s="37"/>
      <c r="AQ287" s="37"/>
      <c r="AR287" s="37"/>
      <c r="AS287" s="37"/>
      <c r="AT287" s="37"/>
      <c r="AU287" s="37"/>
      <c r="AV287" s="37"/>
      <c r="AW287" s="37"/>
      <c r="AX287" s="37"/>
      <c r="AY287" s="37"/>
      <c r="AZ287" s="37"/>
      <c r="BA287" s="37"/>
      <c r="BB287" s="37"/>
      <c r="BC287" s="37"/>
      <c r="BD287" s="37"/>
      <c r="BE287" s="37"/>
      <c r="BF287" s="37"/>
      <c r="BG287" s="37"/>
      <c r="BH287" s="37"/>
      <c r="BI287" s="37"/>
      <c r="BJ287" s="37"/>
      <c r="BK287" s="37"/>
      <c r="BL287" s="37"/>
      <c r="BM287" s="37"/>
      <c r="BN287" s="37"/>
    </row>
    <row r="288" spans="1:66" x14ac:dyDescent="0.3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7"/>
      <c r="AN288" s="37"/>
      <c r="AO288" s="37"/>
      <c r="AP288" s="37"/>
      <c r="AQ288" s="37"/>
      <c r="AR288" s="37"/>
      <c r="AS288" s="37"/>
      <c r="AT288" s="37"/>
      <c r="AU288" s="37"/>
      <c r="AV288" s="37"/>
      <c r="AW288" s="37"/>
      <c r="AX288" s="37"/>
      <c r="AY288" s="37"/>
      <c r="AZ288" s="37"/>
      <c r="BA288" s="37"/>
      <c r="BB288" s="37"/>
      <c r="BC288" s="37"/>
      <c r="BD288" s="37"/>
      <c r="BE288" s="37"/>
      <c r="BF288" s="37"/>
      <c r="BG288" s="37"/>
      <c r="BH288" s="37"/>
      <c r="BI288" s="37"/>
      <c r="BJ288" s="37"/>
      <c r="BK288" s="37"/>
      <c r="BL288" s="37"/>
      <c r="BM288" s="37"/>
      <c r="BN288" s="37"/>
    </row>
    <row r="289" spans="1:66" x14ac:dyDescent="0.3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c r="AL289" s="37"/>
      <c r="AM289" s="37"/>
      <c r="AN289" s="37"/>
      <c r="AO289" s="37"/>
      <c r="AP289" s="37"/>
      <c r="AQ289" s="37"/>
      <c r="AR289" s="37"/>
      <c r="AS289" s="37"/>
      <c r="AT289" s="37"/>
      <c r="AU289" s="37"/>
      <c r="AV289" s="37"/>
      <c r="AW289" s="37"/>
      <c r="AX289" s="37"/>
      <c r="AY289" s="37"/>
      <c r="AZ289" s="37"/>
      <c r="BA289" s="37"/>
      <c r="BB289" s="37"/>
      <c r="BC289" s="37"/>
      <c r="BD289" s="37"/>
      <c r="BE289" s="37"/>
      <c r="BF289" s="37"/>
      <c r="BG289" s="37"/>
      <c r="BH289" s="37"/>
      <c r="BI289" s="37"/>
      <c r="BJ289" s="37"/>
      <c r="BK289" s="37"/>
      <c r="BL289" s="37"/>
      <c r="BM289" s="37"/>
      <c r="BN289" s="37"/>
    </row>
    <row r="290" spans="1:66" x14ac:dyDescent="0.3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c r="AL290" s="37"/>
      <c r="AM290" s="37"/>
      <c r="AN290" s="37"/>
      <c r="AO290" s="37"/>
      <c r="AP290" s="37"/>
      <c r="AQ290" s="37"/>
      <c r="AR290" s="37"/>
      <c r="AS290" s="37"/>
      <c r="AT290" s="37"/>
      <c r="AU290" s="37"/>
      <c r="AV290" s="37"/>
      <c r="AW290" s="37"/>
      <c r="AX290" s="37"/>
      <c r="AY290" s="37"/>
      <c r="AZ290" s="37"/>
      <c r="BA290" s="37"/>
      <c r="BB290" s="37"/>
      <c r="BC290" s="37"/>
      <c r="BD290" s="37"/>
      <c r="BE290" s="37"/>
      <c r="BF290" s="37"/>
      <c r="BG290" s="37"/>
      <c r="BH290" s="37"/>
      <c r="BI290" s="37"/>
      <c r="BJ290" s="37"/>
      <c r="BK290" s="37"/>
      <c r="BL290" s="37"/>
      <c r="BM290" s="37"/>
      <c r="BN290" s="37"/>
    </row>
    <row r="291" spans="1:66" x14ac:dyDescent="0.3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c r="AL291" s="37"/>
      <c r="AM291" s="37"/>
      <c r="AN291" s="37"/>
      <c r="AO291" s="37"/>
      <c r="AP291" s="37"/>
      <c r="AQ291" s="37"/>
      <c r="AR291" s="37"/>
      <c r="AS291" s="37"/>
      <c r="AT291" s="37"/>
      <c r="AU291" s="37"/>
      <c r="AV291" s="37"/>
      <c r="AW291" s="37"/>
      <c r="AX291" s="37"/>
      <c r="AY291" s="37"/>
      <c r="AZ291" s="37"/>
      <c r="BA291" s="37"/>
      <c r="BB291" s="37"/>
      <c r="BC291" s="37"/>
      <c r="BD291" s="37"/>
      <c r="BE291" s="37"/>
      <c r="BF291" s="37"/>
      <c r="BG291" s="37"/>
      <c r="BH291" s="37"/>
      <c r="BI291" s="37"/>
      <c r="BJ291" s="37"/>
      <c r="BK291" s="37"/>
      <c r="BL291" s="37"/>
      <c r="BM291" s="37"/>
      <c r="BN291" s="37"/>
    </row>
    <row r="292" spans="1:66" x14ac:dyDescent="0.3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row>
    <row r="293" spans="1:66" x14ac:dyDescent="0.3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c r="AL293" s="37"/>
      <c r="AM293" s="37"/>
      <c r="AN293" s="37"/>
      <c r="AO293" s="37"/>
      <c r="AP293" s="37"/>
      <c r="AQ293" s="37"/>
      <c r="AR293" s="37"/>
      <c r="AS293" s="37"/>
      <c r="AT293" s="37"/>
      <c r="AU293" s="37"/>
      <c r="AV293" s="37"/>
      <c r="AW293" s="37"/>
      <c r="AX293" s="37"/>
      <c r="AY293" s="37"/>
      <c r="AZ293" s="37"/>
      <c r="BA293" s="37"/>
      <c r="BB293" s="37"/>
      <c r="BC293" s="37"/>
      <c r="BD293" s="37"/>
      <c r="BE293" s="37"/>
      <c r="BF293" s="37"/>
      <c r="BG293" s="37"/>
      <c r="BH293" s="37"/>
      <c r="BI293" s="37"/>
      <c r="BJ293" s="37"/>
      <c r="BK293" s="37"/>
      <c r="BL293" s="37"/>
      <c r="BM293" s="37"/>
      <c r="BN293" s="37"/>
    </row>
    <row r="294" spans="1:66" x14ac:dyDescent="0.3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row>
    <row r="295" spans="1:66" x14ac:dyDescent="0.3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row>
    <row r="296" spans="1:66" x14ac:dyDescent="0.3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7"/>
      <c r="AN296" s="37"/>
      <c r="AO296" s="37"/>
      <c r="AP296" s="37"/>
      <c r="AQ296" s="37"/>
      <c r="AR296" s="37"/>
      <c r="AS296" s="37"/>
      <c r="AT296" s="37"/>
      <c r="AU296" s="37"/>
      <c r="AV296" s="37"/>
      <c r="AW296" s="37"/>
      <c r="AX296" s="37"/>
      <c r="AY296" s="37"/>
      <c r="AZ296" s="37"/>
      <c r="BA296" s="37"/>
      <c r="BB296" s="37"/>
      <c r="BC296" s="37"/>
      <c r="BD296" s="37"/>
      <c r="BE296" s="37"/>
      <c r="BF296" s="37"/>
      <c r="BG296" s="37"/>
      <c r="BH296" s="37"/>
      <c r="BI296" s="37"/>
      <c r="BJ296" s="37"/>
      <c r="BK296" s="37"/>
      <c r="BL296" s="37"/>
      <c r="BM296" s="37"/>
      <c r="BN296" s="37"/>
    </row>
    <row r="297" spans="1:66" x14ac:dyDescent="0.3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c r="AL297" s="37"/>
      <c r="AM297" s="37"/>
      <c r="AN297" s="37"/>
      <c r="AO297" s="37"/>
      <c r="AP297" s="37"/>
      <c r="AQ297" s="37"/>
      <c r="AR297" s="37"/>
      <c r="AS297" s="37"/>
      <c r="AT297" s="37"/>
      <c r="AU297" s="37"/>
      <c r="AV297" s="37"/>
      <c r="AW297" s="37"/>
      <c r="AX297" s="37"/>
      <c r="AY297" s="37"/>
      <c r="AZ297" s="37"/>
      <c r="BA297" s="37"/>
      <c r="BB297" s="37"/>
      <c r="BC297" s="37"/>
      <c r="BD297" s="37"/>
      <c r="BE297" s="37"/>
      <c r="BF297" s="37"/>
      <c r="BG297" s="37"/>
      <c r="BH297" s="37"/>
      <c r="BI297" s="37"/>
      <c r="BJ297" s="37"/>
      <c r="BK297" s="37"/>
      <c r="BL297" s="37"/>
      <c r="BM297" s="37"/>
      <c r="BN297" s="37"/>
    </row>
    <row r="298" spans="1:66" x14ac:dyDescent="0.3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c r="AL298" s="37"/>
      <c r="AM298" s="37"/>
      <c r="AN298" s="37"/>
      <c r="AO298" s="37"/>
      <c r="AP298" s="37"/>
      <c r="AQ298" s="37"/>
      <c r="AR298" s="37"/>
      <c r="AS298" s="37"/>
      <c r="AT298" s="37"/>
      <c r="AU298" s="37"/>
      <c r="AV298" s="37"/>
      <c r="AW298" s="37"/>
      <c r="AX298" s="37"/>
      <c r="AY298" s="37"/>
      <c r="AZ298" s="37"/>
      <c r="BA298" s="37"/>
      <c r="BB298" s="37"/>
      <c r="BC298" s="37"/>
      <c r="BD298" s="37"/>
      <c r="BE298" s="37"/>
      <c r="BF298" s="37"/>
      <c r="BG298" s="37"/>
      <c r="BH298" s="37"/>
      <c r="BI298" s="37"/>
      <c r="BJ298" s="37"/>
      <c r="BK298" s="37"/>
      <c r="BL298" s="37"/>
      <c r="BM298" s="37"/>
      <c r="BN298" s="37"/>
    </row>
    <row r="299" spans="1:66" x14ac:dyDescent="0.3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c r="AL299" s="37"/>
      <c r="AM299" s="37"/>
      <c r="AN299" s="37"/>
      <c r="AO299" s="37"/>
      <c r="AP299" s="37"/>
      <c r="AQ299" s="37"/>
      <c r="AR299" s="37"/>
      <c r="AS299" s="37"/>
      <c r="AT299" s="37"/>
      <c r="AU299" s="37"/>
      <c r="AV299" s="37"/>
      <c r="AW299" s="37"/>
      <c r="AX299" s="37"/>
      <c r="AY299" s="37"/>
      <c r="AZ299" s="37"/>
      <c r="BA299" s="37"/>
      <c r="BB299" s="37"/>
      <c r="BC299" s="37"/>
      <c r="BD299" s="37"/>
      <c r="BE299" s="37"/>
      <c r="BF299" s="37"/>
      <c r="BG299" s="37"/>
      <c r="BH299" s="37"/>
      <c r="BI299" s="37"/>
      <c r="BJ299" s="37"/>
      <c r="BK299" s="37"/>
      <c r="BL299" s="37"/>
      <c r="BM299" s="37"/>
      <c r="BN299" s="37"/>
    </row>
    <row r="300" spans="1:66" x14ac:dyDescent="0.3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7"/>
      <c r="AN300" s="37"/>
      <c r="AO300" s="37"/>
      <c r="AP300" s="37"/>
      <c r="AQ300" s="37"/>
      <c r="AR300" s="37"/>
      <c r="AS300" s="37"/>
      <c r="AT300" s="37"/>
      <c r="AU300" s="37"/>
      <c r="AV300" s="37"/>
      <c r="AW300" s="37"/>
      <c r="AX300" s="37"/>
      <c r="AY300" s="37"/>
      <c r="AZ300" s="37"/>
      <c r="BA300" s="37"/>
      <c r="BB300" s="37"/>
      <c r="BC300" s="37"/>
      <c r="BD300" s="37"/>
      <c r="BE300" s="37"/>
      <c r="BF300" s="37"/>
      <c r="BG300" s="37"/>
      <c r="BH300" s="37"/>
      <c r="BI300" s="37"/>
      <c r="BJ300" s="37"/>
      <c r="BK300" s="37"/>
      <c r="BL300" s="37"/>
      <c r="BM300" s="37"/>
      <c r="BN300" s="37"/>
    </row>
    <row r="301" spans="1:66" x14ac:dyDescent="0.3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c r="AL301" s="37"/>
      <c r="AM301" s="37"/>
      <c r="AN301" s="37"/>
      <c r="AO301" s="37"/>
      <c r="AP301" s="37"/>
      <c r="AQ301" s="37"/>
      <c r="AR301" s="37"/>
      <c r="AS301" s="37"/>
      <c r="AT301" s="37"/>
      <c r="AU301" s="37"/>
      <c r="AV301" s="37"/>
      <c r="AW301" s="37"/>
      <c r="AX301" s="37"/>
      <c r="AY301" s="37"/>
      <c r="AZ301" s="37"/>
      <c r="BA301" s="37"/>
      <c r="BB301" s="37"/>
      <c r="BC301" s="37"/>
      <c r="BD301" s="37"/>
      <c r="BE301" s="37"/>
      <c r="BF301" s="37"/>
      <c r="BG301" s="37"/>
      <c r="BH301" s="37"/>
      <c r="BI301" s="37"/>
      <c r="BJ301" s="37"/>
      <c r="BK301" s="37"/>
      <c r="BL301" s="37"/>
      <c r="BM301" s="37"/>
      <c r="BN301" s="37"/>
    </row>
    <row r="302" spans="1:66" x14ac:dyDescent="0.3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c r="AL302" s="37"/>
      <c r="AM302" s="37"/>
      <c r="AN302" s="37"/>
      <c r="AO302" s="37"/>
      <c r="AP302" s="37"/>
      <c r="AQ302" s="37"/>
      <c r="AR302" s="37"/>
      <c r="AS302" s="37"/>
      <c r="AT302" s="37"/>
      <c r="AU302" s="37"/>
      <c r="AV302" s="37"/>
      <c r="AW302" s="37"/>
      <c r="AX302" s="37"/>
      <c r="AY302" s="37"/>
      <c r="AZ302" s="37"/>
      <c r="BA302" s="37"/>
      <c r="BB302" s="37"/>
      <c r="BC302" s="37"/>
      <c r="BD302" s="37"/>
      <c r="BE302" s="37"/>
      <c r="BF302" s="37"/>
      <c r="BG302" s="37"/>
      <c r="BH302" s="37"/>
      <c r="BI302" s="37"/>
      <c r="BJ302" s="37"/>
      <c r="BK302" s="37"/>
      <c r="BL302" s="37"/>
      <c r="BM302" s="37"/>
      <c r="BN302" s="37"/>
    </row>
    <row r="303" spans="1:66" x14ac:dyDescent="0.3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c r="AL303" s="37"/>
      <c r="AM303" s="37"/>
      <c r="AN303" s="37"/>
      <c r="AO303" s="37"/>
      <c r="AP303" s="37"/>
      <c r="AQ303" s="37"/>
      <c r="AR303" s="37"/>
      <c r="AS303" s="37"/>
      <c r="AT303" s="37"/>
      <c r="AU303" s="37"/>
      <c r="AV303" s="37"/>
      <c r="AW303" s="37"/>
      <c r="AX303" s="37"/>
      <c r="AY303" s="37"/>
      <c r="AZ303" s="37"/>
      <c r="BA303" s="37"/>
      <c r="BB303" s="37"/>
      <c r="BC303" s="37"/>
      <c r="BD303" s="37"/>
      <c r="BE303" s="37"/>
      <c r="BF303" s="37"/>
      <c r="BG303" s="37"/>
      <c r="BH303" s="37"/>
      <c r="BI303" s="37"/>
      <c r="BJ303" s="37"/>
      <c r="BK303" s="37"/>
      <c r="BL303" s="37"/>
      <c r="BM303" s="37"/>
      <c r="BN303" s="37"/>
    </row>
    <row r="304" spans="1:66" x14ac:dyDescent="0.3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row>
    <row r="305" spans="1:66" x14ac:dyDescent="0.3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c r="AL305" s="37"/>
      <c r="AM305" s="37"/>
      <c r="AN305" s="37"/>
      <c r="AO305" s="37"/>
      <c r="AP305" s="37"/>
      <c r="AQ305" s="37"/>
      <c r="AR305" s="37"/>
      <c r="AS305" s="37"/>
      <c r="AT305" s="37"/>
      <c r="AU305" s="37"/>
      <c r="AV305" s="37"/>
      <c r="AW305" s="37"/>
      <c r="AX305" s="37"/>
      <c r="AY305" s="37"/>
      <c r="AZ305" s="37"/>
      <c r="BA305" s="37"/>
      <c r="BB305" s="37"/>
      <c r="BC305" s="37"/>
      <c r="BD305" s="37"/>
      <c r="BE305" s="37"/>
      <c r="BF305" s="37"/>
      <c r="BG305" s="37"/>
      <c r="BH305" s="37"/>
      <c r="BI305" s="37"/>
      <c r="BJ305" s="37"/>
      <c r="BK305" s="37"/>
      <c r="BL305" s="37"/>
      <c r="BM305" s="37"/>
      <c r="BN305" s="37"/>
    </row>
    <row r="306" spans="1:66" x14ac:dyDescent="0.3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c r="AL306" s="37"/>
      <c r="AM306" s="37"/>
      <c r="AN306" s="37"/>
      <c r="AO306" s="37"/>
      <c r="AP306" s="37"/>
      <c r="AQ306" s="37"/>
      <c r="AR306" s="37"/>
      <c r="AS306" s="37"/>
      <c r="AT306" s="37"/>
      <c r="AU306" s="37"/>
      <c r="AV306" s="37"/>
      <c r="AW306" s="37"/>
      <c r="AX306" s="37"/>
      <c r="AY306" s="37"/>
      <c r="AZ306" s="37"/>
      <c r="BA306" s="37"/>
      <c r="BB306" s="37"/>
      <c r="BC306" s="37"/>
      <c r="BD306" s="37"/>
      <c r="BE306" s="37"/>
      <c r="BF306" s="37"/>
      <c r="BG306" s="37"/>
      <c r="BH306" s="37"/>
      <c r="BI306" s="37"/>
      <c r="BJ306" s="37"/>
      <c r="BK306" s="37"/>
      <c r="BL306" s="37"/>
      <c r="BM306" s="37"/>
      <c r="BN306" s="37"/>
    </row>
    <row r="307" spans="1:66" x14ac:dyDescent="0.3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c r="AL307" s="37"/>
      <c r="AM307" s="37"/>
      <c r="AN307" s="37"/>
      <c r="AO307" s="37"/>
      <c r="AP307" s="37"/>
      <c r="AQ307" s="37"/>
      <c r="AR307" s="37"/>
      <c r="AS307" s="37"/>
      <c r="AT307" s="37"/>
      <c r="AU307" s="37"/>
      <c r="AV307" s="37"/>
      <c r="AW307" s="37"/>
      <c r="AX307" s="37"/>
      <c r="AY307" s="37"/>
      <c r="AZ307" s="37"/>
      <c r="BA307" s="37"/>
      <c r="BB307" s="37"/>
      <c r="BC307" s="37"/>
      <c r="BD307" s="37"/>
      <c r="BE307" s="37"/>
      <c r="BF307" s="37"/>
      <c r="BG307" s="37"/>
      <c r="BH307" s="37"/>
      <c r="BI307" s="37"/>
      <c r="BJ307" s="37"/>
      <c r="BK307" s="37"/>
      <c r="BL307" s="37"/>
      <c r="BM307" s="37"/>
      <c r="BN307" s="37"/>
    </row>
    <row r="308" spans="1:66" x14ac:dyDescent="0.3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7"/>
      <c r="AN308" s="37"/>
      <c r="AO308" s="37"/>
      <c r="AP308" s="37"/>
      <c r="AQ308" s="37"/>
      <c r="AR308" s="37"/>
      <c r="AS308" s="37"/>
      <c r="AT308" s="37"/>
      <c r="AU308" s="37"/>
      <c r="AV308" s="37"/>
      <c r="AW308" s="37"/>
      <c r="AX308" s="37"/>
      <c r="AY308" s="37"/>
      <c r="AZ308" s="37"/>
      <c r="BA308" s="37"/>
      <c r="BB308" s="37"/>
      <c r="BC308" s="37"/>
      <c r="BD308" s="37"/>
      <c r="BE308" s="37"/>
      <c r="BF308" s="37"/>
      <c r="BG308" s="37"/>
      <c r="BH308" s="37"/>
      <c r="BI308" s="37"/>
      <c r="BJ308" s="37"/>
      <c r="BK308" s="37"/>
      <c r="BL308" s="37"/>
      <c r="BM308" s="37"/>
      <c r="BN308" s="37"/>
    </row>
    <row r="309" spans="1:66" x14ac:dyDescent="0.3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c r="AL309" s="37"/>
      <c r="AM309" s="37"/>
      <c r="AN309" s="37"/>
      <c r="AO309" s="37"/>
      <c r="AP309" s="37"/>
      <c r="AQ309" s="37"/>
      <c r="AR309" s="37"/>
      <c r="AS309" s="37"/>
      <c r="AT309" s="37"/>
      <c r="AU309" s="37"/>
      <c r="AV309" s="37"/>
      <c r="AW309" s="37"/>
      <c r="AX309" s="37"/>
      <c r="AY309" s="37"/>
      <c r="AZ309" s="37"/>
      <c r="BA309" s="37"/>
      <c r="BB309" s="37"/>
      <c r="BC309" s="37"/>
      <c r="BD309" s="37"/>
      <c r="BE309" s="37"/>
      <c r="BF309" s="37"/>
      <c r="BG309" s="37"/>
      <c r="BH309" s="37"/>
      <c r="BI309" s="37"/>
      <c r="BJ309" s="37"/>
      <c r="BK309" s="37"/>
      <c r="BL309" s="37"/>
      <c r="BM309" s="37"/>
      <c r="BN309" s="37"/>
    </row>
    <row r="310" spans="1:66" x14ac:dyDescent="0.3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c r="AL310" s="37"/>
      <c r="AM310" s="37"/>
      <c r="AN310" s="37"/>
      <c r="AO310" s="37"/>
      <c r="AP310" s="37"/>
      <c r="AQ310" s="37"/>
      <c r="AR310" s="37"/>
      <c r="AS310" s="37"/>
      <c r="AT310" s="37"/>
      <c r="AU310" s="37"/>
      <c r="AV310" s="37"/>
      <c r="AW310" s="37"/>
      <c r="AX310" s="37"/>
      <c r="AY310" s="37"/>
      <c r="AZ310" s="37"/>
      <c r="BA310" s="37"/>
      <c r="BB310" s="37"/>
      <c r="BC310" s="37"/>
      <c r="BD310" s="37"/>
      <c r="BE310" s="37"/>
      <c r="BF310" s="37"/>
      <c r="BG310" s="37"/>
      <c r="BH310" s="37"/>
      <c r="BI310" s="37"/>
      <c r="BJ310" s="37"/>
      <c r="BK310" s="37"/>
      <c r="BL310" s="37"/>
      <c r="BM310" s="37"/>
      <c r="BN310" s="37"/>
    </row>
    <row r="311" spans="1:66" x14ac:dyDescent="0.3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c r="AL311" s="37"/>
      <c r="AM311" s="37"/>
      <c r="AN311" s="37"/>
      <c r="AO311" s="37"/>
      <c r="AP311" s="37"/>
      <c r="AQ311" s="37"/>
      <c r="AR311" s="37"/>
      <c r="AS311" s="37"/>
      <c r="AT311" s="37"/>
      <c r="AU311" s="37"/>
      <c r="AV311" s="37"/>
      <c r="AW311" s="37"/>
      <c r="AX311" s="37"/>
      <c r="AY311" s="37"/>
      <c r="AZ311" s="37"/>
      <c r="BA311" s="37"/>
      <c r="BB311" s="37"/>
      <c r="BC311" s="37"/>
      <c r="BD311" s="37"/>
      <c r="BE311" s="37"/>
      <c r="BF311" s="37"/>
      <c r="BG311" s="37"/>
      <c r="BH311" s="37"/>
      <c r="BI311" s="37"/>
      <c r="BJ311" s="37"/>
      <c r="BK311" s="37"/>
      <c r="BL311" s="37"/>
      <c r="BM311" s="37"/>
      <c r="BN311" s="37"/>
    </row>
    <row r="312" spans="1:66" x14ac:dyDescent="0.3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7"/>
      <c r="AN312" s="37"/>
      <c r="AO312" s="37"/>
      <c r="AP312" s="37"/>
      <c r="AQ312" s="37"/>
      <c r="AR312" s="37"/>
      <c r="AS312" s="37"/>
      <c r="AT312" s="37"/>
      <c r="AU312" s="37"/>
      <c r="AV312" s="37"/>
      <c r="AW312" s="37"/>
      <c r="AX312" s="37"/>
      <c r="AY312" s="37"/>
      <c r="AZ312" s="37"/>
      <c r="BA312" s="37"/>
      <c r="BB312" s="37"/>
      <c r="BC312" s="37"/>
      <c r="BD312" s="37"/>
      <c r="BE312" s="37"/>
      <c r="BF312" s="37"/>
      <c r="BG312" s="37"/>
      <c r="BH312" s="37"/>
      <c r="BI312" s="37"/>
      <c r="BJ312" s="37"/>
      <c r="BK312" s="37"/>
      <c r="BL312" s="37"/>
      <c r="BM312" s="37"/>
      <c r="BN312" s="37"/>
    </row>
    <row r="313" spans="1:66" x14ac:dyDescent="0.3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c r="AL313" s="37"/>
      <c r="AM313" s="37"/>
      <c r="AN313" s="37"/>
      <c r="AO313" s="37"/>
      <c r="AP313" s="37"/>
      <c r="AQ313" s="37"/>
      <c r="AR313" s="37"/>
      <c r="AS313" s="37"/>
      <c r="AT313" s="37"/>
      <c r="AU313" s="37"/>
      <c r="AV313" s="37"/>
      <c r="AW313" s="37"/>
      <c r="AX313" s="37"/>
      <c r="AY313" s="37"/>
      <c r="AZ313" s="37"/>
      <c r="BA313" s="37"/>
      <c r="BB313" s="37"/>
      <c r="BC313" s="37"/>
      <c r="BD313" s="37"/>
      <c r="BE313" s="37"/>
      <c r="BF313" s="37"/>
      <c r="BG313" s="37"/>
      <c r="BH313" s="37"/>
      <c r="BI313" s="37"/>
      <c r="BJ313" s="37"/>
      <c r="BK313" s="37"/>
      <c r="BL313" s="37"/>
      <c r="BM313" s="37"/>
      <c r="BN313" s="37"/>
    </row>
    <row r="314" spans="1:66" x14ac:dyDescent="0.3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c r="AL314" s="37"/>
      <c r="AM314" s="37"/>
      <c r="AN314" s="37"/>
      <c r="AO314" s="37"/>
      <c r="AP314" s="37"/>
      <c r="AQ314" s="37"/>
      <c r="AR314" s="37"/>
      <c r="AS314" s="37"/>
      <c r="AT314" s="37"/>
      <c r="AU314" s="37"/>
      <c r="AV314" s="37"/>
      <c r="AW314" s="37"/>
      <c r="AX314" s="37"/>
      <c r="AY314" s="37"/>
      <c r="AZ314" s="37"/>
      <c r="BA314" s="37"/>
      <c r="BB314" s="37"/>
      <c r="BC314" s="37"/>
      <c r="BD314" s="37"/>
      <c r="BE314" s="37"/>
      <c r="BF314" s="37"/>
      <c r="BG314" s="37"/>
      <c r="BH314" s="37"/>
      <c r="BI314" s="37"/>
      <c r="BJ314" s="37"/>
      <c r="BK314" s="37"/>
      <c r="BL314" s="37"/>
      <c r="BM314" s="37"/>
      <c r="BN314" s="37"/>
    </row>
    <row r="315" spans="1:66" x14ac:dyDescent="0.3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row>
  </sheetData>
  <mergeCells count="1">
    <mergeCell ref="A1:BN3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36AA-B5DB-4C98-8BDB-23AE32916494}">
  <dimension ref="A1:R17"/>
  <sheetViews>
    <sheetView workbookViewId="0">
      <selection activeCell="A15" sqref="A15:E15"/>
    </sheetView>
  </sheetViews>
  <sheetFormatPr defaultColWidth="21.36328125" defaultRowHeight="25" customHeight="1" x14ac:dyDescent="0.35"/>
  <cols>
    <col min="9" max="9" width="31.08984375" customWidth="1"/>
    <col min="11" max="11" width="34.08984375" customWidth="1"/>
    <col min="12" max="12" width="24.453125" customWidth="1"/>
  </cols>
  <sheetData>
    <row r="1" spans="1:18" ht="25" customHeight="1" x14ac:dyDescent="0.35">
      <c r="A1" s="34" t="s">
        <v>31</v>
      </c>
      <c r="B1" s="32" t="s">
        <v>0</v>
      </c>
      <c r="C1" s="32" t="s">
        <v>1</v>
      </c>
      <c r="D1" s="32" t="s">
        <v>2</v>
      </c>
      <c r="E1" s="32" t="s">
        <v>3</v>
      </c>
      <c r="F1" s="32" t="s">
        <v>4</v>
      </c>
      <c r="G1" s="32" t="s">
        <v>5</v>
      </c>
      <c r="H1" s="32" t="s">
        <v>46</v>
      </c>
      <c r="I1" s="32" t="s">
        <v>47</v>
      </c>
      <c r="J1" s="32" t="s">
        <v>49</v>
      </c>
      <c r="K1" s="32" t="s">
        <v>48</v>
      </c>
      <c r="L1" s="32" t="s">
        <v>50</v>
      </c>
      <c r="M1" s="32" t="s">
        <v>51</v>
      </c>
      <c r="N1" s="32" t="s">
        <v>52</v>
      </c>
      <c r="O1" s="32" t="s">
        <v>53</v>
      </c>
      <c r="P1" s="32" t="s">
        <v>54</v>
      </c>
      <c r="Q1" s="33" t="s">
        <v>60</v>
      </c>
    </row>
    <row r="2" spans="1:18" ht="25" customHeight="1" x14ac:dyDescent="0.35">
      <c r="A2" s="26" t="s">
        <v>8</v>
      </c>
      <c r="B2" s="2" t="s">
        <v>17</v>
      </c>
      <c r="C2" s="2" t="s">
        <v>26</v>
      </c>
      <c r="D2" s="2" t="s">
        <v>29</v>
      </c>
      <c r="E2" s="2">
        <v>3000</v>
      </c>
      <c r="F2" s="3">
        <v>45662</v>
      </c>
      <c r="G2" s="2">
        <v>2</v>
      </c>
      <c r="H2" s="2">
        <f>IFERROR(0.1*E2, "Error: Divison by Zero")</f>
        <v>300</v>
      </c>
      <c r="I2" s="5">
        <f t="shared" ref="I2:I11" si="0">SUM(E2,H2)</f>
        <v>3300</v>
      </c>
      <c r="J2" s="6" t="str">
        <f t="shared" ref="J2:J11" si="1">IF(E2&gt;2000,"Yes","No")</f>
        <v>Yes</v>
      </c>
      <c r="K2" s="5" t="str">
        <f>IF(E2&gt;2000, "High", IF(E2&gt;500, "Medium", "Low"))</f>
        <v>High</v>
      </c>
      <c r="L2" s="5" t="b">
        <f>AND(E2&gt;5000, H2&gt;500, "True", "False")</f>
        <v>0</v>
      </c>
      <c r="M2" s="5" t="str">
        <f>IF(OR(E2&lt;2000, E2&gt;20000), "Flagged", "Not Flagged")</f>
        <v>Not Flagged</v>
      </c>
      <c r="N2" s="5" t="str">
        <f>IF(E2&gt;8000, 0.05*E2, "No bonus")</f>
        <v>No bonus</v>
      </c>
      <c r="O2" s="5" t="str">
        <f t="shared" ref="O2:O11" si="2">IF(E2&gt;$A$16, "Above average", "Not above average")</f>
        <v>Not above average</v>
      </c>
      <c r="P2" s="6" t="str">
        <f>IFERROR(IF(AND(MONTH(F2)&gt;=1, MONTH(F2)&lt;=3), "Yes", "No"), "Error: Enter the correct month")</f>
        <v>Yes</v>
      </c>
      <c r="Q2" s="7">
        <f>E2*G2</f>
        <v>6000</v>
      </c>
    </row>
    <row r="3" spans="1:18" ht="25" customHeight="1" x14ac:dyDescent="0.35">
      <c r="A3" s="27" t="s">
        <v>15</v>
      </c>
      <c r="B3" s="8" t="s">
        <v>24</v>
      </c>
      <c r="C3" s="8" t="s">
        <v>26</v>
      </c>
      <c r="D3" s="8" t="s">
        <v>28</v>
      </c>
      <c r="E3" s="8">
        <v>1100</v>
      </c>
      <c r="F3" s="9">
        <v>45682</v>
      </c>
      <c r="G3" s="8">
        <v>1</v>
      </c>
      <c r="H3" s="8">
        <f t="shared" ref="H3:H11" si="3">IFERROR(0.1*E3, "Error: Divison by Zero")</f>
        <v>110</v>
      </c>
      <c r="I3" s="10">
        <f t="shared" si="0"/>
        <v>1210</v>
      </c>
      <c r="J3" s="11" t="str">
        <f t="shared" si="1"/>
        <v>No</v>
      </c>
      <c r="K3" s="10" t="str">
        <f t="shared" ref="K3:K11" si="4">IF(E3&gt;2000, "High", IF(E3&gt;500, "Medium", "Low"))</f>
        <v>Medium</v>
      </c>
      <c r="L3" s="10" t="b">
        <f t="shared" ref="L3:L11" si="5">AND(E3&gt;5000, H3&gt;500)</f>
        <v>0</v>
      </c>
      <c r="M3" s="10" t="str">
        <f t="shared" ref="M3:M11" si="6">IF(OR(E3&lt;2000, E3&gt;20000), "Flagged", "Not Flagged")</f>
        <v>Flagged</v>
      </c>
      <c r="N3" s="10" t="str">
        <f t="shared" ref="N3:N11" si="7">IF(E3&gt;8000, 0.05*E3, "No bonus")</f>
        <v>No bonus</v>
      </c>
      <c r="O3" s="10" t="str">
        <f t="shared" si="2"/>
        <v>Not above average</v>
      </c>
      <c r="P3" s="11" t="str">
        <f t="shared" ref="P3:P11" si="8">IFERROR(IF(AND(MONTH(F3)&gt;=1, MONTH(F3)&lt;=3), "Yes", "No"), "Error: Enter the correct month")</f>
        <v>Yes</v>
      </c>
      <c r="Q3" s="12">
        <f t="shared" ref="Q3:Q11" si="9">E3*G3</f>
        <v>1100</v>
      </c>
    </row>
    <row r="4" spans="1:18" ht="25" customHeight="1" x14ac:dyDescent="0.35">
      <c r="A4" s="26" t="s">
        <v>6</v>
      </c>
      <c r="B4" s="2" t="s">
        <v>16</v>
      </c>
      <c r="C4" s="2" t="s">
        <v>25</v>
      </c>
      <c r="D4" s="2" t="s">
        <v>27</v>
      </c>
      <c r="E4" s="2">
        <v>5000</v>
      </c>
      <c r="F4" s="3">
        <v>45658</v>
      </c>
      <c r="G4" s="2">
        <v>3</v>
      </c>
      <c r="H4" s="2">
        <f t="shared" si="3"/>
        <v>500</v>
      </c>
      <c r="I4" s="5">
        <f t="shared" si="0"/>
        <v>5500</v>
      </c>
      <c r="J4" s="5" t="str">
        <f t="shared" si="1"/>
        <v>Yes</v>
      </c>
      <c r="K4" s="5" t="str">
        <f t="shared" si="4"/>
        <v>High</v>
      </c>
      <c r="L4" s="5" t="b">
        <f t="shared" si="5"/>
        <v>0</v>
      </c>
      <c r="M4" s="6" t="str">
        <f t="shared" si="6"/>
        <v>Not Flagged</v>
      </c>
      <c r="N4" s="5" t="str">
        <f t="shared" si="7"/>
        <v>No bonus</v>
      </c>
      <c r="O4" s="5" t="str">
        <f t="shared" si="2"/>
        <v>Not above average</v>
      </c>
      <c r="P4" s="6" t="str">
        <f t="shared" si="8"/>
        <v>Yes</v>
      </c>
      <c r="Q4" s="7">
        <f t="shared" si="9"/>
        <v>15000</v>
      </c>
    </row>
    <row r="5" spans="1:18" ht="25" customHeight="1" x14ac:dyDescent="0.35">
      <c r="A5" s="27" t="s">
        <v>9</v>
      </c>
      <c r="B5" s="8" t="s">
        <v>18</v>
      </c>
      <c r="C5" s="8" t="s">
        <v>25</v>
      </c>
      <c r="D5" s="8" t="s">
        <v>30</v>
      </c>
      <c r="E5" s="8">
        <v>900</v>
      </c>
      <c r="F5" s="9">
        <v>45665</v>
      </c>
      <c r="G5" s="8">
        <v>1</v>
      </c>
      <c r="H5" s="8">
        <f t="shared" si="3"/>
        <v>90</v>
      </c>
      <c r="I5" s="10">
        <f>SUM(E5,H5)</f>
        <v>990</v>
      </c>
      <c r="J5" s="10" t="str">
        <f t="shared" si="1"/>
        <v>No</v>
      </c>
      <c r="K5" s="10" t="str">
        <f t="shared" si="4"/>
        <v>Medium</v>
      </c>
      <c r="L5" s="10" t="b">
        <f t="shared" si="5"/>
        <v>0</v>
      </c>
      <c r="M5" s="11" t="str">
        <f t="shared" si="6"/>
        <v>Flagged</v>
      </c>
      <c r="N5" s="10" t="str">
        <f t="shared" si="7"/>
        <v>No bonus</v>
      </c>
      <c r="O5" s="10" t="str">
        <f t="shared" si="2"/>
        <v>Not above average</v>
      </c>
      <c r="P5" s="11" t="str">
        <f t="shared" si="8"/>
        <v>Yes</v>
      </c>
      <c r="Q5" s="12">
        <f t="shared" si="9"/>
        <v>900</v>
      </c>
      <c r="R5" s="13"/>
    </row>
    <row r="6" spans="1:18" ht="25" customHeight="1" x14ac:dyDescent="0.35">
      <c r="A6" s="28" t="s">
        <v>7</v>
      </c>
      <c r="B6" s="14" t="s">
        <v>39</v>
      </c>
      <c r="C6" s="14" t="s">
        <v>25</v>
      </c>
      <c r="D6" s="14" t="s">
        <v>28</v>
      </c>
      <c r="E6" s="14">
        <v>800</v>
      </c>
      <c r="F6" s="15">
        <v>45750</v>
      </c>
      <c r="G6" s="14">
        <v>5</v>
      </c>
      <c r="H6" s="14">
        <f t="shared" si="3"/>
        <v>80</v>
      </c>
      <c r="I6" s="16">
        <f t="shared" si="0"/>
        <v>880</v>
      </c>
      <c r="J6" s="16" t="str">
        <f t="shared" si="1"/>
        <v>No</v>
      </c>
      <c r="K6" s="16" t="str">
        <f t="shared" si="4"/>
        <v>Medium</v>
      </c>
      <c r="L6" s="16" t="b">
        <f t="shared" si="5"/>
        <v>0</v>
      </c>
      <c r="M6" s="17" t="str">
        <f t="shared" si="6"/>
        <v>Flagged</v>
      </c>
      <c r="N6" s="16" t="str">
        <f t="shared" si="7"/>
        <v>No bonus</v>
      </c>
      <c r="O6" s="16" t="str">
        <f t="shared" si="2"/>
        <v>Not above average</v>
      </c>
      <c r="P6" s="17" t="str">
        <f t="shared" si="8"/>
        <v>No</v>
      </c>
      <c r="Q6" s="18">
        <f t="shared" si="9"/>
        <v>4000</v>
      </c>
      <c r="R6" s="13"/>
    </row>
    <row r="7" spans="1:18" ht="25" customHeight="1" x14ac:dyDescent="0.35">
      <c r="A7" s="27" t="s">
        <v>10</v>
      </c>
      <c r="B7" s="8" t="s">
        <v>19</v>
      </c>
      <c r="C7" s="8" t="s">
        <v>26</v>
      </c>
      <c r="D7" s="8" t="s">
        <v>27</v>
      </c>
      <c r="E7" s="8">
        <v>700</v>
      </c>
      <c r="F7" s="9">
        <v>45669</v>
      </c>
      <c r="G7" s="8">
        <v>1</v>
      </c>
      <c r="H7" s="8">
        <f t="shared" si="3"/>
        <v>70</v>
      </c>
      <c r="I7" s="10">
        <f t="shared" si="0"/>
        <v>770</v>
      </c>
      <c r="J7" s="10" t="str">
        <f t="shared" si="1"/>
        <v>No</v>
      </c>
      <c r="K7" s="10" t="str">
        <f t="shared" si="4"/>
        <v>Medium</v>
      </c>
      <c r="L7" s="10" t="b">
        <f t="shared" si="5"/>
        <v>0</v>
      </c>
      <c r="M7" s="11" t="str">
        <f t="shared" si="6"/>
        <v>Flagged</v>
      </c>
      <c r="N7" s="10" t="str">
        <f t="shared" si="7"/>
        <v>No bonus</v>
      </c>
      <c r="O7" s="10" t="str">
        <f t="shared" si="2"/>
        <v>Not above average</v>
      </c>
      <c r="P7" s="11" t="str">
        <f t="shared" si="8"/>
        <v>Yes</v>
      </c>
      <c r="Q7" s="12">
        <f t="shared" si="9"/>
        <v>700</v>
      </c>
      <c r="R7" s="13"/>
    </row>
    <row r="8" spans="1:18" ht="25" customHeight="1" x14ac:dyDescent="0.35">
      <c r="A8" s="28" t="s">
        <v>13</v>
      </c>
      <c r="B8" s="14" t="s">
        <v>22</v>
      </c>
      <c r="C8" s="14" t="s">
        <v>25</v>
      </c>
      <c r="D8" s="14" t="s">
        <v>30</v>
      </c>
      <c r="E8" s="14">
        <v>600</v>
      </c>
      <c r="F8" s="15">
        <v>45677</v>
      </c>
      <c r="G8" s="14">
        <v>4</v>
      </c>
      <c r="H8" s="14">
        <f t="shared" si="3"/>
        <v>60</v>
      </c>
      <c r="I8" s="16">
        <f t="shared" si="0"/>
        <v>660</v>
      </c>
      <c r="J8" s="16" t="str">
        <f t="shared" si="1"/>
        <v>No</v>
      </c>
      <c r="K8" s="16" t="str">
        <f t="shared" si="4"/>
        <v>Medium</v>
      </c>
      <c r="L8" s="16" t="b">
        <f t="shared" si="5"/>
        <v>0</v>
      </c>
      <c r="M8" s="17" t="str">
        <f t="shared" si="6"/>
        <v>Flagged</v>
      </c>
      <c r="N8" s="16" t="str">
        <f t="shared" si="7"/>
        <v>No bonus</v>
      </c>
      <c r="O8" s="16" t="str">
        <f t="shared" si="2"/>
        <v>Not above average</v>
      </c>
      <c r="P8" s="17" t="str">
        <f t="shared" si="8"/>
        <v>Yes</v>
      </c>
      <c r="Q8" s="18">
        <f t="shared" si="9"/>
        <v>2400</v>
      </c>
      <c r="R8" s="13"/>
    </row>
    <row r="9" spans="1:18" ht="25" customHeight="1" x14ac:dyDescent="0.35">
      <c r="A9" s="27" t="s">
        <v>11</v>
      </c>
      <c r="B9" s="8" t="s">
        <v>20</v>
      </c>
      <c r="C9" s="8" t="s">
        <v>26</v>
      </c>
      <c r="D9" s="8" t="s">
        <v>28</v>
      </c>
      <c r="E9" s="8">
        <v>5000</v>
      </c>
      <c r="F9" s="9">
        <v>45672</v>
      </c>
      <c r="G9" s="8">
        <v>3</v>
      </c>
      <c r="H9" s="8">
        <f t="shared" si="3"/>
        <v>500</v>
      </c>
      <c r="I9" s="10">
        <f t="shared" si="0"/>
        <v>5500</v>
      </c>
      <c r="J9" s="11" t="str">
        <f t="shared" si="1"/>
        <v>Yes</v>
      </c>
      <c r="K9" s="10" t="str">
        <f t="shared" si="4"/>
        <v>High</v>
      </c>
      <c r="L9" s="11" t="b">
        <f t="shared" si="5"/>
        <v>0</v>
      </c>
      <c r="M9" s="11" t="str">
        <f t="shared" si="6"/>
        <v>Not Flagged</v>
      </c>
      <c r="N9" s="11" t="str">
        <f t="shared" si="7"/>
        <v>No bonus</v>
      </c>
      <c r="O9" s="11" t="str">
        <f t="shared" si="2"/>
        <v>Not above average</v>
      </c>
      <c r="P9" s="11" t="str">
        <f t="shared" si="8"/>
        <v>Yes</v>
      </c>
      <c r="Q9" s="12">
        <f t="shared" si="9"/>
        <v>15000</v>
      </c>
      <c r="R9" s="13"/>
    </row>
    <row r="10" spans="1:18" ht="25" customHeight="1" x14ac:dyDescent="0.35">
      <c r="A10" s="28" t="s">
        <v>12</v>
      </c>
      <c r="B10" s="14" t="s">
        <v>21</v>
      </c>
      <c r="C10" s="14" t="s">
        <v>25</v>
      </c>
      <c r="D10" s="14" t="s">
        <v>29</v>
      </c>
      <c r="E10" s="14">
        <v>400</v>
      </c>
      <c r="F10" s="15">
        <v>45675</v>
      </c>
      <c r="G10" s="14">
        <v>2</v>
      </c>
      <c r="H10" s="14">
        <f t="shared" si="3"/>
        <v>40</v>
      </c>
      <c r="I10" s="16">
        <f t="shared" si="0"/>
        <v>440</v>
      </c>
      <c r="J10" s="16" t="str">
        <f t="shared" si="1"/>
        <v>No</v>
      </c>
      <c r="K10" s="16" t="str">
        <f t="shared" si="4"/>
        <v>Low</v>
      </c>
      <c r="L10" s="16" t="b">
        <f t="shared" si="5"/>
        <v>0</v>
      </c>
      <c r="M10" s="17" t="str">
        <f t="shared" si="6"/>
        <v>Flagged</v>
      </c>
      <c r="N10" s="16" t="str">
        <f t="shared" si="7"/>
        <v>No bonus</v>
      </c>
      <c r="O10" s="16" t="str">
        <f t="shared" si="2"/>
        <v>Not above average</v>
      </c>
      <c r="P10" s="17" t="str">
        <f t="shared" si="8"/>
        <v>Yes</v>
      </c>
      <c r="Q10" s="18">
        <f t="shared" si="9"/>
        <v>800</v>
      </c>
      <c r="R10" s="13"/>
    </row>
    <row r="11" spans="1:18" ht="25" customHeight="1" x14ac:dyDescent="0.35">
      <c r="A11" s="27" t="s">
        <v>14</v>
      </c>
      <c r="B11" s="8" t="s">
        <v>23</v>
      </c>
      <c r="C11" s="8" t="s">
        <v>26</v>
      </c>
      <c r="D11" s="8" t="s">
        <v>27</v>
      </c>
      <c r="E11" s="8">
        <v>300</v>
      </c>
      <c r="F11" s="9">
        <v>45679</v>
      </c>
      <c r="G11" s="8">
        <v>2</v>
      </c>
      <c r="H11" s="8">
        <f t="shared" si="3"/>
        <v>30</v>
      </c>
      <c r="I11" s="10">
        <f t="shared" si="0"/>
        <v>330</v>
      </c>
      <c r="J11" s="10" t="str">
        <f t="shared" si="1"/>
        <v>No</v>
      </c>
      <c r="K11" s="10" t="str">
        <f t="shared" si="4"/>
        <v>Low</v>
      </c>
      <c r="L11" s="10" t="b">
        <f t="shared" si="5"/>
        <v>0</v>
      </c>
      <c r="M11" s="11" t="str">
        <f t="shared" si="6"/>
        <v>Flagged</v>
      </c>
      <c r="N11" s="10" t="str">
        <f t="shared" si="7"/>
        <v>No bonus</v>
      </c>
      <c r="O11" s="10" t="str">
        <f t="shared" si="2"/>
        <v>Not above average</v>
      </c>
      <c r="P11" s="11" t="str">
        <f t="shared" si="8"/>
        <v>Yes</v>
      </c>
      <c r="Q11" s="12">
        <f t="shared" si="9"/>
        <v>600</v>
      </c>
      <c r="R11" s="13"/>
    </row>
    <row r="15" spans="1:18" ht="25" customHeight="1" x14ac:dyDescent="0.65">
      <c r="A15" s="38" t="s">
        <v>45</v>
      </c>
      <c r="B15" s="39"/>
      <c r="C15" s="39"/>
      <c r="D15" s="39"/>
      <c r="E15" s="39"/>
    </row>
    <row r="16" spans="1:18" ht="25" customHeight="1" x14ac:dyDescent="0.35">
      <c r="A16" s="19" t="s">
        <v>55</v>
      </c>
      <c r="B16" s="19" t="s">
        <v>59</v>
      </c>
      <c r="C16" s="19" t="s">
        <v>56</v>
      </c>
      <c r="D16" s="19" t="s">
        <v>57</v>
      </c>
      <c r="E16" s="19" t="s">
        <v>58</v>
      </c>
    </row>
    <row r="17" spans="1:5" ht="25" customHeight="1" x14ac:dyDescent="0.35">
      <c r="A17" s="10">
        <f>AVERAGE(E4:E13)</f>
        <v>1712.5</v>
      </c>
      <c r="B17" s="10">
        <f>MIN(E4:E13)</f>
        <v>300</v>
      </c>
      <c r="C17" s="10">
        <f>MAX(E2:E11)</f>
        <v>5000</v>
      </c>
      <c r="D17" s="10">
        <f>COUNTA(C4:C13)</f>
        <v>8</v>
      </c>
      <c r="E17" s="10">
        <f>COUNTIF(K4:K13,"High")</f>
        <v>2</v>
      </c>
    </row>
  </sheetData>
  <mergeCells count="1">
    <mergeCell ref="A15:E15"/>
  </mergeCells>
  <conditionalFormatting sqref="E2:E11">
    <cfRule type="cellIs" dxfId="4" priority="3" operator="greaterThan">
      <formula>2000</formula>
    </cfRule>
  </conditionalFormatting>
  <conditionalFormatting sqref="K2:K11">
    <cfRule type="cellIs" dxfId="3" priority="1" operator="equal">
      <formula>"low"</formula>
    </cfRule>
    <cfRule type="cellIs" dxfId="2" priority="2" operator="equal">
      <formula>"low"</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02A2-4B2F-41D9-A6AF-54F7DB0F82FE}">
  <dimension ref="A1:C11"/>
  <sheetViews>
    <sheetView workbookViewId="0">
      <selection sqref="A1:B11"/>
    </sheetView>
  </sheetViews>
  <sheetFormatPr defaultColWidth="15.6328125" defaultRowHeight="21" customHeight="1" x14ac:dyDescent="0.35"/>
  <cols>
    <col min="1" max="1" width="15.6328125" customWidth="1"/>
    <col min="3" max="3" width="24.90625" bestFit="1" customWidth="1"/>
  </cols>
  <sheetData>
    <row r="1" spans="1:3" ht="21" customHeight="1" x14ac:dyDescent="0.35">
      <c r="A1" s="32" t="s">
        <v>0</v>
      </c>
      <c r="B1" s="32" t="s">
        <v>1</v>
      </c>
      <c r="C1" s="32" t="s">
        <v>80</v>
      </c>
    </row>
    <row r="2" spans="1:3" ht="21" customHeight="1" x14ac:dyDescent="0.35">
      <c r="A2" s="30" t="s">
        <v>17</v>
      </c>
      <c r="B2" s="30" t="s">
        <v>26</v>
      </c>
      <c r="C2" t="str">
        <f>CONCATENATE(A2," ", B2)</f>
        <v>Refrigerator Appliances</v>
      </c>
    </row>
    <row r="3" spans="1:3" ht="21" customHeight="1" x14ac:dyDescent="0.35">
      <c r="A3" s="8" t="s">
        <v>24</v>
      </c>
      <c r="B3" s="8" t="s">
        <v>26</v>
      </c>
      <c r="C3" t="str">
        <f t="shared" ref="C3:C11" si="0">CONCATENATE(A3," ", B3)</f>
        <v>Air Conditioner Appliances</v>
      </c>
    </row>
    <row r="4" spans="1:3" ht="21" customHeight="1" x14ac:dyDescent="0.35">
      <c r="A4" s="30" t="s">
        <v>16</v>
      </c>
      <c r="B4" s="30" t="s">
        <v>25</v>
      </c>
      <c r="C4" t="str">
        <f t="shared" si="0"/>
        <v>Laptop Electronics</v>
      </c>
    </row>
    <row r="5" spans="1:3" ht="21" customHeight="1" x14ac:dyDescent="0.35">
      <c r="A5" s="8" t="s">
        <v>18</v>
      </c>
      <c r="B5" s="8" t="s">
        <v>25</v>
      </c>
      <c r="C5" t="str">
        <f t="shared" si="0"/>
        <v>TV Electronics</v>
      </c>
    </row>
    <row r="6" spans="1:3" ht="21" customHeight="1" x14ac:dyDescent="0.35">
      <c r="A6" s="14" t="s">
        <v>39</v>
      </c>
      <c r="B6" s="14" t="s">
        <v>25</v>
      </c>
      <c r="C6" t="str">
        <f t="shared" si="0"/>
        <v>Smartphone Electronics</v>
      </c>
    </row>
    <row r="7" spans="1:3" ht="21" customHeight="1" x14ac:dyDescent="0.35">
      <c r="A7" s="8" t="s">
        <v>19</v>
      </c>
      <c r="B7" s="8" t="s">
        <v>26</v>
      </c>
      <c r="C7" t="str">
        <f t="shared" si="0"/>
        <v>Washing Machine Appliances</v>
      </c>
    </row>
    <row r="8" spans="1:3" ht="21" customHeight="1" x14ac:dyDescent="0.35">
      <c r="A8" s="14" t="s">
        <v>22</v>
      </c>
      <c r="B8" s="14" t="s">
        <v>25</v>
      </c>
      <c r="C8" t="str">
        <f t="shared" si="0"/>
        <v>Tablet Electronics</v>
      </c>
    </row>
    <row r="9" spans="1:3" ht="21" customHeight="1" x14ac:dyDescent="0.35">
      <c r="A9" s="8" t="s">
        <v>20</v>
      </c>
      <c r="B9" s="8" t="s">
        <v>26</v>
      </c>
      <c r="C9" t="str">
        <f t="shared" si="0"/>
        <v>Microwave Appliances</v>
      </c>
    </row>
    <row r="10" spans="1:3" ht="21" customHeight="1" x14ac:dyDescent="0.35">
      <c r="A10" s="14" t="s">
        <v>21</v>
      </c>
      <c r="B10" s="14" t="s">
        <v>25</v>
      </c>
      <c r="C10" t="str">
        <f t="shared" si="0"/>
        <v>Camera Electronics</v>
      </c>
    </row>
    <row r="11" spans="1:3" ht="21" customHeight="1" x14ac:dyDescent="0.35">
      <c r="A11" s="8" t="s">
        <v>23</v>
      </c>
      <c r="B11" s="8" t="s">
        <v>26</v>
      </c>
      <c r="C11" t="str">
        <f t="shared" si="0"/>
        <v>Blender Appliances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A4D-0CE6-41DC-A72D-EDAE83EF8289}">
  <dimension ref="A1:F11"/>
  <sheetViews>
    <sheetView workbookViewId="0">
      <selection activeCell="J8" sqref="J8"/>
    </sheetView>
  </sheetViews>
  <sheetFormatPr defaultColWidth="13.90625" defaultRowHeight="20.5" customHeight="1" x14ac:dyDescent="0.35"/>
  <cols>
    <col min="3" max="3" width="15.81640625" customWidth="1"/>
  </cols>
  <sheetData>
    <row r="1" spans="1:6" ht="20.5" customHeight="1" x14ac:dyDescent="0.35">
      <c r="A1" s="32" t="s">
        <v>0</v>
      </c>
      <c r="B1" s="32" t="s">
        <v>76</v>
      </c>
      <c r="C1" s="32" t="s">
        <v>77</v>
      </c>
      <c r="D1" s="32" t="s">
        <v>82</v>
      </c>
      <c r="E1" s="32" t="s">
        <v>83</v>
      </c>
      <c r="F1" s="32" t="s">
        <v>83</v>
      </c>
    </row>
    <row r="2" spans="1:6" ht="20.5" customHeight="1" x14ac:dyDescent="0.35">
      <c r="A2" s="30" t="s">
        <v>17</v>
      </c>
      <c r="B2" s="22">
        <f>LEN(A2)</f>
        <v>12</v>
      </c>
      <c r="C2" s="22" t="str">
        <f>TRIM(A2)</f>
        <v>Refrigerator</v>
      </c>
      <c r="D2" s="22" t="str">
        <f>LEFT(A2,3)</f>
        <v>Ref</v>
      </c>
      <c r="E2" s="22" t="str">
        <f>MID(A2,4,6)</f>
        <v>rigera</v>
      </c>
      <c r="F2" s="22" t="str">
        <f>RIGHT(A2,3)</f>
        <v>tor</v>
      </c>
    </row>
    <row r="3" spans="1:6" ht="20.5" customHeight="1" x14ac:dyDescent="0.35">
      <c r="A3" s="8" t="s">
        <v>24</v>
      </c>
      <c r="B3" s="22">
        <f t="shared" ref="B3:B11" si="0">LEN(A3)</f>
        <v>15</v>
      </c>
      <c r="C3" s="22" t="str">
        <f t="shared" ref="C3:C11" si="1">TRIM(A3)</f>
        <v>Air Conditioner</v>
      </c>
      <c r="D3" s="22" t="str">
        <f t="shared" ref="D3:D11" si="2">LEFT(A3,3)</f>
        <v>Air</v>
      </c>
      <c r="E3" s="22" t="str">
        <f t="shared" ref="E3:E11" si="3">MID(A3,4,6)</f>
        <v xml:space="preserve"> Condi</v>
      </c>
      <c r="F3" s="22" t="str">
        <f t="shared" ref="F3:F11" si="4">RIGHT(A3,3)</f>
        <v>ner</v>
      </c>
    </row>
    <row r="4" spans="1:6" ht="20.5" customHeight="1" x14ac:dyDescent="0.35">
      <c r="A4" s="30" t="s">
        <v>16</v>
      </c>
      <c r="B4" s="22">
        <f t="shared" si="0"/>
        <v>6</v>
      </c>
      <c r="C4" s="22" t="str">
        <f t="shared" si="1"/>
        <v>Laptop</v>
      </c>
      <c r="D4" s="22" t="str">
        <f t="shared" si="2"/>
        <v>Lap</v>
      </c>
      <c r="E4" s="22" t="str">
        <f t="shared" si="3"/>
        <v>top</v>
      </c>
      <c r="F4" s="22" t="str">
        <f t="shared" si="4"/>
        <v>top</v>
      </c>
    </row>
    <row r="5" spans="1:6" ht="20.5" customHeight="1" x14ac:dyDescent="0.35">
      <c r="A5" s="8" t="s">
        <v>18</v>
      </c>
      <c r="B5" s="22">
        <f t="shared" si="0"/>
        <v>2</v>
      </c>
      <c r="C5" s="22" t="str">
        <f t="shared" si="1"/>
        <v>TV</v>
      </c>
      <c r="D5" s="22" t="str">
        <f t="shared" si="2"/>
        <v>TV</v>
      </c>
      <c r="E5" s="22" t="str">
        <f t="shared" si="3"/>
        <v/>
      </c>
      <c r="F5" s="22" t="str">
        <f t="shared" si="4"/>
        <v>TV</v>
      </c>
    </row>
    <row r="6" spans="1:6" ht="20.5" customHeight="1" x14ac:dyDescent="0.35">
      <c r="A6" s="14" t="s">
        <v>39</v>
      </c>
      <c r="B6" s="22">
        <f t="shared" si="0"/>
        <v>10</v>
      </c>
      <c r="C6" s="22" t="str">
        <f t="shared" si="1"/>
        <v>Smartphone</v>
      </c>
      <c r="D6" s="22" t="str">
        <f t="shared" si="2"/>
        <v>Sma</v>
      </c>
      <c r="E6" s="22" t="str">
        <f t="shared" si="3"/>
        <v>rtphon</v>
      </c>
      <c r="F6" s="22" t="str">
        <f t="shared" si="4"/>
        <v>one</v>
      </c>
    </row>
    <row r="7" spans="1:6" ht="20.5" customHeight="1" x14ac:dyDescent="0.35">
      <c r="A7" s="8" t="s">
        <v>78</v>
      </c>
      <c r="B7" s="22">
        <f t="shared" si="0"/>
        <v>15</v>
      </c>
      <c r="C7" s="22" t="str">
        <f>TRIM(A7)</f>
        <v>Washing machine</v>
      </c>
      <c r="D7" s="22" t="str">
        <f t="shared" si="2"/>
        <v>Was</v>
      </c>
      <c r="E7" s="22" t="str">
        <f t="shared" si="3"/>
        <v>hing m</v>
      </c>
      <c r="F7" s="22" t="str">
        <f t="shared" si="4"/>
        <v>ine</v>
      </c>
    </row>
    <row r="8" spans="1:6" ht="20.5" customHeight="1" x14ac:dyDescent="0.35">
      <c r="A8" s="14" t="s">
        <v>22</v>
      </c>
      <c r="B8" s="22">
        <f t="shared" si="0"/>
        <v>6</v>
      </c>
      <c r="C8" s="22" t="str">
        <f t="shared" si="1"/>
        <v>Tablet</v>
      </c>
      <c r="D8" s="22" t="str">
        <f t="shared" si="2"/>
        <v>Tab</v>
      </c>
      <c r="E8" s="22" t="str">
        <f t="shared" si="3"/>
        <v>let</v>
      </c>
      <c r="F8" s="22" t="str">
        <f t="shared" si="4"/>
        <v>let</v>
      </c>
    </row>
    <row r="9" spans="1:6" ht="20.5" customHeight="1" x14ac:dyDescent="0.35">
      <c r="A9" s="8" t="s">
        <v>20</v>
      </c>
      <c r="B9" s="22">
        <f t="shared" si="0"/>
        <v>9</v>
      </c>
      <c r="C9" s="22" t="str">
        <f t="shared" si="1"/>
        <v>Microwave</v>
      </c>
      <c r="D9" s="22" t="str">
        <f t="shared" si="2"/>
        <v>Mic</v>
      </c>
      <c r="E9" s="22" t="str">
        <f t="shared" si="3"/>
        <v>rowave</v>
      </c>
      <c r="F9" s="22" t="str">
        <f t="shared" si="4"/>
        <v>ave</v>
      </c>
    </row>
    <row r="10" spans="1:6" ht="20.5" customHeight="1" x14ac:dyDescent="0.35">
      <c r="A10" s="14" t="s">
        <v>21</v>
      </c>
      <c r="B10" s="22">
        <f t="shared" si="0"/>
        <v>6</v>
      </c>
      <c r="C10" s="22" t="str">
        <f t="shared" si="1"/>
        <v>Camera</v>
      </c>
      <c r="D10" s="22" t="str">
        <f t="shared" si="2"/>
        <v>Cam</v>
      </c>
      <c r="E10" s="22" t="str">
        <f t="shared" si="3"/>
        <v>era</v>
      </c>
      <c r="F10" s="22" t="str">
        <f t="shared" si="4"/>
        <v>era</v>
      </c>
    </row>
    <row r="11" spans="1:6" ht="20.5" customHeight="1" x14ac:dyDescent="0.35">
      <c r="A11" s="8" t="s">
        <v>23</v>
      </c>
      <c r="B11" s="22">
        <f t="shared" si="0"/>
        <v>7</v>
      </c>
      <c r="C11" s="22" t="str">
        <f t="shared" si="1"/>
        <v>Blender</v>
      </c>
      <c r="D11" s="22" t="str">
        <f t="shared" si="2"/>
        <v>Ble</v>
      </c>
      <c r="E11" s="22" t="str">
        <f t="shared" si="3"/>
        <v>nder</v>
      </c>
      <c r="F11" s="22" t="str">
        <f t="shared" si="4"/>
        <v>der</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F7A9-5526-4514-82A9-6ADC82AD9D4C}">
  <dimension ref="A1:F27"/>
  <sheetViews>
    <sheetView topLeftCell="A14" workbookViewId="0">
      <selection activeCell="F18" sqref="F18"/>
    </sheetView>
  </sheetViews>
  <sheetFormatPr defaultColWidth="16" defaultRowHeight="20" customHeight="1" x14ac:dyDescent="0.35"/>
  <sheetData>
    <row r="1" spans="1:6" ht="20" customHeight="1" x14ac:dyDescent="0.35">
      <c r="A1" s="32" t="s">
        <v>0</v>
      </c>
      <c r="B1" s="32" t="s">
        <v>4</v>
      </c>
      <c r="C1" s="32" t="s">
        <v>70</v>
      </c>
      <c r="D1" s="32" t="s">
        <v>71</v>
      </c>
      <c r="E1" s="32" t="s">
        <v>72</v>
      </c>
    </row>
    <row r="2" spans="1:6" ht="20" customHeight="1" x14ac:dyDescent="0.35">
      <c r="A2" s="30" t="s">
        <v>17</v>
      </c>
      <c r="B2" s="31">
        <v>45662</v>
      </c>
      <c r="C2" s="22" t="str">
        <f>TEXT(B2, "DD-MMM-YYYY")</f>
        <v>05-Jan-2025</v>
      </c>
      <c r="D2" s="22" t="str">
        <f>TEXT(B2, "MMMM DD, YYYY")</f>
        <v>January 05, 2025</v>
      </c>
      <c r="E2" s="22" t="str">
        <f>TEXT(B2, "DDD, MMM DD")</f>
        <v>Sun, Jan 05</v>
      </c>
    </row>
    <row r="3" spans="1:6" ht="20" customHeight="1" x14ac:dyDescent="0.35">
      <c r="A3" s="8" t="s">
        <v>24</v>
      </c>
      <c r="B3" s="9">
        <v>45682</v>
      </c>
      <c r="C3" s="22" t="str">
        <f t="shared" ref="C3:C11" si="0">TEXT(B3, "DD-MMM-YYYY")</f>
        <v>25-Jan-2025</v>
      </c>
      <c r="D3" s="22" t="str">
        <f t="shared" ref="D3:D11" si="1">TEXT(B3, "MMMM DD, YYYY")</f>
        <v>January 25, 2025</v>
      </c>
      <c r="E3" s="22" t="str">
        <f t="shared" ref="E3:E11" si="2">TEXT(B3, "DDD, MMM DD")</f>
        <v>Sat, Jan 25</v>
      </c>
    </row>
    <row r="4" spans="1:6" ht="20" customHeight="1" x14ac:dyDescent="0.35">
      <c r="A4" s="30" t="s">
        <v>16</v>
      </c>
      <c r="B4" s="31">
        <v>45658</v>
      </c>
      <c r="C4" s="22" t="str">
        <f t="shared" si="0"/>
        <v>01-Jan-2025</v>
      </c>
      <c r="D4" s="22" t="str">
        <f t="shared" si="1"/>
        <v>January 01, 2025</v>
      </c>
      <c r="E4" s="22" t="str">
        <f t="shared" si="2"/>
        <v>Wed, Jan 01</v>
      </c>
    </row>
    <row r="5" spans="1:6" ht="20" customHeight="1" x14ac:dyDescent="0.35">
      <c r="A5" s="8" t="s">
        <v>18</v>
      </c>
      <c r="B5" s="9">
        <v>45665</v>
      </c>
      <c r="C5" s="22" t="str">
        <f t="shared" si="0"/>
        <v>08-Jan-2025</v>
      </c>
      <c r="D5" s="22" t="str">
        <f t="shared" si="1"/>
        <v>January 08, 2025</v>
      </c>
      <c r="E5" s="22" t="str">
        <f t="shared" si="2"/>
        <v>Wed, Jan 08</v>
      </c>
    </row>
    <row r="6" spans="1:6" ht="20" customHeight="1" x14ac:dyDescent="0.35">
      <c r="A6" s="14" t="s">
        <v>39</v>
      </c>
      <c r="B6" s="15">
        <v>45750</v>
      </c>
      <c r="C6" s="22" t="str">
        <f t="shared" si="0"/>
        <v>03-Apr-2025</v>
      </c>
      <c r="D6" s="22" t="str">
        <f t="shared" si="1"/>
        <v>April 03, 2025</v>
      </c>
      <c r="E6" s="22" t="str">
        <f t="shared" si="2"/>
        <v>Thu, Apr 03</v>
      </c>
    </row>
    <row r="7" spans="1:6" ht="20" customHeight="1" x14ac:dyDescent="0.35">
      <c r="A7" s="8" t="s">
        <v>19</v>
      </c>
      <c r="B7" s="9">
        <v>45669</v>
      </c>
      <c r="C7" s="22" t="str">
        <f t="shared" si="0"/>
        <v>12-Jan-2025</v>
      </c>
      <c r="D7" s="22" t="str">
        <f t="shared" si="1"/>
        <v>January 12, 2025</v>
      </c>
      <c r="E7" s="22" t="str">
        <f t="shared" si="2"/>
        <v>Sun, Jan 12</v>
      </c>
    </row>
    <row r="8" spans="1:6" ht="20" customHeight="1" x14ac:dyDescent="0.35">
      <c r="A8" s="14" t="s">
        <v>22</v>
      </c>
      <c r="B8" s="15">
        <v>45677</v>
      </c>
      <c r="C8" s="22" t="str">
        <f t="shared" si="0"/>
        <v>20-Jan-2025</v>
      </c>
      <c r="D8" s="22" t="str">
        <f t="shared" si="1"/>
        <v>January 20, 2025</v>
      </c>
      <c r="E8" s="22" t="str">
        <f t="shared" si="2"/>
        <v>Mon, Jan 20</v>
      </c>
    </row>
    <row r="9" spans="1:6" ht="20" customHeight="1" x14ac:dyDescent="0.35">
      <c r="A9" s="8" t="s">
        <v>20</v>
      </c>
      <c r="B9" s="9">
        <v>45672</v>
      </c>
      <c r="C9" s="22" t="str">
        <f t="shared" si="0"/>
        <v>15-Jan-2025</v>
      </c>
      <c r="D9" s="22" t="str">
        <f t="shared" si="1"/>
        <v>January 15, 2025</v>
      </c>
      <c r="E9" s="22" t="str">
        <f t="shared" si="2"/>
        <v>Wed, Jan 15</v>
      </c>
    </row>
    <row r="10" spans="1:6" ht="20" customHeight="1" x14ac:dyDescent="0.35">
      <c r="A10" s="14" t="s">
        <v>21</v>
      </c>
      <c r="B10" s="15">
        <v>45675</v>
      </c>
      <c r="C10" s="22" t="str">
        <f t="shared" si="0"/>
        <v>18-Jan-2025</v>
      </c>
      <c r="D10" s="22" t="str">
        <f t="shared" si="1"/>
        <v>January 18, 2025</v>
      </c>
      <c r="E10" s="22" t="str">
        <f t="shared" si="2"/>
        <v>Sat, Jan 18</v>
      </c>
    </row>
    <row r="11" spans="1:6" ht="20" customHeight="1" x14ac:dyDescent="0.35">
      <c r="A11" s="8" t="s">
        <v>23</v>
      </c>
      <c r="B11" s="9">
        <v>45679</v>
      </c>
      <c r="C11" s="22" t="str">
        <f t="shared" si="0"/>
        <v>22-Jan-2025</v>
      </c>
      <c r="D11" s="22" t="str">
        <f t="shared" si="1"/>
        <v>January 22, 2025</v>
      </c>
      <c r="E11" s="22" t="str">
        <f t="shared" si="2"/>
        <v>Wed, Jan 22</v>
      </c>
    </row>
    <row r="15" spans="1:6" ht="20" customHeight="1" x14ac:dyDescent="0.35">
      <c r="A15" s="40" t="s">
        <v>73</v>
      </c>
      <c r="B15" s="40"/>
      <c r="C15" s="40"/>
      <c r="D15" s="40"/>
      <c r="E15" s="40"/>
      <c r="F15" s="40"/>
    </row>
    <row r="17" spans="1:6" ht="20" customHeight="1" x14ac:dyDescent="0.35">
      <c r="A17" s="32" t="s">
        <v>0</v>
      </c>
      <c r="B17" s="32" t="s">
        <v>3</v>
      </c>
      <c r="C17" s="32" t="s">
        <v>70</v>
      </c>
      <c r="D17" s="32" t="s">
        <v>71</v>
      </c>
      <c r="E17" s="32" t="s">
        <v>74</v>
      </c>
      <c r="F17" s="32" t="s">
        <v>75</v>
      </c>
    </row>
    <row r="18" spans="1:6" ht="20" customHeight="1" x14ac:dyDescent="0.35">
      <c r="A18" s="30" t="s">
        <v>17</v>
      </c>
      <c r="B18" s="30">
        <v>3000</v>
      </c>
      <c r="C18" s="22" t="str">
        <f>TEXT(B18,"$#,##0.00")</f>
        <v>$3,000.00</v>
      </c>
      <c r="D18" s="22" t="str">
        <f>TEXT(B18,  "0.00%")</f>
        <v>300000.00%</v>
      </c>
      <c r="E18" s="22" t="str">
        <f>TEXT(B18, "#,###")</f>
        <v>3,000</v>
      </c>
      <c r="F18" s="22" t="str">
        <f>TEXT(B18, "00000")</f>
        <v>03000</v>
      </c>
    </row>
    <row r="19" spans="1:6" ht="20" customHeight="1" x14ac:dyDescent="0.35">
      <c r="A19" s="8" t="s">
        <v>24</v>
      </c>
      <c r="B19" s="8">
        <v>1100</v>
      </c>
      <c r="C19" s="22" t="str">
        <f t="shared" ref="C19:C27" si="3">TEXT(B19,"$#,##0.00")</f>
        <v>$1,100.00</v>
      </c>
      <c r="D19" s="22" t="str">
        <f t="shared" ref="D19:D27" si="4">TEXT(B19,  "0.00%")</f>
        <v>110000.00%</v>
      </c>
      <c r="E19" s="22" t="str">
        <f t="shared" ref="E19:E27" si="5">TEXT(B19, "#,###")</f>
        <v>1,100</v>
      </c>
      <c r="F19" s="22" t="str">
        <f t="shared" ref="F19:F27" si="6">TEXT(B19, "00000")</f>
        <v>01100</v>
      </c>
    </row>
    <row r="20" spans="1:6" ht="20" customHeight="1" x14ac:dyDescent="0.35">
      <c r="A20" s="30" t="s">
        <v>16</v>
      </c>
      <c r="B20" s="30">
        <v>5000</v>
      </c>
      <c r="C20" s="22" t="str">
        <f t="shared" si="3"/>
        <v>$5,000.00</v>
      </c>
      <c r="D20" s="22" t="str">
        <f t="shared" si="4"/>
        <v>500000.00%</v>
      </c>
      <c r="E20" s="22" t="str">
        <f t="shared" si="5"/>
        <v>5,000</v>
      </c>
      <c r="F20" s="22" t="str">
        <f t="shared" si="6"/>
        <v>05000</v>
      </c>
    </row>
    <row r="21" spans="1:6" ht="20" customHeight="1" x14ac:dyDescent="0.35">
      <c r="A21" s="8" t="s">
        <v>18</v>
      </c>
      <c r="B21" s="8">
        <v>900</v>
      </c>
      <c r="C21" s="22" t="str">
        <f t="shared" si="3"/>
        <v>$900.00</v>
      </c>
      <c r="D21" s="22" t="str">
        <f t="shared" si="4"/>
        <v>90000.00%</v>
      </c>
      <c r="E21" s="22" t="str">
        <f t="shared" si="5"/>
        <v>900</v>
      </c>
      <c r="F21" s="22" t="str">
        <f t="shared" si="6"/>
        <v>00900</v>
      </c>
    </row>
    <row r="22" spans="1:6" ht="20" customHeight="1" x14ac:dyDescent="0.35">
      <c r="A22" s="14" t="s">
        <v>39</v>
      </c>
      <c r="B22" s="14">
        <v>800</v>
      </c>
      <c r="C22" s="22" t="str">
        <f t="shared" si="3"/>
        <v>$800.00</v>
      </c>
      <c r="D22" s="22" t="str">
        <f t="shared" si="4"/>
        <v>80000.00%</v>
      </c>
      <c r="E22" s="22" t="str">
        <f t="shared" si="5"/>
        <v>800</v>
      </c>
      <c r="F22" s="22" t="str">
        <f t="shared" si="6"/>
        <v>00800</v>
      </c>
    </row>
    <row r="23" spans="1:6" ht="20" customHeight="1" x14ac:dyDescent="0.35">
      <c r="A23" s="8" t="s">
        <v>19</v>
      </c>
      <c r="B23" s="8">
        <v>700</v>
      </c>
      <c r="C23" s="22" t="str">
        <f t="shared" si="3"/>
        <v>$700.00</v>
      </c>
      <c r="D23" s="22" t="str">
        <f t="shared" si="4"/>
        <v>70000.00%</v>
      </c>
      <c r="E23" s="22" t="str">
        <f t="shared" si="5"/>
        <v>700</v>
      </c>
      <c r="F23" s="22" t="str">
        <f t="shared" si="6"/>
        <v>00700</v>
      </c>
    </row>
    <row r="24" spans="1:6" ht="20" customHeight="1" x14ac:dyDescent="0.35">
      <c r="A24" s="14" t="s">
        <v>22</v>
      </c>
      <c r="B24" s="14">
        <v>600</v>
      </c>
      <c r="C24" s="22" t="str">
        <f t="shared" si="3"/>
        <v>$600.00</v>
      </c>
      <c r="D24" s="22" t="str">
        <f t="shared" si="4"/>
        <v>60000.00%</v>
      </c>
      <c r="E24" s="22" t="str">
        <f t="shared" si="5"/>
        <v>600</v>
      </c>
      <c r="F24" s="22" t="str">
        <f t="shared" si="6"/>
        <v>00600</v>
      </c>
    </row>
    <row r="25" spans="1:6" ht="20" customHeight="1" x14ac:dyDescent="0.35">
      <c r="A25" s="8" t="s">
        <v>20</v>
      </c>
      <c r="B25" s="8">
        <v>5000</v>
      </c>
      <c r="C25" s="22" t="str">
        <f t="shared" si="3"/>
        <v>$5,000.00</v>
      </c>
      <c r="D25" s="22" t="str">
        <f t="shared" si="4"/>
        <v>500000.00%</v>
      </c>
      <c r="E25" s="22" t="str">
        <f t="shared" si="5"/>
        <v>5,000</v>
      </c>
      <c r="F25" s="22" t="str">
        <f t="shared" si="6"/>
        <v>05000</v>
      </c>
    </row>
    <row r="26" spans="1:6" ht="20" customHeight="1" x14ac:dyDescent="0.35">
      <c r="A26" s="14" t="s">
        <v>21</v>
      </c>
      <c r="B26" s="14">
        <v>400</v>
      </c>
      <c r="C26" s="22" t="str">
        <f t="shared" si="3"/>
        <v>$400.00</v>
      </c>
      <c r="D26" s="22" t="str">
        <f t="shared" si="4"/>
        <v>40000.00%</v>
      </c>
      <c r="E26" s="22" t="str">
        <f t="shared" si="5"/>
        <v>400</v>
      </c>
      <c r="F26" s="22" t="str">
        <f t="shared" si="6"/>
        <v>00400</v>
      </c>
    </row>
    <row r="27" spans="1:6" ht="20" customHeight="1" x14ac:dyDescent="0.35">
      <c r="A27" s="8" t="s">
        <v>23</v>
      </c>
      <c r="B27" s="8">
        <v>300</v>
      </c>
      <c r="C27" s="22" t="str">
        <f t="shared" si="3"/>
        <v>$300.00</v>
      </c>
      <c r="D27" s="22" t="str">
        <f t="shared" si="4"/>
        <v>30000.00%</v>
      </c>
      <c r="E27" s="22" t="str">
        <f t="shared" si="5"/>
        <v>300</v>
      </c>
      <c r="F27" s="22" t="str">
        <f t="shared" si="6"/>
        <v>00300</v>
      </c>
    </row>
  </sheetData>
  <mergeCells count="1">
    <mergeCell ref="A15:F15"/>
  </mergeCells>
  <conditionalFormatting sqref="B18:B27">
    <cfRule type="cellIs" dxfId="1" priority="1" operator="greaterThan">
      <formula>2000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A7FB2-7F8B-4423-B1DE-D7DB29FE9A78}">
  <sheetPr filterMode="1"/>
  <dimension ref="A1:C15"/>
  <sheetViews>
    <sheetView workbookViewId="0">
      <selection activeCell="C4" sqref="C4"/>
    </sheetView>
  </sheetViews>
  <sheetFormatPr defaultColWidth="14.7265625" defaultRowHeight="21.5" customHeight="1" x14ac:dyDescent="0.35"/>
  <cols>
    <col min="3" max="3" width="18.90625" customWidth="1"/>
  </cols>
  <sheetData>
    <row r="1" spans="1:3" ht="21.5" customHeight="1" x14ac:dyDescent="0.35">
      <c r="A1" s="32" t="s">
        <v>3</v>
      </c>
      <c r="B1" s="32" t="s">
        <v>79</v>
      </c>
      <c r="C1" s="32" t="s">
        <v>81</v>
      </c>
    </row>
    <row r="2" spans="1:3" ht="21.5" customHeight="1" x14ac:dyDescent="0.35">
      <c r="A2" s="30">
        <v>3000</v>
      </c>
      <c r="B2" s="35">
        <f ca="1">SUM(OFFSET(A1,0,0,COUNTA(A:A),1))</f>
        <v>20700</v>
      </c>
      <c r="C2" s="36">
        <f>SUBTOTAL(9, A2:A15)</f>
        <v>18900</v>
      </c>
    </row>
    <row r="3" spans="1:3" ht="21.5" hidden="1" customHeight="1" x14ac:dyDescent="0.35">
      <c r="A3" s="8">
        <v>1100</v>
      </c>
    </row>
    <row r="4" spans="1:3" ht="21.5" customHeight="1" x14ac:dyDescent="0.35">
      <c r="A4" s="30">
        <v>5000</v>
      </c>
    </row>
    <row r="5" spans="1:3" ht="21.5" customHeight="1" x14ac:dyDescent="0.35">
      <c r="A5" s="8">
        <v>900</v>
      </c>
    </row>
    <row r="6" spans="1:3" ht="21.5" customHeight="1" x14ac:dyDescent="0.35">
      <c r="A6" s="14">
        <v>800</v>
      </c>
    </row>
    <row r="7" spans="1:3" ht="21.5" customHeight="1" x14ac:dyDescent="0.35">
      <c r="A7" s="8">
        <v>700</v>
      </c>
    </row>
    <row r="8" spans="1:3" ht="21.5" customHeight="1" x14ac:dyDescent="0.35">
      <c r="A8" s="14">
        <v>600</v>
      </c>
    </row>
    <row r="9" spans="1:3" ht="21.5" customHeight="1" x14ac:dyDescent="0.35">
      <c r="A9" s="8">
        <v>5000</v>
      </c>
    </row>
    <row r="10" spans="1:3" ht="21.5" hidden="1" customHeight="1" x14ac:dyDescent="0.35">
      <c r="A10" s="14">
        <v>400</v>
      </c>
    </row>
    <row r="11" spans="1:3" ht="21.5" hidden="1" customHeight="1" x14ac:dyDescent="0.35">
      <c r="A11" s="8">
        <v>300</v>
      </c>
    </row>
    <row r="12" spans="1:3" ht="21.5" customHeight="1" x14ac:dyDescent="0.35">
      <c r="A12" s="14">
        <v>500</v>
      </c>
    </row>
    <row r="13" spans="1:3" ht="21.5" customHeight="1" x14ac:dyDescent="0.35">
      <c r="A13" s="8">
        <v>700</v>
      </c>
    </row>
    <row r="14" spans="1:3" ht="21.5" customHeight="1" x14ac:dyDescent="0.35">
      <c r="A14" s="14">
        <v>800</v>
      </c>
    </row>
    <row r="15" spans="1:3" ht="21.5" customHeight="1" x14ac:dyDescent="0.35">
      <c r="A15" s="8">
        <v>900</v>
      </c>
    </row>
  </sheetData>
  <autoFilter ref="A1:A15" xr:uid="{8E7A7FB2-7F8B-4423-B1DE-D7DB29FE9A78}">
    <filterColumn colId="0">
      <filters>
        <filter val="3000"/>
        <filter val="500"/>
        <filter val="5000"/>
        <filter val="600"/>
        <filter val="700"/>
        <filter val="800"/>
        <filter val="900"/>
      </filters>
    </filterColumn>
  </autoFilter>
  <conditionalFormatting sqref="A2:A15">
    <cfRule type="cellIs" dxfId="0" priority="1" operator="greaterThan">
      <formula>2000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 C o l u m n s \ S a l e s   t a x   ( 1 0 % ) < / K e y > < / a : K e y > < a : V a l u e   i : t y p e = " T a b l e W i d g e t B a s e V i e w S t a t e " / > < / a : K e y V a l u e O f D i a g r a m O b j e c t K e y a n y T y p e z b w N T n L X > < a : K e y V a l u e O f D i a g r a m O b j e c t K e y a n y T y p e z b w N T n L X > < a : K e y > < K e y > C o l u m n s \ T o t a l   R e v e n u e ( S a l e s + S a l e s   T a x ) < / K e y > < / a : K e y > < a : V a l u e   i : t y p e = " T a b l e W i d g e t B a s e V i e w S t a t e " / > < / a : K e y V a l u e O f D i a g r a m O b j e c t K e y a n y T y p e z b w N T n L X > < a : K e y V a l u e O f D i a g r a m O b j e c t K e y a n y T y p e z b w N T n L X > < a : K e y > < K e y > C o l u m n s \ S a l e s   e x c e e d   2 0 0 0 < / K e y > < / a : K e y > < a : V a l u e   i : t y p e = " T a b l e W i d g e t B a s e V i e w S t a t e " / > < / a : K e y V a l u e O f D i a g r a m O b j e c t K e y a n y T y p e z b w N T n L X > < a : K e y V a l u e O f D i a g r a m O b j e c t K e y a n y T y p e z b w N T n L X > < a : K e y > < K e y > C o l u m n s \ S a l e s   c a t e g o r y ( H i g h ,   m e d i u m ,   l o w ) < / K e y > < / a : K e y > < a : V a l u e   i : t y p e = " T a b l e W i d g e t B a s e V i e w S t a t e " / > < / a : K e y V a l u e O f D i a g r a m O b j e c t K e y a n y T y p e z b w N T n L X > < a : K e y V a l u e O f D i a g r a m O b j e c t K e y a n y T y p e z b w N T n L X > < a : K e y > < K e y > C o l u m n s \ S a l e s & g t ; 5 0 0 0   a n d   t a x & g t ; 5 0 0 < / K e y > < / a : K e y > < a : V a l u e   i : t y p e = " T a b l e W i d g e t B a s e V i e w S t a t e " / > < / a : K e y V a l u e O f D i a g r a m O b j e c t K e y a n y T y p e z b w N T n L X > < a : K e y V a l u e O f D i a g r a m O b j e c t K e y a n y T y p e z b w N T n L X > < a : K e y > < K e y > C o l u m n s \ F l a g g e d   s a l e s < / K e y > < / a : K e y > < a : V a l u e   i : t y p e = " T a b l e W i d g e t B a s e V i e w S t a t e " / > < / a : K e y V a l u e O f D i a g r a m O b j e c t K e y a n y T y p e z b w N T n L X > < a : K e y V a l u e O f D i a g r a m O b j e c t K e y a n y T y p e z b w N T n L X > < a : K e y > < K e y > C o l u m n s \ B o n u s ( 5 % ) < / K e y > < / a : K e y > < a : V a l u e   i : t y p e = " T a b l e W i d g e t B a s e V i e w S t a t e " / > < / a : K e y V a l u e O f D i a g r a m O b j e c t K e y a n y T y p e z b w N T n L X > < a : K e y V a l u e O f D i a g r a m O b j e c t K e y a n y T y p e z b w N T n L X > < a : K e y > < K e y > C o l u m n s \ A b o v e   a v e r a g e   s a l e s < / K e y > < / a : K e y > < a : V a l u e   i : t y p e = " T a b l e W i d g e t B a s e V i e w S t a t e " / > < / a : K e y V a l u e O f D i a g r a m O b j e c t K e y a n y T y p e z b w N T n L X > < a : K e y V a l u e O f D i a g r a m O b j e c t K e y a n y T y p e z b w N T n L X > < a : K e y > < K e y > C o l u m n s \ F i r s t   q u a r t e r   s a l e s < / 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D a t a M a s h u p   x m l n s = " h t t p : / / s c h e m a s . m i c r o s o f t . c o m / D a t a M a s h u p " > A A A A A B Y D A A B Q S w M E F A A C A A g A k 2 w + 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T b D 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2 w + W i i K R 7 g O A A A A E Q A A A B M A H A B G b 3 J t d W x h c y 9 T Z W N 0 a W 9 u M S 5 t I K I Y A C i g F A A A A A A A A A A A A A A A A A A A A A A A A A A A A C t O T S 7 J z M 9 T C I b Q h t Y A U E s B A i 0 A F A A C A A g A k 2 w + W r I W s D 2 m A A A A 9 g A A A B I A A A A A A A A A A A A A A A A A A A A A A E N v b m Z p Z y 9 Q Y W N r Y W d l L n h t b F B L A Q I t A B Q A A g A I A J N s P l o P y u m r p A A A A O k A A A A T A A A A A A A A A A A A A A A A A P I A A A B b Q 2 9 u d G V u d F 9 U e X B l c 1 0 u e G 1 s U E s B A i 0 A F A A C A A g A k 2 w + 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A 5 X 2 P I Q R g G T Y O 7 A c 1 G E A i Q A A A A A A I A A A A A A B B m A A A A A Q A A I A A A A C / O a M j H U g u r X a 3 n C 7 q X P 6 1 D t w f 6 H 8 f i 7 Y p v A J y m U h + T A A A A A A 6 A A A A A A g A A I A A A A D w u w i O K Q 6 n Y 6 W w O 6 n W c I y n 5 F U u 0 r N 0 R f 4 9 f 0 t q / X R 1 P U A A A A I L B I X r L R 1 G 0 e W L V X y C 1 0 b m 4 e U O C h Z a K P 2 I a l n n G + i X 0 n M 4 M 3 J C T z I k C 8 j i l Z 4 U H I r u W k z J R 3 0 7 e d s T G D z y d 0 Y F t m 4 n m l R f D / 6 K / J I y H k E u q Q A A A A F V 1 f C k l s z I i B 8 r e T f N r I s C u 9 k 9 j D V F / a q A T 5 5 F 0 v T d t t k 2 1 Z H E F 6 W P w B v 5 i S X d J 4 s p K 8 r W m V f n P f Y D V U Z G Y 0 h k = < / D a t a M a s h u p > 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T a b l e 1 ] ] > < / 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 1 8 0 < / i n t > < / v a l u e > < / i t e m > < i t e m > < k e y > < s t r i n g > P r o d u c t < / s t r i n g > < / k e y > < v a l u e > < i n t > 1 2 0 < / i n t > < / v a l u e > < / i t e m > < i t e m > < k e y > < s t r i n g > C a t e g o r y < / s t r i n g > < / k e y > < v a l u e > < i n t > 1 3 0 < / i n t > < / v a l u e > < / i t e m > < i t e m > < k e y > < s t r i n g > R e g i o n < / s t r i n g > < / k e y > < v a l u e > < i n t > 1 1 1 < / i n t > < / v a l u e > < / i t e m > < i t e m > < k e y > < s t r i n g > S a l e s ( $ ) < / s t r i n g > < / k e y > < v a l u e > < i n t > 1 2 0 < / i n t > < / v a l u e > < / i t e m > < i t e m > < k e y > < s t r i n g > D a t e < / s t r i n g > < / k e y > < v a l u e > < i n t > 9 2 < / i n t > < / v a l u e > < / i t e m > < i t e m > < k e y > < s t r i n g > U n i t s   s o l d < / s t r i n g > < / k e y > < v a l u e > < i n t > 1 3 9 < / i n t > < / v a l u e > < / i t e m > < i t e m > < k e y > < s t r i n g > S a l e s   t a x   ( 1 0 % ) < / s t r i n g > < / k e y > < v a l u e > < i n t > 1 8 5 < / i n t > < / v a l u e > < / i t e m > < i t e m > < k e y > < s t r i n g > T o t a l   R e v e n u e ( S a l e s + S a l e s   T a x ) < / s t r i n g > < / k e y > < v a l u e > < i n t > 3 2 9 < / i n t > < / v a l u e > < / i t e m > < i t e m > < k e y > < s t r i n g > S a l e s   e x c e e d   2 0 0 0 < / s t r i n g > < / k e y > < v a l u e > < i n t > 2 1 3 < / i n t > < / v a l u e > < / i t e m > < i t e m > < k e y > < s t r i n g > S a l e s   c a t e g o r y ( H i g h ,   m e d i u m ,   l o w ) < / s t r i n g > < / k e y > < v a l u e > < i n t > 3 6 2 < / i n t > < / v a l u e > < / i t e m > < i t e m > < k e y > < s t r i n g > S a l e s & g t ; 5 0 0 0   a n d   t a x & g t ; 5 0 0 < / s t r i n g > < / k e y > < v a l u e > < i n t > 2 6 7 < / i n t > < / v a l u e > < / i t e m > < i t e m > < k e y > < s t r i n g > F l a g g e d   s a l e s < / s t r i n g > < / k e y > < v a l u e > < i n t > 1 6 8 < / i n t > < / v a l u e > < / i t e m > < i t e m > < k e y > < s t r i n g > B o n u s ( 5 % ) < / s t r i n g > < / k e y > < v a l u e > < i n t > 1 4 7 < / i n t > < / v a l u e > < / i t e m > < i t e m > < k e y > < s t r i n g > A b o v e   a v e r a g e   s a l e s < / s t r i n g > < / k e y > < v a l u e > < i n t > 2 3 4 < / i n t > < / v a l u e > < / i t e m > < i t e m > < k e y > < s t r i n g > F i r s t   q u a r t e r   s a l e s < / s t r i n g > < / k e y > < v a l u e > < i n t > 2 1 2 < / i n t > < / v a l u e > < / i t e m > < i t e m > < k e y > < s t r i n g > T o t a l   s a l e s < / s t r i n g > < / k e y > < v a l u e > < i n t > 1 4 3 < / i n t > < / v a l u e > < / i t e m > < / C o l u m n W i d t h s > < C o l u m n D i s p l a y I n d e x > < i t e m > < k e y > < s t r i n g > T r a n s a c t i o n   I D < / s t r i n g > < / k e y > < v a l u e > < i n t > 0 < / i n t > < / v a l u e > < / i t e m > < i t e m > < k e y > < s t r i n g > P r o d u c t < / s t r i n g > < / k e y > < v a l u e > < i n t > 1 < / i n t > < / v a l u e > < / i t e m > < i t e m > < k e y > < s t r i n g > C a t e g o r y < / s t r i n g > < / k e y > < v a l u e > < i n t > 2 < / i n t > < / v a l u e > < / i t e m > < i t e m > < k e y > < s t r i n g > R e g i o n < / s t r i n g > < / k e y > < v a l u e > < i n t > 3 < / i n t > < / v a l u e > < / i t e m > < i t e m > < k e y > < s t r i n g > S a l e s ( $ ) < / s t r i n g > < / k e y > < v a l u e > < i n t > 4 < / i n t > < / v a l u e > < / i t e m > < i t e m > < k e y > < s t r i n g > D a t e < / s t r i n g > < / k e y > < v a l u e > < i n t > 5 < / i n t > < / v a l u e > < / i t e m > < i t e m > < k e y > < s t r i n g > U n i t s   s o l d < / s t r i n g > < / k e y > < v a l u e > < i n t > 6 < / i n t > < / v a l u e > < / i t e m > < i t e m > < k e y > < s t r i n g > S a l e s   t a x   ( 1 0 % ) < / s t r i n g > < / k e y > < v a l u e > < i n t > 7 < / i n t > < / v a l u e > < / i t e m > < i t e m > < k e y > < s t r i n g > T o t a l   R e v e n u e ( S a l e s + S a l e s   T a x ) < / s t r i n g > < / k e y > < v a l u e > < i n t > 8 < / i n t > < / v a l u e > < / i t e m > < i t e m > < k e y > < s t r i n g > S a l e s   e x c e e d   2 0 0 0 < / s t r i n g > < / k e y > < v a l u e > < i n t > 9 < / i n t > < / v a l u e > < / i t e m > < i t e m > < k e y > < s t r i n g > S a l e s   c a t e g o r y ( H i g h ,   m e d i u m ,   l o w ) < / s t r i n g > < / k e y > < v a l u e > < i n t > 1 0 < / i n t > < / v a l u e > < / i t e m > < i t e m > < k e y > < s t r i n g > S a l e s & g t ; 5 0 0 0   a n d   t a x & g t ; 5 0 0 < / s t r i n g > < / k e y > < v a l u e > < i n t > 1 1 < / i n t > < / v a l u e > < / i t e m > < i t e m > < k e y > < s t r i n g > F l a g g e d   s a l e s < / s t r i n g > < / k e y > < v a l u e > < i n t > 1 2 < / i n t > < / v a l u e > < / i t e m > < i t e m > < k e y > < s t r i n g > B o n u s ( 5 % ) < / s t r i n g > < / k e y > < v a l u e > < i n t > 1 3 < / i n t > < / v a l u e > < / i t e m > < i t e m > < k e y > < s t r i n g > A b o v e   a v e r a g e   s a l e s < / s t r i n g > < / k e y > < v a l u e > < i n t > 1 4 < / i n t > < / v a l u e > < / i t e m > < i t e m > < k e y > < s t r i n g > F i r s t   q u a r t e r   s a l e s < / s t r i n g > < / k e y > < v a l u e > < i n t > 1 5 < / i n t > < / v a l u e > < / i t e m > < i t e m > < k e y > < s t r i n g > T o t a l   s a l e s < / 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 M e a s u r e T a b l e 1 [ m e a s u r e   2 ] < / a : K e y > < a : V a l u e > < D e s c r i p t i o n > F a i l e d   t o   r e s o l v e   n a m e   ' T o t a l S a l e s ' .   I t   i s   n o t   a   v a l i d   t a b l e ,   v a r i a b l e ,   o r   f u n c t i o n   n a m e . < / D e s c r i p t i o n > < L o c a t i o n > < S t a r t C h a r a c t e r > 1 7 9 < / S t a r t C h a r a c t e r > < T e x t L e n g t h > 1 0 < / T e x t L e n g t h > < / L o c a t i o n > < R o w N u m b e r > - 1 < / R o w N u m b e r > < S o u r c e > < N a m e > m e a s u r e   2 < / N a m e > < T a b l e > T a b l e 1 < / T a b l e > < / S o u r c e > < / a : V a l u e > < / a : K e y V a l u e O f s t r i n g S a n d b o x E r r o r V S n 7 U v A O > < a : K e y V a l u e O f s t r i n g S a n d b o x E r r o r V S n 7 U v A O > < a : K e y > M e a s u r e T a b l e 1 [ m e a s u r e   1 ] < / a : K e y > < a : V a l u e > < D e s c r i p t i o n > F a i l e d   t o   r e s o l v e   n a m e   ' T o t a l S a l e s ' .   I t   i s   n o t   a   v a l i d   t a b l e ,   v a r i a b l e ,   o r   f u n c t i o n   n a m e . < / D e s c r i p t i o n > < R o w N u m b e r > - 1 < / R o w N u m b e r > < S o u r c e > < N a m e > m e a s u r e   1 < / N a m e > < T a b l e > T a b l e 1 < / T a b l e > < / S o u r c e > < / a : V a l u e > < / a : K e y V a l u e O f s t r i n g S a n d b o x E r r o r V S n 7 U v A O > < / E r r o r C a c h e D i c t i o n a r y > < L a s t P r o c e s s e d T i m e > 2 0 2 5 - 0 1 - 3 1 T 1 3 : 3 9 : 3 5 . 6 2 1 1 7 6 6 + 0 5 : 3 0 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 1 \ T a g I n f o \ S e m a n t i c   E r r o r < / K e y > < / D i a g r a m O b j e c t K e y > < D i a g r a m O b j e c t K e y > < K e y > M e a s u r e s \ m e a s u r e   2 < / K e y > < / D i a g r a m O b j e c t K e y > < D i a g r a m O b j e c t K e y > < K e y > M e a s u r e s \ m e a s u r e   2 \ T a g I n f o \ F o r m u l a < / K e y > < / D i a g r a m O b j e c t K e y > < D i a g r a m O b j e c t K e y > < K e y > M e a s u r e s \ m e a s u r e   2 \ T a g I n f o \ S e m a n t i c   E r r o r < / K e y > < / D i a g r a m O b j e c t K e y > < D i a g r a m O b j e c t K e y > < K e y > C o l u m n s \ T r a n s a c t i o n   I D < / K e y > < / D i a g r a m O b j e c t K e y > < D i a g r a m O b j e c t K e y > < K e y > C o l u m n s \ P r o d u c t < / K e y > < / D i a g r a m O b j e c t K e y > < D i a g r a m O b j e c t K e y > < K e y > C o l u m n s \ C a t e g o r y < / K e y > < / D i a g r a m O b j e c t K e y > < D i a g r a m O b j e c t K e y > < K e y > C o l u m n s \ R e g i o n < / K e y > < / D i a g r a m O b j e c t K e y > < D i a g r a m O b j e c t K e y > < K e y > C o l u m n s \ S a l e s ( $ ) < / K e y > < / D i a g r a m O b j e c t K e y > < D i a g r a m O b j e c t K e y > < K e y > C o l u m n s \ D a t e < / K e y > < / D i a g r a m O b j e c t K e y > < D i a g r a m O b j e c t K e y > < K e y > C o l u m n s \ U n i t s   s o l d < / K e y > < / D i a g r a m O b j e c t K e y > < D i a g r a m O b j e c t K e y > < K e y > C o l u m n s \ S a l e s   t a x   ( 1 0 % ) < / K e y > < / D i a g r a m O b j e c t K e y > < D i a g r a m O b j e c t K e y > < K e y > C o l u m n s \ T o t a l   R e v e n u e ( S a l e s + S a l e s   T a x ) < / K e y > < / D i a g r a m O b j e c t K e y > < D i a g r a m O b j e c t K e y > < K e y > C o l u m n s \ S a l e s   e x c e e d   2 0 0 0 < / K e y > < / D i a g r a m O b j e c t K e y > < D i a g r a m O b j e c t K e y > < K e y > C o l u m n s \ S a l e s   c a t e g o r y ( H i g h ,   m e d i u m ,   l o w ) < / K e y > < / D i a g r a m O b j e c t K e y > < D i a g r a m O b j e c t K e y > < K e y > C o l u m n s \ S a l e s & g t ; 5 0 0 0   a n d   t a x & g t ; 5 0 0 < / K e y > < / D i a g r a m O b j e c t K e y > < D i a g r a m O b j e c t K e y > < K e y > C o l u m n s \ F l a g g e d   s a l e s < / K e y > < / D i a g r a m O b j e c t K e y > < D i a g r a m O b j e c t K e y > < K e y > C o l u m n s \ B o n u s ( 5 % ) < / K e y > < / D i a g r a m O b j e c t K e y > < D i a g r a m O b j e c t K e y > < K e y > C o l u m n s \ A b o v e   a v e r a g e   s a l e s < / K e y > < / D i a g r a m O b j e c t K e y > < D i a g r a m O b j e c t K e y > < K e y > C o l u m n s \ F i r s t   q u a r t e r   s a l e s < / K e y > < / D i a g r a m O b j e c t K e y > < D i a g r a m O b j e c t K e y > < K e y > C o l u m n s \ T o t a l 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 1 \ T a g I n f o \ S e m a n t i c   E r r o r < / K e y > < / a : K e y > < a : V a l u e   i : t y p e = " M e a s u r e G r i d V i e w S t a t e I D i a g r a m T a g A d d i t i o n a l I n f o " / > < / a : K e y V a l u e O f D i a g r a m O b j e c t K e y a n y T y p e z b w N T n L X > < a : K e y V a l u e O f D i a g r a m O b j e c t K e y a n y T y p e z b w N T n L X > < a : K e y > < K e y > M e a s u r e s \ m e a s u r e   2 < / K e y > < / a : K e y > < a : V a l u e   i : t y p e = " M e a s u r e G r i d N o d e V i e w S t a t e " > < L a y e d O u t > t r u e < / L a y e d O u t > < R o w > 1 < / 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 2 \ T a g I n f o \ S e m a n t i c   E r r o r < / 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 C o l u m n s \ U n i t s   s o l d < / K e y > < / a : K e y > < a : V a l u e   i : t y p e = " M e a s u r e G r i d N o d e V i e w S t a t e " > < C o l u m n > 6 < / C o l u m n > < L a y e d O u t > t r u e < / L a y e d O u t > < / a : V a l u e > < / a : K e y V a l u e O f D i a g r a m O b j e c t K e y a n y T y p e z b w N T n L X > < a : K e y V a l u e O f D i a g r a m O b j e c t K e y a n y T y p e z b w N T n L X > < a : K e y > < K e y > C o l u m n s \ S a l e s   t a x   ( 1 0 % ) < / K e y > < / a : K e y > < a : V a l u e   i : t y p e = " M e a s u r e G r i d N o d e V i e w S t a t e " > < C o l u m n > 7 < / C o l u m n > < L a y e d O u t > t r u e < / L a y e d O u t > < / a : V a l u e > < / a : K e y V a l u e O f D i a g r a m O b j e c t K e y a n y T y p e z b w N T n L X > < a : K e y V a l u e O f D i a g r a m O b j e c t K e y a n y T y p e z b w N T n L X > < a : K e y > < K e y > C o l u m n s \ T o t a l   R e v e n u e ( S a l e s + S a l e s   T a x ) < / K e y > < / a : K e y > < a : V a l u e   i : t y p e = " M e a s u r e G r i d N o d e V i e w S t a t e " > < C o l u m n > 8 < / C o l u m n > < L a y e d O u t > t r u e < / L a y e d O u t > < / a : V a l u e > < / a : K e y V a l u e O f D i a g r a m O b j e c t K e y a n y T y p e z b w N T n L X > < a : K e y V a l u e O f D i a g r a m O b j e c t K e y a n y T y p e z b w N T n L X > < a : K e y > < K e y > C o l u m n s \ S a l e s   e x c e e d   2 0 0 0 < / K e y > < / a : K e y > < a : V a l u e   i : t y p e = " M e a s u r e G r i d N o d e V i e w S t a t e " > < C o l u m n > 9 < / C o l u m n > < L a y e d O u t > t r u e < / L a y e d O u t > < / a : V a l u e > < / a : K e y V a l u e O f D i a g r a m O b j e c t K e y a n y T y p e z b w N T n L X > < a : K e y V a l u e O f D i a g r a m O b j e c t K e y a n y T y p e z b w N T n L X > < a : K e y > < K e y > C o l u m n s \ S a l e s   c a t e g o r y ( H i g h ,   m e d i u m ,   l o w ) < / K e y > < / a : K e y > < a : V a l u e   i : t y p e = " M e a s u r e G r i d N o d e V i e w S t a t e " > < C o l u m n > 1 0 < / C o l u m n > < L a y e d O u t > t r u e < / L a y e d O u t > < / a : V a l u e > < / a : K e y V a l u e O f D i a g r a m O b j e c t K e y a n y T y p e z b w N T n L X > < a : K e y V a l u e O f D i a g r a m O b j e c t K e y a n y T y p e z b w N T n L X > < a : K e y > < K e y > C o l u m n s \ S a l e s & g t ; 5 0 0 0   a n d   t a x & g t ; 5 0 0 < / K e y > < / a : K e y > < a : V a l u e   i : t y p e = " M e a s u r e G r i d N o d e V i e w S t a t e " > < C o l u m n > 1 1 < / C o l u m n > < L a y e d O u t > t r u e < / L a y e d O u t > < / a : V a l u e > < / a : K e y V a l u e O f D i a g r a m O b j e c t K e y a n y T y p e z b w N T n L X > < a : K e y V a l u e O f D i a g r a m O b j e c t K e y a n y T y p e z b w N T n L X > < a : K e y > < K e y > C o l u m n s \ F l a g g e d   s a l e s < / K e y > < / a : K e y > < a : V a l u e   i : t y p e = " M e a s u r e G r i d N o d e V i e w S t a t e " > < C o l u m n > 1 2 < / C o l u m n > < L a y e d O u t > t r u e < / L a y e d O u t > < / a : V a l u e > < / a : K e y V a l u e O f D i a g r a m O b j e c t K e y a n y T y p e z b w N T n L X > < a : K e y V a l u e O f D i a g r a m O b j e c t K e y a n y T y p e z b w N T n L X > < a : K e y > < K e y > C o l u m n s \ B o n u s ( 5 % ) < / K e y > < / a : K e y > < a : V a l u e   i : t y p e = " M e a s u r e G r i d N o d e V i e w S t a t e " > < C o l u m n > 1 3 < / C o l u m n > < L a y e d O u t > t r u e < / L a y e d O u t > < / a : V a l u e > < / a : K e y V a l u e O f D i a g r a m O b j e c t K e y a n y T y p e z b w N T n L X > < a : K e y V a l u e O f D i a g r a m O b j e c t K e y a n y T y p e z b w N T n L X > < a : K e y > < K e y > C o l u m n s \ A b o v e   a v e r a g e   s a l e s < / K e y > < / a : K e y > < a : V a l u e   i : t y p e = " M e a s u r e G r i d N o d e V i e w S t a t e " > < C o l u m n > 1 4 < / C o l u m n > < L a y e d O u t > t r u e < / L a y e d O u t > < / a : V a l u e > < / a : K e y V a l u e O f D i a g r a m O b j e c t K e y a n y T y p e z b w N T n L X > < a : K e y V a l u e O f D i a g r a m O b j e c t K e y a n y T y p e z b w N T n L X > < a : K e y > < K e y > C o l u m n s \ F i r s t   q u a r t e r   s a l e s < / K e y > < / a : K e y > < a : V a l u e   i : t y p e = " M e a s u r e G r i d N o d e V i e w S t a t e " > < C o l u m n > 1 5 < / C o l u m n > < L a y e d O u t > t r u e < / L a y e d O u t > < / a : V a l u e > < / a : K e y V a l u e O f D i a g r a m O b j e c t K e y a n y T y p e z b w N T n L X > < a : K e y V a l u e O f D i a g r a m O b j e c t K e y a n y T y p e z b w N T n L X > < a : K e y > < K e y > C o l u m n s \ T o t a l   s a l e s < / K e y > < / a : K e y > < a : V a l u e   i : t y p e = " M e a s u r e G r i d N o d e V i e w S t a t e " > < C o l u m n > 1 6 < / C o l u m n > < L a y e d O u t > t r u e < / L a y e d O u t > < / a : V a l u 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O r d e r " > < C u s t o m C o n t e n t > < ! [ C D A T A [ T a b l e 1 ] ] > < / C u s t o m C o n t e n t > < / G e m i n i > 
</file>

<file path=customXml/itemProps1.xml><?xml version="1.0" encoding="utf-8"?>
<ds:datastoreItem xmlns:ds="http://schemas.openxmlformats.org/officeDocument/2006/customXml" ds:itemID="{5F11233B-893F-4129-8E85-6AEBB6E1CA10}">
  <ds:schemaRefs/>
</ds:datastoreItem>
</file>

<file path=customXml/itemProps10.xml><?xml version="1.0" encoding="utf-8"?>
<ds:datastoreItem xmlns:ds="http://schemas.openxmlformats.org/officeDocument/2006/customXml" ds:itemID="{B3611AE2-0F27-4129-8A57-C45D3EB41B2E}">
  <ds:schemaRefs>
    <ds:schemaRef ds:uri="http://schemas.microsoft.com/DataMashup"/>
  </ds:schemaRefs>
</ds:datastoreItem>
</file>

<file path=customXml/itemProps11.xml><?xml version="1.0" encoding="utf-8"?>
<ds:datastoreItem xmlns:ds="http://schemas.openxmlformats.org/officeDocument/2006/customXml" ds:itemID="{BF372716-DF22-4E40-B431-8ACE3FCAC58A}">
  <ds:schemaRefs/>
</ds:datastoreItem>
</file>

<file path=customXml/itemProps12.xml><?xml version="1.0" encoding="utf-8"?>
<ds:datastoreItem xmlns:ds="http://schemas.openxmlformats.org/officeDocument/2006/customXml" ds:itemID="{5D2EA01B-0769-41D3-AB7C-2117EEAA422D}">
  <ds:schemaRefs/>
</ds:datastoreItem>
</file>

<file path=customXml/itemProps13.xml><?xml version="1.0" encoding="utf-8"?>
<ds:datastoreItem xmlns:ds="http://schemas.openxmlformats.org/officeDocument/2006/customXml" ds:itemID="{17E50290-7800-43E5-9088-0038A466FAEC}">
  <ds:schemaRefs/>
</ds:datastoreItem>
</file>

<file path=customXml/itemProps14.xml><?xml version="1.0" encoding="utf-8"?>
<ds:datastoreItem xmlns:ds="http://schemas.openxmlformats.org/officeDocument/2006/customXml" ds:itemID="{2CF2908B-12CE-4A5A-9562-D8E111443545}">
  <ds:schemaRefs/>
</ds:datastoreItem>
</file>

<file path=customXml/itemProps15.xml><?xml version="1.0" encoding="utf-8"?>
<ds:datastoreItem xmlns:ds="http://schemas.openxmlformats.org/officeDocument/2006/customXml" ds:itemID="{BCF42A88-559A-4400-AEC5-46D8842C58DB}">
  <ds:schemaRefs/>
</ds:datastoreItem>
</file>

<file path=customXml/itemProps16.xml><?xml version="1.0" encoding="utf-8"?>
<ds:datastoreItem xmlns:ds="http://schemas.openxmlformats.org/officeDocument/2006/customXml" ds:itemID="{0524FC11-0A1B-4E08-A971-E31F2F10225D}">
  <ds:schemaRefs/>
</ds:datastoreItem>
</file>

<file path=customXml/itemProps17.xml><?xml version="1.0" encoding="utf-8"?>
<ds:datastoreItem xmlns:ds="http://schemas.openxmlformats.org/officeDocument/2006/customXml" ds:itemID="{15CCDFD0-2D1C-4CBC-9BBD-F3DBF45A398C}">
  <ds:schemaRefs/>
</ds:datastoreItem>
</file>

<file path=customXml/itemProps2.xml><?xml version="1.0" encoding="utf-8"?>
<ds:datastoreItem xmlns:ds="http://schemas.openxmlformats.org/officeDocument/2006/customXml" ds:itemID="{0316B4E8-D01B-42BA-9F89-23E8B3DFB829}">
  <ds:schemaRefs/>
</ds:datastoreItem>
</file>

<file path=customXml/itemProps3.xml><?xml version="1.0" encoding="utf-8"?>
<ds:datastoreItem xmlns:ds="http://schemas.openxmlformats.org/officeDocument/2006/customXml" ds:itemID="{B0ECE3C4-90FD-494F-9C27-E0A7C706D431}">
  <ds:schemaRefs/>
</ds:datastoreItem>
</file>

<file path=customXml/itemProps4.xml><?xml version="1.0" encoding="utf-8"?>
<ds:datastoreItem xmlns:ds="http://schemas.openxmlformats.org/officeDocument/2006/customXml" ds:itemID="{03A00E53-0B51-4C16-A200-E533A593930E}">
  <ds:schemaRefs/>
</ds:datastoreItem>
</file>

<file path=customXml/itemProps5.xml><?xml version="1.0" encoding="utf-8"?>
<ds:datastoreItem xmlns:ds="http://schemas.openxmlformats.org/officeDocument/2006/customXml" ds:itemID="{5DE54E29-D70D-4121-BB5B-7785D03E6D84}">
  <ds:schemaRefs/>
</ds:datastoreItem>
</file>

<file path=customXml/itemProps6.xml><?xml version="1.0" encoding="utf-8"?>
<ds:datastoreItem xmlns:ds="http://schemas.openxmlformats.org/officeDocument/2006/customXml" ds:itemID="{2F6EB690-3887-4160-BCA4-0A84D4BDE4BC}">
  <ds:schemaRefs/>
</ds:datastoreItem>
</file>

<file path=customXml/itemProps7.xml><?xml version="1.0" encoding="utf-8"?>
<ds:datastoreItem xmlns:ds="http://schemas.openxmlformats.org/officeDocument/2006/customXml" ds:itemID="{2921F3F4-B6DB-4449-A4A1-D3E1A3D4D031}">
  <ds:schemaRefs/>
</ds:datastoreItem>
</file>

<file path=customXml/itemProps8.xml><?xml version="1.0" encoding="utf-8"?>
<ds:datastoreItem xmlns:ds="http://schemas.openxmlformats.org/officeDocument/2006/customXml" ds:itemID="{760522E2-29BB-42CF-B4E9-FCC3551AEF3E}">
  <ds:schemaRefs/>
</ds:datastoreItem>
</file>

<file path=customXml/itemProps9.xml><?xml version="1.0" encoding="utf-8"?>
<ds:datastoreItem xmlns:ds="http://schemas.openxmlformats.org/officeDocument/2006/customXml" ds:itemID="{24B49EA9-5CE5-4E71-914D-1C8A1B2602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Pivot tables</vt:lpstr>
      <vt:lpstr>average sales chart</vt:lpstr>
      <vt:lpstr>average pivot table</vt:lpstr>
      <vt:lpstr>Charts(total sales)</vt:lpstr>
      <vt:lpstr>sales data answer sheet</vt:lpstr>
      <vt:lpstr>Concatenation</vt:lpstr>
      <vt:lpstr>LEN,TRIM,LEFT,RIGHT,MID</vt:lpstr>
      <vt:lpstr>date, num formatting using text</vt:lpstr>
      <vt:lpstr>OFFSET AND SUBTOTAL FORMULA</vt:lpstr>
      <vt:lpstr>Product detail Vlookup data </vt:lpstr>
      <vt:lpstr>INDEX AND MATCH</vt:lpstr>
      <vt:lpstr>HLOOKUP FOR TAX DATA </vt:lpstr>
      <vt:lpstr>salesmanager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Solanki</dc:creator>
  <cp:lastModifiedBy>Nikita Solanki</cp:lastModifiedBy>
  <dcterms:created xsi:type="dcterms:W3CDTF">2025-01-27T06:54:04Z</dcterms:created>
  <dcterms:modified xsi:type="dcterms:W3CDTF">2025-02-05T06:43:45Z</dcterms:modified>
</cp:coreProperties>
</file>