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24226"/>
  <mc:AlternateContent xmlns:mc="http://schemas.openxmlformats.org/markup-compatibility/2006">
    <mc:Choice Requires="x15">
      <x15ac:absPath xmlns:x15ac="http://schemas.microsoft.com/office/spreadsheetml/2010/11/ac" url="C:\Users\hp\OneDrive\Desktop\study\Codebetter\Internship TASKS\Internship_task_Nikita_Solanki\excel\"/>
    </mc:Choice>
  </mc:AlternateContent>
  <xr:revisionPtr revIDLastSave="0" documentId="13_ncr:1_{DF050B00-570B-449A-BB50-3B14CFD35B3E}" xr6:coauthVersionLast="47" xr6:coauthVersionMax="47" xr10:uidLastSave="{00000000-0000-0000-0000-000000000000}"/>
  <bookViews>
    <workbookView xWindow="-110" yWindow="-110" windowWidth="19420" windowHeight="10300" activeTab="3" xr2:uid="{00000000-000D-0000-FFFF-FFFF00000000}"/>
  </bookViews>
  <sheets>
    <sheet name="Answers to assignment 1,2,4" sheetId="1" r:id="rId1"/>
    <sheet name="Sheet1" sheetId="6" r:id="rId2"/>
    <sheet name="Pivot tables" sheetId="4" r:id="rId3"/>
    <sheet name="Dashboard" sheetId="5" r:id="rId4"/>
  </sheets>
  <definedNames>
    <definedName name="Slicer_Department">#N/A</definedName>
    <definedName name="Slicer_Gender">#N/A</definedName>
    <definedName name="Slicer_Performance_categorizat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O2" i="1" l="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N3" i="1" l="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2" i="1"/>
  <c r="H57" i="1"/>
  <c r="G57" i="1"/>
  <c r="F57" i="1"/>
  <c r="E57" i="1"/>
  <c r="D57" i="1"/>
  <c r="C57" i="1"/>
  <c r="B57" i="1"/>
  <c r="A57" i="1"/>
  <c r="E52" i="1"/>
  <c r="A52" i="1"/>
</calcChain>
</file>

<file path=xl/sharedStrings.xml><?xml version="1.0" encoding="utf-8"?>
<sst xmlns="http://schemas.openxmlformats.org/spreadsheetml/2006/main" count="268" uniqueCount="132">
  <si>
    <t>Employee ID</t>
  </si>
  <si>
    <t>Name</t>
  </si>
  <si>
    <t>Department</t>
  </si>
  <si>
    <t>Gender</t>
  </si>
  <si>
    <t>Salary ($)</t>
  </si>
  <si>
    <t>Hire Date</t>
  </si>
  <si>
    <t>Performance Rating</t>
  </si>
  <si>
    <t>Bonus (%)</t>
  </si>
  <si>
    <t>Job Title</t>
  </si>
  <si>
    <t>Jessica May</t>
  </si>
  <si>
    <t>Marcus Mosley</t>
  </si>
  <si>
    <t>Nicholas Cannon</t>
  </si>
  <si>
    <t>Kimberly Smith</t>
  </si>
  <si>
    <t>John Jones</t>
  </si>
  <si>
    <t>Alexander Jacobs</t>
  </si>
  <si>
    <t>Mary Fox</t>
  </si>
  <si>
    <t>Robert Fisher</t>
  </si>
  <si>
    <t>Jeremy Blanchard</t>
  </si>
  <si>
    <t>Pamela Melendez</t>
  </si>
  <si>
    <t>Scott Whitaker</t>
  </si>
  <si>
    <t>David Mcconnell</t>
  </si>
  <si>
    <t>Kathryn Mann</t>
  </si>
  <si>
    <t>Destiny Reed</t>
  </si>
  <si>
    <t>Adam Howard</t>
  </si>
  <si>
    <t>Sara Weeks</t>
  </si>
  <si>
    <t>Laurie Lewis</t>
  </si>
  <si>
    <t>Arthur Deleon</t>
  </si>
  <si>
    <t>Jonathan Lam</t>
  </si>
  <si>
    <t>Mario Smith</t>
  </si>
  <si>
    <t>Jeremy Arias</t>
  </si>
  <si>
    <t>Stephanie Marquez</t>
  </si>
  <si>
    <t>Ellen Edwards</t>
  </si>
  <si>
    <t>Jennifer Kennedy</t>
  </si>
  <si>
    <t>Andre Villa DDS</t>
  </si>
  <si>
    <t>Crystal Tanner</t>
  </si>
  <si>
    <t>Juan Martin</t>
  </si>
  <si>
    <t>Phyllis Cook</t>
  </si>
  <si>
    <t>Margaret Griffith</t>
  </si>
  <si>
    <t>Keith Williams</t>
  </si>
  <si>
    <t>Mr. Michael Oliver DDS</t>
  </si>
  <si>
    <t>Marco Price</t>
  </si>
  <si>
    <t>Susan Johnson</t>
  </si>
  <si>
    <t>Joseph Barajas</t>
  </si>
  <si>
    <t>Denise Weiss</t>
  </si>
  <si>
    <t>Jennifer Moore</t>
  </si>
  <si>
    <t>Michael Williams</t>
  </si>
  <si>
    <t>Lisa Wright</t>
  </si>
  <si>
    <t>Justin Lopez</t>
  </si>
  <si>
    <t>Amy Gomez</t>
  </si>
  <si>
    <t>Jim Lopez</t>
  </si>
  <si>
    <t>Ms. Renee Haney</t>
  </si>
  <si>
    <t>Lisa Russell</t>
  </si>
  <si>
    <t>Scott Calderon</t>
  </si>
  <si>
    <t>Kyle Silva</t>
  </si>
  <si>
    <t>Lisa Baldwin</t>
  </si>
  <si>
    <t>Mary Davis</t>
  </si>
  <si>
    <t>Donna Munoz DDS</t>
  </si>
  <si>
    <t>Katelyn Hernandez</t>
  </si>
  <si>
    <t>John Mayer</t>
  </si>
  <si>
    <t>Sales</t>
  </si>
  <si>
    <t>IT</t>
  </si>
  <si>
    <t>Marketing</t>
  </si>
  <si>
    <t>HR</t>
  </si>
  <si>
    <t>Female</t>
  </si>
  <si>
    <t>Male</t>
  </si>
  <si>
    <t>Sales Associate</t>
  </si>
  <si>
    <t>Systems Analyst</t>
  </si>
  <si>
    <t>Software Engineer</t>
  </si>
  <si>
    <t>IT Manager</t>
  </si>
  <si>
    <t>Marketing Analyst</t>
  </si>
  <si>
    <t>HR Associate</t>
  </si>
  <si>
    <t>HR Manager</t>
  </si>
  <si>
    <t>Marketing Lead</t>
  </si>
  <si>
    <t>Sales Executive</t>
  </si>
  <si>
    <t>COUNT</t>
  </si>
  <si>
    <t>AVERAGE SAL</t>
  </si>
  <si>
    <t>MAX SALARY</t>
  </si>
  <si>
    <t>MIN SALARY</t>
  </si>
  <si>
    <t>SALES DEPARTMENT</t>
  </si>
  <si>
    <t>MARKETING</t>
  </si>
  <si>
    <t>Performance categorization</t>
  </si>
  <si>
    <t>Bonus applied or not</t>
  </si>
  <si>
    <t xml:space="preserve">Feedback </t>
  </si>
  <si>
    <t>Total compensation</t>
  </si>
  <si>
    <t>Data Analyst</t>
  </si>
  <si>
    <t>Business Consultant</t>
  </si>
  <si>
    <t>IT Support Specialist</t>
  </si>
  <si>
    <t>Financial Analyst</t>
  </si>
  <si>
    <t>Sales Manager</t>
  </si>
  <si>
    <t>HR Coordinator</t>
  </si>
  <si>
    <t>Digital Marketing Exec</t>
  </si>
  <si>
    <t>Software Developer</t>
  </si>
  <si>
    <t>Customer Service Rep</t>
  </si>
  <si>
    <t>Operations Manager</t>
  </si>
  <si>
    <t>Senior Data Scientist</t>
  </si>
  <si>
    <t>UX Designer</t>
  </si>
  <si>
    <t>Network Administrator</t>
  </si>
  <si>
    <t>Business Analyst</t>
  </si>
  <si>
    <t>Legal Advisor</t>
  </si>
  <si>
    <t>Supply Chain Manager</t>
  </si>
  <si>
    <t>IT Security Specialist</t>
  </si>
  <si>
    <t>Technical Lead</t>
  </si>
  <si>
    <t>Procurement Manager</t>
  </si>
  <si>
    <t>Research Analyst</t>
  </si>
  <si>
    <t>Training Coordinator</t>
  </si>
  <si>
    <t>Graphic Designer</t>
  </si>
  <si>
    <t>DevOps Engineer</t>
  </si>
  <si>
    <t>Business Development Mgr</t>
  </si>
  <si>
    <t>Compliance Officer</t>
  </si>
  <si>
    <t>Public Relations Mgr</t>
  </si>
  <si>
    <t>Scrum Master</t>
  </si>
  <si>
    <t>HR Generalist</t>
  </si>
  <si>
    <t>Quality Assurance Analyst</t>
  </si>
  <si>
    <t>Operations Coordinator</t>
  </si>
  <si>
    <t>Data Engineer</t>
  </si>
  <si>
    <t>Web Developer</t>
  </si>
  <si>
    <t>Investment Analyst</t>
  </si>
  <si>
    <t>AI Specialist</t>
  </si>
  <si>
    <t>Machine Learning Eng</t>
  </si>
  <si>
    <t>Cloud Engineer</t>
  </si>
  <si>
    <t>IT Project Manager</t>
  </si>
  <si>
    <t>Risk Manager</t>
  </si>
  <si>
    <t>Content Strategist</t>
  </si>
  <si>
    <t>Senior Consultant</t>
  </si>
  <si>
    <t>Row Labels</t>
  </si>
  <si>
    <t>Grand Total</t>
  </si>
  <si>
    <t>Average of Salary ($)</t>
  </si>
  <si>
    <t>Sum of BONUS AMOUNT</t>
  </si>
  <si>
    <t>Count of Employee ID</t>
  </si>
  <si>
    <t>Job titles</t>
  </si>
  <si>
    <t>Date change using TEXT</t>
  </si>
  <si>
    <t>Bonus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</si>
</sst>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C6C6"/>
        <bgColor indexed="64"/>
      </patternFill>
    </fill>
    <fill>
      <patternFill patternType="solid">
        <fgColor theme="7" tint="0.39997558519241921"/>
        <bgColor indexed="64"/>
      </patternFill>
    </fill>
    <fill>
      <patternFill patternType="solid">
        <fgColor theme="2"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Alignment="1">
      <alignment horizontal="center"/>
    </xf>
    <xf numFmtId="0" fontId="1" fillId="3" borderId="1" xfId="0" applyFont="1" applyFill="1" applyBorder="1" applyAlignment="1">
      <alignment horizontal="center"/>
    </xf>
    <xf numFmtId="0" fontId="0" fillId="0" borderId="1" xfId="0" applyBorder="1" applyAlignment="1">
      <alignment horizontal="center"/>
    </xf>
    <xf numFmtId="0" fontId="1" fillId="3" borderId="1" xfId="0" applyFont="1" applyFill="1" applyBorder="1" applyAlignment="1">
      <alignment horizontal="center" vertical="top"/>
    </xf>
    <xf numFmtId="164" fontId="0" fillId="0" borderId="1" xfId="0" applyNumberFormat="1" applyBorder="1" applyAlignment="1">
      <alignment horizontal="center"/>
    </xf>
    <xf numFmtId="0" fontId="1" fillId="2" borderId="1" xfId="0" applyFont="1" applyFill="1" applyBorder="1" applyAlignment="1">
      <alignment horizontal="center"/>
    </xf>
    <xf numFmtId="0" fontId="0" fillId="0" borderId="1" xfId="0" applyBorder="1"/>
    <xf numFmtId="0" fontId="0" fillId="0" borderId="0" xfId="0" pivotButton="1"/>
    <xf numFmtId="0" fontId="0" fillId="0" borderId="0" xfId="0" applyAlignment="1">
      <alignment horizontal="left"/>
    </xf>
    <xf numFmtId="0" fontId="0" fillId="0" borderId="0" xfId="0" applyAlignment="1">
      <alignment horizontal="left" indent="1"/>
    </xf>
    <xf numFmtId="0" fontId="0" fillId="4" borderId="0" xfId="0" applyFill="1" applyAlignment="1">
      <alignment horizontal="center"/>
    </xf>
    <xf numFmtId="0" fontId="0" fillId="0" borderId="0" xfId="0" applyNumberFormat="1"/>
  </cellXfs>
  <cellStyles count="1">
    <cellStyle name="Normal" xfId="0" builtinId="0"/>
  </cellStyles>
  <dxfs count="3">
    <dxf>
      <font>
        <b/>
        <i val="0"/>
      </font>
      <fill>
        <patternFill>
          <bgColor rgb="FFCCE4D0"/>
        </patternFill>
      </fill>
    </dxf>
    <dxf>
      <font>
        <b/>
        <i val="0"/>
      </font>
      <fill>
        <patternFill>
          <bgColor theme="3" tint="0.59996337778862885"/>
        </patternFill>
      </fill>
    </dxf>
    <dxf>
      <font>
        <b/>
        <i val="0"/>
      </font>
      <fill>
        <patternFill>
          <bgColor theme="6" tint="0.39994506668294322"/>
        </patternFill>
      </fill>
    </dxf>
  </dxfs>
  <tableStyles count="0" defaultTableStyle="TableStyleMedium9" defaultPivotStyle="PivotStyleLight16"/>
  <colors>
    <mruColors>
      <color rgb="FFA94A4A"/>
      <color rgb="FF000000"/>
      <color rgb="FFC4BD97"/>
      <color rgb="FFD4D4D4"/>
      <color rgb="FF151515"/>
      <color rgb="FFFFF6DA"/>
      <color rgb="FF71BBB2"/>
      <color rgb="FF9DC08B"/>
      <color rgb="FF25B5AB"/>
      <color rgb="FF1A80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dashboard.xlsx]Pivot tables!PivotTable3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c:f>
              <c:strCache>
                <c:ptCount val="1"/>
                <c:pt idx="0">
                  <c:v>Total</c:v>
                </c:pt>
              </c:strCache>
            </c:strRef>
          </c:tx>
          <c:spPr>
            <a:solidFill>
              <a:schemeClr val="accent1"/>
            </a:solidFill>
            <a:ln>
              <a:noFill/>
            </a:ln>
            <a:effectLst/>
          </c:spPr>
          <c:invertIfNegative val="0"/>
          <c:cat>
            <c:strRef>
              <c:f>'Pivot tables'!$A$4:$A$8</c:f>
              <c:strCache>
                <c:ptCount val="4"/>
                <c:pt idx="0">
                  <c:v>HR</c:v>
                </c:pt>
                <c:pt idx="1">
                  <c:v>IT</c:v>
                </c:pt>
                <c:pt idx="2">
                  <c:v>Marketing</c:v>
                </c:pt>
                <c:pt idx="3">
                  <c:v>Sales</c:v>
                </c:pt>
              </c:strCache>
            </c:strRef>
          </c:cat>
          <c:val>
            <c:numRef>
              <c:f>'Pivot tables'!$B$4:$B$8</c:f>
              <c:numCache>
                <c:formatCode>General</c:formatCode>
                <c:ptCount val="4"/>
                <c:pt idx="0">
                  <c:v>10108366</c:v>
                </c:pt>
                <c:pt idx="1">
                  <c:v>7280301</c:v>
                </c:pt>
                <c:pt idx="2">
                  <c:v>4104649</c:v>
                </c:pt>
                <c:pt idx="3">
                  <c:v>10300010</c:v>
                </c:pt>
              </c:numCache>
            </c:numRef>
          </c:val>
          <c:extLst>
            <c:ext xmlns:c16="http://schemas.microsoft.com/office/drawing/2014/chart" uri="{C3380CC4-5D6E-409C-BE32-E72D297353CC}">
              <c16:uniqueId val="{00000000-7A29-4FC7-B2C8-CC58778B612B}"/>
            </c:ext>
          </c:extLst>
        </c:ser>
        <c:dLbls>
          <c:showLegendKey val="0"/>
          <c:showVal val="0"/>
          <c:showCatName val="0"/>
          <c:showSerName val="0"/>
          <c:showPercent val="0"/>
          <c:showBubbleSize val="0"/>
        </c:dLbls>
        <c:gapWidth val="219"/>
        <c:overlap val="-27"/>
        <c:axId val="456118384"/>
        <c:axId val="456118864"/>
      </c:barChart>
      <c:catAx>
        <c:axId val="456118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6118864"/>
        <c:crosses val="autoZero"/>
        <c:auto val="1"/>
        <c:lblAlgn val="ctr"/>
        <c:lblOffset val="100"/>
        <c:noMultiLvlLbl val="0"/>
      </c:catAx>
      <c:valAx>
        <c:axId val="456118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6118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dashboard.xlsx]Pivot tables!PivotTable4</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'Pivot tables'!$B$19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E6C-4FAA-AAA5-B031A02A6AD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E6C-4FAA-AAA5-B031A02A6AD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E6C-4FAA-AAA5-B031A02A6AD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E6C-4FAA-AAA5-B031A02A6ADB}"/>
              </c:ext>
            </c:extLst>
          </c:dPt>
          <c:cat>
            <c:strRef>
              <c:f>'Pivot tables'!$A$20:$A$24</c:f>
              <c:strCache>
                <c:ptCount val="4"/>
                <c:pt idx="0">
                  <c:v>HR</c:v>
                </c:pt>
                <c:pt idx="1">
                  <c:v>IT</c:v>
                </c:pt>
                <c:pt idx="2">
                  <c:v>Marketing</c:v>
                </c:pt>
                <c:pt idx="3">
                  <c:v>Sales</c:v>
                </c:pt>
              </c:strCache>
            </c:strRef>
          </c:cat>
          <c:val>
            <c:numRef>
              <c:f>'Pivot tables'!$B$20:$B$24</c:f>
              <c:numCache>
                <c:formatCode>General</c:formatCode>
                <c:ptCount val="4"/>
                <c:pt idx="0">
                  <c:v>74541.266666666663</c:v>
                </c:pt>
                <c:pt idx="1">
                  <c:v>73910.25</c:v>
                </c:pt>
                <c:pt idx="2">
                  <c:v>67115.333333333328</c:v>
                </c:pt>
                <c:pt idx="3">
                  <c:v>76519.071428571435</c:v>
                </c:pt>
              </c:numCache>
            </c:numRef>
          </c:val>
          <c:extLst>
            <c:ext xmlns:c16="http://schemas.microsoft.com/office/drawing/2014/chart" uri="{C3380CC4-5D6E-409C-BE32-E72D297353CC}">
              <c16:uniqueId val="{00000000-2830-4E40-B325-89286877EA8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dashboard.xlsx]Pivot tables!PivotTable5</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tables'!$B$32</c:f>
              <c:strCache>
                <c:ptCount val="1"/>
                <c:pt idx="0">
                  <c:v>Total</c:v>
                </c:pt>
              </c:strCache>
            </c:strRef>
          </c:tx>
          <c:spPr>
            <a:solidFill>
              <a:schemeClr val="accent1"/>
            </a:solidFill>
            <a:ln>
              <a:noFill/>
            </a:ln>
            <a:effectLst/>
          </c:spPr>
          <c:invertIfNegative val="0"/>
          <c:cat>
            <c:strRef>
              <c:f>'Pivot tables'!$A$33:$A$37</c:f>
              <c:strCache>
                <c:ptCount val="4"/>
                <c:pt idx="0">
                  <c:v>HR</c:v>
                </c:pt>
                <c:pt idx="1">
                  <c:v>IT</c:v>
                </c:pt>
                <c:pt idx="2">
                  <c:v>Marketing</c:v>
                </c:pt>
                <c:pt idx="3">
                  <c:v>Sales</c:v>
                </c:pt>
              </c:strCache>
            </c:strRef>
          </c:cat>
          <c:val>
            <c:numRef>
              <c:f>'Pivot tables'!$B$33:$B$37</c:f>
              <c:numCache>
                <c:formatCode>General</c:formatCode>
                <c:ptCount val="4"/>
                <c:pt idx="0">
                  <c:v>15</c:v>
                </c:pt>
                <c:pt idx="1">
                  <c:v>12</c:v>
                </c:pt>
                <c:pt idx="2">
                  <c:v>9</c:v>
                </c:pt>
                <c:pt idx="3">
                  <c:v>14</c:v>
                </c:pt>
              </c:numCache>
            </c:numRef>
          </c:val>
          <c:extLst>
            <c:ext xmlns:c16="http://schemas.microsoft.com/office/drawing/2014/chart" uri="{C3380CC4-5D6E-409C-BE32-E72D297353CC}">
              <c16:uniqueId val="{00000000-9243-43B7-8DEC-42921DA8C16E}"/>
            </c:ext>
          </c:extLst>
        </c:ser>
        <c:dLbls>
          <c:showLegendKey val="0"/>
          <c:showVal val="0"/>
          <c:showCatName val="0"/>
          <c:showSerName val="0"/>
          <c:showPercent val="0"/>
          <c:showBubbleSize val="0"/>
        </c:dLbls>
        <c:gapWidth val="182"/>
        <c:axId val="611793808"/>
        <c:axId val="611796688"/>
      </c:barChart>
      <c:catAx>
        <c:axId val="6117938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1796688"/>
        <c:crosses val="autoZero"/>
        <c:auto val="1"/>
        <c:lblAlgn val="ctr"/>
        <c:lblOffset val="100"/>
        <c:noMultiLvlLbl val="0"/>
      </c:catAx>
      <c:valAx>
        <c:axId val="6117966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1793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line3DChart>
        <c:grouping val="standard"/>
        <c:varyColors val="0"/>
        <c:ser>
          <c:idx val="0"/>
          <c:order val="0"/>
          <c:tx>
            <c:v>Total</c:v>
          </c:tx>
          <c:spPr>
            <a:solidFill>
              <a:schemeClr val="accent1"/>
            </a:solidFill>
            <a:ln>
              <a:noFill/>
            </a:ln>
            <a:effectLst/>
            <a:sp3d/>
          </c:spPr>
          <c:cat>
            <c:strLit>
              <c:ptCount val="4"/>
              <c:pt idx="0">
                <c:v>HR</c:v>
              </c:pt>
              <c:pt idx="1">
                <c:v>IT</c:v>
              </c:pt>
              <c:pt idx="2">
                <c:v>Marketing</c:v>
              </c:pt>
              <c:pt idx="3">
                <c:v>Sales</c:v>
              </c:pt>
            </c:strLit>
          </c:cat>
          <c:val>
            <c:numLit>
              <c:formatCode>General</c:formatCode>
              <c:ptCount val="4"/>
              <c:pt idx="0">
                <c:v>74541.266666666663</c:v>
              </c:pt>
              <c:pt idx="1">
                <c:v>73910.25</c:v>
              </c:pt>
              <c:pt idx="2">
                <c:v>67115.333333333328</c:v>
              </c:pt>
              <c:pt idx="3">
                <c:v>76519.071428571435</c:v>
              </c:pt>
            </c:numLit>
          </c:val>
          <c:smooth val="0"/>
          <c:extLst>
            <c:ext xmlns:c16="http://schemas.microsoft.com/office/drawing/2014/chart" uri="{C3380CC4-5D6E-409C-BE32-E72D297353CC}">
              <c16:uniqueId val="{00000000-50C9-4674-9593-7C7A645B624D}"/>
            </c:ext>
          </c:extLst>
        </c:ser>
        <c:dLbls>
          <c:showLegendKey val="0"/>
          <c:showVal val="0"/>
          <c:showCatName val="0"/>
          <c:showSerName val="0"/>
          <c:showPercent val="0"/>
          <c:showBubbleSize val="0"/>
        </c:dLbls>
        <c:axId val="616698896"/>
        <c:axId val="616699376"/>
        <c:axId val="544532640"/>
      </c:line3DChart>
      <c:catAx>
        <c:axId val="6166988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6699376"/>
        <c:crosses val="autoZero"/>
        <c:auto val="1"/>
        <c:lblAlgn val="ctr"/>
        <c:lblOffset val="100"/>
        <c:noMultiLvlLbl val="0"/>
      </c:catAx>
      <c:valAx>
        <c:axId val="6166993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6698896"/>
        <c:crosses val="autoZero"/>
        <c:crossBetween val="between"/>
      </c:valAx>
      <c:serAx>
        <c:axId val="544532640"/>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6699376"/>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dashboard.xlsx]Pivot tables!PivotTable2</c:name>
    <c:fmtId val="1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tables'!$B$57</c:f>
              <c:strCache>
                <c:ptCount val="1"/>
                <c:pt idx="0">
                  <c:v>Total</c:v>
                </c:pt>
              </c:strCache>
            </c:strRef>
          </c:tx>
          <c:spPr>
            <a:solidFill>
              <a:schemeClr val="accent1"/>
            </a:solidFill>
            <a:ln>
              <a:noFill/>
            </a:ln>
            <a:effectLst/>
          </c:spPr>
          <c:invertIfNegative val="0"/>
          <c:cat>
            <c:multiLvlStrRef>
              <c:f>'Pivot tables'!$A$58:$A$70</c:f>
              <c:multiLvlStrCache>
                <c:ptCount val="8"/>
                <c:lvl>
                  <c:pt idx="0">
                    <c:v>Female</c:v>
                  </c:pt>
                  <c:pt idx="1">
                    <c:v>Male</c:v>
                  </c:pt>
                  <c:pt idx="2">
                    <c:v>Female</c:v>
                  </c:pt>
                  <c:pt idx="3">
                    <c:v>Male</c:v>
                  </c:pt>
                  <c:pt idx="4">
                    <c:v>Female</c:v>
                  </c:pt>
                  <c:pt idx="5">
                    <c:v>Male</c:v>
                  </c:pt>
                  <c:pt idx="6">
                    <c:v>Female</c:v>
                  </c:pt>
                  <c:pt idx="7">
                    <c:v>Male</c:v>
                  </c:pt>
                </c:lvl>
                <c:lvl>
                  <c:pt idx="0">
                    <c:v>HR</c:v>
                  </c:pt>
                  <c:pt idx="2">
                    <c:v>IT</c:v>
                  </c:pt>
                  <c:pt idx="4">
                    <c:v>Marketing</c:v>
                  </c:pt>
                  <c:pt idx="6">
                    <c:v>Sales</c:v>
                  </c:pt>
                </c:lvl>
              </c:multiLvlStrCache>
            </c:multiLvlStrRef>
          </c:cat>
          <c:val>
            <c:numRef>
              <c:f>'Pivot tables'!$B$58:$B$70</c:f>
              <c:numCache>
                <c:formatCode>General</c:formatCode>
                <c:ptCount val="8"/>
                <c:pt idx="0">
                  <c:v>7</c:v>
                </c:pt>
                <c:pt idx="1">
                  <c:v>8</c:v>
                </c:pt>
                <c:pt idx="2">
                  <c:v>3</c:v>
                </c:pt>
                <c:pt idx="3">
                  <c:v>9</c:v>
                </c:pt>
                <c:pt idx="4">
                  <c:v>4</c:v>
                </c:pt>
                <c:pt idx="5">
                  <c:v>5</c:v>
                </c:pt>
                <c:pt idx="6">
                  <c:v>11</c:v>
                </c:pt>
                <c:pt idx="7">
                  <c:v>3</c:v>
                </c:pt>
              </c:numCache>
            </c:numRef>
          </c:val>
          <c:extLst>
            <c:ext xmlns:c16="http://schemas.microsoft.com/office/drawing/2014/chart" uri="{C3380CC4-5D6E-409C-BE32-E72D297353CC}">
              <c16:uniqueId val="{00000000-DA5D-4D07-B40F-BF8DC38C8583}"/>
            </c:ext>
          </c:extLst>
        </c:ser>
        <c:dLbls>
          <c:showLegendKey val="0"/>
          <c:showVal val="0"/>
          <c:showCatName val="0"/>
          <c:showSerName val="0"/>
          <c:showPercent val="0"/>
          <c:showBubbleSize val="0"/>
        </c:dLbls>
        <c:gapWidth val="219"/>
        <c:overlap val="-27"/>
        <c:axId val="488729199"/>
        <c:axId val="418790623"/>
      </c:barChart>
      <c:catAx>
        <c:axId val="488729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8790623"/>
        <c:crosses val="autoZero"/>
        <c:auto val="1"/>
        <c:lblAlgn val="ctr"/>
        <c:lblOffset val="100"/>
        <c:noMultiLvlLbl val="0"/>
      </c:catAx>
      <c:valAx>
        <c:axId val="4187906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7291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dashboard.xlsx]Pivot tables!PivotTable3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200" b="1">
                <a:solidFill>
                  <a:schemeClr val="tx1"/>
                </a:solidFill>
              </a:rPr>
              <a:t>Department</a:t>
            </a:r>
            <a:r>
              <a:rPr lang="en-IN" sz="1200" b="1" baseline="0">
                <a:solidFill>
                  <a:schemeClr val="tx1"/>
                </a:solidFill>
              </a:rPr>
              <a:t> bonus analysis</a:t>
            </a:r>
            <a:endParaRPr lang="en-IN" sz="12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A94A4A"/>
          </a:solidFill>
          <a:ln>
            <a:noFill/>
          </a:ln>
          <a:effectLst/>
        </c:spPr>
        <c:marker>
          <c:symbol val="none"/>
        </c:marker>
        <c:dLbl>
          <c:idx val="0"/>
          <c:numFmt formatCode="#,##0_);\(#,##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extLst>
        </c:dLbl>
      </c:pivotFmt>
    </c:pivotFmts>
    <c:plotArea>
      <c:layout>
        <c:manualLayout>
          <c:layoutTarget val="inner"/>
          <c:xMode val="edge"/>
          <c:yMode val="edge"/>
          <c:x val="0.19698260569940912"/>
          <c:y val="0.16008734908136482"/>
          <c:w val="0.68176393266887025"/>
          <c:h val="0.7073385062304105"/>
        </c:manualLayout>
      </c:layout>
      <c:barChart>
        <c:barDir val="col"/>
        <c:grouping val="clustered"/>
        <c:varyColors val="0"/>
        <c:ser>
          <c:idx val="0"/>
          <c:order val="0"/>
          <c:tx>
            <c:strRef>
              <c:f>'Pivot tables'!$B$3</c:f>
              <c:strCache>
                <c:ptCount val="1"/>
                <c:pt idx="0">
                  <c:v>Total</c:v>
                </c:pt>
              </c:strCache>
            </c:strRef>
          </c:tx>
          <c:spPr>
            <a:solidFill>
              <a:srgbClr val="A94A4A"/>
            </a:solidFill>
            <a:ln>
              <a:noFill/>
            </a:ln>
            <a:effectLst/>
          </c:spPr>
          <c:invertIfNegative val="0"/>
          <c:dLbls>
            <c:numFmt formatCode="#,##0_);\(#,##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tables'!$A$4:$A$8</c:f>
              <c:strCache>
                <c:ptCount val="4"/>
                <c:pt idx="0">
                  <c:v>HR</c:v>
                </c:pt>
                <c:pt idx="1">
                  <c:v>IT</c:v>
                </c:pt>
                <c:pt idx="2">
                  <c:v>Marketing</c:v>
                </c:pt>
                <c:pt idx="3">
                  <c:v>Sales</c:v>
                </c:pt>
              </c:strCache>
            </c:strRef>
          </c:cat>
          <c:val>
            <c:numRef>
              <c:f>'Pivot tables'!$B$4:$B$8</c:f>
              <c:numCache>
                <c:formatCode>General</c:formatCode>
                <c:ptCount val="4"/>
                <c:pt idx="0">
                  <c:v>10108366</c:v>
                </c:pt>
                <c:pt idx="1">
                  <c:v>7280301</c:v>
                </c:pt>
                <c:pt idx="2">
                  <c:v>4104649</c:v>
                </c:pt>
                <c:pt idx="3">
                  <c:v>10300010</c:v>
                </c:pt>
              </c:numCache>
            </c:numRef>
          </c:val>
          <c:extLst>
            <c:ext xmlns:c16="http://schemas.microsoft.com/office/drawing/2014/chart" uri="{C3380CC4-5D6E-409C-BE32-E72D297353CC}">
              <c16:uniqueId val="{00000000-348A-4DBF-9524-64D9EBE77729}"/>
            </c:ext>
          </c:extLst>
        </c:ser>
        <c:dLbls>
          <c:showLegendKey val="0"/>
          <c:showVal val="1"/>
          <c:showCatName val="0"/>
          <c:showSerName val="0"/>
          <c:showPercent val="0"/>
          <c:showBubbleSize val="0"/>
        </c:dLbls>
        <c:gapWidth val="219"/>
        <c:overlap val="-27"/>
        <c:axId val="456118384"/>
        <c:axId val="456118864"/>
      </c:barChart>
      <c:catAx>
        <c:axId val="456118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rgbClr val="151515"/>
                </a:solidFill>
                <a:latin typeface="+mn-lt"/>
                <a:ea typeface="+mn-ea"/>
                <a:cs typeface="+mn-cs"/>
              </a:defRPr>
            </a:pPr>
            <a:endParaRPr lang="en-US"/>
          </a:p>
        </c:txPr>
        <c:crossAx val="456118864"/>
        <c:crosses val="autoZero"/>
        <c:auto val="1"/>
        <c:lblAlgn val="ctr"/>
        <c:lblOffset val="100"/>
        <c:noMultiLvlLbl val="0"/>
      </c:catAx>
      <c:valAx>
        <c:axId val="456118864"/>
        <c:scaling>
          <c:orientation val="minMax"/>
        </c:scaling>
        <c:delete val="0"/>
        <c:axPos val="l"/>
        <c:majorGridlines>
          <c:spPr>
            <a:ln w="9525" cap="flat" cmpd="sng" algn="ctr">
              <a:solidFill>
                <a:schemeClr val="tx1">
                  <a:alpha val="56000"/>
                </a:schemeClr>
              </a:solidFill>
              <a:prstDash val="sysDot"/>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tx1"/>
                </a:solidFill>
                <a:latin typeface="+mn-lt"/>
                <a:ea typeface="+mn-ea"/>
                <a:cs typeface="+mn-cs"/>
              </a:defRPr>
            </a:pPr>
            <a:endParaRPr lang="en-US"/>
          </a:p>
        </c:txPr>
        <c:crossAx val="456118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7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dashboard.xlsx]Pivot tables!PivotTable4</c:name>
    <c:fmtId val="3"/>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IN" sz="1200" b="1">
                <a:solidFill>
                  <a:schemeClr val="tx1"/>
                </a:solidFill>
              </a:rPr>
              <a:t>Average</a:t>
            </a:r>
            <a:r>
              <a:rPr lang="en-IN" sz="1200" b="1" baseline="0">
                <a:solidFill>
                  <a:schemeClr val="tx1"/>
                </a:solidFill>
              </a:rPr>
              <a:t> salary by Department</a:t>
            </a:r>
            <a:endParaRPr lang="en-IN" sz="1200" b="1">
              <a:solidFill>
                <a:schemeClr val="tx1"/>
              </a:solidFill>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layout>
                <c:manualLayout>
                  <c:w val="0.17532432821937188"/>
                  <c:h val="0.1539784946236559"/>
                </c:manualLayout>
              </c15:layout>
            </c:ext>
          </c:extLst>
        </c:dLbl>
      </c:pivotFmt>
      <c:pivotFmt>
        <c:idx val="8"/>
        <c:spPr>
          <a:solidFill>
            <a:schemeClr val="accent1"/>
          </a:solidFill>
          <a:ln w="19050">
            <a:noFill/>
          </a:ln>
          <a:effectLst/>
        </c:spPr>
      </c:pivotFmt>
      <c:pivotFmt>
        <c:idx val="9"/>
        <c:spPr>
          <a:solidFill>
            <a:schemeClr val="accent1"/>
          </a:solidFill>
          <a:ln w="19050">
            <a:noFill/>
          </a:ln>
          <a:effectLst/>
        </c:spPr>
      </c:pivotFmt>
      <c:pivotFmt>
        <c:idx val="10"/>
        <c:spPr>
          <a:solidFill>
            <a:schemeClr val="accent1"/>
          </a:solidFill>
          <a:ln w="19050">
            <a:noFill/>
          </a:ln>
          <a:effectLst/>
        </c:spPr>
        <c:dLbl>
          <c:idx val="0"/>
          <c:layout>
            <c:manualLayout>
              <c:x val="1.9966722129783693E-2"/>
              <c:y val="0.2204303191939716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manualLayout>
                  <c:w val="0.18530768928426375"/>
                  <c:h val="0.1539784946236559"/>
                </c:manualLayout>
              </c15:layout>
            </c:ext>
          </c:extLst>
        </c:dLbl>
      </c:pivotFmt>
    </c:pivotFmts>
    <c:plotArea>
      <c:layout/>
      <c:pieChart>
        <c:varyColors val="1"/>
        <c:ser>
          <c:idx val="0"/>
          <c:order val="0"/>
          <c:tx>
            <c:strRef>
              <c:f>'Pivot tables'!$B$19</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6DA0-4F6C-BD18-72BCC39A4A91}"/>
              </c:ext>
            </c:extLst>
          </c:dPt>
          <c:dPt>
            <c:idx val="1"/>
            <c:bubble3D val="0"/>
            <c:spPr>
              <a:solidFill>
                <a:schemeClr val="accent2"/>
              </a:solidFill>
              <a:ln w="19050">
                <a:noFill/>
              </a:ln>
              <a:effectLst/>
            </c:spPr>
            <c:extLst>
              <c:ext xmlns:c16="http://schemas.microsoft.com/office/drawing/2014/chart" uri="{C3380CC4-5D6E-409C-BE32-E72D297353CC}">
                <c16:uniqueId val="{00000003-6DA0-4F6C-BD18-72BCC39A4A91}"/>
              </c:ext>
            </c:extLst>
          </c:dPt>
          <c:dPt>
            <c:idx val="2"/>
            <c:bubble3D val="0"/>
            <c:spPr>
              <a:solidFill>
                <a:schemeClr val="accent3"/>
              </a:solidFill>
              <a:ln w="19050">
                <a:noFill/>
              </a:ln>
              <a:effectLst/>
            </c:spPr>
            <c:extLst>
              <c:ext xmlns:c16="http://schemas.microsoft.com/office/drawing/2014/chart" uri="{C3380CC4-5D6E-409C-BE32-E72D297353CC}">
                <c16:uniqueId val="{00000005-6DA0-4F6C-BD18-72BCC39A4A91}"/>
              </c:ext>
            </c:extLst>
          </c:dPt>
          <c:dPt>
            <c:idx val="3"/>
            <c:bubble3D val="0"/>
            <c:explosion val="3"/>
            <c:spPr>
              <a:solidFill>
                <a:schemeClr val="accent4"/>
              </a:solidFill>
              <a:ln w="19050">
                <a:noFill/>
              </a:ln>
              <a:effectLst/>
            </c:spPr>
            <c:extLst>
              <c:ext xmlns:c16="http://schemas.microsoft.com/office/drawing/2014/chart" uri="{C3380CC4-5D6E-409C-BE32-E72D297353CC}">
                <c16:uniqueId val="{00000007-6DA0-4F6C-BD18-72BCC39A4A91}"/>
              </c:ext>
            </c:extLst>
          </c:dPt>
          <c:dLbls>
            <c:dLbl>
              <c:idx val="0"/>
              <c:dLblPos val="outEnd"/>
              <c:showLegendKey val="0"/>
              <c:showVal val="0"/>
              <c:showCatName val="0"/>
              <c:showSerName val="0"/>
              <c:showPercent val="1"/>
              <c:showBubbleSize val="0"/>
              <c:extLst>
                <c:ext xmlns:c15="http://schemas.microsoft.com/office/drawing/2012/chart" uri="{CE6537A1-D6FC-4f65-9D91-7224C49458BB}">
                  <c15:layout>
                    <c:manualLayout>
                      <c:w val="0.17532432821937188"/>
                      <c:h val="0.1539784946236559"/>
                    </c:manualLayout>
                  </c15:layout>
                </c:ext>
                <c:ext xmlns:c16="http://schemas.microsoft.com/office/drawing/2014/chart" uri="{C3380CC4-5D6E-409C-BE32-E72D297353CC}">
                  <c16:uniqueId val="{00000001-6DA0-4F6C-BD18-72BCC39A4A91}"/>
                </c:ext>
              </c:extLst>
            </c:dLbl>
            <c:dLbl>
              <c:idx val="3"/>
              <c:layout>
                <c:manualLayout>
                  <c:x val="1.9966722129783693E-2"/>
                  <c:y val="0.22043031919397163"/>
                </c:manualLayout>
              </c:layout>
              <c:dLblPos val="bestFit"/>
              <c:showLegendKey val="0"/>
              <c:showVal val="0"/>
              <c:showCatName val="0"/>
              <c:showSerName val="0"/>
              <c:showPercent val="1"/>
              <c:showBubbleSize val="0"/>
              <c:extLst>
                <c:ext xmlns:c15="http://schemas.microsoft.com/office/drawing/2012/chart" uri="{CE6537A1-D6FC-4f65-9D91-7224C49458BB}">
                  <c15:layout>
                    <c:manualLayout>
                      <c:w val="0.18530768928426375"/>
                      <c:h val="0.1539784946236559"/>
                    </c:manualLayout>
                  </c15:layout>
                </c:ext>
                <c:ext xmlns:c16="http://schemas.microsoft.com/office/drawing/2014/chart" uri="{C3380CC4-5D6E-409C-BE32-E72D297353CC}">
                  <c16:uniqueId val="{00000007-6DA0-4F6C-BD18-72BCC39A4A91}"/>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tables'!$A$20:$A$24</c:f>
              <c:strCache>
                <c:ptCount val="4"/>
                <c:pt idx="0">
                  <c:v>HR</c:v>
                </c:pt>
                <c:pt idx="1">
                  <c:v>IT</c:v>
                </c:pt>
                <c:pt idx="2">
                  <c:v>Marketing</c:v>
                </c:pt>
                <c:pt idx="3">
                  <c:v>Sales</c:v>
                </c:pt>
              </c:strCache>
            </c:strRef>
          </c:cat>
          <c:val>
            <c:numRef>
              <c:f>'Pivot tables'!$B$20:$B$24</c:f>
              <c:numCache>
                <c:formatCode>General</c:formatCode>
                <c:ptCount val="4"/>
                <c:pt idx="0">
                  <c:v>74541.266666666663</c:v>
                </c:pt>
                <c:pt idx="1">
                  <c:v>73910.25</c:v>
                </c:pt>
                <c:pt idx="2">
                  <c:v>67115.333333333328</c:v>
                </c:pt>
                <c:pt idx="3">
                  <c:v>76519.071428571435</c:v>
                </c:pt>
              </c:numCache>
            </c:numRef>
          </c:val>
          <c:extLst>
            <c:ext xmlns:c16="http://schemas.microsoft.com/office/drawing/2014/chart" uri="{C3380CC4-5D6E-409C-BE32-E72D297353CC}">
              <c16:uniqueId val="{00000008-6DA0-4F6C-BD18-72BCC39A4A91}"/>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7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dashboard.xlsx]Pivot tables!PivotTable5</c:name>
    <c:fmtId val="4"/>
  </c:pivotSource>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US" b="1"/>
              <a:t>Count</a:t>
            </a:r>
            <a:r>
              <a:rPr lang="en-US" b="1" baseline="0"/>
              <a:t> of emplyee in each department</a:t>
            </a: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A94A4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tables'!$B$32</c:f>
              <c:strCache>
                <c:ptCount val="1"/>
                <c:pt idx="0">
                  <c:v>Total</c:v>
                </c:pt>
              </c:strCache>
            </c:strRef>
          </c:tx>
          <c:spPr>
            <a:solidFill>
              <a:srgbClr val="A94A4A"/>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tables'!$A$33:$A$37</c:f>
              <c:strCache>
                <c:ptCount val="4"/>
                <c:pt idx="0">
                  <c:v>HR</c:v>
                </c:pt>
                <c:pt idx="1">
                  <c:v>IT</c:v>
                </c:pt>
                <c:pt idx="2">
                  <c:v>Marketing</c:v>
                </c:pt>
                <c:pt idx="3">
                  <c:v>Sales</c:v>
                </c:pt>
              </c:strCache>
            </c:strRef>
          </c:cat>
          <c:val>
            <c:numRef>
              <c:f>'Pivot tables'!$B$33:$B$37</c:f>
              <c:numCache>
                <c:formatCode>General</c:formatCode>
                <c:ptCount val="4"/>
                <c:pt idx="0">
                  <c:v>15</c:v>
                </c:pt>
                <c:pt idx="1">
                  <c:v>12</c:v>
                </c:pt>
                <c:pt idx="2">
                  <c:v>9</c:v>
                </c:pt>
                <c:pt idx="3">
                  <c:v>14</c:v>
                </c:pt>
              </c:numCache>
            </c:numRef>
          </c:val>
          <c:extLst>
            <c:ext xmlns:c16="http://schemas.microsoft.com/office/drawing/2014/chart" uri="{C3380CC4-5D6E-409C-BE32-E72D297353CC}">
              <c16:uniqueId val="{00000000-53C9-4A4E-B4D0-356E6E547B60}"/>
            </c:ext>
          </c:extLst>
        </c:ser>
        <c:dLbls>
          <c:showLegendKey val="0"/>
          <c:showVal val="0"/>
          <c:showCatName val="0"/>
          <c:showSerName val="0"/>
          <c:showPercent val="0"/>
          <c:showBubbleSize val="0"/>
        </c:dLbls>
        <c:gapWidth val="182"/>
        <c:axId val="611793808"/>
        <c:axId val="611796688"/>
      </c:barChart>
      <c:catAx>
        <c:axId val="6117938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50" b="1" i="0" u="none" strike="noStrike" kern="1200" baseline="0">
                <a:solidFill>
                  <a:schemeClr val="tx1"/>
                </a:solidFill>
                <a:latin typeface="+mn-lt"/>
                <a:ea typeface="+mn-ea"/>
                <a:cs typeface="+mn-cs"/>
              </a:defRPr>
            </a:pPr>
            <a:endParaRPr lang="en-US"/>
          </a:p>
        </c:txPr>
        <c:crossAx val="611796688"/>
        <c:crosses val="autoZero"/>
        <c:auto val="1"/>
        <c:lblAlgn val="ctr"/>
        <c:lblOffset val="100"/>
        <c:noMultiLvlLbl val="0"/>
      </c:catAx>
      <c:valAx>
        <c:axId val="611796688"/>
        <c:scaling>
          <c:orientation val="minMax"/>
        </c:scaling>
        <c:delete val="0"/>
        <c:axPos val="b"/>
        <c:majorGridlines>
          <c:spPr>
            <a:ln w="9525" cap="flat" cmpd="sng" algn="ctr">
              <a:solidFill>
                <a:srgbClr val="000000">
                  <a:alpha val="52000"/>
                </a:srgbClr>
              </a:solidFill>
              <a:prstDash val="sysDot"/>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50" b="1" i="0" u="none" strike="noStrike" kern="1200" baseline="0">
                <a:solidFill>
                  <a:schemeClr val="tx1"/>
                </a:solidFill>
                <a:latin typeface="+mn-lt"/>
                <a:ea typeface="+mn-ea"/>
                <a:cs typeface="+mn-cs"/>
              </a:defRPr>
            </a:pPr>
            <a:endParaRPr lang="en-US"/>
          </a:p>
        </c:txPr>
        <c:crossAx val="611793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75000"/>
      </a:schemeClr>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IN" b="1"/>
              <a:t>Salary</a:t>
            </a:r>
            <a:r>
              <a:rPr lang="en-IN" b="1" baseline="0"/>
              <a:t> As per Departments </a:t>
            </a:r>
            <a:endParaRPr lang="en-IN" b="1"/>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IN"/>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A94A4A"/>
          </a:solidFill>
          <a:ln>
            <a:noFill/>
          </a:ln>
          <a:effectLst/>
          <a:sp3d/>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A94A4A"/>
          </a:solidFill>
          <a:ln>
            <a:noFill/>
          </a:ln>
          <a:effectLst/>
          <a:sp3d/>
        </c:spPr>
        <c:dLbl>
          <c:idx val="0"/>
          <c:layout>
            <c:manualLayout>
              <c:x val="-5.5016181229773489E-2"/>
              <c:y val="-0.1132075471698113"/>
            </c:manualLayout>
          </c:layout>
          <c:spPr>
            <a:noFill/>
            <a:ln>
              <a:noFill/>
            </a:ln>
            <a:effectLst/>
          </c:spPr>
          <c:txPr>
            <a:bodyPr rot="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A94A4A"/>
          </a:solidFill>
          <a:ln>
            <a:noFill/>
          </a:ln>
          <a:effectLst/>
          <a:sp3d/>
        </c:spPr>
        <c:dLbl>
          <c:idx val="0"/>
          <c:layout>
            <c:manualLayout>
              <c:x val="3.2362459546925598E-3"/>
              <c:y val="-5.3908355795148244E-2"/>
            </c:manualLayout>
          </c:layout>
          <c:spPr>
            <a:noFill/>
            <a:ln>
              <a:noFill/>
            </a:ln>
            <a:effectLst/>
          </c:spPr>
          <c:txPr>
            <a:bodyPr rot="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2402899880233418"/>
                  <c:h val="9.2749538383173805E-2"/>
                </c:manualLayout>
              </c15:layout>
            </c:ext>
          </c:extLst>
        </c:dLbl>
      </c:pivotFmt>
      <c:pivotFmt>
        <c:idx val="5"/>
        <c:spPr>
          <a:solidFill>
            <a:srgbClr val="A94A4A"/>
          </a:solidFill>
          <a:ln>
            <a:noFill/>
          </a:ln>
          <a:effectLst/>
          <a:sp3d/>
        </c:spPr>
        <c:dLbl>
          <c:idx val="0"/>
          <c:layout>
            <c:manualLayout>
              <c:x val="-3.2362459546925568E-3"/>
              <c:y val="9.1644204851752023E-2"/>
            </c:manualLayout>
          </c:layout>
          <c:spPr>
            <a:noFill/>
            <a:ln>
              <a:noFill/>
            </a:ln>
            <a:effectLst/>
          </c:spPr>
          <c:txPr>
            <a:bodyPr rot="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A94A4A"/>
          </a:solidFill>
          <a:ln>
            <a:noFill/>
          </a:ln>
          <a:effectLst/>
          <a:sp3d/>
        </c:spPr>
        <c:dLbl>
          <c:idx val="0"/>
          <c:layout>
            <c:manualLayout>
              <c:x val="-9.7087378640777888E-3"/>
              <c:y val="-6.4690026954177943E-2"/>
            </c:manualLayout>
          </c:layout>
          <c:spPr>
            <a:noFill/>
            <a:ln>
              <a:noFill/>
            </a:ln>
            <a:effectLst/>
          </c:spPr>
          <c:txPr>
            <a:bodyPr rot="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7560770250253371"/>
          <c:y val="0.19303703703703706"/>
          <c:w val="0.64333827083495754"/>
          <c:h val="0.60460348012054044"/>
        </c:manualLayout>
      </c:layout>
      <c:line3DChart>
        <c:grouping val="standard"/>
        <c:varyColors val="0"/>
        <c:ser>
          <c:idx val="0"/>
          <c:order val="0"/>
          <c:tx>
            <c:v>Total</c:v>
          </c:tx>
          <c:spPr>
            <a:solidFill>
              <a:srgbClr val="A94A4A"/>
            </a:solidFill>
            <a:ln>
              <a:noFill/>
            </a:ln>
            <a:effectLst/>
            <a:sp3d/>
          </c:spPr>
          <c:dPt>
            <c:idx val="0"/>
            <c:bubble3D val="0"/>
            <c:spPr>
              <a:solidFill>
                <a:srgbClr val="A94A4A"/>
              </a:solidFill>
              <a:ln>
                <a:noFill/>
              </a:ln>
              <a:effectLst/>
              <a:sp3d/>
            </c:spPr>
            <c:extLst>
              <c:ext xmlns:c16="http://schemas.microsoft.com/office/drawing/2014/chart" uri="{C3380CC4-5D6E-409C-BE32-E72D297353CC}">
                <c16:uniqueId val="{00000001-B72C-4E66-9EE9-707F6A672D55}"/>
              </c:ext>
            </c:extLst>
          </c:dPt>
          <c:dPt>
            <c:idx val="1"/>
            <c:bubble3D val="0"/>
            <c:spPr>
              <a:solidFill>
                <a:srgbClr val="A94A4A"/>
              </a:solidFill>
              <a:ln>
                <a:noFill/>
              </a:ln>
              <a:effectLst/>
              <a:sp3d/>
            </c:spPr>
            <c:extLst>
              <c:ext xmlns:c16="http://schemas.microsoft.com/office/drawing/2014/chart" uri="{C3380CC4-5D6E-409C-BE32-E72D297353CC}">
                <c16:uniqueId val="{00000002-B72C-4E66-9EE9-707F6A672D55}"/>
              </c:ext>
            </c:extLst>
          </c:dPt>
          <c:dPt>
            <c:idx val="2"/>
            <c:bubble3D val="0"/>
            <c:spPr>
              <a:solidFill>
                <a:srgbClr val="A94A4A"/>
              </a:solidFill>
              <a:ln>
                <a:noFill/>
              </a:ln>
              <a:effectLst/>
              <a:sp3d/>
            </c:spPr>
            <c:extLst>
              <c:ext xmlns:c16="http://schemas.microsoft.com/office/drawing/2014/chart" uri="{C3380CC4-5D6E-409C-BE32-E72D297353CC}">
                <c16:uniqueId val="{00000003-B72C-4E66-9EE9-707F6A672D55}"/>
              </c:ext>
            </c:extLst>
          </c:dPt>
          <c:dPt>
            <c:idx val="3"/>
            <c:bubble3D val="0"/>
            <c:spPr>
              <a:solidFill>
                <a:srgbClr val="A94A4A"/>
              </a:solidFill>
              <a:ln>
                <a:noFill/>
              </a:ln>
              <a:effectLst/>
              <a:sp3d/>
            </c:spPr>
            <c:extLst>
              <c:ext xmlns:c16="http://schemas.microsoft.com/office/drawing/2014/chart" uri="{C3380CC4-5D6E-409C-BE32-E72D297353CC}">
                <c16:uniqueId val="{00000004-B72C-4E66-9EE9-707F6A672D55}"/>
              </c:ext>
            </c:extLst>
          </c:dPt>
          <c:dLbls>
            <c:dLbl>
              <c:idx val="0"/>
              <c:layout>
                <c:manualLayout>
                  <c:x val="-5.5016181229773489E-2"/>
                  <c:y val="-0.113207547169811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72C-4E66-9EE9-707F6A672D55}"/>
                </c:ext>
              </c:extLst>
            </c:dLbl>
            <c:dLbl>
              <c:idx val="1"/>
              <c:layout>
                <c:manualLayout>
                  <c:x val="3.2362459546925598E-3"/>
                  <c:y val="-5.3908355795148244E-2"/>
                </c:manualLayout>
              </c:layout>
              <c:showLegendKey val="0"/>
              <c:showVal val="1"/>
              <c:showCatName val="0"/>
              <c:showSerName val="0"/>
              <c:showPercent val="0"/>
              <c:showBubbleSize val="0"/>
              <c:extLst>
                <c:ext xmlns:c15="http://schemas.microsoft.com/office/drawing/2012/chart" uri="{CE6537A1-D6FC-4f65-9D91-7224C49458BB}">
                  <c15:layout>
                    <c:manualLayout>
                      <c:w val="0.22402899880233418"/>
                      <c:h val="9.2749538383173805E-2"/>
                    </c:manualLayout>
                  </c15:layout>
                </c:ext>
                <c:ext xmlns:c16="http://schemas.microsoft.com/office/drawing/2014/chart" uri="{C3380CC4-5D6E-409C-BE32-E72D297353CC}">
                  <c16:uniqueId val="{00000002-B72C-4E66-9EE9-707F6A672D55}"/>
                </c:ext>
              </c:extLst>
            </c:dLbl>
            <c:dLbl>
              <c:idx val="2"/>
              <c:layout>
                <c:manualLayout>
                  <c:x val="-3.2362459546925568E-3"/>
                  <c:y val="9.164420485175202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72C-4E66-9EE9-707F6A672D55}"/>
                </c:ext>
              </c:extLst>
            </c:dLbl>
            <c:dLbl>
              <c:idx val="3"/>
              <c:layout>
                <c:manualLayout>
                  <c:x val="-9.7087378640777888E-3"/>
                  <c:y val="-6.469002695417794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B72C-4E66-9EE9-707F6A672D55}"/>
                </c:ext>
              </c:extLst>
            </c:dLbl>
            <c:spPr>
              <a:noFill/>
              <a:ln>
                <a:noFill/>
              </a:ln>
              <a:effectLst/>
            </c:spPr>
            <c:txPr>
              <a:bodyPr rot="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HR</c:v>
              </c:pt>
              <c:pt idx="1">
                <c:v>IT</c:v>
              </c:pt>
              <c:pt idx="2">
                <c:v>Marketing</c:v>
              </c:pt>
              <c:pt idx="3">
                <c:v>Sales</c:v>
              </c:pt>
            </c:strLit>
          </c:cat>
          <c:val>
            <c:numLit>
              <c:formatCode>General</c:formatCode>
              <c:ptCount val="4"/>
              <c:pt idx="0">
                <c:v>74541.266666666663</c:v>
              </c:pt>
              <c:pt idx="1">
                <c:v>73910.25</c:v>
              </c:pt>
              <c:pt idx="2">
                <c:v>67115.333333333328</c:v>
              </c:pt>
              <c:pt idx="3">
                <c:v>76519.071428571435</c:v>
              </c:pt>
            </c:numLit>
          </c:val>
          <c:smooth val="0"/>
          <c:extLst>
            <c:ext xmlns:c16="http://schemas.microsoft.com/office/drawing/2014/chart" uri="{C3380CC4-5D6E-409C-BE32-E72D297353CC}">
              <c16:uniqueId val="{00000000-B72C-4E66-9EE9-707F6A672D55}"/>
            </c:ext>
          </c:extLst>
        </c:ser>
        <c:dLbls>
          <c:showLegendKey val="0"/>
          <c:showVal val="1"/>
          <c:showCatName val="0"/>
          <c:showSerName val="0"/>
          <c:showPercent val="0"/>
          <c:showBubbleSize val="0"/>
        </c:dLbls>
        <c:axId val="616698896"/>
        <c:axId val="616699376"/>
        <c:axId val="544532640"/>
      </c:line3DChart>
      <c:catAx>
        <c:axId val="6166988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1" i="0" u="none" strike="noStrike" kern="1200" baseline="0">
                <a:solidFill>
                  <a:schemeClr val="tx1"/>
                </a:solidFill>
                <a:latin typeface="+mn-lt"/>
                <a:ea typeface="+mn-ea"/>
                <a:cs typeface="+mn-cs"/>
              </a:defRPr>
            </a:pPr>
            <a:endParaRPr lang="en-US"/>
          </a:p>
        </c:txPr>
        <c:crossAx val="616699376"/>
        <c:crosses val="autoZero"/>
        <c:auto val="1"/>
        <c:lblAlgn val="ctr"/>
        <c:lblOffset val="100"/>
        <c:noMultiLvlLbl val="0"/>
      </c:catAx>
      <c:valAx>
        <c:axId val="616699376"/>
        <c:scaling>
          <c:orientation val="minMax"/>
        </c:scaling>
        <c:delete val="0"/>
        <c:axPos val="l"/>
        <c:majorGridlines>
          <c:spPr>
            <a:ln w="0" cap="flat" cmpd="sng" algn="ctr">
              <a:solidFill>
                <a:schemeClr val="bg1">
                  <a:lumMod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crossAx val="616698896"/>
        <c:crosses val="autoZero"/>
        <c:crossBetween val="between"/>
      </c:valAx>
      <c:serAx>
        <c:axId val="544532640"/>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crossAx val="616699376"/>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75000"/>
      </a:schemeClr>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dashboard.xlsx]Pivot tables!PivotTable2</c:name>
    <c:fmtId val="15"/>
  </c:pivotSource>
  <c:chart>
    <c:title>
      <c:tx>
        <c:rich>
          <a:bodyPr rot="0" spcFirstLastPara="1" vertOverflow="ellipsis" vert="horz" wrap="square" anchor="ctr" anchorCtr="1"/>
          <a:lstStyle/>
          <a:p>
            <a:pPr>
              <a:defRPr lang="en-US" sz="1200" b="1" i="0" u="none" strike="noStrike" kern="1200" spc="0" baseline="0">
                <a:solidFill>
                  <a:schemeClr val="tx1"/>
                </a:solidFill>
                <a:latin typeface="+mn-lt"/>
                <a:ea typeface="+mn-ea"/>
                <a:cs typeface="+mn-cs"/>
              </a:defRPr>
            </a:pPr>
            <a:r>
              <a:rPr lang="en-US" b="1"/>
              <a:t>Department performance</a:t>
            </a:r>
            <a:r>
              <a:rPr lang="en-US" b="1" baseline="0"/>
              <a:t> rating as per gender </a:t>
            </a:r>
            <a:endParaRPr lang="en-US" b="1"/>
          </a:p>
        </c:rich>
      </c:tx>
      <c:overlay val="0"/>
      <c:spPr>
        <a:noFill/>
        <a:ln>
          <a:noFill/>
        </a:ln>
        <a:effectLst/>
      </c:spPr>
      <c:txPr>
        <a:bodyPr rot="0" spcFirstLastPara="1" vertOverflow="ellipsis" vert="horz" wrap="square" anchor="ctr" anchorCtr="1"/>
        <a:lstStyle/>
        <a:p>
          <a:pPr>
            <a:defRPr lang="en-US" sz="12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A94A4A"/>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A94A4A"/>
          </a:solidFill>
          <a:ln>
            <a:noFill/>
          </a:ln>
          <a:effectLst/>
        </c:spPr>
      </c:pivotFmt>
      <c:pivotFmt>
        <c:idx val="4"/>
        <c:spPr>
          <a:solidFill>
            <a:srgbClr val="A94A4A"/>
          </a:solidFill>
          <a:ln>
            <a:noFill/>
          </a:ln>
          <a:effectLst/>
        </c:spPr>
      </c:pivotFmt>
      <c:pivotFmt>
        <c:idx val="5"/>
        <c:spPr>
          <a:solidFill>
            <a:srgbClr val="A94A4A"/>
          </a:solidFill>
          <a:ln>
            <a:noFill/>
          </a:ln>
          <a:effectLst/>
        </c:spPr>
      </c:pivotFmt>
    </c:pivotFmts>
    <c:plotArea>
      <c:layout/>
      <c:barChart>
        <c:barDir val="col"/>
        <c:grouping val="clustered"/>
        <c:varyColors val="0"/>
        <c:ser>
          <c:idx val="0"/>
          <c:order val="0"/>
          <c:tx>
            <c:strRef>
              <c:f>'Pivot tables'!$B$57</c:f>
              <c:strCache>
                <c:ptCount val="1"/>
                <c:pt idx="0">
                  <c:v>Total</c:v>
                </c:pt>
              </c:strCache>
            </c:strRef>
          </c:tx>
          <c:spPr>
            <a:solidFill>
              <a:srgbClr val="A94A4A"/>
            </a:solidFill>
            <a:ln>
              <a:noFill/>
            </a:ln>
            <a:effectLst/>
          </c:spPr>
          <c:invertIfNegative val="0"/>
          <c:cat>
            <c:multiLvlStrRef>
              <c:f>'Pivot tables'!$A$58:$A$70</c:f>
              <c:multiLvlStrCache>
                <c:ptCount val="8"/>
                <c:lvl>
                  <c:pt idx="0">
                    <c:v>Female</c:v>
                  </c:pt>
                  <c:pt idx="1">
                    <c:v>Male</c:v>
                  </c:pt>
                  <c:pt idx="2">
                    <c:v>Female</c:v>
                  </c:pt>
                  <c:pt idx="3">
                    <c:v>Male</c:v>
                  </c:pt>
                  <c:pt idx="4">
                    <c:v>Female</c:v>
                  </c:pt>
                  <c:pt idx="5">
                    <c:v>Male</c:v>
                  </c:pt>
                  <c:pt idx="6">
                    <c:v>Female</c:v>
                  </c:pt>
                  <c:pt idx="7">
                    <c:v>Male</c:v>
                  </c:pt>
                </c:lvl>
                <c:lvl>
                  <c:pt idx="0">
                    <c:v>HR</c:v>
                  </c:pt>
                  <c:pt idx="2">
                    <c:v>IT</c:v>
                  </c:pt>
                  <c:pt idx="4">
                    <c:v>Marketing</c:v>
                  </c:pt>
                  <c:pt idx="6">
                    <c:v>Sales</c:v>
                  </c:pt>
                </c:lvl>
              </c:multiLvlStrCache>
            </c:multiLvlStrRef>
          </c:cat>
          <c:val>
            <c:numRef>
              <c:f>'Pivot tables'!$B$58:$B$70</c:f>
              <c:numCache>
                <c:formatCode>General</c:formatCode>
                <c:ptCount val="8"/>
                <c:pt idx="0">
                  <c:v>7</c:v>
                </c:pt>
                <c:pt idx="1">
                  <c:v>8</c:v>
                </c:pt>
                <c:pt idx="2">
                  <c:v>3</c:v>
                </c:pt>
                <c:pt idx="3">
                  <c:v>9</c:v>
                </c:pt>
                <c:pt idx="4">
                  <c:v>4</c:v>
                </c:pt>
                <c:pt idx="5">
                  <c:v>5</c:v>
                </c:pt>
                <c:pt idx="6">
                  <c:v>11</c:v>
                </c:pt>
                <c:pt idx="7">
                  <c:v>3</c:v>
                </c:pt>
              </c:numCache>
            </c:numRef>
          </c:val>
          <c:extLst>
            <c:ext xmlns:c16="http://schemas.microsoft.com/office/drawing/2014/chart" uri="{C3380CC4-5D6E-409C-BE32-E72D297353CC}">
              <c16:uniqueId val="{00000000-394C-4411-9BF9-EAE659F505B9}"/>
            </c:ext>
          </c:extLst>
        </c:ser>
        <c:dLbls>
          <c:showLegendKey val="0"/>
          <c:showVal val="0"/>
          <c:showCatName val="0"/>
          <c:showSerName val="0"/>
          <c:showPercent val="0"/>
          <c:showBubbleSize val="0"/>
        </c:dLbls>
        <c:gapWidth val="219"/>
        <c:overlap val="-27"/>
        <c:axId val="488729199"/>
        <c:axId val="418790623"/>
      </c:barChart>
      <c:catAx>
        <c:axId val="488729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crossAx val="418790623"/>
        <c:crosses val="autoZero"/>
        <c:auto val="1"/>
        <c:lblAlgn val="ctr"/>
        <c:lblOffset val="100"/>
        <c:noMultiLvlLbl val="0"/>
      </c:catAx>
      <c:valAx>
        <c:axId val="418790623"/>
        <c:scaling>
          <c:orientation val="minMax"/>
        </c:scaling>
        <c:delete val="0"/>
        <c:axPos val="l"/>
        <c:majorGridlines>
          <c:spPr>
            <a:ln w="9525" cap="flat" cmpd="sng" algn="ctr">
              <a:solidFill>
                <a:srgbClr val="000000">
                  <a:alpha val="33000"/>
                </a:srgbClr>
              </a:solidFill>
              <a:prstDash val="sysDot"/>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crossAx val="4887291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4BD97"/>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0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0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2</xdr:col>
      <xdr:colOff>206375</xdr:colOff>
      <xdr:row>1</xdr:row>
      <xdr:rowOff>9525</xdr:rowOff>
    </xdr:from>
    <xdr:to>
      <xdr:col>9</xdr:col>
      <xdr:colOff>511175</xdr:colOff>
      <xdr:row>15</xdr:row>
      <xdr:rowOff>174625</xdr:rowOff>
    </xdr:to>
    <xdr:graphicFrame macro="">
      <xdr:nvGraphicFramePr>
        <xdr:cNvPr id="2" name="Chart 1">
          <a:extLst>
            <a:ext uri="{FF2B5EF4-FFF2-40B4-BE49-F238E27FC236}">
              <a16:creationId xmlns:a16="http://schemas.microsoft.com/office/drawing/2014/main" id="{7ACC079C-061D-AC88-2FC2-1EA64D0CFA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612775</xdr:colOff>
      <xdr:row>16</xdr:row>
      <xdr:rowOff>142875</xdr:rowOff>
    </xdr:from>
    <xdr:to>
      <xdr:col>8</xdr:col>
      <xdr:colOff>273050</xdr:colOff>
      <xdr:row>27</xdr:row>
      <xdr:rowOff>177800</xdr:rowOff>
    </xdr:to>
    <xdr:graphicFrame macro="">
      <xdr:nvGraphicFramePr>
        <xdr:cNvPr id="3" name="Chart 2">
          <a:extLst>
            <a:ext uri="{FF2B5EF4-FFF2-40B4-BE49-F238E27FC236}">
              <a16:creationId xmlns:a16="http://schemas.microsoft.com/office/drawing/2014/main" id="{775312C6-6E7E-DB6D-3C4A-3516539CB4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425450</xdr:colOff>
      <xdr:row>30</xdr:row>
      <xdr:rowOff>79375</xdr:rowOff>
    </xdr:from>
    <xdr:to>
      <xdr:col>8</xdr:col>
      <xdr:colOff>222250</xdr:colOff>
      <xdr:row>40</xdr:row>
      <xdr:rowOff>107950</xdr:rowOff>
    </xdr:to>
    <xdr:graphicFrame macro="">
      <xdr:nvGraphicFramePr>
        <xdr:cNvPr id="4" name="Chart 3">
          <a:extLst>
            <a:ext uri="{FF2B5EF4-FFF2-40B4-BE49-F238E27FC236}">
              <a16:creationId xmlns:a16="http://schemas.microsoft.com/office/drawing/2014/main" id="{1F532C71-C558-2C6D-E264-2DABEDE38C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387350</xdr:colOff>
      <xdr:row>42</xdr:row>
      <xdr:rowOff>12700</xdr:rowOff>
    </xdr:from>
    <xdr:to>
      <xdr:col>8</xdr:col>
      <xdr:colOff>241300</xdr:colOff>
      <xdr:row>53</xdr:row>
      <xdr:rowOff>38100</xdr:rowOff>
    </xdr:to>
    <xdr:graphicFrame macro="">
      <xdr:nvGraphicFramePr>
        <xdr:cNvPr id="7" name="Chart 6">
          <a:extLst>
            <a:ext uri="{FF2B5EF4-FFF2-40B4-BE49-F238E27FC236}">
              <a16:creationId xmlns:a16="http://schemas.microsoft.com/office/drawing/2014/main" id="{3995CE13-84A6-476B-A8A0-78D6902EA1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10</xdr:col>
      <xdr:colOff>0</xdr:colOff>
      <xdr:row>56</xdr:row>
      <xdr:rowOff>0</xdr:rowOff>
    </xdr:from>
    <xdr:to>
      <xdr:col>13</xdr:col>
      <xdr:colOff>0</xdr:colOff>
      <xdr:row>69</xdr:row>
      <xdr:rowOff>130175</xdr:rowOff>
    </xdr:to>
    <mc:AlternateContent xmlns:mc="http://schemas.openxmlformats.org/markup-compatibility/2006" xmlns:a14="http://schemas.microsoft.com/office/drawing/2010/main">
      <mc:Choice Requires="a14">
        <xdr:graphicFrame macro="">
          <xdr:nvGraphicFramePr>
            <xdr:cNvPr id="10" name="Gender 2">
              <a:extLst>
                <a:ext uri="{FF2B5EF4-FFF2-40B4-BE49-F238E27FC236}">
                  <a16:creationId xmlns:a16="http://schemas.microsoft.com/office/drawing/2014/main" id="{72994DFB-5B63-4D31-831D-B061BFD26680}"/>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7512050" y="103124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371475</xdr:colOff>
      <xdr:row>54</xdr:row>
      <xdr:rowOff>63500</xdr:rowOff>
    </xdr:from>
    <xdr:to>
      <xdr:col>9</xdr:col>
      <xdr:colOff>244475</xdr:colOff>
      <xdr:row>69</xdr:row>
      <xdr:rowOff>44450</xdr:rowOff>
    </xdr:to>
    <xdr:graphicFrame macro="">
      <xdr:nvGraphicFramePr>
        <xdr:cNvPr id="5" name="Chart 4">
          <a:extLst>
            <a:ext uri="{FF2B5EF4-FFF2-40B4-BE49-F238E27FC236}">
              <a16:creationId xmlns:a16="http://schemas.microsoft.com/office/drawing/2014/main" id="{A1F0BB4B-E288-49B0-20CD-0568096A94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38100</xdr:colOff>
      <xdr:row>7</xdr:row>
      <xdr:rowOff>139700</xdr:rowOff>
    </xdr:from>
    <xdr:to>
      <xdr:col>6</xdr:col>
      <xdr:colOff>146050</xdr:colOff>
      <xdr:row>20</xdr:row>
      <xdr:rowOff>127000</xdr:rowOff>
    </xdr:to>
    <xdr:graphicFrame macro="">
      <xdr:nvGraphicFramePr>
        <xdr:cNvPr id="2" name="Chart 1">
          <a:extLst>
            <a:ext uri="{FF2B5EF4-FFF2-40B4-BE49-F238E27FC236}">
              <a16:creationId xmlns:a16="http://schemas.microsoft.com/office/drawing/2014/main" id="{EA98366A-3AF9-44A8-885E-02F689E4E3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12700</xdr:rowOff>
    </xdr:from>
    <xdr:to>
      <xdr:col>18</xdr:col>
      <xdr:colOff>280390</xdr:colOff>
      <xdr:row>2</xdr:row>
      <xdr:rowOff>101600</xdr:rowOff>
    </xdr:to>
    <xdr:sp macro="" textlink="">
      <xdr:nvSpPr>
        <xdr:cNvPr id="3" name="TextBox 2">
          <a:extLst>
            <a:ext uri="{FF2B5EF4-FFF2-40B4-BE49-F238E27FC236}">
              <a16:creationId xmlns:a16="http://schemas.microsoft.com/office/drawing/2014/main" id="{240A73E5-630B-2ADF-857E-E82D41AFE057}"/>
            </a:ext>
          </a:extLst>
        </xdr:cNvPr>
        <xdr:cNvSpPr txBox="1"/>
      </xdr:nvSpPr>
      <xdr:spPr>
        <a:xfrm>
          <a:off x="0" y="12700"/>
          <a:ext cx="11710390" cy="451757"/>
        </a:xfrm>
        <a:prstGeom prst="rect">
          <a:avLst/>
        </a:prstGeom>
        <a:solidFill>
          <a:srgbClr val="A94A4A"/>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b="1">
              <a:solidFill>
                <a:schemeClr val="bg1"/>
              </a:solidFill>
              <a:latin typeface="Bell MT" panose="02020503060305020303" pitchFamily="18" charset="0"/>
            </a:rPr>
            <a:t>EMPLOYEE</a:t>
          </a:r>
          <a:r>
            <a:rPr lang="en-IN" sz="2400" b="1" baseline="0">
              <a:solidFill>
                <a:schemeClr val="bg1"/>
              </a:solidFill>
              <a:latin typeface="Bell MT" panose="02020503060305020303" pitchFamily="18" charset="0"/>
            </a:rPr>
            <a:t> REPORT DASHBOARD</a:t>
          </a:r>
          <a:endParaRPr lang="en-IN" sz="2400" b="1">
            <a:solidFill>
              <a:schemeClr val="bg1"/>
            </a:solidFill>
            <a:latin typeface="Bell MT" panose="02020503060305020303" pitchFamily="18" charset="0"/>
          </a:endParaRPr>
        </a:p>
      </xdr:txBody>
    </xdr:sp>
    <xdr:clientData/>
  </xdr:twoCellAnchor>
  <xdr:twoCellAnchor>
    <xdr:from>
      <xdr:col>12</xdr:col>
      <xdr:colOff>298450</xdr:colOff>
      <xdr:row>7</xdr:row>
      <xdr:rowOff>152400</xdr:rowOff>
    </xdr:from>
    <xdr:to>
      <xdr:col>18</xdr:col>
      <xdr:colOff>304800</xdr:colOff>
      <xdr:row>20</xdr:row>
      <xdr:rowOff>120650</xdr:rowOff>
    </xdr:to>
    <xdr:graphicFrame macro="">
      <xdr:nvGraphicFramePr>
        <xdr:cNvPr id="4" name="Chart 3">
          <a:extLst>
            <a:ext uri="{FF2B5EF4-FFF2-40B4-BE49-F238E27FC236}">
              <a16:creationId xmlns:a16="http://schemas.microsoft.com/office/drawing/2014/main" id="{6224416D-9614-443D-B73F-15D2EE28F8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12700</xdr:colOff>
      <xdr:row>20</xdr:row>
      <xdr:rowOff>158750</xdr:rowOff>
    </xdr:from>
    <xdr:to>
      <xdr:col>9</xdr:col>
      <xdr:colOff>184150</xdr:colOff>
      <xdr:row>35</xdr:row>
      <xdr:rowOff>19050</xdr:rowOff>
    </xdr:to>
    <xdr:graphicFrame macro="">
      <xdr:nvGraphicFramePr>
        <xdr:cNvPr id="5" name="Chart 4">
          <a:extLst>
            <a:ext uri="{FF2B5EF4-FFF2-40B4-BE49-F238E27FC236}">
              <a16:creationId xmlns:a16="http://schemas.microsoft.com/office/drawing/2014/main" id="{AA3A24B2-1786-4B1F-8857-547B6E8F8B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165100</xdr:colOff>
      <xdr:row>7</xdr:row>
      <xdr:rowOff>165100</xdr:rowOff>
    </xdr:from>
    <xdr:to>
      <xdr:col>12</xdr:col>
      <xdr:colOff>279400</xdr:colOff>
      <xdr:row>20</xdr:row>
      <xdr:rowOff>127000</xdr:rowOff>
    </xdr:to>
    <xdr:graphicFrame macro="">
      <xdr:nvGraphicFramePr>
        <xdr:cNvPr id="7" name="Chart 6">
          <a:extLst>
            <a:ext uri="{FF2B5EF4-FFF2-40B4-BE49-F238E27FC236}">
              <a16:creationId xmlns:a16="http://schemas.microsoft.com/office/drawing/2014/main" id="{79ECCA3F-E781-42C1-A59E-14230C40AF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6</xdr:col>
      <xdr:colOff>127000</xdr:colOff>
      <xdr:row>2</xdr:row>
      <xdr:rowOff>107951</xdr:rowOff>
    </xdr:from>
    <xdr:to>
      <xdr:col>12</xdr:col>
      <xdr:colOff>279400</xdr:colOff>
      <xdr:row>7</xdr:row>
      <xdr:rowOff>127001</xdr:rowOff>
    </xdr:to>
    <mc:AlternateContent xmlns:mc="http://schemas.openxmlformats.org/markup-compatibility/2006" xmlns:a14="http://schemas.microsoft.com/office/drawing/2010/main">
      <mc:Choice Requires="a14">
        <xdr:graphicFrame macro="">
          <xdr:nvGraphicFramePr>
            <xdr:cNvPr id="9" name="Department 2">
              <a:extLst>
                <a:ext uri="{FF2B5EF4-FFF2-40B4-BE49-F238E27FC236}">
                  <a16:creationId xmlns:a16="http://schemas.microsoft.com/office/drawing/2014/main" id="{D0092D6E-DCCF-4783-A9F6-58CDD0E9D229}"/>
                </a:ext>
              </a:extLst>
            </xdr:cNvPr>
            <xdr:cNvGraphicFramePr/>
          </xdr:nvGraphicFramePr>
          <xdr:xfrm>
            <a:off x="0" y="0"/>
            <a:ext cx="0" cy="0"/>
          </xdr:xfrm>
          <a:graphic>
            <a:graphicData uri="http://schemas.microsoft.com/office/drawing/2010/slicer">
              <sle:slicer xmlns:sle="http://schemas.microsoft.com/office/drawing/2010/slicer" name="Department 2"/>
            </a:graphicData>
          </a:graphic>
        </xdr:graphicFrame>
      </mc:Choice>
      <mc:Fallback xmlns="">
        <xdr:sp macro="" textlink="">
          <xdr:nvSpPr>
            <xdr:cNvPr id="0" name=""/>
            <xdr:cNvSpPr>
              <a:spLocks noTextEdit="1"/>
            </xdr:cNvSpPr>
          </xdr:nvSpPr>
          <xdr:spPr>
            <a:xfrm>
              <a:off x="3937000" y="488951"/>
              <a:ext cx="3848100" cy="9270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xdr:colOff>
      <xdr:row>2</xdr:row>
      <xdr:rowOff>101600</xdr:rowOff>
    </xdr:from>
    <xdr:to>
      <xdr:col>6</xdr:col>
      <xdr:colOff>114300</xdr:colOff>
      <xdr:row>7</xdr:row>
      <xdr:rowOff>120649</xdr:rowOff>
    </xdr:to>
    <mc:AlternateContent xmlns:mc="http://schemas.openxmlformats.org/markup-compatibility/2006" xmlns:a14="http://schemas.microsoft.com/office/drawing/2010/main">
      <mc:Choice Requires="a14">
        <xdr:graphicFrame macro="">
          <xdr:nvGraphicFramePr>
            <xdr:cNvPr id="11" name="Performance categorization 1">
              <a:extLst>
                <a:ext uri="{FF2B5EF4-FFF2-40B4-BE49-F238E27FC236}">
                  <a16:creationId xmlns:a16="http://schemas.microsoft.com/office/drawing/2014/main" id="{66408EB6-AA6B-49AF-A106-3A27A2B124CF}"/>
                </a:ext>
              </a:extLst>
            </xdr:cNvPr>
            <xdr:cNvGraphicFramePr/>
          </xdr:nvGraphicFramePr>
          <xdr:xfrm>
            <a:off x="0" y="0"/>
            <a:ext cx="0" cy="0"/>
          </xdr:xfrm>
          <a:graphic>
            <a:graphicData uri="http://schemas.microsoft.com/office/drawing/2010/slicer">
              <sle:slicer xmlns:sle="http://schemas.microsoft.com/office/drawing/2010/slicer" name="Performance categorization 1"/>
            </a:graphicData>
          </a:graphic>
        </xdr:graphicFrame>
      </mc:Choice>
      <mc:Fallback xmlns="">
        <xdr:sp macro="" textlink="">
          <xdr:nvSpPr>
            <xdr:cNvPr id="0" name=""/>
            <xdr:cNvSpPr>
              <a:spLocks noTextEdit="1"/>
            </xdr:cNvSpPr>
          </xdr:nvSpPr>
          <xdr:spPr>
            <a:xfrm>
              <a:off x="19050" y="469900"/>
              <a:ext cx="3892550" cy="9397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298450</xdr:colOff>
      <xdr:row>2</xdr:row>
      <xdr:rowOff>107950</xdr:rowOff>
    </xdr:from>
    <xdr:to>
      <xdr:col>18</xdr:col>
      <xdr:colOff>311150</xdr:colOff>
      <xdr:row>7</xdr:row>
      <xdr:rowOff>114301</xdr:rowOff>
    </xdr:to>
    <mc:AlternateContent xmlns:mc="http://schemas.openxmlformats.org/markup-compatibility/2006" xmlns:a14="http://schemas.microsoft.com/office/drawing/2010/main">
      <mc:Choice Requires="a14">
        <xdr:graphicFrame macro="">
          <xdr:nvGraphicFramePr>
            <xdr:cNvPr id="13" name="Gender 1">
              <a:extLst>
                <a:ext uri="{FF2B5EF4-FFF2-40B4-BE49-F238E27FC236}">
                  <a16:creationId xmlns:a16="http://schemas.microsoft.com/office/drawing/2014/main" id="{E212B0F7-D6F1-4644-8303-C4360A5A9799}"/>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7918450" y="476250"/>
              <a:ext cx="3822700" cy="9271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222250</xdr:colOff>
      <xdr:row>20</xdr:row>
      <xdr:rowOff>165100</xdr:rowOff>
    </xdr:from>
    <xdr:to>
      <xdr:col>16</xdr:col>
      <xdr:colOff>349250</xdr:colOff>
      <xdr:row>35</xdr:row>
      <xdr:rowOff>38100</xdr:rowOff>
    </xdr:to>
    <xdr:graphicFrame macro="">
      <xdr:nvGraphicFramePr>
        <xdr:cNvPr id="6" name="Chart 5">
          <a:extLst>
            <a:ext uri="{FF2B5EF4-FFF2-40B4-BE49-F238E27FC236}">
              <a16:creationId xmlns:a16="http://schemas.microsoft.com/office/drawing/2014/main" id="{B6E5798A-9266-47F6-82BF-084922F95F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696.850017245371" createdVersion="8" refreshedVersion="8" minRefreshableVersion="3" recordCount="50" xr:uid="{5D8A9C74-8179-45C6-B1F8-D9995684FA0D}">
  <cacheSource type="worksheet">
    <worksheetSource ref="A1:N51" sheet="Answers to assignment 1,2,4"/>
  </cacheSource>
  <cacheFields count="15">
    <cacheField name="Employee ID" numFmtId="0">
      <sharedItems containsSemiMixedTypes="0" containsString="0" containsNumber="1" containsInteger="1" minValue="1" maxValue="50"/>
    </cacheField>
    <cacheField name="Name" numFmtId="0">
      <sharedItems count="50">
        <s v="Jessica May"/>
        <s v="Marcus Mosley"/>
        <s v="Nicholas Cannon"/>
        <s v="Kimberly Smith"/>
        <s v="John Jones"/>
        <s v="Alexander Jacobs"/>
        <s v="Mary Fox"/>
        <s v="Robert Fisher"/>
        <s v="Jeremy Blanchard"/>
        <s v="Pamela Melendez"/>
        <s v="Scott Whitaker"/>
        <s v="David Mcconnell"/>
        <s v="Kathryn Mann"/>
        <s v="Destiny Reed"/>
        <s v="Adam Howard"/>
        <s v="Sara Weeks"/>
        <s v="Laurie Lewis"/>
        <s v="Arthur Deleon"/>
        <s v="Jonathan Lam"/>
        <s v="Mario Smith"/>
        <s v="Jeremy Arias"/>
        <s v="Stephanie Marquez"/>
        <s v="Ellen Edwards"/>
        <s v="Jennifer Kennedy"/>
        <s v="Andre Villa DDS"/>
        <s v="Crystal Tanner"/>
        <s v="Juan Martin"/>
        <s v="Phyllis Cook"/>
        <s v="Margaret Griffith"/>
        <s v="Keith Williams"/>
        <s v="Mr. Michael Oliver DDS"/>
        <s v="Marco Price"/>
        <s v="Susan Johnson"/>
        <s v="Joseph Barajas"/>
        <s v="Denise Weiss"/>
        <s v="Jennifer Moore"/>
        <s v="Michael Williams"/>
        <s v="Lisa Wright"/>
        <s v="Justin Lopez"/>
        <s v="Amy Gomez"/>
        <s v="Jim Lopez"/>
        <s v="Ms. Renee Haney"/>
        <s v="Lisa Russell"/>
        <s v="Scott Calderon"/>
        <s v="Kyle Silva"/>
        <s v="Lisa Baldwin"/>
        <s v="Mary Davis"/>
        <s v="Donna Munoz DDS"/>
        <s v="Katelyn Hernandez"/>
        <s v="John Mayer"/>
      </sharedItems>
    </cacheField>
    <cacheField name="Department" numFmtId="0">
      <sharedItems count="4">
        <s v="Sales"/>
        <s v="IT"/>
        <s v="Marketing"/>
        <s v="HR"/>
      </sharedItems>
    </cacheField>
    <cacheField name="Gender" numFmtId="0">
      <sharedItems count="2">
        <s v="Female"/>
        <s v="Male"/>
      </sharedItems>
    </cacheField>
    <cacheField name="Salary ($)" numFmtId="0">
      <sharedItems containsSemiMixedTypes="0" containsString="0" containsNumber="1" containsInteger="1" minValue="41254" maxValue="97467"/>
    </cacheField>
    <cacheField name="Hire Date" numFmtId="164">
      <sharedItems containsSemiMixedTypes="0" containsNonDate="0" containsDate="1" containsString="0" minDate="2015-02-14T00:00:00" maxDate="2025-01-02T00:00:00"/>
    </cacheField>
    <cacheField name="Performance Rating" numFmtId="0">
      <sharedItems containsSemiMixedTypes="0" containsString="0" containsNumber="1" containsInteger="1" minValue="1" maxValue="5"/>
    </cacheField>
    <cacheField name="Bonus (%)" numFmtId="0">
      <sharedItems containsSemiMixedTypes="0" containsString="0" containsNumber="1" containsInteger="1" minValue="3" maxValue="15"/>
    </cacheField>
    <cacheField name="Job Title" numFmtId="0">
      <sharedItems count="9">
        <s v="Sales Associate"/>
        <s v="Systems Analyst"/>
        <s v="Software Engineer"/>
        <s v="IT Manager"/>
        <s v="Marketing Analyst"/>
        <s v="HR Associate"/>
        <s v="HR Manager"/>
        <s v="Marketing Lead"/>
        <s v="Sales Executive"/>
      </sharedItems>
    </cacheField>
    <cacheField name="Performance categorization" numFmtId="0">
      <sharedItems count="2">
        <s v="Below Average"/>
        <s v="Above Average"/>
      </sharedItems>
    </cacheField>
    <cacheField name="Bonus applied or not" numFmtId="0">
      <sharedItems/>
    </cacheField>
    <cacheField name="Feedback " numFmtId="0">
      <sharedItems/>
    </cacheField>
    <cacheField name="Total compensation" numFmtId="0">
      <sharedItems containsSemiMixedTypes="0" containsString="0" containsNumber="1" minValue="45379.4" maxValue="109676.65"/>
    </cacheField>
    <cacheField name="DATE CHANGE USING TEXT" numFmtId="0">
      <sharedItems/>
    </cacheField>
    <cacheField name="BONUS AMOUNT" numFmtId="0">
      <sharedItems containsSemiMixedTypes="0" containsString="0" containsNumber="1" containsInteger="1" minValue="161376" maxValue="1430565"/>
    </cacheField>
  </cacheFields>
  <extLst>
    <ext xmlns:x14="http://schemas.microsoft.com/office/spreadsheetml/2009/9/main" uri="{725AE2AE-9491-48be-B2B4-4EB974FC3084}">
      <x14:pivotCacheDefinition pivotCacheId="204777199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n v="1"/>
    <x v="0"/>
    <x v="0"/>
    <x v="0"/>
    <n v="91251"/>
    <d v="2021-10-17T00:00:00"/>
    <n v="3"/>
    <n v="5"/>
    <x v="0"/>
    <x v="0"/>
    <s v="No"/>
    <s v="Needs Improvement"/>
    <n v="95813.55"/>
    <s v="Oct-2021"/>
    <n v="456255"/>
  </r>
  <r>
    <n v="2"/>
    <x v="1"/>
    <x v="1"/>
    <x v="0"/>
    <n v="50816"/>
    <d v="2023-03-13T00:00:00"/>
    <n v="1"/>
    <n v="7"/>
    <x v="1"/>
    <x v="0"/>
    <s v="No"/>
    <s v="Needs Improvement"/>
    <n v="54373.120000000003"/>
    <s v="Mar-2023"/>
    <n v="355712"/>
  </r>
  <r>
    <n v="3"/>
    <x v="2"/>
    <x v="1"/>
    <x v="1"/>
    <n v="54534"/>
    <d v="2021-10-26T00:00:00"/>
    <n v="1"/>
    <n v="12"/>
    <x v="2"/>
    <x v="0"/>
    <s v="No"/>
    <s v="Needs Improvement"/>
    <n v="61078.080000000002"/>
    <s v="Oct-2021"/>
    <n v="654408"/>
  </r>
  <r>
    <n v="4"/>
    <x v="3"/>
    <x v="1"/>
    <x v="1"/>
    <n v="85829"/>
    <d v="2015-12-09T00:00:00"/>
    <n v="5"/>
    <n v="7"/>
    <x v="3"/>
    <x v="1"/>
    <s v="Yes"/>
    <s v="Excellent"/>
    <n v="91837.03"/>
    <s v="Dec-2015"/>
    <n v="600803"/>
  </r>
  <r>
    <n v="5"/>
    <x v="4"/>
    <x v="2"/>
    <x v="0"/>
    <n v="50036"/>
    <d v="2015-04-04T00:00:00"/>
    <n v="2"/>
    <n v="15"/>
    <x v="4"/>
    <x v="0"/>
    <s v="No"/>
    <s v="Needs Improvement"/>
    <n v="57541.4"/>
    <s v="Apr-2015"/>
    <n v="750540"/>
  </r>
  <r>
    <n v="6"/>
    <x v="5"/>
    <x v="3"/>
    <x v="0"/>
    <n v="92010"/>
    <d v="2019-03-13T00:00:00"/>
    <n v="5"/>
    <n v="15"/>
    <x v="5"/>
    <x v="1"/>
    <s v="Yes"/>
    <s v="Excellent"/>
    <n v="105811.5"/>
    <s v="Mar-2019"/>
    <n v="1380150"/>
  </r>
  <r>
    <n v="7"/>
    <x v="6"/>
    <x v="3"/>
    <x v="0"/>
    <n v="64048"/>
    <d v="2023-05-10T00:00:00"/>
    <n v="2"/>
    <n v="7"/>
    <x v="6"/>
    <x v="0"/>
    <s v="No"/>
    <s v="Needs Improvement"/>
    <n v="68531.360000000001"/>
    <s v="May-2023"/>
    <n v="448336"/>
  </r>
  <r>
    <n v="8"/>
    <x v="7"/>
    <x v="0"/>
    <x v="0"/>
    <n v="96840"/>
    <d v="2016-02-09T00:00:00"/>
    <n v="4"/>
    <n v="10"/>
    <x v="0"/>
    <x v="1"/>
    <s v="Yes"/>
    <s v="Good"/>
    <n v="106524"/>
    <s v="Feb-2016"/>
    <n v="968400"/>
  </r>
  <r>
    <n v="9"/>
    <x v="8"/>
    <x v="3"/>
    <x v="1"/>
    <n v="59454"/>
    <d v="2016-10-05T00:00:00"/>
    <n v="3"/>
    <n v="10"/>
    <x v="5"/>
    <x v="0"/>
    <s v="No"/>
    <s v="Needs Improvement"/>
    <n v="65399.4"/>
    <s v="Oct-2016"/>
    <n v="594540"/>
  </r>
  <r>
    <n v="10"/>
    <x v="9"/>
    <x v="0"/>
    <x v="1"/>
    <n v="43717"/>
    <d v="2017-04-08T00:00:00"/>
    <n v="3"/>
    <n v="12"/>
    <x v="0"/>
    <x v="0"/>
    <s v="No"/>
    <s v="Needs Improvement"/>
    <n v="48963.040000000001"/>
    <s v="Apr-2017"/>
    <n v="524604"/>
  </r>
  <r>
    <n v="11"/>
    <x v="10"/>
    <x v="3"/>
    <x v="1"/>
    <n v="71556"/>
    <d v="2023-04-22T00:00:00"/>
    <n v="2"/>
    <n v="10"/>
    <x v="5"/>
    <x v="0"/>
    <s v="No"/>
    <s v="Needs Improvement"/>
    <n v="78711.600000000006"/>
    <s v="Apr-2023"/>
    <n v="715560"/>
  </r>
  <r>
    <n v="12"/>
    <x v="11"/>
    <x v="1"/>
    <x v="1"/>
    <n v="87707"/>
    <d v="2016-06-19T00:00:00"/>
    <n v="4"/>
    <n v="15"/>
    <x v="1"/>
    <x v="1"/>
    <s v="Yes"/>
    <s v="Good"/>
    <n v="100863.05"/>
    <s v="Jun-2016"/>
    <n v="1315605"/>
  </r>
  <r>
    <n v="13"/>
    <x v="12"/>
    <x v="0"/>
    <x v="0"/>
    <n v="91023"/>
    <d v="2018-01-17T00:00:00"/>
    <n v="2"/>
    <n v="15"/>
    <x v="0"/>
    <x v="0"/>
    <s v="No"/>
    <s v="Needs Improvement"/>
    <n v="104676.45"/>
    <s v="Jan-2018"/>
    <n v="1365345"/>
  </r>
  <r>
    <n v="14"/>
    <x v="13"/>
    <x v="2"/>
    <x v="1"/>
    <n v="50141"/>
    <d v="2015-02-14T00:00:00"/>
    <n v="2"/>
    <n v="10"/>
    <x v="7"/>
    <x v="0"/>
    <s v="No"/>
    <s v="Needs Improvement"/>
    <n v="55155.1"/>
    <s v="Feb-2015"/>
    <n v="501410"/>
  </r>
  <r>
    <n v="15"/>
    <x v="14"/>
    <x v="0"/>
    <x v="1"/>
    <n v="91661"/>
    <d v="2021-03-17T00:00:00"/>
    <n v="3"/>
    <n v="10"/>
    <x v="8"/>
    <x v="0"/>
    <s v="No"/>
    <s v="Needs Improvement"/>
    <n v="100827.1"/>
    <s v="Mar-2021"/>
    <n v="916610"/>
  </r>
  <r>
    <n v="16"/>
    <x v="15"/>
    <x v="0"/>
    <x v="0"/>
    <n v="84041"/>
    <d v="2022-12-01T00:00:00"/>
    <n v="1"/>
    <n v="10"/>
    <x v="8"/>
    <x v="0"/>
    <s v="No"/>
    <s v="Needs Improvement"/>
    <n v="92445.1"/>
    <s v="Dec-2022"/>
    <n v="840410"/>
  </r>
  <r>
    <n v="17"/>
    <x v="16"/>
    <x v="3"/>
    <x v="0"/>
    <n v="97467"/>
    <d v="2018-06-03T00:00:00"/>
    <n v="1"/>
    <n v="10"/>
    <x v="6"/>
    <x v="0"/>
    <s v="No"/>
    <s v="Needs Improvement"/>
    <n v="107213.7"/>
    <s v="Jun-2018"/>
    <n v="974670"/>
  </r>
  <r>
    <n v="18"/>
    <x v="17"/>
    <x v="2"/>
    <x v="1"/>
    <n v="74374"/>
    <d v="2015-11-03T00:00:00"/>
    <n v="3"/>
    <n v="5"/>
    <x v="4"/>
    <x v="0"/>
    <s v="No"/>
    <s v="Needs Improvement"/>
    <n v="78092.7"/>
    <s v="Nov-2015"/>
    <n v="371870"/>
  </r>
  <r>
    <n v="19"/>
    <x v="18"/>
    <x v="0"/>
    <x v="1"/>
    <n v="53792"/>
    <d v="2022-06-01T00:00:00"/>
    <n v="5"/>
    <n v="3"/>
    <x v="0"/>
    <x v="1"/>
    <s v="No"/>
    <s v="Excellent"/>
    <n v="55405.760000000002"/>
    <s v="Jun-2022"/>
    <n v="161376"/>
  </r>
  <r>
    <n v="20"/>
    <x v="19"/>
    <x v="1"/>
    <x v="1"/>
    <n v="50041"/>
    <d v="2019-03-23T00:00:00"/>
    <n v="4"/>
    <n v="15"/>
    <x v="2"/>
    <x v="1"/>
    <s v="No"/>
    <s v="Good"/>
    <n v="57547.15"/>
    <s v="Mar-2019"/>
    <n v="750615"/>
  </r>
  <r>
    <n v="21"/>
    <x v="20"/>
    <x v="3"/>
    <x v="1"/>
    <n v="95371"/>
    <d v="2024-11-07T00:00:00"/>
    <n v="2"/>
    <n v="15"/>
    <x v="5"/>
    <x v="0"/>
    <s v="No"/>
    <s v="Needs Improvement"/>
    <n v="109676.65"/>
    <s v="Nov-2024"/>
    <n v="1430565"/>
  </r>
  <r>
    <n v="22"/>
    <x v="21"/>
    <x v="0"/>
    <x v="0"/>
    <n v="54599"/>
    <d v="2017-11-05T00:00:00"/>
    <n v="4"/>
    <n v="12"/>
    <x v="0"/>
    <x v="1"/>
    <s v="No"/>
    <s v="Good"/>
    <n v="61150.879999999997"/>
    <s v="Nov-2017"/>
    <n v="655188"/>
  </r>
  <r>
    <n v="23"/>
    <x v="22"/>
    <x v="1"/>
    <x v="1"/>
    <n v="91405"/>
    <d v="2022-12-16T00:00:00"/>
    <n v="3"/>
    <n v="5"/>
    <x v="3"/>
    <x v="0"/>
    <s v="No"/>
    <s v="Needs Improvement"/>
    <n v="95975.25"/>
    <s v="Dec-2022"/>
    <n v="457025"/>
  </r>
  <r>
    <n v="24"/>
    <x v="23"/>
    <x v="3"/>
    <x v="1"/>
    <n v="95165"/>
    <d v="2018-11-11T00:00:00"/>
    <n v="5"/>
    <n v="12"/>
    <x v="6"/>
    <x v="1"/>
    <s v="Yes"/>
    <s v="Excellent"/>
    <n v="106584.8"/>
    <s v="Nov-2018"/>
    <n v="1141980"/>
  </r>
  <r>
    <n v="25"/>
    <x v="24"/>
    <x v="0"/>
    <x v="0"/>
    <n v="89530"/>
    <d v="2017-01-26T00:00:00"/>
    <n v="3"/>
    <n v="12"/>
    <x v="0"/>
    <x v="0"/>
    <s v="No"/>
    <s v="Needs Improvement"/>
    <n v="100273.60000000001"/>
    <s v="Jan-2017"/>
    <n v="1074360"/>
  </r>
  <r>
    <n v="26"/>
    <x v="25"/>
    <x v="1"/>
    <x v="1"/>
    <n v="88589"/>
    <d v="2019-11-24T00:00:00"/>
    <n v="5"/>
    <n v="3"/>
    <x v="1"/>
    <x v="1"/>
    <s v="Yes"/>
    <s v="Excellent"/>
    <n v="91246.67"/>
    <s v="Nov-2019"/>
    <n v="265767"/>
  </r>
  <r>
    <n v="27"/>
    <x v="26"/>
    <x v="1"/>
    <x v="1"/>
    <n v="69378"/>
    <d v="2020-01-11T00:00:00"/>
    <n v="3"/>
    <n v="12"/>
    <x v="3"/>
    <x v="0"/>
    <s v="No"/>
    <s v="Needs Improvement"/>
    <n v="77703.360000000001"/>
    <s v="Jan-2020"/>
    <n v="832536"/>
  </r>
  <r>
    <n v="28"/>
    <x v="27"/>
    <x v="2"/>
    <x v="1"/>
    <n v="64294"/>
    <d v="2021-05-02T00:00:00"/>
    <n v="1"/>
    <n v="7"/>
    <x v="7"/>
    <x v="0"/>
    <s v="No"/>
    <s v="Needs Improvement"/>
    <n v="68794.58"/>
    <s v="May-2021"/>
    <n v="450058"/>
  </r>
  <r>
    <n v="29"/>
    <x v="28"/>
    <x v="3"/>
    <x v="0"/>
    <n v="66199"/>
    <d v="2015-07-03T00:00:00"/>
    <n v="3"/>
    <n v="7"/>
    <x v="6"/>
    <x v="0"/>
    <s v="No"/>
    <s v="Needs Improvement"/>
    <n v="70832.929999999993"/>
    <s v="Jul-2015"/>
    <n v="463393"/>
  </r>
  <r>
    <n v="30"/>
    <x v="29"/>
    <x v="2"/>
    <x v="1"/>
    <n v="41254"/>
    <d v="2023-08-24T00:00:00"/>
    <n v="5"/>
    <n v="10"/>
    <x v="7"/>
    <x v="1"/>
    <s v="No"/>
    <s v="Excellent"/>
    <n v="45379.4"/>
    <s v="Aug-2023"/>
    <n v="412540"/>
  </r>
  <r>
    <n v="31"/>
    <x v="30"/>
    <x v="0"/>
    <x v="0"/>
    <n v="61653"/>
    <d v="2019-11-26T00:00:00"/>
    <n v="3"/>
    <n v="7"/>
    <x v="8"/>
    <x v="0"/>
    <s v="No"/>
    <s v="Needs Improvement"/>
    <n v="65968.710000000006"/>
    <s v="Nov-2019"/>
    <n v="431571"/>
  </r>
  <r>
    <n v="32"/>
    <x v="31"/>
    <x v="2"/>
    <x v="0"/>
    <n v="70642"/>
    <d v="2019-03-10T00:00:00"/>
    <n v="3"/>
    <n v="10"/>
    <x v="4"/>
    <x v="0"/>
    <s v="No"/>
    <s v="Needs Improvement"/>
    <n v="77706.2"/>
    <s v="Mar-2019"/>
    <n v="706420"/>
  </r>
  <r>
    <n v="33"/>
    <x v="32"/>
    <x v="0"/>
    <x v="0"/>
    <n v="94395"/>
    <d v="2025-01-01T00:00:00"/>
    <n v="1"/>
    <n v="10"/>
    <x v="8"/>
    <x v="0"/>
    <s v="No"/>
    <s v="Needs Improvement"/>
    <n v="103834.5"/>
    <s v="Jan-2025"/>
    <n v="943950"/>
  </r>
  <r>
    <n v="34"/>
    <x v="33"/>
    <x v="1"/>
    <x v="0"/>
    <n v="89691"/>
    <d v="2015-07-18T00:00:00"/>
    <n v="5"/>
    <n v="5"/>
    <x v="2"/>
    <x v="1"/>
    <s v="Yes"/>
    <s v="Excellent"/>
    <n v="94175.55"/>
    <s v="Jul-2015"/>
    <n v="448455"/>
  </r>
  <r>
    <n v="35"/>
    <x v="34"/>
    <x v="2"/>
    <x v="0"/>
    <n v="75960"/>
    <d v="2019-05-31T00:00:00"/>
    <n v="5"/>
    <n v="5"/>
    <x v="7"/>
    <x v="1"/>
    <s v="Yes"/>
    <s v="Excellent"/>
    <n v="79758"/>
    <s v="May-2019"/>
    <n v="379800"/>
  </r>
  <r>
    <n v="36"/>
    <x v="35"/>
    <x v="3"/>
    <x v="1"/>
    <n v="70279"/>
    <d v="2021-02-16T00:00:00"/>
    <n v="3"/>
    <n v="5"/>
    <x v="6"/>
    <x v="0"/>
    <s v="No"/>
    <s v="Needs Improvement"/>
    <n v="73792.95"/>
    <s v="Feb-2021"/>
    <n v="351395"/>
  </r>
  <r>
    <n v="37"/>
    <x v="36"/>
    <x v="3"/>
    <x v="0"/>
    <n v="48242"/>
    <d v="2021-11-13T00:00:00"/>
    <n v="2"/>
    <n v="10"/>
    <x v="5"/>
    <x v="0"/>
    <s v="No"/>
    <s v="Needs Improvement"/>
    <n v="53066.2"/>
    <s v="Nov-2021"/>
    <n v="482420"/>
  </r>
  <r>
    <n v="38"/>
    <x v="37"/>
    <x v="0"/>
    <x v="0"/>
    <n v="94988"/>
    <d v="2020-10-09T00:00:00"/>
    <n v="3"/>
    <n v="7"/>
    <x v="0"/>
    <x v="0"/>
    <s v="No"/>
    <s v="Needs Improvement"/>
    <n v="101637.16"/>
    <s v="Oct-2020"/>
    <n v="664916"/>
  </r>
  <r>
    <n v="39"/>
    <x v="38"/>
    <x v="3"/>
    <x v="1"/>
    <n v="86468"/>
    <d v="2019-06-02T00:00:00"/>
    <n v="4"/>
    <n v="5"/>
    <x v="5"/>
    <x v="1"/>
    <s v="Yes"/>
    <s v="Good"/>
    <n v="90791.4"/>
    <s v="Jun-2019"/>
    <n v="432340"/>
  </r>
  <r>
    <n v="40"/>
    <x v="39"/>
    <x v="3"/>
    <x v="1"/>
    <n v="43842"/>
    <d v="2022-01-26T00:00:00"/>
    <n v="5"/>
    <n v="7"/>
    <x v="5"/>
    <x v="1"/>
    <s v="No"/>
    <s v="Excellent"/>
    <n v="46910.94"/>
    <s v="Jan-2022"/>
    <n v="306894"/>
  </r>
  <r>
    <n v="41"/>
    <x v="40"/>
    <x v="1"/>
    <x v="1"/>
    <n v="80035"/>
    <d v="2023-02-06T00:00:00"/>
    <n v="4"/>
    <n v="5"/>
    <x v="3"/>
    <x v="1"/>
    <s v="Yes"/>
    <s v="Good"/>
    <n v="84036.75"/>
    <s v="Feb-2023"/>
    <n v="400175"/>
  </r>
  <r>
    <n v="42"/>
    <x v="41"/>
    <x v="0"/>
    <x v="0"/>
    <n v="55963"/>
    <d v="2022-09-11T00:00:00"/>
    <n v="5"/>
    <n v="5"/>
    <x v="0"/>
    <x v="1"/>
    <s v="No"/>
    <s v="Excellent"/>
    <n v="58761.15"/>
    <s v="Sep-2022"/>
    <n v="279815"/>
  </r>
  <r>
    <n v="43"/>
    <x v="42"/>
    <x v="2"/>
    <x v="1"/>
    <n v="95910"/>
    <d v="2022-03-04T00:00:00"/>
    <n v="5"/>
    <n v="3"/>
    <x v="4"/>
    <x v="1"/>
    <s v="Yes"/>
    <s v="Excellent"/>
    <n v="98787.3"/>
    <s v="Mar-2022"/>
    <n v="287730"/>
  </r>
  <r>
    <n v="44"/>
    <x v="43"/>
    <x v="2"/>
    <x v="0"/>
    <n v="81427"/>
    <d v="2018-01-08T00:00:00"/>
    <n v="1"/>
    <n v="3"/>
    <x v="4"/>
    <x v="0"/>
    <s v="No"/>
    <s v="Needs Improvement"/>
    <n v="83869.81"/>
    <s v="Jan-2018"/>
    <n v="244281"/>
  </r>
  <r>
    <n v="45"/>
    <x v="44"/>
    <x v="3"/>
    <x v="1"/>
    <n v="70556"/>
    <d v="2019-01-25T00:00:00"/>
    <n v="4"/>
    <n v="3"/>
    <x v="6"/>
    <x v="1"/>
    <s v="Yes"/>
    <s v="Good"/>
    <n v="72672.679999999993"/>
    <s v="Jan-2019"/>
    <n v="211668"/>
  </r>
  <r>
    <n v="46"/>
    <x v="45"/>
    <x v="3"/>
    <x v="0"/>
    <n v="77429"/>
    <d v="2018-06-29T00:00:00"/>
    <n v="5"/>
    <n v="10"/>
    <x v="5"/>
    <x v="1"/>
    <s v="Yes"/>
    <s v="Excellent"/>
    <n v="85171.9"/>
    <s v="Jun-2018"/>
    <n v="774290"/>
  </r>
  <r>
    <n v="47"/>
    <x v="46"/>
    <x v="3"/>
    <x v="0"/>
    <n v="80033"/>
    <d v="2024-12-04T00:00:00"/>
    <n v="2"/>
    <n v="5"/>
    <x v="6"/>
    <x v="0"/>
    <s v="No"/>
    <s v="Needs Improvement"/>
    <n v="84034.65"/>
    <s v="Dec-2024"/>
    <n v="400165"/>
  </r>
  <r>
    <n v="48"/>
    <x v="47"/>
    <x v="0"/>
    <x v="0"/>
    <n v="67814"/>
    <d v="2024-07-20T00:00:00"/>
    <n v="1"/>
    <n v="15"/>
    <x v="8"/>
    <x v="0"/>
    <s v="No"/>
    <s v="Needs Improvement"/>
    <n v="77986.100000000006"/>
    <s v="Jul-2024"/>
    <n v="1017210"/>
  </r>
  <r>
    <n v="49"/>
    <x v="48"/>
    <x v="1"/>
    <x v="1"/>
    <n v="88427"/>
    <d v="2020-04-17T00:00:00"/>
    <n v="1"/>
    <n v="5"/>
    <x v="3"/>
    <x v="0"/>
    <s v="No"/>
    <s v="Needs Improvement"/>
    <n v="92848.35"/>
    <s v="Apr-2020"/>
    <n v="442135"/>
  </r>
  <r>
    <n v="50"/>
    <x v="49"/>
    <x v="1"/>
    <x v="0"/>
    <n v="50471"/>
    <d v="2024-03-31T00:00:00"/>
    <n v="2"/>
    <n v="15"/>
    <x v="1"/>
    <x v="0"/>
    <s v="No"/>
    <s v="Needs Improvement"/>
    <n v="58041.65"/>
    <s v="Mar-2024"/>
    <n v="75706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37B1E5-E0AD-41F5-9552-1DB4BF39DB3E}"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9:B24" firstHeaderRow="1" firstDataRow="1" firstDataCol="1"/>
  <pivotFields count="15">
    <pivotField showAll="0"/>
    <pivotField showAll="0"/>
    <pivotField axis="axisRow" showAll="0">
      <items count="5">
        <item x="3"/>
        <item x="1"/>
        <item x="2"/>
        <item x="0"/>
        <item t="default"/>
      </items>
    </pivotField>
    <pivotField showAll="0">
      <items count="3">
        <item x="0"/>
        <item x="1"/>
        <item t="default"/>
      </items>
    </pivotField>
    <pivotField dataField="1" showAll="0"/>
    <pivotField numFmtId="164" showAll="0"/>
    <pivotField showAll="0"/>
    <pivotField showAll="0"/>
    <pivotField showAll="0"/>
    <pivotField showAll="0">
      <items count="3">
        <item x="1"/>
        <item x="0"/>
        <item t="default"/>
      </items>
    </pivotField>
    <pivotField showAll="0"/>
    <pivotField showAll="0"/>
    <pivotField showAll="0"/>
    <pivotField showAll="0"/>
    <pivotField showAll="0"/>
  </pivotFields>
  <rowFields count="1">
    <field x="2"/>
  </rowFields>
  <rowItems count="5">
    <i>
      <x/>
    </i>
    <i>
      <x v="1"/>
    </i>
    <i>
      <x v="2"/>
    </i>
    <i>
      <x v="3"/>
    </i>
    <i t="grand">
      <x/>
    </i>
  </rowItems>
  <colItems count="1">
    <i/>
  </colItems>
  <dataFields count="1">
    <dataField name="Average of Salary ($)" fld="4" subtotal="average" baseField="2" baseItem="0"/>
  </dataFields>
  <chartFormats count="10">
    <chartFormat chart="1" format="0"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2" count="1" selected="0">
            <x v="0"/>
          </reference>
        </references>
      </pivotArea>
    </chartFormat>
    <chartFormat chart="3" format="8">
      <pivotArea type="data" outline="0" fieldPosition="0">
        <references count="2">
          <reference field="4294967294" count="1" selected="0">
            <x v="0"/>
          </reference>
          <reference field="2" count="1" selected="0">
            <x v="1"/>
          </reference>
        </references>
      </pivotArea>
    </chartFormat>
    <chartFormat chart="3" format="9">
      <pivotArea type="data" outline="0" fieldPosition="0">
        <references count="2">
          <reference field="4294967294" count="1" selected="0">
            <x v="0"/>
          </reference>
          <reference field="2" count="1" selected="0">
            <x v="2"/>
          </reference>
        </references>
      </pivotArea>
    </chartFormat>
    <chartFormat chart="3" format="10">
      <pivotArea type="data" outline="0" fieldPosition="0">
        <references count="2">
          <reference field="4294967294" count="1" selected="0">
            <x v="0"/>
          </reference>
          <reference field="2" count="1" selected="0">
            <x v="3"/>
          </reference>
        </references>
      </pivotArea>
    </chartFormat>
    <chartFormat chart="1" format="1">
      <pivotArea type="data" outline="0" fieldPosition="0">
        <references count="2">
          <reference field="4294967294" count="1" selected="0">
            <x v="0"/>
          </reference>
          <reference field="2" count="1" selected="0">
            <x v="0"/>
          </reference>
        </references>
      </pivotArea>
    </chartFormat>
    <chartFormat chart="1" format="2">
      <pivotArea type="data" outline="0" fieldPosition="0">
        <references count="2">
          <reference field="4294967294" count="1" selected="0">
            <x v="0"/>
          </reference>
          <reference field="2" count="1" selected="0">
            <x v="1"/>
          </reference>
        </references>
      </pivotArea>
    </chartFormat>
    <chartFormat chart="1" format="3">
      <pivotArea type="data" outline="0" fieldPosition="0">
        <references count="2">
          <reference field="4294967294" count="1" selected="0">
            <x v="0"/>
          </reference>
          <reference field="2" count="1" selected="0">
            <x v="2"/>
          </reference>
        </references>
      </pivotArea>
    </chartFormat>
    <chartFormat chart="1" format="4">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2A5B2F4-D1B9-4447-9ADB-46F7197ABFA9}"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8" firstHeaderRow="1" firstDataRow="1" firstDataCol="1"/>
  <pivotFields count="15">
    <pivotField showAll="0"/>
    <pivotField showAll="0"/>
    <pivotField axis="axisRow" showAll="0">
      <items count="5">
        <item x="3"/>
        <item x="1"/>
        <item x="2"/>
        <item x="0"/>
        <item t="default"/>
      </items>
    </pivotField>
    <pivotField showAll="0">
      <items count="3">
        <item x="0"/>
        <item x="1"/>
        <item t="default"/>
      </items>
    </pivotField>
    <pivotField showAll="0"/>
    <pivotField numFmtId="164" showAll="0"/>
    <pivotField showAll="0"/>
    <pivotField showAll="0"/>
    <pivotField showAll="0"/>
    <pivotField showAll="0">
      <items count="3">
        <item x="1"/>
        <item x="0"/>
        <item t="default"/>
      </items>
    </pivotField>
    <pivotField showAll="0"/>
    <pivotField showAll="0"/>
    <pivotField showAll="0"/>
    <pivotField showAll="0"/>
    <pivotField dataField="1" showAll="0"/>
  </pivotFields>
  <rowFields count="1">
    <field x="2"/>
  </rowFields>
  <rowItems count="5">
    <i>
      <x/>
    </i>
    <i>
      <x v="1"/>
    </i>
    <i>
      <x v="2"/>
    </i>
    <i>
      <x v="3"/>
    </i>
    <i t="grand">
      <x/>
    </i>
  </rowItems>
  <colItems count="1">
    <i/>
  </colItems>
  <dataFields count="1">
    <dataField name="Sum of BONUS AMOUNT" fld="14"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6BFD1FD-574F-43E7-889F-6C6CA42449D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57:B70" firstHeaderRow="1" firstDataRow="1" firstDataCol="1"/>
  <pivotFields count="15">
    <pivotField dataField="1" showAll="0"/>
    <pivotField showAll="0">
      <items count="51">
        <item x="14"/>
        <item x="5"/>
        <item x="39"/>
        <item x="24"/>
        <item x="17"/>
        <item x="25"/>
        <item x="11"/>
        <item x="34"/>
        <item x="13"/>
        <item x="47"/>
        <item x="22"/>
        <item x="23"/>
        <item x="35"/>
        <item x="20"/>
        <item x="8"/>
        <item x="0"/>
        <item x="40"/>
        <item x="4"/>
        <item x="49"/>
        <item x="18"/>
        <item x="33"/>
        <item x="26"/>
        <item x="38"/>
        <item x="48"/>
        <item x="12"/>
        <item x="29"/>
        <item x="3"/>
        <item x="44"/>
        <item x="16"/>
        <item x="45"/>
        <item x="42"/>
        <item x="37"/>
        <item x="31"/>
        <item x="1"/>
        <item x="28"/>
        <item x="19"/>
        <item x="46"/>
        <item x="6"/>
        <item x="36"/>
        <item x="30"/>
        <item x="41"/>
        <item x="2"/>
        <item x="9"/>
        <item x="27"/>
        <item x="7"/>
        <item x="15"/>
        <item x="43"/>
        <item x="10"/>
        <item x="21"/>
        <item x="32"/>
        <item t="default"/>
      </items>
    </pivotField>
    <pivotField axis="axisRow" showAll="0">
      <items count="5">
        <item x="3"/>
        <item x="1"/>
        <item x="2"/>
        <item x="0"/>
        <item t="default"/>
      </items>
    </pivotField>
    <pivotField axis="axisRow" showAll="0">
      <items count="3">
        <item x="0"/>
        <item x="1"/>
        <item t="default"/>
      </items>
    </pivotField>
    <pivotField showAll="0"/>
    <pivotField numFmtId="164" showAll="0"/>
    <pivotField showAll="0"/>
    <pivotField showAll="0"/>
    <pivotField showAll="0">
      <items count="10">
        <item x="5"/>
        <item x="6"/>
        <item x="3"/>
        <item x="4"/>
        <item x="7"/>
        <item x="0"/>
        <item x="8"/>
        <item x="2"/>
        <item x="1"/>
        <item t="default"/>
      </items>
    </pivotField>
    <pivotField showAll="0">
      <items count="3">
        <item x="1"/>
        <item x="0"/>
        <item t="default"/>
      </items>
    </pivotField>
    <pivotField showAll="0"/>
    <pivotField showAll="0"/>
    <pivotField showAll="0"/>
    <pivotField showAll="0"/>
    <pivotField showAll="0"/>
  </pivotFields>
  <rowFields count="2">
    <field x="2"/>
    <field x="3"/>
  </rowFields>
  <rowItems count="13">
    <i>
      <x/>
    </i>
    <i r="1">
      <x/>
    </i>
    <i r="1">
      <x v="1"/>
    </i>
    <i>
      <x v="1"/>
    </i>
    <i r="1">
      <x/>
    </i>
    <i r="1">
      <x v="1"/>
    </i>
    <i>
      <x v="2"/>
    </i>
    <i r="1">
      <x/>
    </i>
    <i r="1">
      <x v="1"/>
    </i>
    <i>
      <x v="3"/>
    </i>
    <i r="1">
      <x/>
    </i>
    <i r="1">
      <x v="1"/>
    </i>
    <i t="grand">
      <x/>
    </i>
  </rowItems>
  <colItems count="1">
    <i/>
  </colItems>
  <dataFields count="1">
    <dataField name="Count of Employee ID" fld="0" subtotal="count" baseField="2" baseItem="0"/>
  </dataFields>
  <chartFormats count="8">
    <chartFormat chart="10"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4" format="1"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5" format="3">
      <pivotArea type="data" outline="0" fieldPosition="0">
        <references count="3">
          <reference field="4294967294" count="1" selected="0">
            <x v="0"/>
          </reference>
          <reference field="2" count="1" selected="0">
            <x v="0"/>
          </reference>
          <reference field="3" count="1" selected="0">
            <x v="1"/>
          </reference>
        </references>
      </pivotArea>
    </chartFormat>
    <chartFormat chart="15" format="4">
      <pivotArea type="data" outline="0" fieldPosition="0">
        <references count="3">
          <reference field="4294967294" count="1" selected="0">
            <x v="0"/>
          </reference>
          <reference field="2" count="1" selected="0">
            <x v="1"/>
          </reference>
          <reference field="3" count="1" selected="0">
            <x v="1"/>
          </reference>
        </references>
      </pivotArea>
    </chartFormat>
    <chartFormat chart="15" format="5">
      <pivotArea type="data" outline="0" fieldPosition="0">
        <references count="3">
          <reference field="4294967294" count="1" selected="0">
            <x v="0"/>
          </reference>
          <reference field="2" count="1" selected="0">
            <x v="1"/>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012BA85-C958-4D28-9FDD-D035F2CDF13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44:B49" firstHeaderRow="1" firstDataRow="1" firstDataCol="1"/>
  <pivotFields count="15">
    <pivotField showAll="0"/>
    <pivotField showAll="0">
      <items count="51">
        <item x="14"/>
        <item x="5"/>
        <item x="39"/>
        <item x="24"/>
        <item x="17"/>
        <item x="25"/>
        <item x="11"/>
        <item x="34"/>
        <item x="13"/>
        <item x="47"/>
        <item x="22"/>
        <item x="23"/>
        <item x="35"/>
        <item x="20"/>
        <item x="8"/>
        <item x="0"/>
        <item x="40"/>
        <item x="4"/>
        <item x="49"/>
        <item x="18"/>
        <item x="33"/>
        <item x="26"/>
        <item x="38"/>
        <item x="48"/>
        <item x="12"/>
        <item x="29"/>
        <item x="3"/>
        <item x="44"/>
        <item x="16"/>
        <item x="45"/>
        <item x="42"/>
        <item x="37"/>
        <item x="31"/>
        <item x="1"/>
        <item x="28"/>
        <item x="19"/>
        <item x="46"/>
        <item x="6"/>
        <item x="36"/>
        <item x="30"/>
        <item x="41"/>
        <item x="2"/>
        <item x="9"/>
        <item x="27"/>
        <item x="7"/>
        <item x="15"/>
        <item x="43"/>
        <item x="10"/>
        <item x="21"/>
        <item x="32"/>
        <item t="default"/>
      </items>
    </pivotField>
    <pivotField axis="axisRow" showAll="0">
      <items count="5">
        <item x="3"/>
        <item x="1"/>
        <item x="2"/>
        <item x="0"/>
        <item t="default"/>
      </items>
    </pivotField>
    <pivotField showAll="0">
      <items count="3">
        <item x="0"/>
        <item x="1"/>
        <item t="default"/>
      </items>
    </pivotField>
    <pivotField dataField="1" showAll="0"/>
    <pivotField numFmtId="164" showAll="0"/>
    <pivotField showAll="0"/>
    <pivotField showAll="0"/>
    <pivotField showAll="0">
      <items count="10">
        <item x="5"/>
        <item x="6"/>
        <item x="3"/>
        <item x="4"/>
        <item x="7"/>
        <item x="0"/>
        <item x="8"/>
        <item x="2"/>
        <item x="1"/>
        <item t="default"/>
      </items>
    </pivotField>
    <pivotField showAll="0">
      <items count="3">
        <item x="1"/>
        <item x="0"/>
        <item t="default"/>
      </items>
    </pivotField>
    <pivotField showAll="0"/>
    <pivotField showAll="0"/>
    <pivotField showAll="0"/>
    <pivotField showAll="0"/>
    <pivotField showAll="0"/>
  </pivotFields>
  <rowFields count="1">
    <field x="2"/>
  </rowFields>
  <rowItems count="5">
    <i>
      <x/>
    </i>
    <i>
      <x v="1"/>
    </i>
    <i>
      <x v="2"/>
    </i>
    <i>
      <x v="3"/>
    </i>
    <i t="grand">
      <x/>
    </i>
  </rowItems>
  <colItems count="1">
    <i/>
  </colItems>
  <dataFields count="1">
    <dataField name="Average of Salary ($)" fld="4" subtotal="average" baseField="2" baseItem="0"/>
  </dataFields>
  <chartFormats count="6">
    <chartFormat chart="4"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6" format="3">
      <pivotArea type="data" outline="0" fieldPosition="0">
        <references count="2">
          <reference field="4294967294" count="1" selected="0">
            <x v="0"/>
          </reference>
          <reference field="2" count="1" selected="0">
            <x v="0"/>
          </reference>
        </references>
      </pivotArea>
    </chartFormat>
    <chartFormat chart="6" format="4">
      <pivotArea type="data" outline="0" fieldPosition="0">
        <references count="2">
          <reference field="4294967294" count="1" selected="0">
            <x v="0"/>
          </reference>
          <reference field="2" count="1" selected="0">
            <x v="1"/>
          </reference>
        </references>
      </pivotArea>
    </chartFormat>
    <chartFormat chart="6" format="5">
      <pivotArea type="data" outline="0" fieldPosition="0">
        <references count="2">
          <reference field="4294967294" count="1" selected="0">
            <x v="0"/>
          </reference>
          <reference field="2" count="1" selected="0">
            <x v="2"/>
          </reference>
        </references>
      </pivotArea>
    </chartFormat>
    <chartFormat chart="6" format="6">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37190A1-901F-42B4-8DD1-91989FAAB230}"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2:B37" firstHeaderRow="1" firstDataRow="1" firstDataCol="1"/>
  <pivotFields count="15">
    <pivotField dataField="1" showAll="0"/>
    <pivotField showAll="0"/>
    <pivotField axis="axisRow" showAll="0">
      <items count="5">
        <item x="3"/>
        <item x="1"/>
        <item x="2"/>
        <item x="0"/>
        <item t="default"/>
      </items>
    </pivotField>
    <pivotField showAll="0">
      <items count="3">
        <item x="0"/>
        <item x="1"/>
        <item t="default"/>
      </items>
    </pivotField>
    <pivotField showAll="0"/>
    <pivotField numFmtId="164" showAll="0"/>
    <pivotField showAll="0"/>
    <pivotField showAll="0"/>
    <pivotField showAll="0"/>
    <pivotField showAll="0">
      <items count="3">
        <item x="1"/>
        <item x="0"/>
        <item t="default"/>
      </items>
    </pivotField>
    <pivotField showAll="0"/>
    <pivotField showAll="0"/>
    <pivotField showAll="0"/>
    <pivotField showAll="0"/>
    <pivotField showAll="0"/>
  </pivotFields>
  <rowFields count="1">
    <field x="2"/>
  </rowFields>
  <rowItems count="5">
    <i>
      <x/>
    </i>
    <i>
      <x v="1"/>
    </i>
    <i>
      <x v="2"/>
    </i>
    <i>
      <x v="3"/>
    </i>
    <i t="grand">
      <x/>
    </i>
  </rowItems>
  <colItems count="1">
    <i/>
  </colItems>
  <dataFields count="1">
    <dataField name="Count of Employee ID" fld="0" subtotal="count" baseField="2" baseItem="0"/>
  </dataField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159994AC-FC54-4C44-A96F-1D8312AF852F}" sourceName="Department">
  <pivotTables>
    <pivotTable tabId="4" name="PivotTable4"/>
    <pivotTable tabId="4" name="PivotTable3"/>
    <pivotTable tabId="4" name="PivotTable5"/>
    <pivotTable tabId="4" name="PivotTable1"/>
    <pivotTable tabId="4" name="PivotTable2"/>
  </pivotTables>
  <data>
    <tabular pivotCacheId="2047771990">
      <items count="4">
        <i x="3" s="1"/>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formance_categorization" xr10:uid="{9B67AE60-70D5-476F-981D-E933FD568627}" sourceName="Performance categorization">
  <pivotTables>
    <pivotTable tabId="4" name="PivotTable3"/>
    <pivotTable tabId="4" name="PivotTable4"/>
    <pivotTable tabId="4" name="PivotTable5"/>
    <pivotTable tabId="4" name="PivotTable1"/>
    <pivotTable tabId="4" name="PivotTable2"/>
  </pivotTables>
  <data>
    <tabular pivotCacheId="2047771990">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8839B6BC-BD86-430C-9111-E364AB35E316}" sourceName="Gender">
  <pivotTables>
    <pivotTable tabId="4" name="PivotTable3"/>
    <pivotTable tabId="4" name="PivotTable4"/>
    <pivotTable tabId="4" name="PivotTable5"/>
    <pivotTable tabId="4" name="PivotTable1"/>
    <pivotTable tabId="4" name="PivotTable2"/>
  </pivotTables>
  <data>
    <tabular pivotCacheId="2047771990">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21863D8E-A6B6-4865-B657-35739EB33B76}" cache="Slicer_Gender" caption="Gend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2" xr10:uid="{BC2C41CF-45D2-4CC8-8173-B17D2063AD75}" cache="Slicer_Department" caption="Department" columnCount="2" style="SlicerStyleDark2" rowHeight="241300"/>
  <slicer name="Performance categorization 1" xr10:uid="{9211C669-85E0-4109-8DD0-C1DF53A3BD59}" cache="Slicer_Performance_categorization" caption="Performance categorization" style="SlicerStyleDark2" rowHeight="241300"/>
  <slicer name="Gender 1" xr10:uid="{E668EAFC-87D5-4149-BE14-8B6AD2077C4F}" cache="Slicer_Gender" caption="Gender" columnCount="2" style="SlicerStyleDark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7"/>
  <sheetViews>
    <sheetView topLeftCell="J1" zoomScale="104" zoomScaleNormal="104" workbookViewId="0">
      <selection activeCell="R1" sqref="R1:R1048576"/>
    </sheetView>
  </sheetViews>
  <sheetFormatPr defaultColWidth="16.7265625" defaultRowHeight="17.5" customHeight="1" x14ac:dyDescent="0.35"/>
  <cols>
    <col min="9" max="9" width="23.7265625" customWidth="1"/>
    <col min="11" max="11" width="21.54296875" customWidth="1"/>
    <col min="13" max="13" width="22.26953125" customWidth="1"/>
    <col min="15" max="15" width="21.453125" customWidth="1"/>
  </cols>
  <sheetData>
    <row r="1" spans="1:15" ht="17.5" customHeight="1" x14ac:dyDescent="0.35">
      <c r="A1" s="4" t="s">
        <v>0</v>
      </c>
      <c r="B1" s="4" t="s">
        <v>1</v>
      </c>
      <c r="C1" s="4" t="s">
        <v>2</v>
      </c>
      <c r="D1" s="4" t="s">
        <v>3</v>
      </c>
      <c r="E1" s="4" t="s">
        <v>4</v>
      </c>
      <c r="F1" s="4" t="s">
        <v>5</v>
      </c>
      <c r="G1" s="4" t="s">
        <v>6</v>
      </c>
      <c r="H1" s="4" t="s">
        <v>7</v>
      </c>
      <c r="I1" s="4" t="s">
        <v>80</v>
      </c>
      <c r="J1" s="4" t="s">
        <v>81</v>
      </c>
      <c r="K1" s="4" t="s">
        <v>82</v>
      </c>
      <c r="L1" s="4" t="s">
        <v>83</v>
      </c>
      <c r="M1" s="4" t="s">
        <v>130</v>
      </c>
      <c r="N1" s="4" t="s">
        <v>131</v>
      </c>
      <c r="O1" s="4" t="s">
        <v>129</v>
      </c>
    </row>
    <row r="2" spans="1:15" ht="17.5" customHeight="1" x14ac:dyDescent="0.35">
      <c r="A2" s="3">
        <v>1</v>
      </c>
      <c r="B2" s="3" t="s">
        <v>9</v>
      </c>
      <c r="C2" s="3" t="s">
        <v>59</v>
      </c>
      <c r="D2" s="3" t="s">
        <v>63</v>
      </c>
      <c r="E2" s="3">
        <v>91251</v>
      </c>
      <c r="F2" s="5">
        <v>44486</v>
      </c>
      <c r="G2" s="3">
        <v>3</v>
      </c>
      <c r="H2" s="3">
        <v>5</v>
      </c>
      <c r="I2" s="7" t="str">
        <f>IF(G2&gt;3,"Above Average", "Below Average")</f>
        <v>Below Average</v>
      </c>
      <c r="J2" s="3" t="str">
        <f>IF(AND(E2&gt;60000, G2&gt;=4),"Yes", "No")</f>
        <v>No</v>
      </c>
      <c r="K2" s="3" t="str">
        <f>IF(G2&gt;4.5, "Excellent", IF(G2&gt;4, "Better", IF(G2&gt;3, "Good", "Needs Improvement")))</f>
        <v>Needs Improvement</v>
      </c>
      <c r="L2" s="3">
        <f>E2 + (E2 * H2/100)</f>
        <v>95813.55</v>
      </c>
      <c r="M2" s="3" t="str">
        <f>TEXT(F2,"MMM-YYYY")</f>
        <v>Oct-2021</v>
      </c>
      <c r="N2" s="3">
        <f>E2*H2</f>
        <v>456255</v>
      </c>
      <c r="O2" s="3" t="str">
        <f>VLOOKUP(A2, Sheet1!A:B, 2, FALSE)</f>
        <v>Software Engineer</v>
      </c>
    </row>
    <row r="3" spans="1:15" ht="17.5" customHeight="1" x14ac:dyDescent="0.35">
      <c r="A3" s="3">
        <v>2</v>
      </c>
      <c r="B3" s="3" t="s">
        <v>10</v>
      </c>
      <c r="C3" s="3" t="s">
        <v>60</v>
      </c>
      <c r="D3" s="3" t="s">
        <v>63</v>
      </c>
      <c r="E3" s="3">
        <v>50816</v>
      </c>
      <c r="F3" s="5">
        <v>44998</v>
      </c>
      <c r="G3" s="3">
        <v>1</v>
      </c>
      <c r="H3" s="3">
        <v>7</v>
      </c>
      <c r="I3" s="7" t="str">
        <f t="shared" ref="I3:I51" si="0">IF(G3&gt;3,"Above Average", "Below Average")</f>
        <v>Below Average</v>
      </c>
      <c r="J3" s="3" t="str">
        <f t="shared" ref="J3:J51" si="1">IF(AND(E3&gt;60000, G3&gt;=4),"Yes", "No")</f>
        <v>No</v>
      </c>
      <c r="K3" s="3" t="str">
        <f t="shared" ref="K3:K51" si="2">IF(G3&gt;4.5, "Excellent", IF(G3&gt;4, "Better", IF(G3&gt;3, "Good", "Needs Improvement")))</f>
        <v>Needs Improvement</v>
      </c>
      <c r="L3" s="3">
        <f t="shared" ref="L3:L51" si="3">E3 + (E3 * H3/100)</f>
        <v>54373.120000000003</v>
      </c>
      <c r="M3" s="3" t="str">
        <f t="shared" ref="M3:M51" si="4">TEXT(F3,"MMM-YYYY")</f>
        <v>Mar-2023</v>
      </c>
      <c r="N3" s="3">
        <f t="shared" ref="N3:N51" si="5">E3*H3</f>
        <v>355712</v>
      </c>
      <c r="O3" s="3" t="str">
        <f>VLOOKUP(A3, Sheet1!A:B, 2, FALSE)</f>
        <v>HR Manager</v>
      </c>
    </row>
    <row r="4" spans="1:15" ht="17.5" customHeight="1" x14ac:dyDescent="0.35">
      <c r="A4" s="3">
        <v>3</v>
      </c>
      <c r="B4" s="3" t="s">
        <v>11</v>
      </c>
      <c r="C4" s="3" t="s">
        <v>60</v>
      </c>
      <c r="D4" s="3" t="s">
        <v>64</v>
      </c>
      <c r="E4" s="3">
        <v>54534</v>
      </c>
      <c r="F4" s="5">
        <v>44495</v>
      </c>
      <c r="G4" s="3">
        <v>1</v>
      </c>
      <c r="H4" s="3">
        <v>12</v>
      </c>
      <c r="I4" s="7" t="str">
        <f t="shared" si="0"/>
        <v>Below Average</v>
      </c>
      <c r="J4" s="3" t="str">
        <f t="shared" si="1"/>
        <v>No</v>
      </c>
      <c r="K4" s="3" t="str">
        <f t="shared" si="2"/>
        <v>Needs Improvement</v>
      </c>
      <c r="L4" s="3">
        <f t="shared" si="3"/>
        <v>61078.080000000002</v>
      </c>
      <c r="M4" s="3" t="str">
        <f t="shared" si="4"/>
        <v>Oct-2021</v>
      </c>
      <c r="N4" s="3">
        <f t="shared" si="5"/>
        <v>654408</v>
      </c>
      <c r="O4" s="3" t="str">
        <f>VLOOKUP(A4, Sheet1!A:B, 2, FALSE)</f>
        <v>Marketing Analyst</v>
      </c>
    </row>
    <row r="5" spans="1:15" ht="17.5" customHeight="1" x14ac:dyDescent="0.35">
      <c r="A5" s="3">
        <v>4</v>
      </c>
      <c r="B5" s="3" t="s">
        <v>12</v>
      </c>
      <c r="C5" s="3" t="s">
        <v>60</v>
      </c>
      <c r="D5" s="3" t="s">
        <v>64</v>
      </c>
      <c r="E5" s="3">
        <v>85829</v>
      </c>
      <c r="F5" s="5">
        <v>42347</v>
      </c>
      <c r="G5" s="3">
        <v>5</v>
      </c>
      <c r="H5" s="3">
        <v>7</v>
      </c>
      <c r="I5" s="7" t="str">
        <f t="shared" si="0"/>
        <v>Above Average</v>
      </c>
      <c r="J5" s="3" t="str">
        <f t="shared" si="1"/>
        <v>Yes</v>
      </c>
      <c r="K5" s="3" t="str">
        <f t="shared" si="2"/>
        <v>Excellent</v>
      </c>
      <c r="L5" s="3">
        <f t="shared" si="3"/>
        <v>91837.03</v>
      </c>
      <c r="M5" s="3" t="str">
        <f t="shared" si="4"/>
        <v>Dec-2015</v>
      </c>
      <c r="N5" s="3">
        <f t="shared" si="5"/>
        <v>600803</v>
      </c>
      <c r="O5" s="3" t="str">
        <f>VLOOKUP(A5, Sheet1!A:B, 2, FALSE)</f>
        <v>IT Manager</v>
      </c>
    </row>
    <row r="6" spans="1:15" ht="17.5" customHeight="1" x14ac:dyDescent="0.35">
      <c r="A6" s="3">
        <v>5</v>
      </c>
      <c r="B6" s="3" t="s">
        <v>13</v>
      </c>
      <c r="C6" s="3" t="s">
        <v>61</v>
      </c>
      <c r="D6" s="3" t="s">
        <v>63</v>
      </c>
      <c r="E6" s="3">
        <v>50036</v>
      </c>
      <c r="F6" s="5">
        <v>42098</v>
      </c>
      <c r="G6" s="3">
        <v>2</v>
      </c>
      <c r="H6" s="3">
        <v>15</v>
      </c>
      <c r="I6" s="7" t="str">
        <f t="shared" si="0"/>
        <v>Below Average</v>
      </c>
      <c r="J6" s="3" t="str">
        <f t="shared" si="1"/>
        <v>No</v>
      </c>
      <c r="K6" s="3" t="str">
        <f t="shared" si="2"/>
        <v>Needs Improvement</v>
      </c>
      <c r="L6" s="3">
        <f t="shared" si="3"/>
        <v>57541.4</v>
      </c>
      <c r="M6" s="3" t="str">
        <f t="shared" si="4"/>
        <v>Apr-2015</v>
      </c>
      <c r="N6" s="3">
        <f t="shared" si="5"/>
        <v>750540</v>
      </c>
      <c r="O6" s="3" t="str">
        <f>VLOOKUP(A6, Sheet1!A:B, 2, FALSE)</f>
        <v>Sales Associate</v>
      </c>
    </row>
    <row r="7" spans="1:15" ht="17.5" customHeight="1" x14ac:dyDescent="0.35">
      <c r="A7" s="3">
        <v>6</v>
      </c>
      <c r="B7" s="3" t="s">
        <v>14</v>
      </c>
      <c r="C7" s="3" t="s">
        <v>62</v>
      </c>
      <c r="D7" s="3" t="s">
        <v>63</v>
      </c>
      <c r="E7" s="3">
        <v>92010</v>
      </c>
      <c r="F7" s="5">
        <v>43537</v>
      </c>
      <c r="G7" s="3">
        <v>5</v>
      </c>
      <c r="H7" s="3">
        <v>15</v>
      </c>
      <c r="I7" s="7" t="str">
        <f t="shared" si="0"/>
        <v>Above Average</v>
      </c>
      <c r="J7" s="3" t="str">
        <f t="shared" si="1"/>
        <v>Yes</v>
      </c>
      <c r="K7" s="3" t="str">
        <f t="shared" si="2"/>
        <v>Excellent</v>
      </c>
      <c r="L7" s="3">
        <f t="shared" si="3"/>
        <v>105811.5</v>
      </c>
      <c r="M7" s="3" t="str">
        <f t="shared" si="4"/>
        <v>Mar-2019</v>
      </c>
      <c r="N7" s="3">
        <f t="shared" si="5"/>
        <v>1380150</v>
      </c>
      <c r="O7" s="3" t="str">
        <f>VLOOKUP(A7, Sheet1!A:B, 2, FALSE)</f>
        <v>Marketing Lead</v>
      </c>
    </row>
    <row r="8" spans="1:15" ht="17.5" customHeight="1" x14ac:dyDescent="0.35">
      <c r="A8" s="3">
        <v>7</v>
      </c>
      <c r="B8" s="3" t="s">
        <v>15</v>
      </c>
      <c r="C8" s="3" t="s">
        <v>62</v>
      </c>
      <c r="D8" s="3" t="s">
        <v>63</v>
      </c>
      <c r="E8" s="3">
        <v>64048</v>
      </c>
      <c r="F8" s="5">
        <v>45056</v>
      </c>
      <c r="G8" s="3">
        <v>2</v>
      </c>
      <c r="H8" s="3">
        <v>7</v>
      </c>
      <c r="I8" s="7" t="str">
        <f t="shared" si="0"/>
        <v>Below Average</v>
      </c>
      <c r="J8" s="3" t="str">
        <f t="shared" si="1"/>
        <v>No</v>
      </c>
      <c r="K8" s="3" t="str">
        <f t="shared" si="2"/>
        <v>Needs Improvement</v>
      </c>
      <c r="L8" s="3">
        <f t="shared" si="3"/>
        <v>68531.360000000001</v>
      </c>
      <c r="M8" s="3" t="str">
        <f t="shared" si="4"/>
        <v>May-2023</v>
      </c>
      <c r="N8" s="3">
        <f t="shared" si="5"/>
        <v>448336</v>
      </c>
      <c r="O8" s="3" t="str">
        <f>VLOOKUP(A8, Sheet1!A:B, 2, FALSE)</f>
        <v>HR Associate</v>
      </c>
    </row>
    <row r="9" spans="1:15" ht="17.5" customHeight="1" x14ac:dyDescent="0.35">
      <c r="A9" s="3">
        <v>8</v>
      </c>
      <c r="B9" s="3" t="s">
        <v>16</v>
      </c>
      <c r="C9" s="3" t="s">
        <v>59</v>
      </c>
      <c r="D9" s="3" t="s">
        <v>63</v>
      </c>
      <c r="E9" s="3">
        <v>96840</v>
      </c>
      <c r="F9" s="5">
        <v>42409</v>
      </c>
      <c r="G9" s="3">
        <v>4</v>
      </c>
      <c r="H9" s="3">
        <v>10</v>
      </c>
      <c r="I9" s="7" t="str">
        <f t="shared" si="0"/>
        <v>Above Average</v>
      </c>
      <c r="J9" s="3" t="str">
        <f t="shared" si="1"/>
        <v>Yes</v>
      </c>
      <c r="K9" s="3" t="str">
        <f t="shared" si="2"/>
        <v>Good</v>
      </c>
      <c r="L9" s="3">
        <f t="shared" si="3"/>
        <v>106524</v>
      </c>
      <c r="M9" s="3" t="str">
        <f t="shared" si="4"/>
        <v>Feb-2016</v>
      </c>
      <c r="N9" s="3">
        <f t="shared" si="5"/>
        <v>968400</v>
      </c>
      <c r="O9" s="3" t="str">
        <f>VLOOKUP(A9, Sheet1!A:B, 2, FALSE)</f>
        <v>Sales Executive</v>
      </c>
    </row>
    <row r="10" spans="1:15" ht="17.5" customHeight="1" x14ac:dyDescent="0.35">
      <c r="A10" s="3">
        <v>9</v>
      </c>
      <c r="B10" s="3" t="s">
        <v>17</v>
      </c>
      <c r="C10" s="3" t="s">
        <v>62</v>
      </c>
      <c r="D10" s="3" t="s">
        <v>64</v>
      </c>
      <c r="E10" s="3">
        <v>59454</v>
      </c>
      <c r="F10" s="5">
        <v>42648</v>
      </c>
      <c r="G10" s="3">
        <v>3</v>
      </c>
      <c r="H10" s="3">
        <v>10</v>
      </c>
      <c r="I10" s="7" t="str">
        <f t="shared" si="0"/>
        <v>Below Average</v>
      </c>
      <c r="J10" s="3" t="str">
        <f t="shared" si="1"/>
        <v>No</v>
      </c>
      <c r="K10" s="3" t="str">
        <f t="shared" si="2"/>
        <v>Needs Improvement</v>
      </c>
      <c r="L10" s="3">
        <f t="shared" si="3"/>
        <v>65399.4</v>
      </c>
      <c r="M10" s="3" t="str">
        <f t="shared" si="4"/>
        <v>Oct-2016</v>
      </c>
      <c r="N10" s="3">
        <f t="shared" si="5"/>
        <v>594540</v>
      </c>
      <c r="O10" s="3" t="str">
        <f>VLOOKUP(A10, Sheet1!A:B, 2, FALSE)</f>
        <v>Systems Analyst</v>
      </c>
    </row>
    <row r="11" spans="1:15" ht="17.5" customHeight="1" x14ac:dyDescent="0.35">
      <c r="A11" s="3">
        <v>10</v>
      </c>
      <c r="B11" s="3" t="s">
        <v>18</v>
      </c>
      <c r="C11" s="3" t="s">
        <v>59</v>
      </c>
      <c r="D11" s="3" t="s">
        <v>64</v>
      </c>
      <c r="E11" s="3">
        <v>43717</v>
      </c>
      <c r="F11" s="5">
        <v>42833</v>
      </c>
      <c r="G11" s="3">
        <v>3</v>
      </c>
      <c r="H11" s="3">
        <v>12</v>
      </c>
      <c r="I11" s="7" t="str">
        <f t="shared" si="0"/>
        <v>Below Average</v>
      </c>
      <c r="J11" s="3" t="str">
        <f t="shared" si="1"/>
        <v>No</v>
      </c>
      <c r="K11" s="3" t="str">
        <f t="shared" si="2"/>
        <v>Needs Improvement</v>
      </c>
      <c r="L11" s="3">
        <f t="shared" si="3"/>
        <v>48963.040000000001</v>
      </c>
      <c r="M11" s="3" t="str">
        <f t="shared" si="4"/>
        <v>Apr-2017</v>
      </c>
      <c r="N11" s="3">
        <f t="shared" si="5"/>
        <v>524604</v>
      </c>
      <c r="O11" s="3" t="str">
        <f>VLOOKUP(A11, Sheet1!A:B, 2, FALSE)</f>
        <v>Marketing Analyst</v>
      </c>
    </row>
    <row r="12" spans="1:15" ht="17.5" customHeight="1" x14ac:dyDescent="0.35">
      <c r="A12" s="3">
        <v>11</v>
      </c>
      <c r="B12" s="3" t="s">
        <v>19</v>
      </c>
      <c r="C12" s="3" t="s">
        <v>62</v>
      </c>
      <c r="D12" s="3" t="s">
        <v>64</v>
      </c>
      <c r="E12" s="3">
        <v>71556</v>
      </c>
      <c r="F12" s="5">
        <v>45038</v>
      </c>
      <c r="G12" s="3">
        <v>2</v>
      </c>
      <c r="H12" s="3">
        <v>10</v>
      </c>
      <c r="I12" s="7" t="str">
        <f t="shared" si="0"/>
        <v>Below Average</v>
      </c>
      <c r="J12" s="3" t="str">
        <f t="shared" si="1"/>
        <v>No</v>
      </c>
      <c r="K12" s="3" t="str">
        <f t="shared" si="2"/>
        <v>Needs Improvement</v>
      </c>
      <c r="L12" s="3">
        <f t="shared" si="3"/>
        <v>78711.600000000006</v>
      </c>
      <c r="M12" s="3" t="str">
        <f t="shared" si="4"/>
        <v>Apr-2023</v>
      </c>
      <c r="N12" s="3">
        <f t="shared" si="5"/>
        <v>715560</v>
      </c>
      <c r="O12" s="3" t="str">
        <f>VLOOKUP(A12, Sheet1!A:B, 2, FALSE)</f>
        <v>Data Analyst</v>
      </c>
    </row>
    <row r="13" spans="1:15" ht="17.5" customHeight="1" x14ac:dyDescent="0.35">
      <c r="A13" s="3">
        <v>12</v>
      </c>
      <c r="B13" s="3" t="s">
        <v>20</v>
      </c>
      <c r="C13" s="3" t="s">
        <v>60</v>
      </c>
      <c r="D13" s="3" t="s">
        <v>64</v>
      </c>
      <c r="E13" s="3">
        <v>87707</v>
      </c>
      <c r="F13" s="5">
        <v>42540</v>
      </c>
      <c r="G13" s="3">
        <v>4</v>
      </c>
      <c r="H13" s="3">
        <v>15</v>
      </c>
      <c r="I13" s="7" t="str">
        <f t="shared" si="0"/>
        <v>Above Average</v>
      </c>
      <c r="J13" s="3" t="str">
        <f t="shared" si="1"/>
        <v>Yes</v>
      </c>
      <c r="K13" s="3" t="str">
        <f t="shared" si="2"/>
        <v>Good</v>
      </c>
      <c r="L13" s="3">
        <f t="shared" si="3"/>
        <v>100863.05</v>
      </c>
      <c r="M13" s="3" t="str">
        <f t="shared" si="4"/>
        <v>Jun-2016</v>
      </c>
      <c r="N13" s="3">
        <f t="shared" si="5"/>
        <v>1315605</v>
      </c>
      <c r="O13" s="3" t="str">
        <f>VLOOKUP(A13, Sheet1!A:B, 2, FALSE)</f>
        <v>Business Consultant</v>
      </c>
    </row>
    <row r="14" spans="1:15" ht="17.5" customHeight="1" x14ac:dyDescent="0.35">
      <c r="A14" s="3">
        <v>13</v>
      </c>
      <c r="B14" s="3" t="s">
        <v>21</v>
      </c>
      <c r="C14" s="3" t="s">
        <v>59</v>
      </c>
      <c r="D14" s="3" t="s">
        <v>63</v>
      </c>
      <c r="E14" s="3">
        <v>91023</v>
      </c>
      <c r="F14" s="5">
        <v>43117</v>
      </c>
      <c r="G14" s="3">
        <v>2</v>
      </c>
      <c r="H14" s="3">
        <v>15</v>
      </c>
      <c r="I14" s="7" t="str">
        <f t="shared" si="0"/>
        <v>Below Average</v>
      </c>
      <c r="J14" s="3" t="str">
        <f t="shared" si="1"/>
        <v>No</v>
      </c>
      <c r="K14" s="3" t="str">
        <f t="shared" si="2"/>
        <v>Needs Improvement</v>
      </c>
      <c r="L14" s="3">
        <f t="shared" si="3"/>
        <v>104676.45</v>
      </c>
      <c r="M14" s="3" t="str">
        <f t="shared" si="4"/>
        <v>Jan-2018</v>
      </c>
      <c r="N14" s="3">
        <f t="shared" si="5"/>
        <v>1365345</v>
      </c>
      <c r="O14" s="3" t="str">
        <f>VLOOKUP(A14, Sheet1!A:B, 2, FALSE)</f>
        <v>IT Support Specialist</v>
      </c>
    </row>
    <row r="15" spans="1:15" ht="17.5" customHeight="1" x14ac:dyDescent="0.35">
      <c r="A15" s="3">
        <v>14</v>
      </c>
      <c r="B15" s="3" t="s">
        <v>22</v>
      </c>
      <c r="C15" s="3" t="s">
        <v>61</v>
      </c>
      <c r="D15" s="3" t="s">
        <v>64</v>
      </c>
      <c r="E15" s="3">
        <v>50141</v>
      </c>
      <c r="F15" s="5">
        <v>42049</v>
      </c>
      <c r="G15" s="3">
        <v>2</v>
      </c>
      <c r="H15" s="3">
        <v>10</v>
      </c>
      <c r="I15" s="7" t="str">
        <f t="shared" si="0"/>
        <v>Below Average</v>
      </c>
      <c r="J15" s="3" t="str">
        <f t="shared" si="1"/>
        <v>No</v>
      </c>
      <c r="K15" s="3" t="str">
        <f t="shared" si="2"/>
        <v>Needs Improvement</v>
      </c>
      <c r="L15" s="3">
        <f t="shared" si="3"/>
        <v>55155.1</v>
      </c>
      <c r="M15" s="3" t="str">
        <f t="shared" si="4"/>
        <v>Feb-2015</v>
      </c>
      <c r="N15" s="3">
        <f t="shared" si="5"/>
        <v>501410</v>
      </c>
      <c r="O15" s="3" t="str">
        <f>VLOOKUP(A15, Sheet1!A:B, 2, FALSE)</f>
        <v>Financial Analyst</v>
      </c>
    </row>
    <row r="16" spans="1:15" ht="17.5" customHeight="1" x14ac:dyDescent="0.35">
      <c r="A16" s="3">
        <v>15</v>
      </c>
      <c r="B16" s="3" t="s">
        <v>23</v>
      </c>
      <c r="C16" s="3" t="s">
        <v>59</v>
      </c>
      <c r="D16" s="3" t="s">
        <v>64</v>
      </c>
      <c r="E16" s="3">
        <v>91661</v>
      </c>
      <c r="F16" s="5">
        <v>44272</v>
      </c>
      <c r="G16" s="3">
        <v>3</v>
      </c>
      <c r="H16" s="3">
        <v>10</v>
      </c>
      <c r="I16" s="7" t="str">
        <f t="shared" si="0"/>
        <v>Below Average</v>
      </c>
      <c r="J16" s="3" t="str">
        <f t="shared" si="1"/>
        <v>No</v>
      </c>
      <c r="K16" s="3" t="str">
        <f t="shared" si="2"/>
        <v>Needs Improvement</v>
      </c>
      <c r="L16" s="3">
        <f t="shared" si="3"/>
        <v>100827.1</v>
      </c>
      <c r="M16" s="3" t="str">
        <f t="shared" si="4"/>
        <v>Mar-2021</v>
      </c>
      <c r="N16" s="3">
        <f t="shared" si="5"/>
        <v>916610</v>
      </c>
      <c r="O16" s="3" t="str">
        <f>VLOOKUP(A16, Sheet1!A:B, 2, FALSE)</f>
        <v>Sales Manager</v>
      </c>
    </row>
    <row r="17" spans="1:15" ht="17.5" customHeight="1" x14ac:dyDescent="0.35">
      <c r="A17" s="3">
        <v>16</v>
      </c>
      <c r="B17" s="3" t="s">
        <v>24</v>
      </c>
      <c r="C17" s="3" t="s">
        <v>59</v>
      </c>
      <c r="D17" s="3" t="s">
        <v>63</v>
      </c>
      <c r="E17" s="3">
        <v>84041</v>
      </c>
      <c r="F17" s="5">
        <v>44896</v>
      </c>
      <c r="G17" s="3">
        <v>1</v>
      </c>
      <c r="H17" s="3">
        <v>10</v>
      </c>
      <c r="I17" s="7" t="str">
        <f t="shared" si="0"/>
        <v>Below Average</v>
      </c>
      <c r="J17" s="3" t="str">
        <f t="shared" si="1"/>
        <v>No</v>
      </c>
      <c r="K17" s="3" t="str">
        <f t="shared" si="2"/>
        <v>Needs Improvement</v>
      </c>
      <c r="L17" s="3">
        <f t="shared" si="3"/>
        <v>92445.1</v>
      </c>
      <c r="M17" s="3" t="str">
        <f t="shared" si="4"/>
        <v>Dec-2022</v>
      </c>
      <c r="N17" s="3">
        <f t="shared" si="5"/>
        <v>840410</v>
      </c>
      <c r="O17" s="3" t="str">
        <f>VLOOKUP(A17, Sheet1!A:B, 2, FALSE)</f>
        <v>HR Coordinator</v>
      </c>
    </row>
    <row r="18" spans="1:15" ht="17.5" customHeight="1" x14ac:dyDescent="0.35">
      <c r="A18" s="3">
        <v>17</v>
      </c>
      <c r="B18" s="3" t="s">
        <v>25</v>
      </c>
      <c r="C18" s="3" t="s">
        <v>62</v>
      </c>
      <c r="D18" s="3" t="s">
        <v>63</v>
      </c>
      <c r="E18" s="3">
        <v>97467</v>
      </c>
      <c r="F18" s="5">
        <v>43254</v>
      </c>
      <c r="G18" s="3">
        <v>1</v>
      </c>
      <c r="H18" s="3">
        <v>10</v>
      </c>
      <c r="I18" s="7" t="str">
        <f t="shared" si="0"/>
        <v>Below Average</v>
      </c>
      <c r="J18" s="3" t="str">
        <f t="shared" si="1"/>
        <v>No</v>
      </c>
      <c r="K18" s="3" t="str">
        <f t="shared" si="2"/>
        <v>Needs Improvement</v>
      </c>
      <c r="L18" s="3">
        <f t="shared" si="3"/>
        <v>107213.7</v>
      </c>
      <c r="M18" s="3" t="str">
        <f t="shared" si="4"/>
        <v>Jun-2018</v>
      </c>
      <c r="N18" s="3">
        <f t="shared" si="5"/>
        <v>974670</v>
      </c>
      <c r="O18" s="3" t="str">
        <f>VLOOKUP(A18, Sheet1!A:B, 2, FALSE)</f>
        <v>Digital Marketing Exec</v>
      </c>
    </row>
    <row r="19" spans="1:15" ht="17.5" customHeight="1" x14ac:dyDescent="0.35">
      <c r="A19" s="3">
        <v>18</v>
      </c>
      <c r="B19" s="3" t="s">
        <v>26</v>
      </c>
      <c r="C19" s="3" t="s">
        <v>61</v>
      </c>
      <c r="D19" s="3" t="s">
        <v>64</v>
      </c>
      <c r="E19" s="3">
        <v>74374</v>
      </c>
      <c r="F19" s="5">
        <v>42311</v>
      </c>
      <c r="G19" s="3">
        <v>3</v>
      </c>
      <c r="H19" s="3">
        <v>5</v>
      </c>
      <c r="I19" s="7" t="str">
        <f t="shared" si="0"/>
        <v>Below Average</v>
      </c>
      <c r="J19" s="3" t="str">
        <f t="shared" si="1"/>
        <v>No</v>
      </c>
      <c r="K19" s="3" t="str">
        <f t="shared" si="2"/>
        <v>Needs Improvement</v>
      </c>
      <c r="L19" s="3">
        <f t="shared" si="3"/>
        <v>78092.7</v>
      </c>
      <c r="M19" s="3" t="str">
        <f t="shared" si="4"/>
        <v>Nov-2015</v>
      </c>
      <c r="N19" s="3">
        <f t="shared" si="5"/>
        <v>371870</v>
      </c>
      <c r="O19" s="3" t="str">
        <f>VLOOKUP(A19, Sheet1!A:B, 2, FALSE)</f>
        <v>Software Developer</v>
      </c>
    </row>
    <row r="20" spans="1:15" ht="17.5" customHeight="1" x14ac:dyDescent="0.35">
      <c r="A20" s="3">
        <v>19</v>
      </c>
      <c r="B20" s="3" t="s">
        <v>27</v>
      </c>
      <c r="C20" s="3" t="s">
        <v>59</v>
      </c>
      <c r="D20" s="3" t="s">
        <v>64</v>
      </c>
      <c r="E20" s="3">
        <v>53792</v>
      </c>
      <c r="F20" s="5">
        <v>44713</v>
      </c>
      <c r="G20" s="3">
        <v>5</v>
      </c>
      <c r="H20" s="3">
        <v>3</v>
      </c>
      <c r="I20" s="7" t="str">
        <f t="shared" si="0"/>
        <v>Above Average</v>
      </c>
      <c r="J20" s="3" t="str">
        <f t="shared" si="1"/>
        <v>No</v>
      </c>
      <c r="K20" s="3" t="str">
        <f t="shared" si="2"/>
        <v>Excellent</v>
      </c>
      <c r="L20" s="3">
        <f t="shared" si="3"/>
        <v>55405.760000000002</v>
      </c>
      <c r="M20" s="3" t="str">
        <f t="shared" si="4"/>
        <v>Jun-2022</v>
      </c>
      <c r="N20" s="3">
        <f t="shared" si="5"/>
        <v>161376</v>
      </c>
      <c r="O20" s="3" t="str">
        <f>VLOOKUP(A20, Sheet1!A:B, 2, FALSE)</f>
        <v>Customer Service Rep</v>
      </c>
    </row>
    <row r="21" spans="1:15" ht="17.5" customHeight="1" x14ac:dyDescent="0.35">
      <c r="A21" s="3">
        <v>20</v>
      </c>
      <c r="B21" s="3" t="s">
        <v>28</v>
      </c>
      <c r="C21" s="3" t="s">
        <v>60</v>
      </c>
      <c r="D21" s="3" t="s">
        <v>64</v>
      </c>
      <c r="E21" s="3">
        <v>50041</v>
      </c>
      <c r="F21" s="5">
        <v>43547</v>
      </c>
      <c r="G21" s="3">
        <v>4</v>
      </c>
      <c r="H21" s="3">
        <v>15</v>
      </c>
      <c r="I21" s="7" t="str">
        <f t="shared" si="0"/>
        <v>Above Average</v>
      </c>
      <c r="J21" s="3" t="str">
        <f t="shared" si="1"/>
        <v>No</v>
      </c>
      <c r="K21" s="3" t="str">
        <f t="shared" si="2"/>
        <v>Good</v>
      </c>
      <c r="L21" s="3">
        <f t="shared" si="3"/>
        <v>57547.15</v>
      </c>
      <c r="M21" s="3" t="str">
        <f t="shared" si="4"/>
        <v>Mar-2019</v>
      </c>
      <c r="N21" s="3">
        <f t="shared" si="5"/>
        <v>750615</v>
      </c>
      <c r="O21" s="3" t="str">
        <f>VLOOKUP(A21, Sheet1!A:B, 2, FALSE)</f>
        <v>Operations Manager</v>
      </c>
    </row>
    <row r="22" spans="1:15" ht="17.5" customHeight="1" x14ac:dyDescent="0.35">
      <c r="A22" s="3">
        <v>21</v>
      </c>
      <c r="B22" s="3" t="s">
        <v>29</v>
      </c>
      <c r="C22" s="3" t="s">
        <v>62</v>
      </c>
      <c r="D22" s="3" t="s">
        <v>64</v>
      </c>
      <c r="E22" s="3">
        <v>95371</v>
      </c>
      <c r="F22" s="5">
        <v>45603</v>
      </c>
      <c r="G22" s="3">
        <v>2</v>
      </c>
      <c r="H22" s="3">
        <v>15</v>
      </c>
      <c r="I22" s="7" t="str">
        <f t="shared" si="0"/>
        <v>Below Average</v>
      </c>
      <c r="J22" s="3" t="str">
        <f t="shared" si="1"/>
        <v>No</v>
      </c>
      <c r="K22" s="3" t="str">
        <f t="shared" si="2"/>
        <v>Needs Improvement</v>
      </c>
      <c r="L22" s="3">
        <f t="shared" si="3"/>
        <v>109676.65</v>
      </c>
      <c r="M22" s="3" t="str">
        <f t="shared" si="4"/>
        <v>Nov-2024</v>
      </c>
      <c r="N22" s="3">
        <f t="shared" si="5"/>
        <v>1430565</v>
      </c>
      <c r="O22" s="3" t="str">
        <f>VLOOKUP(A22, Sheet1!A:B, 2, FALSE)</f>
        <v>Senior Data Scientist</v>
      </c>
    </row>
    <row r="23" spans="1:15" ht="17.5" customHeight="1" x14ac:dyDescent="0.35">
      <c r="A23" s="3">
        <v>22</v>
      </c>
      <c r="B23" s="3" t="s">
        <v>30</v>
      </c>
      <c r="C23" s="3" t="s">
        <v>59</v>
      </c>
      <c r="D23" s="3" t="s">
        <v>63</v>
      </c>
      <c r="E23" s="3">
        <v>54599</v>
      </c>
      <c r="F23" s="5">
        <v>43044</v>
      </c>
      <c r="G23" s="3">
        <v>4</v>
      </c>
      <c r="H23" s="3">
        <v>12</v>
      </c>
      <c r="I23" s="7" t="str">
        <f t="shared" si="0"/>
        <v>Above Average</v>
      </c>
      <c r="J23" s="3" t="str">
        <f t="shared" si="1"/>
        <v>No</v>
      </c>
      <c r="K23" s="3" t="str">
        <f t="shared" si="2"/>
        <v>Good</v>
      </c>
      <c r="L23" s="3">
        <f t="shared" si="3"/>
        <v>61150.879999999997</v>
      </c>
      <c r="M23" s="3" t="str">
        <f t="shared" si="4"/>
        <v>Nov-2017</v>
      </c>
      <c r="N23" s="3">
        <f t="shared" si="5"/>
        <v>655188</v>
      </c>
      <c r="O23" s="3" t="str">
        <f>VLOOKUP(A23, Sheet1!A:B, 2, FALSE)</f>
        <v>UX Designer</v>
      </c>
    </row>
    <row r="24" spans="1:15" ht="17.5" customHeight="1" x14ac:dyDescent="0.35">
      <c r="A24" s="3">
        <v>23</v>
      </c>
      <c r="B24" s="3" t="s">
        <v>31</v>
      </c>
      <c r="C24" s="3" t="s">
        <v>60</v>
      </c>
      <c r="D24" s="3" t="s">
        <v>64</v>
      </c>
      <c r="E24" s="3">
        <v>91405</v>
      </c>
      <c r="F24" s="5">
        <v>44911</v>
      </c>
      <c r="G24" s="3">
        <v>3</v>
      </c>
      <c r="H24" s="3">
        <v>5</v>
      </c>
      <c r="I24" s="7" t="str">
        <f t="shared" si="0"/>
        <v>Below Average</v>
      </c>
      <c r="J24" s="3" t="str">
        <f t="shared" si="1"/>
        <v>No</v>
      </c>
      <c r="K24" s="3" t="str">
        <f t="shared" si="2"/>
        <v>Needs Improvement</v>
      </c>
      <c r="L24" s="3">
        <f t="shared" si="3"/>
        <v>95975.25</v>
      </c>
      <c r="M24" s="3" t="str">
        <f t="shared" si="4"/>
        <v>Dec-2022</v>
      </c>
      <c r="N24" s="3">
        <f t="shared" si="5"/>
        <v>457025</v>
      </c>
      <c r="O24" s="3" t="str">
        <f>VLOOKUP(A24, Sheet1!A:B, 2, FALSE)</f>
        <v>Network Administrator</v>
      </c>
    </row>
    <row r="25" spans="1:15" ht="17.5" customHeight="1" x14ac:dyDescent="0.35">
      <c r="A25" s="3">
        <v>24</v>
      </c>
      <c r="B25" s="3" t="s">
        <v>32</v>
      </c>
      <c r="C25" s="3" t="s">
        <v>62</v>
      </c>
      <c r="D25" s="3" t="s">
        <v>64</v>
      </c>
      <c r="E25" s="3">
        <v>95165</v>
      </c>
      <c r="F25" s="5">
        <v>43415</v>
      </c>
      <c r="G25" s="3">
        <v>5</v>
      </c>
      <c r="H25" s="3">
        <v>12</v>
      </c>
      <c r="I25" s="7" t="str">
        <f t="shared" si="0"/>
        <v>Above Average</v>
      </c>
      <c r="J25" s="3" t="str">
        <f t="shared" si="1"/>
        <v>Yes</v>
      </c>
      <c r="K25" s="3" t="str">
        <f t="shared" si="2"/>
        <v>Excellent</v>
      </c>
      <c r="L25" s="3">
        <f t="shared" si="3"/>
        <v>106584.8</v>
      </c>
      <c r="M25" s="3" t="str">
        <f t="shared" si="4"/>
        <v>Nov-2018</v>
      </c>
      <c r="N25" s="3">
        <f t="shared" si="5"/>
        <v>1141980</v>
      </c>
      <c r="O25" s="3" t="str">
        <f>VLOOKUP(A25, Sheet1!A:B, 2, FALSE)</f>
        <v>Business Analyst</v>
      </c>
    </row>
    <row r="26" spans="1:15" ht="17.5" customHeight="1" x14ac:dyDescent="0.35">
      <c r="A26" s="3">
        <v>25</v>
      </c>
      <c r="B26" s="3" t="s">
        <v>33</v>
      </c>
      <c r="C26" s="3" t="s">
        <v>59</v>
      </c>
      <c r="D26" s="3" t="s">
        <v>63</v>
      </c>
      <c r="E26" s="3">
        <v>89530</v>
      </c>
      <c r="F26" s="5">
        <v>42761</v>
      </c>
      <c r="G26" s="3">
        <v>3</v>
      </c>
      <c r="H26" s="3">
        <v>12</v>
      </c>
      <c r="I26" s="7" t="str">
        <f t="shared" si="0"/>
        <v>Below Average</v>
      </c>
      <c r="J26" s="3" t="str">
        <f t="shared" si="1"/>
        <v>No</v>
      </c>
      <c r="K26" s="3" t="str">
        <f t="shared" si="2"/>
        <v>Needs Improvement</v>
      </c>
      <c r="L26" s="3">
        <f t="shared" si="3"/>
        <v>100273.60000000001</v>
      </c>
      <c r="M26" s="3" t="str">
        <f t="shared" si="4"/>
        <v>Jan-2017</v>
      </c>
      <c r="N26" s="3">
        <f t="shared" si="5"/>
        <v>1074360</v>
      </c>
      <c r="O26" s="3" t="str">
        <f>VLOOKUP(A26, Sheet1!A:B, 2, FALSE)</f>
        <v>Legal Advisor</v>
      </c>
    </row>
    <row r="27" spans="1:15" ht="17.5" customHeight="1" x14ac:dyDescent="0.35">
      <c r="A27" s="3">
        <v>26</v>
      </c>
      <c r="B27" s="3" t="s">
        <v>34</v>
      </c>
      <c r="C27" s="3" t="s">
        <v>60</v>
      </c>
      <c r="D27" s="3" t="s">
        <v>64</v>
      </c>
      <c r="E27" s="3">
        <v>88589</v>
      </c>
      <c r="F27" s="5">
        <v>43793</v>
      </c>
      <c r="G27" s="3">
        <v>5</v>
      </c>
      <c r="H27" s="3">
        <v>3</v>
      </c>
      <c r="I27" s="7" t="str">
        <f t="shared" si="0"/>
        <v>Above Average</v>
      </c>
      <c r="J27" s="3" t="str">
        <f t="shared" si="1"/>
        <v>Yes</v>
      </c>
      <c r="K27" s="3" t="str">
        <f t="shared" si="2"/>
        <v>Excellent</v>
      </c>
      <c r="L27" s="3">
        <f t="shared" si="3"/>
        <v>91246.67</v>
      </c>
      <c r="M27" s="3" t="str">
        <f t="shared" si="4"/>
        <v>Nov-2019</v>
      </c>
      <c r="N27" s="3">
        <f t="shared" si="5"/>
        <v>265767</v>
      </c>
      <c r="O27" s="3" t="str">
        <f>VLOOKUP(A27, Sheet1!A:B, 2, FALSE)</f>
        <v>Supply Chain Manager</v>
      </c>
    </row>
    <row r="28" spans="1:15" ht="17.5" customHeight="1" x14ac:dyDescent="0.35">
      <c r="A28" s="3">
        <v>27</v>
      </c>
      <c r="B28" s="3" t="s">
        <v>35</v>
      </c>
      <c r="C28" s="3" t="s">
        <v>60</v>
      </c>
      <c r="D28" s="3" t="s">
        <v>64</v>
      </c>
      <c r="E28" s="3">
        <v>69378</v>
      </c>
      <c r="F28" s="5">
        <v>43841</v>
      </c>
      <c r="G28" s="3">
        <v>3</v>
      </c>
      <c r="H28" s="3">
        <v>12</v>
      </c>
      <c r="I28" s="7" t="str">
        <f t="shared" si="0"/>
        <v>Below Average</v>
      </c>
      <c r="J28" s="3" t="str">
        <f t="shared" si="1"/>
        <v>No</v>
      </c>
      <c r="K28" s="3" t="str">
        <f t="shared" si="2"/>
        <v>Needs Improvement</v>
      </c>
      <c r="L28" s="3">
        <f t="shared" si="3"/>
        <v>77703.360000000001</v>
      </c>
      <c r="M28" s="3" t="str">
        <f t="shared" si="4"/>
        <v>Jan-2020</v>
      </c>
      <c r="N28" s="3">
        <f t="shared" si="5"/>
        <v>832536</v>
      </c>
      <c r="O28" s="3" t="str">
        <f>VLOOKUP(A28, Sheet1!A:B, 2, FALSE)</f>
        <v>IT Security Specialist</v>
      </c>
    </row>
    <row r="29" spans="1:15" ht="17.5" customHeight="1" x14ac:dyDescent="0.35">
      <c r="A29" s="3">
        <v>28</v>
      </c>
      <c r="B29" s="3" t="s">
        <v>36</v>
      </c>
      <c r="C29" s="3" t="s">
        <v>61</v>
      </c>
      <c r="D29" s="3" t="s">
        <v>64</v>
      </c>
      <c r="E29" s="3">
        <v>64294</v>
      </c>
      <c r="F29" s="5">
        <v>44318</v>
      </c>
      <c r="G29" s="3">
        <v>1</v>
      </c>
      <c r="H29" s="3">
        <v>7</v>
      </c>
      <c r="I29" s="7" t="str">
        <f t="shared" si="0"/>
        <v>Below Average</v>
      </c>
      <c r="J29" s="3" t="str">
        <f t="shared" si="1"/>
        <v>No</v>
      </c>
      <c r="K29" s="3" t="str">
        <f t="shared" si="2"/>
        <v>Needs Improvement</v>
      </c>
      <c r="L29" s="3">
        <f t="shared" si="3"/>
        <v>68794.58</v>
      </c>
      <c r="M29" s="3" t="str">
        <f t="shared" si="4"/>
        <v>May-2021</v>
      </c>
      <c r="N29" s="3">
        <f t="shared" si="5"/>
        <v>450058</v>
      </c>
      <c r="O29" s="3" t="str">
        <f>VLOOKUP(A29, Sheet1!A:B, 2, FALSE)</f>
        <v>Technical Lead</v>
      </c>
    </row>
    <row r="30" spans="1:15" ht="17.5" customHeight="1" x14ac:dyDescent="0.35">
      <c r="A30" s="3">
        <v>29</v>
      </c>
      <c r="B30" s="3" t="s">
        <v>37</v>
      </c>
      <c r="C30" s="3" t="s">
        <v>62</v>
      </c>
      <c r="D30" s="3" t="s">
        <v>63</v>
      </c>
      <c r="E30" s="3">
        <v>66199</v>
      </c>
      <c r="F30" s="5">
        <v>42188</v>
      </c>
      <c r="G30" s="3">
        <v>3</v>
      </c>
      <c r="H30" s="3">
        <v>7</v>
      </c>
      <c r="I30" s="7" t="str">
        <f t="shared" si="0"/>
        <v>Below Average</v>
      </c>
      <c r="J30" s="3" t="str">
        <f t="shared" si="1"/>
        <v>No</v>
      </c>
      <c r="K30" s="3" t="str">
        <f t="shared" si="2"/>
        <v>Needs Improvement</v>
      </c>
      <c r="L30" s="3">
        <f t="shared" si="3"/>
        <v>70832.929999999993</v>
      </c>
      <c r="M30" s="3" t="str">
        <f t="shared" si="4"/>
        <v>Jul-2015</v>
      </c>
      <c r="N30" s="3">
        <f t="shared" si="5"/>
        <v>463393</v>
      </c>
      <c r="O30" s="3" t="str">
        <f>VLOOKUP(A30, Sheet1!A:B, 2, FALSE)</f>
        <v>Procurement Manager</v>
      </c>
    </row>
    <row r="31" spans="1:15" ht="17.5" customHeight="1" x14ac:dyDescent="0.35">
      <c r="A31" s="3">
        <v>30</v>
      </c>
      <c r="B31" s="3" t="s">
        <v>38</v>
      </c>
      <c r="C31" s="3" t="s">
        <v>61</v>
      </c>
      <c r="D31" s="3" t="s">
        <v>64</v>
      </c>
      <c r="E31" s="3">
        <v>41254</v>
      </c>
      <c r="F31" s="5">
        <v>45162</v>
      </c>
      <c r="G31" s="3">
        <v>5</v>
      </c>
      <c r="H31" s="3">
        <v>10</v>
      </c>
      <c r="I31" s="7" t="str">
        <f t="shared" si="0"/>
        <v>Above Average</v>
      </c>
      <c r="J31" s="3" t="str">
        <f t="shared" si="1"/>
        <v>No</v>
      </c>
      <c r="K31" s="3" t="str">
        <f t="shared" si="2"/>
        <v>Excellent</v>
      </c>
      <c r="L31" s="3">
        <f t="shared" si="3"/>
        <v>45379.4</v>
      </c>
      <c r="M31" s="3" t="str">
        <f t="shared" si="4"/>
        <v>Aug-2023</v>
      </c>
      <c r="N31" s="3">
        <f t="shared" si="5"/>
        <v>412540</v>
      </c>
      <c r="O31" s="3" t="str">
        <f>VLOOKUP(A31, Sheet1!A:B, 2, FALSE)</f>
        <v>Research Analyst</v>
      </c>
    </row>
    <row r="32" spans="1:15" ht="17.5" customHeight="1" x14ac:dyDescent="0.35">
      <c r="A32" s="3">
        <v>31</v>
      </c>
      <c r="B32" s="3" t="s">
        <v>39</v>
      </c>
      <c r="C32" s="3" t="s">
        <v>59</v>
      </c>
      <c r="D32" s="3" t="s">
        <v>63</v>
      </c>
      <c r="E32" s="3">
        <v>61653</v>
      </c>
      <c r="F32" s="5">
        <v>43795</v>
      </c>
      <c r="G32" s="3">
        <v>3</v>
      </c>
      <c r="H32" s="3">
        <v>7</v>
      </c>
      <c r="I32" s="7" t="str">
        <f t="shared" si="0"/>
        <v>Below Average</v>
      </c>
      <c r="J32" s="3" t="str">
        <f t="shared" si="1"/>
        <v>No</v>
      </c>
      <c r="K32" s="3" t="str">
        <f t="shared" si="2"/>
        <v>Needs Improvement</v>
      </c>
      <c r="L32" s="3">
        <f t="shared" si="3"/>
        <v>65968.710000000006</v>
      </c>
      <c r="M32" s="3" t="str">
        <f t="shared" si="4"/>
        <v>Nov-2019</v>
      </c>
      <c r="N32" s="3">
        <f t="shared" si="5"/>
        <v>431571</v>
      </c>
      <c r="O32" s="3" t="str">
        <f>VLOOKUP(A32, Sheet1!A:B, 2, FALSE)</f>
        <v>Training Coordinator</v>
      </c>
    </row>
    <row r="33" spans="1:15" ht="17.5" customHeight="1" x14ac:dyDescent="0.35">
      <c r="A33" s="3">
        <v>32</v>
      </c>
      <c r="B33" s="3" t="s">
        <v>40</v>
      </c>
      <c r="C33" s="3" t="s">
        <v>61</v>
      </c>
      <c r="D33" s="3" t="s">
        <v>63</v>
      </c>
      <c r="E33" s="3">
        <v>70642</v>
      </c>
      <c r="F33" s="5">
        <v>43534</v>
      </c>
      <c r="G33" s="3">
        <v>3</v>
      </c>
      <c r="H33" s="3">
        <v>10</v>
      </c>
      <c r="I33" s="7" t="str">
        <f t="shared" si="0"/>
        <v>Below Average</v>
      </c>
      <c r="J33" s="3" t="str">
        <f t="shared" si="1"/>
        <v>No</v>
      </c>
      <c r="K33" s="3" t="str">
        <f t="shared" si="2"/>
        <v>Needs Improvement</v>
      </c>
      <c r="L33" s="3">
        <f t="shared" si="3"/>
        <v>77706.2</v>
      </c>
      <c r="M33" s="3" t="str">
        <f t="shared" si="4"/>
        <v>Mar-2019</v>
      </c>
      <c r="N33" s="3">
        <f t="shared" si="5"/>
        <v>706420</v>
      </c>
      <c r="O33" s="3" t="str">
        <f>VLOOKUP(A33, Sheet1!A:B, 2, FALSE)</f>
        <v>Graphic Designer</v>
      </c>
    </row>
    <row r="34" spans="1:15" ht="17.5" customHeight="1" x14ac:dyDescent="0.35">
      <c r="A34" s="3">
        <v>33</v>
      </c>
      <c r="B34" s="3" t="s">
        <v>41</v>
      </c>
      <c r="C34" s="3" t="s">
        <v>59</v>
      </c>
      <c r="D34" s="3" t="s">
        <v>63</v>
      </c>
      <c r="E34" s="3">
        <v>94395</v>
      </c>
      <c r="F34" s="5">
        <v>45658</v>
      </c>
      <c r="G34" s="3">
        <v>1</v>
      </c>
      <c r="H34" s="3">
        <v>10</v>
      </c>
      <c r="I34" s="7" t="str">
        <f t="shared" si="0"/>
        <v>Below Average</v>
      </c>
      <c r="J34" s="3" t="str">
        <f t="shared" si="1"/>
        <v>No</v>
      </c>
      <c r="K34" s="3" t="str">
        <f t="shared" si="2"/>
        <v>Needs Improvement</v>
      </c>
      <c r="L34" s="3">
        <f t="shared" si="3"/>
        <v>103834.5</v>
      </c>
      <c r="M34" s="3" t="str">
        <f t="shared" si="4"/>
        <v>Jan-2025</v>
      </c>
      <c r="N34" s="3">
        <f t="shared" si="5"/>
        <v>943950</v>
      </c>
      <c r="O34" s="3" t="str">
        <f>VLOOKUP(A34, Sheet1!A:B, 2, FALSE)</f>
        <v>DevOps Engineer</v>
      </c>
    </row>
    <row r="35" spans="1:15" ht="17.5" customHeight="1" x14ac:dyDescent="0.35">
      <c r="A35" s="3">
        <v>34</v>
      </c>
      <c r="B35" s="3" t="s">
        <v>42</v>
      </c>
      <c r="C35" s="3" t="s">
        <v>60</v>
      </c>
      <c r="D35" s="3" t="s">
        <v>63</v>
      </c>
      <c r="E35" s="3">
        <v>89691</v>
      </c>
      <c r="F35" s="5">
        <v>42203</v>
      </c>
      <c r="G35" s="3">
        <v>5</v>
      </c>
      <c r="H35" s="3">
        <v>5</v>
      </c>
      <c r="I35" s="7" t="str">
        <f t="shared" si="0"/>
        <v>Above Average</v>
      </c>
      <c r="J35" s="3" t="str">
        <f t="shared" si="1"/>
        <v>Yes</v>
      </c>
      <c r="K35" s="3" t="str">
        <f t="shared" si="2"/>
        <v>Excellent</v>
      </c>
      <c r="L35" s="3">
        <f t="shared" si="3"/>
        <v>94175.55</v>
      </c>
      <c r="M35" s="3" t="str">
        <f t="shared" si="4"/>
        <v>Jul-2015</v>
      </c>
      <c r="N35" s="3">
        <f t="shared" si="5"/>
        <v>448455</v>
      </c>
      <c r="O35" s="3" t="str">
        <f>VLOOKUP(A35, Sheet1!A:B, 2, FALSE)</f>
        <v>Business Development Mgr</v>
      </c>
    </row>
    <row r="36" spans="1:15" ht="17.5" customHeight="1" x14ac:dyDescent="0.35">
      <c r="A36" s="3">
        <v>35</v>
      </c>
      <c r="B36" s="3" t="s">
        <v>43</v>
      </c>
      <c r="C36" s="3" t="s">
        <v>61</v>
      </c>
      <c r="D36" s="3" t="s">
        <v>63</v>
      </c>
      <c r="E36" s="3">
        <v>75960</v>
      </c>
      <c r="F36" s="5">
        <v>43616</v>
      </c>
      <c r="G36" s="3">
        <v>5</v>
      </c>
      <c r="H36" s="3">
        <v>5</v>
      </c>
      <c r="I36" s="7" t="str">
        <f t="shared" si="0"/>
        <v>Above Average</v>
      </c>
      <c r="J36" s="3" t="str">
        <f t="shared" si="1"/>
        <v>Yes</v>
      </c>
      <c r="K36" s="3" t="str">
        <f t="shared" si="2"/>
        <v>Excellent</v>
      </c>
      <c r="L36" s="3">
        <f t="shared" si="3"/>
        <v>79758</v>
      </c>
      <c r="M36" s="3" t="str">
        <f t="shared" si="4"/>
        <v>May-2019</v>
      </c>
      <c r="N36" s="3">
        <f t="shared" si="5"/>
        <v>379800</v>
      </c>
      <c r="O36" s="3" t="str">
        <f>VLOOKUP(A36, Sheet1!A:B, 2, FALSE)</f>
        <v>Compliance Officer</v>
      </c>
    </row>
    <row r="37" spans="1:15" ht="17.5" customHeight="1" x14ac:dyDescent="0.35">
      <c r="A37" s="3">
        <v>36</v>
      </c>
      <c r="B37" s="3" t="s">
        <v>44</v>
      </c>
      <c r="C37" s="3" t="s">
        <v>62</v>
      </c>
      <c r="D37" s="3" t="s">
        <v>64</v>
      </c>
      <c r="E37" s="3">
        <v>70279</v>
      </c>
      <c r="F37" s="5">
        <v>44243</v>
      </c>
      <c r="G37" s="3">
        <v>3</v>
      </c>
      <c r="H37" s="3">
        <v>5</v>
      </c>
      <c r="I37" s="7" t="str">
        <f t="shared" si="0"/>
        <v>Below Average</v>
      </c>
      <c r="J37" s="3" t="str">
        <f t="shared" si="1"/>
        <v>No</v>
      </c>
      <c r="K37" s="3" t="str">
        <f t="shared" si="2"/>
        <v>Needs Improvement</v>
      </c>
      <c r="L37" s="3">
        <f t="shared" si="3"/>
        <v>73792.95</v>
      </c>
      <c r="M37" s="3" t="str">
        <f t="shared" si="4"/>
        <v>Feb-2021</v>
      </c>
      <c r="N37" s="3">
        <f t="shared" si="5"/>
        <v>351395</v>
      </c>
      <c r="O37" s="3" t="str">
        <f>VLOOKUP(A37, Sheet1!A:B, 2, FALSE)</f>
        <v>Public Relations Mgr</v>
      </c>
    </row>
    <row r="38" spans="1:15" ht="17.5" customHeight="1" x14ac:dyDescent="0.35">
      <c r="A38" s="3">
        <v>37</v>
      </c>
      <c r="B38" s="3" t="s">
        <v>45</v>
      </c>
      <c r="C38" s="3" t="s">
        <v>62</v>
      </c>
      <c r="D38" s="3" t="s">
        <v>63</v>
      </c>
      <c r="E38" s="3">
        <v>48242</v>
      </c>
      <c r="F38" s="5">
        <v>44513</v>
      </c>
      <c r="G38" s="3">
        <v>2</v>
      </c>
      <c r="H38" s="3">
        <v>10</v>
      </c>
      <c r="I38" s="7" t="str">
        <f t="shared" si="0"/>
        <v>Below Average</v>
      </c>
      <c r="J38" s="3" t="str">
        <f t="shared" si="1"/>
        <v>No</v>
      </c>
      <c r="K38" s="3" t="str">
        <f t="shared" si="2"/>
        <v>Needs Improvement</v>
      </c>
      <c r="L38" s="3">
        <f t="shared" si="3"/>
        <v>53066.2</v>
      </c>
      <c r="M38" s="3" t="str">
        <f t="shared" si="4"/>
        <v>Nov-2021</v>
      </c>
      <c r="N38" s="3">
        <f t="shared" si="5"/>
        <v>482420</v>
      </c>
      <c r="O38" s="3" t="str">
        <f>VLOOKUP(A38, Sheet1!A:B, 2, FALSE)</f>
        <v>Scrum Master</v>
      </c>
    </row>
    <row r="39" spans="1:15" ht="17.5" customHeight="1" x14ac:dyDescent="0.35">
      <c r="A39" s="3">
        <v>38</v>
      </c>
      <c r="B39" s="3" t="s">
        <v>46</v>
      </c>
      <c r="C39" s="3" t="s">
        <v>59</v>
      </c>
      <c r="D39" s="3" t="s">
        <v>63</v>
      </c>
      <c r="E39" s="3">
        <v>94988</v>
      </c>
      <c r="F39" s="5">
        <v>44113</v>
      </c>
      <c r="G39" s="3">
        <v>3</v>
      </c>
      <c r="H39" s="3">
        <v>7</v>
      </c>
      <c r="I39" s="7" t="str">
        <f t="shared" si="0"/>
        <v>Below Average</v>
      </c>
      <c r="J39" s="3" t="str">
        <f t="shared" si="1"/>
        <v>No</v>
      </c>
      <c r="K39" s="3" t="str">
        <f t="shared" si="2"/>
        <v>Needs Improvement</v>
      </c>
      <c r="L39" s="3">
        <f t="shared" si="3"/>
        <v>101637.16</v>
      </c>
      <c r="M39" s="3" t="str">
        <f t="shared" si="4"/>
        <v>Oct-2020</v>
      </c>
      <c r="N39" s="3">
        <f t="shared" si="5"/>
        <v>664916</v>
      </c>
      <c r="O39" s="3" t="str">
        <f>VLOOKUP(A39, Sheet1!A:B, 2, FALSE)</f>
        <v>HR Generalist</v>
      </c>
    </row>
    <row r="40" spans="1:15" ht="17.5" customHeight="1" x14ac:dyDescent="0.35">
      <c r="A40" s="3">
        <v>39</v>
      </c>
      <c r="B40" s="3" t="s">
        <v>47</v>
      </c>
      <c r="C40" s="3" t="s">
        <v>62</v>
      </c>
      <c r="D40" s="3" t="s">
        <v>64</v>
      </c>
      <c r="E40" s="3">
        <v>86468</v>
      </c>
      <c r="F40" s="5">
        <v>43618</v>
      </c>
      <c r="G40" s="3">
        <v>4</v>
      </c>
      <c r="H40" s="3">
        <v>5</v>
      </c>
      <c r="I40" s="7" t="str">
        <f t="shared" si="0"/>
        <v>Above Average</v>
      </c>
      <c r="J40" s="3" t="str">
        <f t="shared" si="1"/>
        <v>Yes</v>
      </c>
      <c r="K40" s="3" t="str">
        <f t="shared" si="2"/>
        <v>Good</v>
      </c>
      <c r="L40" s="3">
        <f t="shared" si="3"/>
        <v>90791.4</v>
      </c>
      <c r="M40" s="3" t="str">
        <f t="shared" si="4"/>
        <v>Jun-2019</v>
      </c>
      <c r="N40" s="3">
        <f t="shared" si="5"/>
        <v>432340</v>
      </c>
      <c r="O40" s="3" t="str">
        <f>VLOOKUP(A40, Sheet1!A:B, 2, FALSE)</f>
        <v>Quality Assurance Analyst</v>
      </c>
    </row>
    <row r="41" spans="1:15" ht="17.5" customHeight="1" x14ac:dyDescent="0.35">
      <c r="A41" s="3">
        <v>40</v>
      </c>
      <c r="B41" s="3" t="s">
        <v>48</v>
      </c>
      <c r="C41" s="3" t="s">
        <v>62</v>
      </c>
      <c r="D41" s="3" t="s">
        <v>64</v>
      </c>
      <c r="E41" s="3">
        <v>43842</v>
      </c>
      <c r="F41" s="5">
        <v>44587</v>
      </c>
      <c r="G41" s="3">
        <v>5</v>
      </c>
      <c r="H41" s="3">
        <v>7</v>
      </c>
      <c r="I41" s="7" t="str">
        <f t="shared" si="0"/>
        <v>Above Average</v>
      </c>
      <c r="J41" s="3" t="str">
        <f t="shared" si="1"/>
        <v>No</v>
      </c>
      <c r="K41" s="3" t="str">
        <f t="shared" si="2"/>
        <v>Excellent</v>
      </c>
      <c r="L41" s="3">
        <f t="shared" si="3"/>
        <v>46910.94</v>
      </c>
      <c r="M41" s="3" t="str">
        <f t="shared" si="4"/>
        <v>Jan-2022</v>
      </c>
      <c r="N41" s="3">
        <f t="shared" si="5"/>
        <v>306894</v>
      </c>
      <c r="O41" s="3" t="str">
        <f>VLOOKUP(A41, Sheet1!A:B, 2, FALSE)</f>
        <v>Operations Coordinator</v>
      </c>
    </row>
    <row r="42" spans="1:15" ht="17.5" customHeight="1" x14ac:dyDescent="0.35">
      <c r="A42" s="3">
        <v>41</v>
      </c>
      <c r="B42" s="3" t="s">
        <v>49</v>
      </c>
      <c r="C42" s="3" t="s">
        <v>60</v>
      </c>
      <c r="D42" s="3" t="s">
        <v>64</v>
      </c>
      <c r="E42" s="3">
        <v>80035</v>
      </c>
      <c r="F42" s="5">
        <v>44963</v>
      </c>
      <c r="G42" s="3">
        <v>4</v>
      </c>
      <c r="H42" s="3">
        <v>5</v>
      </c>
      <c r="I42" s="7" t="str">
        <f t="shared" si="0"/>
        <v>Above Average</v>
      </c>
      <c r="J42" s="3" t="str">
        <f t="shared" si="1"/>
        <v>Yes</v>
      </c>
      <c r="K42" s="3" t="str">
        <f t="shared" si="2"/>
        <v>Good</v>
      </c>
      <c r="L42" s="3">
        <f t="shared" si="3"/>
        <v>84036.75</v>
      </c>
      <c r="M42" s="3" t="str">
        <f t="shared" si="4"/>
        <v>Feb-2023</v>
      </c>
      <c r="N42" s="3">
        <f t="shared" si="5"/>
        <v>400175</v>
      </c>
      <c r="O42" s="3" t="str">
        <f>VLOOKUP(A42, Sheet1!A:B, 2, FALSE)</f>
        <v>Data Engineer</v>
      </c>
    </row>
    <row r="43" spans="1:15" ht="17.5" customHeight="1" x14ac:dyDescent="0.35">
      <c r="A43" s="3">
        <v>42</v>
      </c>
      <c r="B43" s="3" t="s">
        <v>50</v>
      </c>
      <c r="C43" s="3" t="s">
        <v>59</v>
      </c>
      <c r="D43" s="3" t="s">
        <v>63</v>
      </c>
      <c r="E43" s="3">
        <v>55963</v>
      </c>
      <c r="F43" s="5">
        <v>44815</v>
      </c>
      <c r="G43" s="3">
        <v>5</v>
      </c>
      <c r="H43" s="3">
        <v>5</v>
      </c>
      <c r="I43" s="7" t="str">
        <f t="shared" si="0"/>
        <v>Above Average</v>
      </c>
      <c r="J43" s="3" t="str">
        <f t="shared" si="1"/>
        <v>No</v>
      </c>
      <c r="K43" s="3" t="str">
        <f t="shared" si="2"/>
        <v>Excellent</v>
      </c>
      <c r="L43" s="3">
        <f t="shared" si="3"/>
        <v>58761.15</v>
      </c>
      <c r="M43" s="3" t="str">
        <f t="shared" si="4"/>
        <v>Sep-2022</v>
      </c>
      <c r="N43" s="3">
        <f t="shared" si="5"/>
        <v>279815</v>
      </c>
      <c r="O43" s="3" t="str">
        <f>VLOOKUP(A43, Sheet1!A:B, 2, FALSE)</f>
        <v>Web Developer</v>
      </c>
    </row>
    <row r="44" spans="1:15" ht="17.5" customHeight="1" x14ac:dyDescent="0.35">
      <c r="A44" s="3">
        <v>43</v>
      </c>
      <c r="B44" s="3" t="s">
        <v>51</v>
      </c>
      <c r="C44" s="3" t="s">
        <v>61</v>
      </c>
      <c r="D44" s="3" t="s">
        <v>64</v>
      </c>
      <c r="E44" s="3">
        <v>95910</v>
      </c>
      <c r="F44" s="5">
        <v>44624</v>
      </c>
      <c r="G44" s="3">
        <v>5</v>
      </c>
      <c r="H44" s="3">
        <v>3</v>
      </c>
      <c r="I44" s="7" t="str">
        <f t="shared" si="0"/>
        <v>Above Average</v>
      </c>
      <c r="J44" s="3" t="str">
        <f t="shared" si="1"/>
        <v>Yes</v>
      </c>
      <c r="K44" s="3" t="str">
        <f t="shared" si="2"/>
        <v>Excellent</v>
      </c>
      <c r="L44" s="3">
        <f t="shared" si="3"/>
        <v>98787.3</v>
      </c>
      <c r="M44" s="3" t="str">
        <f t="shared" si="4"/>
        <v>Mar-2022</v>
      </c>
      <c r="N44" s="3">
        <f t="shared" si="5"/>
        <v>287730</v>
      </c>
      <c r="O44" s="3" t="str">
        <f>VLOOKUP(A44, Sheet1!A:B, 2, FALSE)</f>
        <v>Investment Analyst</v>
      </c>
    </row>
    <row r="45" spans="1:15" ht="17.5" customHeight="1" x14ac:dyDescent="0.35">
      <c r="A45" s="3">
        <v>44</v>
      </c>
      <c r="B45" s="3" t="s">
        <v>52</v>
      </c>
      <c r="C45" s="3" t="s">
        <v>61</v>
      </c>
      <c r="D45" s="3" t="s">
        <v>63</v>
      </c>
      <c r="E45" s="3">
        <v>81427</v>
      </c>
      <c r="F45" s="5">
        <v>43108</v>
      </c>
      <c r="G45" s="3">
        <v>1</v>
      </c>
      <c r="H45" s="3">
        <v>3</v>
      </c>
      <c r="I45" s="7" t="str">
        <f t="shared" si="0"/>
        <v>Below Average</v>
      </c>
      <c r="J45" s="3" t="str">
        <f t="shared" si="1"/>
        <v>No</v>
      </c>
      <c r="K45" s="3" t="str">
        <f t="shared" si="2"/>
        <v>Needs Improvement</v>
      </c>
      <c r="L45" s="3">
        <f t="shared" si="3"/>
        <v>83869.81</v>
      </c>
      <c r="M45" s="3" t="str">
        <f t="shared" si="4"/>
        <v>Jan-2018</v>
      </c>
      <c r="N45" s="3">
        <f t="shared" si="5"/>
        <v>244281</v>
      </c>
      <c r="O45" s="3" t="str">
        <f>VLOOKUP(A45, Sheet1!A:B, 2, FALSE)</f>
        <v>AI Specialist</v>
      </c>
    </row>
    <row r="46" spans="1:15" ht="17.5" customHeight="1" x14ac:dyDescent="0.35">
      <c r="A46" s="3">
        <v>45</v>
      </c>
      <c r="B46" s="3" t="s">
        <v>53</v>
      </c>
      <c r="C46" s="3" t="s">
        <v>62</v>
      </c>
      <c r="D46" s="3" t="s">
        <v>64</v>
      </c>
      <c r="E46" s="3">
        <v>70556</v>
      </c>
      <c r="F46" s="5">
        <v>43490</v>
      </c>
      <c r="G46" s="3">
        <v>4</v>
      </c>
      <c r="H46" s="3">
        <v>3</v>
      </c>
      <c r="I46" s="7" t="str">
        <f t="shared" si="0"/>
        <v>Above Average</v>
      </c>
      <c r="J46" s="3" t="str">
        <f t="shared" si="1"/>
        <v>Yes</v>
      </c>
      <c r="K46" s="3" t="str">
        <f t="shared" si="2"/>
        <v>Good</v>
      </c>
      <c r="L46" s="3">
        <f t="shared" si="3"/>
        <v>72672.679999999993</v>
      </c>
      <c r="M46" s="3" t="str">
        <f t="shared" si="4"/>
        <v>Jan-2019</v>
      </c>
      <c r="N46" s="3">
        <f t="shared" si="5"/>
        <v>211668</v>
      </c>
      <c r="O46" s="3" t="str">
        <f>VLOOKUP(A46, Sheet1!A:B, 2, FALSE)</f>
        <v>Machine Learning Eng</v>
      </c>
    </row>
    <row r="47" spans="1:15" ht="17.5" customHeight="1" x14ac:dyDescent="0.35">
      <c r="A47" s="3">
        <v>46</v>
      </c>
      <c r="B47" s="3" t="s">
        <v>54</v>
      </c>
      <c r="C47" s="3" t="s">
        <v>62</v>
      </c>
      <c r="D47" s="3" t="s">
        <v>63</v>
      </c>
      <c r="E47" s="3">
        <v>77429</v>
      </c>
      <c r="F47" s="5">
        <v>43280</v>
      </c>
      <c r="G47" s="3">
        <v>5</v>
      </c>
      <c r="H47" s="3">
        <v>10</v>
      </c>
      <c r="I47" s="7" t="str">
        <f t="shared" si="0"/>
        <v>Above Average</v>
      </c>
      <c r="J47" s="3" t="str">
        <f t="shared" si="1"/>
        <v>Yes</v>
      </c>
      <c r="K47" s="3" t="str">
        <f t="shared" si="2"/>
        <v>Excellent</v>
      </c>
      <c r="L47" s="3">
        <f t="shared" si="3"/>
        <v>85171.9</v>
      </c>
      <c r="M47" s="3" t="str">
        <f t="shared" si="4"/>
        <v>Jun-2018</v>
      </c>
      <c r="N47" s="3">
        <f t="shared" si="5"/>
        <v>774290</v>
      </c>
      <c r="O47" s="3" t="str">
        <f>VLOOKUP(A47, Sheet1!A:B, 2, FALSE)</f>
        <v>Cloud Engineer</v>
      </c>
    </row>
    <row r="48" spans="1:15" ht="17.5" customHeight="1" x14ac:dyDescent="0.35">
      <c r="A48" s="3">
        <v>47</v>
      </c>
      <c r="B48" s="3" t="s">
        <v>55</v>
      </c>
      <c r="C48" s="3" t="s">
        <v>62</v>
      </c>
      <c r="D48" s="3" t="s">
        <v>63</v>
      </c>
      <c r="E48" s="3">
        <v>80033</v>
      </c>
      <c r="F48" s="5">
        <v>45630</v>
      </c>
      <c r="G48" s="3">
        <v>2</v>
      </c>
      <c r="H48" s="3">
        <v>5</v>
      </c>
      <c r="I48" s="7" t="str">
        <f t="shared" si="0"/>
        <v>Below Average</v>
      </c>
      <c r="J48" s="3" t="str">
        <f t="shared" si="1"/>
        <v>No</v>
      </c>
      <c r="K48" s="3" t="str">
        <f t="shared" si="2"/>
        <v>Needs Improvement</v>
      </c>
      <c r="L48" s="3">
        <f t="shared" si="3"/>
        <v>84034.65</v>
      </c>
      <c r="M48" s="3" t="str">
        <f t="shared" si="4"/>
        <v>Dec-2024</v>
      </c>
      <c r="N48" s="3">
        <f t="shared" si="5"/>
        <v>400165</v>
      </c>
      <c r="O48" s="3" t="str">
        <f>VLOOKUP(A48, Sheet1!A:B, 2, FALSE)</f>
        <v>IT Project Manager</v>
      </c>
    </row>
    <row r="49" spans="1:15" ht="17.5" customHeight="1" x14ac:dyDescent="0.35">
      <c r="A49" s="3">
        <v>48</v>
      </c>
      <c r="B49" s="3" t="s">
        <v>56</v>
      </c>
      <c r="C49" s="3" t="s">
        <v>59</v>
      </c>
      <c r="D49" s="3" t="s">
        <v>63</v>
      </c>
      <c r="E49" s="3">
        <v>67814</v>
      </c>
      <c r="F49" s="5">
        <v>45493</v>
      </c>
      <c r="G49" s="3">
        <v>1</v>
      </c>
      <c r="H49" s="3">
        <v>15</v>
      </c>
      <c r="I49" s="7" t="str">
        <f t="shared" si="0"/>
        <v>Below Average</v>
      </c>
      <c r="J49" s="3" t="str">
        <f t="shared" si="1"/>
        <v>No</v>
      </c>
      <c r="K49" s="3" t="str">
        <f t="shared" si="2"/>
        <v>Needs Improvement</v>
      </c>
      <c r="L49" s="3">
        <f t="shared" si="3"/>
        <v>77986.100000000006</v>
      </c>
      <c r="M49" s="3" t="str">
        <f t="shared" si="4"/>
        <v>Jul-2024</v>
      </c>
      <c r="N49" s="3">
        <f t="shared" si="5"/>
        <v>1017210</v>
      </c>
      <c r="O49" s="3" t="str">
        <f>VLOOKUP(A49, Sheet1!A:B, 2, FALSE)</f>
        <v>Risk Manager</v>
      </c>
    </row>
    <row r="50" spans="1:15" ht="17.5" customHeight="1" x14ac:dyDescent="0.35">
      <c r="A50" s="3">
        <v>49</v>
      </c>
      <c r="B50" s="3" t="s">
        <v>57</v>
      </c>
      <c r="C50" s="3" t="s">
        <v>60</v>
      </c>
      <c r="D50" s="3" t="s">
        <v>64</v>
      </c>
      <c r="E50" s="3">
        <v>88427</v>
      </c>
      <c r="F50" s="5">
        <v>43938</v>
      </c>
      <c r="G50" s="3">
        <v>1</v>
      </c>
      <c r="H50" s="3">
        <v>5</v>
      </c>
      <c r="I50" s="7" t="str">
        <f t="shared" si="0"/>
        <v>Below Average</v>
      </c>
      <c r="J50" s="3" t="str">
        <f t="shared" si="1"/>
        <v>No</v>
      </c>
      <c r="K50" s="3" t="str">
        <f t="shared" si="2"/>
        <v>Needs Improvement</v>
      </c>
      <c r="L50" s="3">
        <f t="shared" si="3"/>
        <v>92848.35</v>
      </c>
      <c r="M50" s="3" t="str">
        <f t="shared" si="4"/>
        <v>Apr-2020</v>
      </c>
      <c r="N50" s="3">
        <f t="shared" si="5"/>
        <v>442135</v>
      </c>
      <c r="O50" s="3" t="str">
        <f>VLOOKUP(A50, Sheet1!A:B, 2, FALSE)</f>
        <v>Content Strategist</v>
      </c>
    </row>
    <row r="51" spans="1:15" ht="17.5" customHeight="1" x14ac:dyDescent="0.35">
      <c r="A51" s="3">
        <v>50</v>
      </c>
      <c r="B51" s="3" t="s">
        <v>58</v>
      </c>
      <c r="C51" s="3" t="s">
        <v>60</v>
      </c>
      <c r="D51" s="3" t="s">
        <v>63</v>
      </c>
      <c r="E51" s="3">
        <v>50471</v>
      </c>
      <c r="F51" s="5">
        <v>45382</v>
      </c>
      <c r="G51" s="3">
        <v>2</v>
      </c>
      <c r="H51" s="3">
        <v>15</v>
      </c>
      <c r="I51" s="7" t="str">
        <f t="shared" si="0"/>
        <v>Below Average</v>
      </c>
      <c r="J51" s="3" t="str">
        <f t="shared" si="1"/>
        <v>No</v>
      </c>
      <c r="K51" s="3" t="str">
        <f t="shared" si="2"/>
        <v>Needs Improvement</v>
      </c>
      <c r="L51" s="3">
        <f t="shared" si="3"/>
        <v>58041.65</v>
      </c>
      <c r="M51" s="3" t="str">
        <f t="shared" si="4"/>
        <v>Mar-2024</v>
      </c>
      <c r="N51" s="3">
        <f t="shared" si="5"/>
        <v>757065</v>
      </c>
      <c r="O51" s="3" t="str">
        <f>VLOOKUP(A51, Sheet1!A:B, 2, FALSE)</f>
        <v>Senior Consultant</v>
      </c>
    </row>
    <row r="52" spans="1:15" ht="17.5" customHeight="1" x14ac:dyDescent="0.35">
      <c r="A52" s="6">
        <f>COUNT(A2:A51)</f>
        <v>50</v>
      </c>
      <c r="B52" s="3"/>
      <c r="C52" s="3"/>
      <c r="D52" s="3"/>
      <c r="E52" s="6">
        <f>AVERAGE(E2:E51)</f>
        <v>73606.94</v>
      </c>
      <c r="F52" s="3"/>
      <c r="G52" s="3"/>
      <c r="H52" s="3"/>
    </row>
    <row r="53" spans="1:15" ht="17.5" customHeight="1" x14ac:dyDescent="0.35">
      <c r="A53" s="1"/>
      <c r="B53" s="1"/>
      <c r="C53" s="1"/>
      <c r="D53" s="1"/>
      <c r="E53" s="1"/>
      <c r="F53" s="1"/>
      <c r="G53" s="1"/>
      <c r="H53" s="1"/>
    </row>
    <row r="54" spans="1:15" ht="17.5" customHeight="1" x14ac:dyDescent="0.35">
      <c r="A54" s="1"/>
      <c r="B54" s="1"/>
      <c r="C54" s="1"/>
      <c r="D54" s="1"/>
      <c r="E54" s="1"/>
      <c r="F54" s="1"/>
      <c r="G54" s="1"/>
      <c r="H54" s="1"/>
    </row>
    <row r="55" spans="1:15" ht="17.5" customHeight="1" x14ac:dyDescent="0.35">
      <c r="A55" s="1"/>
      <c r="B55" s="1"/>
      <c r="C55" s="1"/>
      <c r="D55" s="1"/>
      <c r="E55" s="1"/>
      <c r="F55" s="1"/>
      <c r="G55" s="1"/>
      <c r="H55" s="1"/>
    </row>
    <row r="56" spans="1:15" ht="17.5" customHeight="1" x14ac:dyDescent="0.35">
      <c r="A56" s="2" t="s">
        <v>74</v>
      </c>
      <c r="B56" s="2" t="s">
        <v>75</v>
      </c>
      <c r="C56" s="2" t="s">
        <v>76</v>
      </c>
      <c r="D56" s="2" t="s">
        <v>77</v>
      </c>
      <c r="E56" s="2" t="s">
        <v>78</v>
      </c>
      <c r="F56" s="2" t="s">
        <v>60</v>
      </c>
      <c r="G56" s="2" t="s">
        <v>62</v>
      </c>
      <c r="H56" s="2" t="s">
        <v>79</v>
      </c>
    </row>
    <row r="57" spans="1:15" ht="17.5" customHeight="1" x14ac:dyDescent="0.35">
      <c r="A57" s="3">
        <f>COUNT(A2:A51)</f>
        <v>50</v>
      </c>
      <c r="B57" s="3">
        <f>AVERAGE(E2:E51)</f>
        <v>73606.94</v>
      </c>
      <c r="C57" s="3">
        <f>MAX(E2:E51)</f>
        <v>97467</v>
      </c>
      <c r="D57" s="3">
        <f>MIN(E2:E51)</f>
        <v>41254</v>
      </c>
      <c r="E57" s="3">
        <f>COUNTIF(C2:C51, "Sales")</f>
        <v>14</v>
      </c>
      <c r="F57" s="3">
        <f>COUNTIF(C2:C51,"IT")</f>
        <v>12</v>
      </c>
      <c r="G57" s="3">
        <f>COUNTIF(C2:C51, "HR")</f>
        <v>15</v>
      </c>
      <c r="H57" s="3">
        <f>COUNTIF(C2:C51, "Marketing")</f>
        <v>9</v>
      </c>
    </row>
  </sheetData>
  <conditionalFormatting sqref="E2:E51">
    <cfRule type="cellIs" dxfId="2" priority="4" operator="greaterThan">
      <formula>75000</formula>
    </cfRule>
  </conditionalFormatting>
  <conditionalFormatting sqref="I2:I51">
    <cfRule type="cellIs" dxfId="1" priority="2" operator="equal">
      <formula>"Below Average"</formula>
    </cfRule>
  </conditionalFormatting>
  <conditionalFormatting sqref="K2:K51">
    <cfRule type="cellIs" dxfId="0" priority="1" operator="equal">
      <formula>"Excellent"</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B96AD-260E-4680-B36A-DC74DBF41EF7}">
  <dimension ref="A1:G51"/>
  <sheetViews>
    <sheetView workbookViewId="0">
      <selection activeCell="C21" sqref="C21"/>
    </sheetView>
  </sheetViews>
  <sheetFormatPr defaultColWidth="23.453125" defaultRowHeight="14.5" x14ac:dyDescent="0.35"/>
  <sheetData>
    <row r="1" spans="1:7" x14ac:dyDescent="0.35">
      <c r="A1" s="4" t="s">
        <v>0</v>
      </c>
      <c r="B1" s="4" t="s">
        <v>8</v>
      </c>
      <c r="F1" s="4"/>
      <c r="G1" s="4"/>
    </row>
    <row r="2" spans="1:7" x14ac:dyDescent="0.35">
      <c r="A2" s="3">
        <v>1</v>
      </c>
      <c r="B2" s="3" t="s">
        <v>67</v>
      </c>
      <c r="F2" s="3"/>
      <c r="G2" s="3"/>
    </row>
    <row r="3" spans="1:7" x14ac:dyDescent="0.35">
      <c r="A3" s="3">
        <v>2</v>
      </c>
      <c r="B3" s="3" t="s">
        <v>71</v>
      </c>
      <c r="F3" s="3"/>
      <c r="G3" s="3"/>
    </row>
    <row r="4" spans="1:7" x14ac:dyDescent="0.35">
      <c r="A4" s="3">
        <v>3</v>
      </c>
      <c r="B4" s="3" t="s">
        <v>69</v>
      </c>
      <c r="F4" s="3"/>
      <c r="G4" s="3"/>
    </row>
    <row r="5" spans="1:7" x14ac:dyDescent="0.35">
      <c r="A5" s="3">
        <v>4</v>
      </c>
      <c r="B5" s="3" t="s">
        <v>68</v>
      </c>
      <c r="F5" s="3"/>
      <c r="G5" s="3"/>
    </row>
    <row r="6" spans="1:7" x14ac:dyDescent="0.35">
      <c r="A6" s="3">
        <v>5</v>
      </c>
      <c r="B6" s="3" t="s">
        <v>65</v>
      </c>
      <c r="F6" s="3"/>
      <c r="G6" s="3"/>
    </row>
    <row r="7" spans="1:7" x14ac:dyDescent="0.35">
      <c r="A7" s="3">
        <v>6</v>
      </c>
      <c r="B7" s="3" t="s">
        <v>72</v>
      </c>
      <c r="F7" s="3"/>
      <c r="G7" s="3"/>
    </row>
    <row r="8" spans="1:7" x14ac:dyDescent="0.35">
      <c r="A8" s="3">
        <v>7</v>
      </c>
      <c r="B8" s="3" t="s">
        <v>70</v>
      </c>
      <c r="F8" s="3"/>
      <c r="G8" s="3"/>
    </row>
    <row r="9" spans="1:7" x14ac:dyDescent="0.35">
      <c r="A9" s="3">
        <v>8</v>
      </c>
      <c r="B9" s="3" t="s">
        <v>73</v>
      </c>
      <c r="F9" s="3"/>
      <c r="G9" s="3"/>
    </row>
    <row r="10" spans="1:7" x14ac:dyDescent="0.35">
      <c r="A10" s="3">
        <v>9</v>
      </c>
      <c r="B10" s="3" t="s">
        <v>66</v>
      </c>
      <c r="F10" s="3"/>
      <c r="G10" s="3"/>
    </row>
    <row r="11" spans="1:7" x14ac:dyDescent="0.35">
      <c r="A11" s="3">
        <v>10</v>
      </c>
      <c r="B11" s="3" t="s">
        <v>69</v>
      </c>
      <c r="F11" s="3"/>
      <c r="G11" s="3"/>
    </row>
    <row r="12" spans="1:7" x14ac:dyDescent="0.35">
      <c r="A12" s="3">
        <v>11</v>
      </c>
      <c r="B12" s="3" t="s">
        <v>84</v>
      </c>
      <c r="F12" s="3"/>
      <c r="G12" s="3"/>
    </row>
    <row r="13" spans="1:7" x14ac:dyDescent="0.35">
      <c r="A13" s="3">
        <v>12</v>
      </c>
      <c r="B13" s="3" t="s">
        <v>85</v>
      </c>
      <c r="F13" s="3"/>
      <c r="G13" s="3"/>
    </row>
    <row r="14" spans="1:7" x14ac:dyDescent="0.35">
      <c r="A14" s="3">
        <v>13</v>
      </c>
      <c r="B14" s="3" t="s">
        <v>86</v>
      </c>
      <c r="F14" s="3"/>
      <c r="G14" s="3"/>
    </row>
    <row r="15" spans="1:7" x14ac:dyDescent="0.35">
      <c r="A15" s="3">
        <v>14</v>
      </c>
      <c r="B15" s="3" t="s">
        <v>87</v>
      </c>
      <c r="F15" s="3"/>
      <c r="G15" s="3"/>
    </row>
    <row r="16" spans="1:7" x14ac:dyDescent="0.35">
      <c r="A16" s="3">
        <v>15</v>
      </c>
      <c r="B16" s="3" t="s">
        <v>88</v>
      </c>
      <c r="F16" s="3"/>
      <c r="G16" s="3"/>
    </row>
    <row r="17" spans="1:7" x14ac:dyDescent="0.35">
      <c r="A17" s="3">
        <v>16</v>
      </c>
      <c r="B17" s="3" t="s">
        <v>89</v>
      </c>
      <c r="F17" s="3"/>
      <c r="G17" s="3"/>
    </row>
    <row r="18" spans="1:7" x14ac:dyDescent="0.35">
      <c r="A18" s="3">
        <v>17</v>
      </c>
      <c r="B18" s="3" t="s">
        <v>90</v>
      </c>
      <c r="F18" s="3"/>
      <c r="G18" s="3"/>
    </row>
    <row r="19" spans="1:7" x14ac:dyDescent="0.35">
      <c r="A19" s="3">
        <v>18</v>
      </c>
      <c r="B19" s="3" t="s">
        <v>91</v>
      </c>
      <c r="F19" s="3"/>
      <c r="G19" s="3"/>
    </row>
    <row r="20" spans="1:7" x14ac:dyDescent="0.35">
      <c r="A20" s="3">
        <v>19</v>
      </c>
      <c r="B20" s="3" t="s">
        <v>92</v>
      </c>
      <c r="F20" s="3"/>
      <c r="G20" s="3"/>
    </row>
    <row r="21" spans="1:7" x14ac:dyDescent="0.35">
      <c r="A21" s="3">
        <v>20</v>
      </c>
      <c r="B21" s="3" t="s">
        <v>93</v>
      </c>
      <c r="F21" s="3"/>
      <c r="G21" s="3"/>
    </row>
    <row r="22" spans="1:7" x14ac:dyDescent="0.35">
      <c r="A22" s="3">
        <v>21</v>
      </c>
      <c r="B22" s="3" t="s">
        <v>94</v>
      </c>
      <c r="F22" s="3"/>
      <c r="G22" s="3"/>
    </row>
    <row r="23" spans="1:7" x14ac:dyDescent="0.35">
      <c r="A23" s="3">
        <v>22</v>
      </c>
      <c r="B23" s="3" t="s">
        <v>95</v>
      </c>
      <c r="F23" s="3"/>
      <c r="G23" s="3"/>
    </row>
    <row r="24" spans="1:7" x14ac:dyDescent="0.35">
      <c r="A24" s="3">
        <v>23</v>
      </c>
      <c r="B24" s="3" t="s">
        <v>96</v>
      </c>
      <c r="F24" s="3"/>
      <c r="G24" s="3"/>
    </row>
    <row r="25" spans="1:7" x14ac:dyDescent="0.35">
      <c r="A25" s="3">
        <v>24</v>
      </c>
      <c r="B25" s="3" t="s">
        <v>97</v>
      </c>
      <c r="F25" s="3"/>
      <c r="G25" s="3"/>
    </row>
    <row r="26" spans="1:7" x14ac:dyDescent="0.35">
      <c r="A26" s="3">
        <v>25</v>
      </c>
      <c r="B26" s="3" t="s">
        <v>98</v>
      </c>
      <c r="F26" s="3"/>
      <c r="G26" s="3"/>
    </row>
    <row r="27" spans="1:7" x14ac:dyDescent="0.35">
      <c r="A27" s="3">
        <v>26</v>
      </c>
      <c r="B27" s="3" t="s">
        <v>99</v>
      </c>
      <c r="F27" s="3"/>
      <c r="G27" s="3"/>
    </row>
    <row r="28" spans="1:7" x14ac:dyDescent="0.35">
      <c r="A28" s="3">
        <v>27</v>
      </c>
      <c r="B28" s="3" t="s">
        <v>100</v>
      </c>
      <c r="F28" s="3"/>
      <c r="G28" s="3"/>
    </row>
    <row r="29" spans="1:7" x14ac:dyDescent="0.35">
      <c r="A29" s="3">
        <v>28</v>
      </c>
      <c r="B29" s="3" t="s">
        <v>101</v>
      </c>
      <c r="F29" s="3"/>
      <c r="G29" s="3"/>
    </row>
    <row r="30" spans="1:7" x14ac:dyDescent="0.35">
      <c r="A30" s="3">
        <v>29</v>
      </c>
      <c r="B30" s="3" t="s">
        <v>102</v>
      </c>
      <c r="F30" s="3"/>
      <c r="G30" s="3"/>
    </row>
    <row r="31" spans="1:7" x14ac:dyDescent="0.35">
      <c r="A31" s="3">
        <v>30</v>
      </c>
      <c r="B31" s="3" t="s">
        <v>103</v>
      </c>
      <c r="F31" s="3"/>
      <c r="G31" s="3"/>
    </row>
    <row r="32" spans="1:7" x14ac:dyDescent="0.35">
      <c r="A32" s="3">
        <v>31</v>
      </c>
      <c r="B32" s="3" t="s">
        <v>104</v>
      </c>
      <c r="F32" s="3"/>
      <c r="G32" s="3"/>
    </row>
    <row r="33" spans="1:7" x14ac:dyDescent="0.35">
      <c r="A33" s="3">
        <v>32</v>
      </c>
      <c r="B33" s="3" t="s">
        <v>105</v>
      </c>
      <c r="F33" s="3"/>
      <c r="G33" s="3"/>
    </row>
    <row r="34" spans="1:7" x14ac:dyDescent="0.35">
      <c r="A34" s="3">
        <v>33</v>
      </c>
      <c r="B34" s="3" t="s">
        <v>106</v>
      </c>
      <c r="F34" s="3"/>
      <c r="G34" s="3"/>
    </row>
    <row r="35" spans="1:7" x14ac:dyDescent="0.35">
      <c r="A35" s="3">
        <v>34</v>
      </c>
      <c r="B35" s="3" t="s">
        <v>107</v>
      </c>
      <c r="F35" s="3"/>
      <c r="G35" s="3"/>
    </row>
    <row r="36" spans="1:7" x14ac:dyDescent="0.35">
      <c r="A36" s="3">
        <v>35</v>
      </c>
      <c r="B36" s="3" t="s">
        <v>108</v>
      </c>
      <c r="F36" s="3"/>
      <c r="G36" s="3"/>
    </row>
    <row r="37" spans="1:7" x14ac:dyDescent="0.35">
      <c r="A37" s="3">
        <v>36</v>
      </c>
      <c r="B37" s="3" t="s">
        <v>109</v>
      </c>
      <c r="F37" s="3"/>
      <c r="G37" s="3"/>
    </row>
    <row r="38" spans="1:7" x14ac:dyDescent="0.35">
      <c r="A38" s="3">
        <v>37</v>
      </c>
      <c r="B38" s="3" t="s">
        <v>110</v>
      </c>
      <c r="F38" s="3"/>
      <c r="G38" s="3"/>
    </row>
    <row r="39" spans="1:7" x14ac:dyDescent="0.35">
      <c r="A39" s="3">
        <v>38</v>
      </c>
      <c r="B39" s="3" t="s">
        <v>111</v>
      </c>
      <c r="F39" s="3"/>
      <c r="G39" s="3"/>
    </row>
    <row r="40" spans="1:7" x14ac:dyDescent="0.35">
      <c r="A40" s="3">
        <v>39</v>
      </c>
      <c r="B40" s="3" t="s">
        <v>112</v>
      </c>
      <c r="F40" s="3"/>
      <c r="G40" s="3"/>
    </row>
    <row r="41" spans="1:7" x14ac:dyDescent="0.35">
      <c r="A41" s="3">
        <v>40</v>
      </c>
      <c r="B41" s="3" t="s">
        <v>113</v>
      </c>
      <c r="F41" s="3"/>
      <c r="G41" s="3"/>
    </row>
    <row r="42" spans="1:7" x14ac:dyDescent="0.35">
      <c r="A42" s="3">
        <v>41</v>
      </c>
      <c r="B42" s="3" t="s">
        <v>114</v>
      </c>
      <c r="F42" s="3"/>
      <c r="G42" s="3"/>
    </row>
    <row r="43" spans="1:7" x14ac:dyDescent="0.35">
      <c r="A43" s="3">
        <v>42</v>
      </c>
      <c r="B43" s="3" t="s">
        <v>115</v>
      </c>
      <c r="F43" s="3"/>
      <c r="G43" s="3"/>
    </row>
    <row r="44" spans="1:7" x14ac:dyDescent="0.35">
      <c r="A44" s="3">
        <v>43</v>
      </c>
      <c r="B44" s="3" t="s">
        <v>116</v>
      </c>
      <c r="F44" s="3"/>
      <c r="G44" s="3"/>
    </row>
    <row r="45" spans="1:7" x14ac:dyDescent="0.35">
      <c r="A45" s="3">
        <v>44</v>
      </c>
      <c r="B45" s="3" t="s">
        <v>117</v>
      </c>
      <c r="F45" s="3"/>
      <c r="G45" s="3"/>
    </row>
    <row r="46" spans="1:7" x14ac:dyDescent="0.35">
      <c r="A46" s="3">
        <v>45</v>
      </c>
      <c r="B46" s="3" t="s">
        <v>118</v>
      </c>
      <c r="F46" s="3"/>
      <c r="G46" s="3"/>
    </row>
    <row r="47" spans="1:7" x14ac:dyDescent="0.35">
      <c r="A47" s="3">
        <v>46</v>
      </c>
      <c r="B47" s="3" t="s">
        <v>119</v>
      </c>
      <c r="F47" s="3"/>
      <c r="G47" s="3"/>
    </row>
    <row r="48" spans="1:7" x14ac:dyDescent="0.35">
      <c r="A48" s="3">
        <v>47</v>
      </c>
      <c r="B48" s="3" t="s">
        <v>120</v>
      </c>
      <c r="F48" s="3"/>
      <c r="G48" s="3"/>
    </row>
    <row r="49" spans="1:7" x14ac:dyDescent="0.35">
      <c r="A49" s="3">
        <v>48</v>
      </c>
      <c r="B49" s="3" t="s">
        <v>121</v>
      </c>
      <c r="F49" s="3"/>
      <c r="G49" s="3"/>
    </row>
    <row r="50" spans="1:7" x14ac:dyDescent="0.35">
      <c r="A50" s="3">
        <v>49</v>
      </c>
      <c r="B50" s="3" t="s">
        <v>122</v>
      </c>
      <c r="F50" s="3"/>
      <c r="G50" s="3"/>
    </row>
    <row r="51" spans="1:7" x14ac:dyDescent="0.35">
      <c r="A51" s="3">
        <v>50</v>
      </c>
      <c r="B51" s="3" t="s">
        <v>123</v>
      </c>
      <c r="F51" s="3"/>
      <c r="G51"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3D8BA-8F9E-4D27-9CC5-A426113A1020}">
  <dimension ref="A3:B70"/>
  <sheetViews>
    <sheetView topLeftCell="A48" workbookViewId="0">
      <selection activeCell="A57" sqref="A57:B70"/>
    </sheetView>
  </sheetViews>
  <sheetFormatPr defaultRowHeight="14.5" x14ac:dyDescent="0.35"/>
  <cols>
    <col min="1" max="1" width="12.36328125" bestFit="1" customWidth="1"/>
    <col min="2" max="2" width="19.1796875" bestFit="1" customWidth="1"/>
    <col min="3" max="3" width="14.90625" bestFit="1" customWidth="1"/>
  </cols>
  <sheetData>
    <row r="3" spans="1:2" x14ac:dyDescent="0.35">
      <c r="A3" s="8" t="s">
        <v>124</v>
      </c>
      <c r="B3" t="s">
        <v>127</v>
      </c>
    </row>
    <row r="4" spans="1:2" x14ac:dyDescent="0.35">
      <c r="A4" s="9" t="s">
        <v>62</v>
      </c>
      <c r="B4" s="12">
        <v>10108366</v>
      </c>
    </row>
    <row r="5" spans="1:2" x14ac:dyDescent="0.35">
      <c r="A5" s="9" t="s">
        <v>60</v>
      </c>
      <c r="B5" s="12">
        <v>7280301</v>
      </c>
    </row>
    <row r="6" spans="1:2" x14ac:dyDescent="0.35">
      <c r="A6" s="9" t="s">
        <v>61</v>
      </c>
      <c r="B6" s="12">
        <v>4104649</v>
      </c>
    </row>
    <row r="7" spans="1:2" x14ac:dyDescent="0.35">
      <c r="A7" s="9" t="s">
        <v>59</v>
      </c>
      <c r="B7" s="12">
        <v>10300010</v>
      </c>
    </row>
    <row r="8" spans="1:2" x14ac:dyDescent="0.35">
      <c r="A8" s="9" t="s">
        <v>125</v>
      </c>
      <c r="B8" s="12">
        <v>31793326</v>
      </c>
    </row>
    <row r="19" spans="1:2" x14ac:dyDescent="0.35">
      <c r="A19" s="8" t="s">
        <v>124</v>
      </c>
      <c r="B19" t="s">
        <v>126</v>
      </c>
    </row>
    <row r="20" spans="1:2" x14ac:dyDescent="0.35">
      <c r="A20" s="9" t="s">
        <v>62</v>
      </c>
      <c r="B20" s="12">
        <v>74541.266666666663</v>
      </c>
    </row>
    <row r="21" spans="1:2" x14ac:dyDescent="0.35">
      <c r="A21" s="9" t="s">
        <v>60</v>
      </c>
      <c r="B21" s="12">
        <v>73910.25</v>
      </c>
    </row>
    <row r="22" spans="1:2" x14ac:dyDescent="0.35">
      <c r="A22" s="9" t="s">
        <v>61</v>
      </c>
      <c r="B22" s="12">
        <v>67115.333333333328</v>
      </c>
    </row>
    <row r="23" spans="1:2" x14ac:dyDescent="0.35">
      <c r="A23" s="9" t="s">
        <v>59</v>
      </c>
      <c r="B23" s="12">
        <v>76519.071428571435</v>
      </c>
    </row>
    <row r="24" spans="1:2" x14ac:dyDescent="0.35">
      <c r="A24" s="9" t="s">
        <v>125</v>
      </c>
      <c r="B24" s="12">
        <v>73606.94</v>
      </c>
    </row>
    <row r="32" spans="1:2" x14ac:dyDescent="0.35">
      <c r="A32" s="8" t="s">
        <v>124</v>
      </c>
      <c r="B32" t="s">
        <v>128</v>
      </c>
    </row>
    <row r="33" spans="1:2" x14ac:dyDescent="0.35">
      <c r="A33" s="9" t="s">
        <v>62</v>
      </c>
      <c r="B33" s="12">
        <v>15</v>
      </c>
    </row>
    <row r="34" spans="1:2" x14ac:dyDescent="0.35">
      <c r="A34" s="9" t="s">
        <v>60</v>
      </c>
      <c r="B34" s="12">
        <v>12</v>
      </c>
    </row>
    <row r="35" spans="1:2" x14ac:dyDescent="0.35">
      <c r="A35" s="9" t="s">
        <v>61</v>
      </c>
      <c r="B35" s="12">
        <v>9</v>
      </c>
    </row>
    <row r="36" spans="1:2" x14ac:dyDescent="0.35">
      <c r="A36" s="9" t="s">
        <v>59</v>
      </c>
      <c r="B36" s="12">
        <v>14</v>
      </c>
    </row>
    <row r="37" spans="1:2" x14ac:dyDescent="0.35">
      <c r="A37" s="9" t="s">
        <v>125</v>
      </c>
      <c r="B37" s="12">
        <v>50</v>
      </c>
    </row>
    <row r="44" spans="1:2" x14ac:dyDescent="0.35">
      <c r="A44" s="8" t="s">
        <v>124</v>
      </c>
      <c r="B44" t="s">
        <v>126</v>
      </c>
    </row>
    <row r="45" spans="1:2" x14ac:dyDescent="0.35">
      <c r="A45" s="9" t="s">
        <v>62</v>
      </c>
      <c r="B45" s="12">
        <v>74541.266666666663</v>
      </c>
    </row>
    <row r="46" spans="1:2" x14ac:dyDescent="0.35">
      <c r="A46" s="9" t="s">
        <v>60</v>
      </c>
      <c r="B46" s="12">
        <v>73910.25</v>
      </c>
    </row>
    <row r="47" spans="1:2" x14ac:dyDescent="0.35">
      <c r="A47" s="9" t="s">
        <v>61</v>
      </c>
      <c r="B47" s="12">
        <v>67115.333333333328</v>
      </c>
    </row>
    <row r="48" spans="1:2" x14ac:dyDescent="0.35">
      <c r="A48" s="9" t="s">
        <v>59</v>
      </c>
      <c r="B48" s="12">
        <v>76519.071428571435</v>
      </c>
    </row>
    <row r="49" spans="1:2" x14ac:dyDescent="0.35">
      <c r="A49" s="9" t="s">
        <v>125</v>
      </c>
      <c r="B49" s="12">
        <v>73606.94</v>
      </c>
    </row>
    <row r="57" spans="1:2" x14ac:dyDescent="0.35">
      <c r="A57" s="8" t="s">
        <v>124</v>
      </c>
      <c r="B57" t="s">
        <v>128</v>
      </c>
    </row>
    <row r="58" spans="1:2" x14ac:dyDescent="0.35">
      <c r="A58" s="9" t="s">
        <v>62</v>
      </c>
      <c r="B58" s="12">
        <v>15</v>
      </c>
    </row>
    <row r="59" spans="1:2" x14ac:dyDescent="0.35">
      <c r="A59" s="10" t="s">
        <v>63</v>
      </c>
      <c r="B59" s="12">
        <v>7</v>
      </c>
    </row>
    <row r="60" spans="1:2" x14ac:dyDescent="0.35">
      <c r="A60" s="10" t="s">
        <v>64</v>
      </c>
      <c r="B60" s="12">
        <v>8</v>
      </c>
    </row>
    <row r="61" spans="1:2" x14ac:dyDescent="0.35">
      <c r="A61" s="9" t="s">
        <v>60</v>
      </c>
      <c r="B61" s="12">
        <v>12</v>
      </c>
    </row>
    <row r="62" spans="1:2" x14ac:dyDescent="0.35">
      <c r="A62" s="10" t="s">
        <v>63</v>
      </c>
      <c r="B62" s="12">
        <v>3</v>
      </c>
    </row>
    <row r="63" spans="1:2" x14ac:dyDescent="0.35">
      <c r="A63" s="10" t="s">
        <v>64</v>
      </c>
      <c r="B63" s="12">
        <v>9</v>
      </c>
    </row>
    <row r="64" spans="1:2" x14ac:dyDescent="0.35">
      <c r="A64" s="9" t="s">
        <v>61</v>
      </c>
      <c r="B64" s="12">
        <v>9</v>
      </c>
    </row>
    <row r="65" spans="1:2" x14ac:dyDescent="0.35">
      <c r="A65" s="10" t="s">
        <v>63</v>
      </c>
      <c r="B65" s="12">
        <v>4</v>
      </c>
    </row>
    <row r="66" spans="1:2" x14ac:dyDescent="0.35">
      <c r="A66" s="10" t="s">
        <v>64</v>
      </c>
      <c r="B66" s="12">
        <v>5</v>
      </c>
    </row>
    <row r="67" spans="1:2" x14ac:dyDescent="0.35">
      <c r="A67" s="9" t="s">
        <v>59</v>
      </c>
      <c r="B67" s="12">
        <v>14</v>
      </c>
    </row>
    <row r="68" spans="1:2" x14ac:dyDescent="0.35">
      <c r="A68" s="10" t="s">
        <v>63</v>
      </c>
      <c r="B68" s="12">
        <v>11</v>
      </c>
    </row>
    <row r="69" spans="1:2" x14ac:dyDescent="0.35">
      <c r="A69" s="10" t="s">
        <v>64</v>
      </c>
      <c r="B69" s="12">
        <v>3</v>
      </c>
    </row>
    <row r="70" spans="1:2" x14ac:dyDescent="0.35">
      <c r="A70" s="9" t="s">
        <v>125</v>
      </c>
      <c r="B70" s="12">
        <v>50</v>
      </c>
    </row>
  </sheetData>
  <pageMargins left="0.7" right="0.7" top="0.75" bottom="0.75" header="0.3" footer="0.3"/>
  <drawing r:id="rId6"/>
  <extLst>
    <ext xmlns:x14="http://schemas.microsoft.com/office/spreadsheetml/2009/9/main" uri="{A8765BA9-456A-4dab-B4F3-ACF838C121DE}">
      <x14:slicerList>
        <x14:slicer r:id="rId7"/>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14095-A2D7-4F7A-8E8E-6BFD1DC80810}">
  <dimension ref="A1"/>
  <sheetViews>
    <sheetView tabSelected="1" zoomScaleNormal="100" workbookViewId="0">
      <selection sqref="A1:XFD1048576"/>
    </sheetView>
  </sheetViews>
  <sheetFormatPr defaultColWidth="9.08984375" defaultRowHeight="14.5" x14ac:dyDescent="0.35"/>
  <cols>
    <col min="1" max="16384" width="9.08984375" style="11"/>
  </cols>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Answers to assignment 1,2,4</vt:lpstr>
      <vt:lpstr>Sheet1</vt:lpstr>
      <vt:lpstr>Pivot 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Nikita Solanki</cp:lastModifiedBy>
  <dcterms:created xsi:type="dcterms:W3CDTF">2025-02-05T15:42:11Z</dcterms:created>
  <dcterms:modified xsi:type="dcterms:W3CDTF">2025-02-10T08:15:29Z</dcterms:modified>
</cp:coreProperties>
</file>