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Bu\Desktop\excel\"/>
    </mc:Choice>
  </mc:AlternateContent>
  <xr:revisionPtr revIDLastSave="0" documentId="13_ncr:40009_{8715614D-C349-431F-8AF6-94430D86EDA5}" xr6:coauthVersionLast="36" xr6:coauthVersionMax="36" xr10:uidLastSave="{00000000-0000-0000-0000-000000000000}"/>
  <bookViews>
    <workbookView xWindow="0" yWindow="0" windowWidth="28800" windowHeight="12225" activeTab="1"/>
  </bookViews>
  <sheets>
    <sheet name="Diagramma" sheetId="2" r:id="rId1"/>
    <sheet name="dati-testam" sheetId="1" r:id="rId2"/>
    <sheet name="Biežuma tabulas" sheetId="5" r:id="rId3"/>
    <sheet name="Kastu grafiki" sheetId="6" r:id="rId4"/>
    <sheet name="standartnovirze" sheetId="7" r:id="rId5"/>
  </sheets>
  <definedNames>
    <definedName name="_xlchart.v1.0" hidden="1">'Kastu grafiki'!$A$1</definedName>
    <definedName name="_xlchart.v1.1" hidden="1">'Kastu grafiki'!$A$2:$A$21</definedName>
    <definedName name="_xlchart.v1.2" hidden="1">'Kastu grafiki'!$A$1</definedName>
    <definedName name="_xlchart.v1.3" hidden="1">'Kastu grafiki'!$A$2:$A$21</definedName>
    <definedName name="_xlchart.v1.4" hidden="1">'Kastu grafiki'!$A$1</definedName>
    <definedName name="_xlchart.v1.5" hidden="1">'Kastu grafiki'!$A$2:$A$21</definedName>
    <definedName name="_xlchart.v1.6" hidden="1">'Kastu grafiki'!$A$1</definedName>
    <definedName name="_xlchart.v1.7" hidden="1">'Kastu grafiki'!$A$2:$A$21</definedName>
    <definedName name="_xlchart.v1.8" hidden="1">'Kastu grafiki'!$A$1</definedName>
    <definedName name="_xlchart.v1.9" hidden="1">'Kastu grafiki'!$A$2:$A$21</definedName>
  </definedNames>
  <calcPr calcId="0"/>
</workbook>
</file>

<file path=xl/calcChain.xml><?xml version="1.0" encoding="utf-8"?>
<calcChain xmlns="http://schemas.openxmlformats.org/spreadsheetml/2006/main">
  <c r="J3" i="7" l="1"/>
  <c r="J2" i="7"/>
  <c r="J1" i="7"/>
  <c r="G2" i="7"/>
  <c r="G3" i="7"/>
  <c r="G1" i="7"/>
  <c r="B7" i="7" s="1"/>
  <c r="P11" i="6"/>
  <c r="P10" i="6"/>
  <c r="P9" i="6"/>
  <c r="P8" i="6"/>
  <c r="P7" i="6"/>
  <c r="G16" i="5"/>
  <c r="G15" i="5"/>
  <c r="G14" i="5"/>
  <c r="G12" i="5"/>
  <c r="G13" i="5"/>
  <c r="G11" i="5"/>
  <c r="H2" i="5"/>
  <c r="H3" i="5"/>
  <c r="H4" i="5"/>
  <c r="H5" i="5"/>
  <c r="H6" i="5"/>
  <c r="G6" i="5"/>
  <c r="K2" i="5" a="1"/>
  <c r="K2" i="5" s="1"/>
  <c r="G3" i="5"/>
  <c r="G4" i="5"/>
  <c r="G5" i="5"/>
  <c r="G2" i="5"/>
  <c r="B17" i="7" l="1"/>
  <c r="B12" i="7"/>
  <c r="B14" i="7"/>
  <c r="B9" i="7"/>
  <c r="B6" i="7"/>
  <c r="B10" i="7"/>
  <c r="B20" i="7"/>
  <c r="B11" i="7"/>
  <c r="B2" i="7"/>
  <c r="B4" i="7"/>
  <c r="B19" i="7"/>
  <c r="B5" i="7"/>
  <c r="B16" i="7"/>
  <c r="B13" i="7"/>
  <c r="B15" i="7"/>
  <c r="B18" i="7"/>
  <c r="B21" i="7"/>
  <c r="B3" i="7"/>
  <c r="B8" i="7"/>
  <c r="K5" i="5"/>
  <c r="K4" i="5"/>
  <c r="K3" i="5"/>
  <c r="B14" i="1" l="1"/>
  <c r="B19" i="1"/>
  <c r="B20" i="1"/>
  <c r="B11" i="1"/>
  <c r="B4" i="1"/>
  <c r="B3" i="1"/>
  <c r="B12" i="1"/>
  <c r="B7" i="1"/>
  <c r="B18" i="1"/>
  <c r="B17" i="1"/>
  <c r="B2" i="1"/>
  <c r="B5" i="1"/>
  <c r="B6" i="1"/>
  <c r="B21" i="1"/>
  <c r="B10" i="1"/>
  <c r="B15" i="1"/>
  <c r="B9" i="1"/>
  <c r="B16" i="1"/>
  <c r="B8" i="1"/>
  <c r="B13" i="1"/>
</calcChain>
</file>

<file path=xl/sharedStrings.xml><?xml version="1.0" encoding="utf-8"?>
<sst xmlns="http://schemas.openxmlformats.org/spreadsheetml/2006/main" count="29" uniqueCount="27">
  <si>
    <t>Gada vidējā atzīme</t>
  </si>
  <si>
    <t>Kavējumu skaits</t>
  </si>
  <si>
    <t>Noapaļošana</t>
  </si>
  <si>
    <t>Vidējā atzīme</t>
  </si>
  <si>
    <t>Unikālās vērtības</t>
  </si>
  <si>
    <t>Vērtības absolūtais biežums</t>
  </si>
  <si>
    <t>Relatīvais biežums</t>
  </si>
  <si>
    <t>Total</t>
  </si>
  <si>
    <t>Frequency funkcija</t>
  </si>
  <si>
    <t>Vidējais aritmētiskais</t>
  </si>
  <si>
    <t>Moda</t>
  </si>
  <si>
    <t>Mediāna</t>
  </si>
  <si>
    <t>Max</t>
  </si>
  <si>
    <t>Min</t>
  </si>
  <si>
    <t>Amplitūda</t>
  </si>
  <si>
    <t>Q1</t>
  </si>
  <si>
    <t>Q2</t>
  </si>
  <si>
    <t>Q3</t>
  </si>
  <si>
    <t>Q4</t>
  </si>
  <si>
    <t>Q0</t>
  </si>
  <si>
    <t>Vidējais:</t>
  </si>
  <si>
    <t>Vidējā absolūtā novirze:</t>
  </si>
  <si>
    <t>(s)Standartnovirze:</t>
  </si>
  <si>
    <t>(p)Standartnovirze:</t>
  </si>
  <si>
    <t>(p)Dispersija:</t>
  </si>
  <si>
    <t>(s)Dispersija:</t>
  </si>
  <si>
    <t>Normālsadalījums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</si>
</sst>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6" fontId="0" fillId="0" borderId="0" xfId="0" applyNumberFormat="1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0" fontId="6" fillId="2" borderId="0" xfId="7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12" xfId="0" applyNumberFormat="1" applyFont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5" xfId="0" applyNumberFormat="1" applyFont="1" applyBorder="1" applyAlignment="1">
      <alignment horizontal="center" vertical="center"/>
    </xf>
    <xf numFmtId="0" fontId="13" fillId="33" borderId="0" xfId="0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8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/>
              <a:t>Gada</a:t>
            </a:r>
            <a:r>
              <a:rPr lang="lv-LV" baseline="0"/>
              <a:t> vidējā atzīme atkarībā no kavējumu skaita</a:t>
            </a:r>
            <a:endParaRPr lang="lv-LV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v-LV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5766078173728917E-2"/>
          <c:y val="0.1142109314857583"/>
          <c:w val="0.92248569932522551"/>
          <c:h val="0.74391567104920198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'dati-testam'!$B$1</c:f>
              <c:strCache>
                <c:ptCount val="1"/>
                <c:pt idx="0">
                  <c:v>Noapaļošana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v-LV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'dati-testam'!$B$2:$B$21</c:f>
              <c:numCache>
                <c:formatCode>0</c:formatCode>
                <c:ptCount val="20"/>
                <c:pt idx="0">
                  <c:v>8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7</c:v>
                </c:pt>
                <c:pt idx="8">
                  <c:v>9</c:v>
                </c:pt>
                <c:pt idx="9">
                  <c:v>6</c:v>
                </c:pt>
                <c:pt idx="10">
                  <c:v>7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6</c:v>
                </c:pt>
                <c:pt idx="15">
                  <c:v>7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8-48F7-A433-4183F301679C}"/>
            </c:ext>
          </c:extLst>
        </c:ser>
        <c:ser>
          <c:idx val="1"/>
          <c:order val="1"/>
          <c:tx>
            <c:strRef>
              <c:f>'dati-testam'!$C$1</c:f>
              <c:strCache>
                <c:ptCount val="1"/>
                <c:pt idx="0">
                  <c:v>Kavējumu skaits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v-LV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'dati-testam'!$C$2:$C$21</c:f>
              <c:numCache>
                <c:formatCode>General</c:formatCode>
                <c:ptCount val="20"/>
                <c:pt idx="0">
                  <c:v>1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25</c:v>
                </c:pt>
                <c:pt idx="10">
                  <c:v>25</c:v>
                </c:pt>
                <c:pt idx="11">
                  <c:v>27</c:v>
                </c:pt>
                <c:pt idx="12">
                  <c:v>28</c:v>
                </c:pt>
                <c:pt idx="13">
                  <c:v>33</c:v>
                </c:pt>
                <c:pt idx="14">
                  <c:v>33</c:v>
                </c:pt>
                <c:pt idx="15">
                  <c:v>37</c:v>
                </c:pt>
                <c:pt idx="16">
                  <c:v>40</c:v>
                </c:pt>
                <c:pt idx="17">
                  <c:v>51</c:v>
                </c:pt>
                <c:pt idx="18">
                  <c:v>58</c:v>
                </c:pt>
                <c:pt idx="19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8-48F7-A433-4183F301679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86362367"/>
        <c:axId val="375913663"/>
        <c:axId val="487470415"/>
      </c:bar3DChart>
      <c:catAx>
        <c:axId val="38636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375913663"/>
        <c:crosses val="autoZero"/>
        <c:auto val="1"/>
        <c:lblAlgn val="ctr"/>
        <c:lblOffset val="100"/>
        <c:noMultiLvlLbl val="0"/>
      </c:catAx>
      <c:valAx>
        <c:axId val="37591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386362367"/>
        <c:crosses val="autoZero"/>
        <c:crossBetween val="between"/>
        <c:majorUnit val="10"/>
      </c:valAx>
      <c:serAx>
        <c:axId val="487470415"/>
        <c:scaling>
          <c:orientation val="minMax"/>
        </c:scaling>
        <c:delete val="1"/>
        <c:axPos val="b"/>
        <c:majorTickMark val="none"/>
        <c:minorTickMark val="none"/>
        <c:tickLblPos val="nextTo"/>
        <c:crossAx val="37591366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v-LV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/>
              <a:t>Kavējumu</a:t>
            </a:r>
            <a:r>
              <a:rPr lang="lv-LV" baseline="0"/>
              <a:t> skaits</a:t>
            </a:r>
            <a:endParaRPr lang="lv-LV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v-LV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7516185476815395E-2"/>
                  <c:y val="-0.156332385535141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v-LV"/>
                </a:p>
              </c:txPr>
            </c:trendlineLbl>
          </c:trendline>
          <c:xVal>
            <c:numRef>
              <c:f>'dati-testam'!$B$2:$B$21</c:f>
              <c:numCache>
                <c:formatCode>0</c:formatCode>
                <c:ptCount val="20"/>
                <c:pt idx="0">
                  <c:v>8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7</c:v>
                </c:pt>
                <c:pt idx="8">
                  <c:v>9</c:v>
                </c:pt>
                <c:pt idx="9">
                  <c:v>6</c:v>
                </c:pt>
                <c:pt idx="10">
                  <c:v>7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6</c:v>
                </c:pt>
                <c:pt idx="15">
                  <c:v>7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</c:numCache>
            </c:numRef>
          </c:xVal>
          <c:yVal>
            <c:numRef>
              <c:f>'dati-testam'!$C$2:$C$21</c:f>
              <c:numCache>
                <c:formatCode>General</c:formatCode>
                <c:ptCount val="20"/>
                <c:pt idx="0">
                  <c:v>1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25</c:v>
                </c:pt>
                <c:pt idx="10">
                  <c:v>25</c:v>
                </c:pt>
                <c:pt idx="11">
                  <c:v>27</c:v>
                </c:pt>
                <c:pt idx="12">
                  <c:v>28</c:v>
                </c:pt>
                <c:pt idx="13">
                  <c:v>33</c:v>
                </c:pt>
                <c:pt idx="14">
                  <c:v>33</c:v>
                </c:pt>
                <c:pt idx="15">
                  <c:v>37</c:v>
                </c:pt>
                <c:pt idx="16">
                  <c:v>40</c:v>
                </c:pt>
                <c:pt idx="17">
                  <c:v>51</c:v>
                </c:pt>
                <c:pt idx="18">
                  <c:v>58</c:v>
                </c:pt>
                <c:pt idx="19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B-4A7C-A841-BF9D7E2F5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068495"/>
        <c:axId val="382272207"/>
      </c:scatterChart>
      <c:valAx>
        <c:axId val="378068495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382272207"/>
        <c:crosses val="autoZero"/>
        <c:crossBetween val="midCat"/>
      </c:valAx>
      <c:valAx>
        <c:axId val="382272207"/>
        <c:scaling>
          <c:orientation val="minMax"/>
          <c:max val="59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37806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v-LV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standartnovirze!$B$1</c:f>
              <c:strCache>
                <c:ptCount val="1"/>
                <c:pt idx="0">
                  <c:v>Normālsadalījums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standartnovirze!$A$2:$A$21</c:f>
              <c:numCache>
                <c:formatCode>0.00</c:formatCode>
                <c:ptCount val="20"/>
                <c:pt idx="0">
                  <c:v>9.33</c:v>
                </c:pt>
                <c:pt idx="1">
                  <c:v>8.85</c:v>
                </c:pt>
                <c:pt idx="2">
                  <c:v>8.14</c:v>
                </c:pt>
                <c:pt idx="3">
                  <c:v>7.92</c:v>
                </c:pt>
                <c:pt idx="4">
                  <c:v>7.84</c:v>
                </c:pt>
                <c:pt idx="5">
                  <c:v>7.61</c:v>
                </c:pt>
                <c:pt idx="6">
                  <c:v>7.3</c:v>
                </c:pt>
                <c:pt idx="7">
                  <c:v>7.25</c:v>
                </c:pt>
                <c:pt idx="8">
                  <c:v>7.25</c:v>
                </c:pt>
                <c:pt idx="9">
                  <c:v>7.23</c:v>
                </c:pt>
                <c:pt idx="10">
                  <c:v>7.08</c:v>
                </c:pt>
                <c:pt idx="11">
                  <c:v>6.92</c:v>
                </c:pt>
                <c:pt idx="12">
                  <c:v>6.43</c:v>
                </c:pt>
                <c:pt idx="13">
                  <c:v>6.3</c:v>
                </c:pt>
                <c:pt idx="14">
                  <c:v>6.28</c:v>
                </c:pt>
                <c:pt idx="15">
                  <c:v>6.23</c:v>
                </c:pt>
                <c:pt idx="16">
                  <c:v>5.69</c:v>
                </c:pt>
                <c:pt idx="17">
                  <c:v>5.69</c:v>
                </c:pt>
                <c:pt idx="18">
                  <c:v>5.67</c:v>
                </c:pt>
                <c:pt idx="19">
                  <c:v>5.53</c:v>
                </c:pt>
              </c:numCache>
            </c:numRef>
          </c:xVal>
          <c:yVal>
            <c:numRef>
              <c:f>standartnovirze!$B$2:$B$21</c:f>
              <c:numCache>
                <c:formatCode>0.00</c:formatCode>
                <c:ptCount val="20"/>
                <c:pt idx="0">
                  <c:v>3.3033705815382931E-2</c:v>
                </c:pt>
                <c:pt idx="1">
                  <c:v>8.2530686310460996E-2</c:v>
                </c:pt>
                <c:pt idx="2">
                  <c:v>0.21635737942378944</c:v>
                </c:pt>
                <c:pt idx="3">
                  <c:v>0.26532844769774727</c:v>
                </c:pt>
                <c:pt idx="4">
                  <c:v>0.28260996330585386</c:v>
                </c:pt>
                <c:pt idx="5">
                  <c:v>0.32783606602601073</c:v>
                </c:pt>
                <c:pt idx="6">
                  <c:v>0.37062784109891139</c:v>
                </c:pt>
                <c:pt idx="7">
                  <c:v>0.37490186559212157</c:v>
                </c:pt>
                <c:pt idx="8">
                  <c:v>0.37490186559212157</c:v>
                </c:pt>
                <c:pt idx="9">
                  <c:v>0.37638154613634017</c:v>
                </c:pt>
                <c:pt idx="10">
                  <c:v>0.38312334079358723</c:v>
                </c:pt>
                <c:pt idx="11">
                  <c:v>0.38159598449257026</c:v>
                </c:pt>
                <c:pt idx="12">
                  <c:v>0.32534167555327559</c:v>
                </c:pt>
                <c:pt idx="13">
                  <c:v>0.3004553450733663</c:v>
                </c:pt>
                <c:pt idx="14">
                  <c:v>0.29638804443610456</c:v>
                </c:pt>
                <c:pt idx="15">
                  <c:v>0.28599588710241214</c:v>
                </c:pt>
                <c:pt idx="16">
                  <c:v>0.16787221892149937</c:v>
                </c:pt>
                <c:pt idx="17">
                  <c:v>0.16787221892149937</c:v>
                </c:pt>
                <c:pt idx="18">
                  <c:v>0.16374209080828853</c:v>
                </c:pt>
                <c:pt idx="19">
                  <c:v>0.13612351885032656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BC-41A2-A874-6A305E49A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33343"/>
        <c:axId val="382275535"/>
      </c:scatterChart>
      <c:valAx>
        <c:axId val="60833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382275535"/>
        <c:crosses val="autoZero"/>
        <c:crossBetween val="midCat"/>
      </c:valAx>
      <c:valAx>
        <c:axId val="382275535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60833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lv-LV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Vidējā atzīme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5C6C413D-8167-4418-AA8D-4116295F52F0}">
          <cx:tx>
            <cx:txData>
              <cx:f>_xlchart.v1.6</cx:f>
              <cx:v>Vidējā atzīme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9.9000000000000004" min="5.9000000000000004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DF49B8-A683-4699-837F-0127C347E0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</xdr:colOff>
      <xdr:row>0</xdr:row>
      <xdr:rowOff>0</xdr:rowOff>
    </xdr:from>
    <xdr:to>
      <xdr:col>10</xdr:col>
      <xdr:colOff>357187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27788B-464F-4A0F-BF63-9550E94CE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180975</xdr:rowOff>
    </xdr:from>
    <xdr:to>
      <xdr:col>12</xdr:col>
      <xdr:colOff>419100</xdr:colOff>
      <xdr:row>21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A2FCD07-97DC-452F-924D-8D985A0BEC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8325" y="180975"/>
              <a:ext cx="6477000" cy="3838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v-LV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280987</xdr:colOff>
      <xdr:row>0</xdr:row>
      <xdr:rowOff>0</xdr:rowOff>
    </xdr:from>
    <xdr:to>
      <xdr:col>8</xdr:col>
      <xdr:colOff>547687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1665F1-69BF-4974-85B4-1A86EC807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C21" totalsRowShown="0" headerRowDxfId="24" dataDxfId="23">
  <autoFilter ref="A1:C21"/>
  <sortState ref="A2:C21">
    <sortCondition ref="C1:C21"/>
  </sortState>
  <tableColumns count="3">
    <tableColumn id="1" name="Gada vidējā atzīme" dataDxfId="26"/>
    <tableColumn id="3" name="Noapaļošana" dataDxfId="22">
      <calculatedColumnFormula>ROUND(Table2[[#This Row],[Gada vidējā atzīme]],0)</calculatedColumnFormula>
    </tableColumn>
    <tableColumn id="2" name="Kavējumu skaits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A21" totalsRowShown="0" headerRowDxfId="18" dataDxfId="17">
  <autoFilter ref="A1:A21"/>
  <sortState ref="A2:A21">
    <sortCondition ref="A1:A21"/>
  </sortState>
  <tableColumns count="1">
    <tableColumn id="1" name="Vidējā atzīme" dataDxfId="1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F1:H6" totalsRowCount="1" headerRowDxfId="8" dataDxfId="9" totalsRowDxfId="10" headerRowBorderDxfId="20" tableBorderDxfId="21">
  <autoFilter ref="F1:H5"/>
  <tableColumns count="3">
    <tableColumn id="1" name="Unikālās vērtības" totalsRowLabel="Total" dataDxfId="16" totalsRowDxfId="15"/>
    <tableColumn id="2" name="Vērtības absolūtais biežums" totalsRowFunction="sum" dataDxfId="14" totalsRowDxfId="13">
      <calculatedColumnFormula>COUNTIF(Table5[Vidējā atzīme],F2)</calculatedColumnFormula>
    </tableColumn>
    <tableColumn id="3" name="Relatīvais biežums" totalsRowFunction="sum" dataDxfId="12" totalsRowDxfId="11" dataCellStyle="Percent">
      <calculatedColumnFormula>Table6[[#This Row],[Vērtības absolūtais biežums]]/Table6[[#Totals],[Vērtības absolūtais biežums]]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7" name="Table58" displayName="Table58" ref="A1:A21" totalsRowShown="0" headerRowDxfId="7" dataDxfId="6">
  <autoFilter ref="A1:A21"/>
  <sortState ref="A2:A21">
    <sortCondition ref="A1:A21"/>
  </sortState>
  <tableColumns count="1">
    <tableColumn id="1" name="Vidējā atzīme" dataDxfId="5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1:B21" totalsRowShown="0" headerRowDxfId="1" dataDxfId="2" tableBorderDxfId="4">
  <autoFilter ref="A1:B21"/>
  <sortState ref="A2:B21">
    <sortCondition descending="1" ref="A1:A21"/>
  </sortState>
  <tableColumns count="2">
    <tableColumn id="1" name="Gada vidējā atzīme" dataDxfId="3"/>
    <tableColumn id="2" name="Normālsadalījums" dataDxfId="0">
      <calculatedColumnFormula>_xlfn.NORM.DIST(Table8[[#This Row],[Gada vidējā atzīme]],$G$1,$G$2,FALSE)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N16" sqref="N16"/>
    </sheetView>
  </sheetViews>
  <sheetFormatPr defaultRowHeight="15" x14ac:dyDescent="0.25"/>
  <cols>
    <col min="1" max="1" width="22.7109375" style="1" bestFit="1" customWidth="1"/>
    <col min="2" max="2" width="17" style="3" bestFit="1" customWidth="1"/>
    <col min="3" max="3" width="20" bestFit="1" customWidth="1"/>
  </cols>
  <sheetData>
    <row r="1" spans="1:7" x14ac:dyDescent="0.25">
      <c r="A1" s="1" t="s">
        <v>0</v>
      </c>
      <c r="B1" s="6" t="s">
        <v>2</v>
      </c>
      <c r="C1" s="1" t="s">
        <v>1</v>
      </c>
      <c r="D1" s="1"/>
    </row>
    <row r="2" spans="1:7" x14ac:dyDescent="0.25">
      <c r="A2" s="5">
        <v>7.61</v>
      </c>
      <c r="B2" s="6">
        <f>ROUND(Table2[[#This Row],[Gada vidējā atzīme]],0)</f>
        <v>8</v>
      </c>
      <c r="C2" s="1">
        <v>1</v>
      </c>
      <c r="D2" s="1"/>
    </row>
    <row r="3" spans="1:7" x14ac:dyDescent="0.25">
      <c r="A3" s="5">
        <v>6.3</v>
      </c>
      <c r="B3" s="6">
        <f>ROUND(Table2[[#This Row],[Gada vidējā atzīme]],0)</f>
        <v>6</v>
      </c>
      <c r="C3" s="1">
        <v>7</v>
      </c>
      <c r="D3" s="1"/>
    </row>
    <row r="4" spans="1:7" x14ac:dyDescent="0.25">
      <c r="A4" s="5">
        <v>8.14</v>
      </c>
      <c r="B4" s="6">
        <f>ROUND(Table2[[#This Row],[Gada vidējā atzīme]],0)</f>
        <v>8</v>
      </c>
      <c r="C4" s="1">
        <v>8</v>
      </c>
      <c r="D4" s="1"/>
    </row>
    <row r="5" spans="1:7" x14ac:dyDescent="0.25">
      <c r="A5" s="5">
        <v>7.84</v>
      </c>
      <c r="B5" s="6">
        <f>ROUND(Table2[[#This Row],[Gada vidējā atzīme]],0)</f>
        <v>8</v>
      </c>
      <c r="C5" s="1">
        <v>8</v>
      </c>
      <c r="D5" s="1"/>
      <c r="G5" s="4"/>
    </row>
    <row r="6" spans="1:7" x14ac:dyDescent="0.25">
      <c r="A6" s="5">
        <v>7.3</v>
      </c>
      <c r="B6" s="6">
        <f>ROUND(Table2[[#This Row],[Gada vidējā atzīme]],0)</f>
        <v>7</v>
      </c>
      <c r="C6" s="1">
        <v>12</v>
      </c>
      <c r="D6" s="1"/>
      <c r="G6" s="4"/>
    </row>
    <row r="7" spans="1:7" x14ac:dyDescent="0.25">
      <c r="A7" s="5">
        <v>6.92</v>
      </c>
      <c r="B7" s="6">
        <f>ROUND(Table2[[#This Row],[Gada vidējā atzīme]],0)</f>
        <v>7</v>
      </c>
      <c r="C7" s="1">
        <v>14</v>
      </c>
      <c r="D7" s="1"/>
    </row>
    <row r="8" spans="1:7" x14ac:dyDescent="0.25">
      <c r="A8" s="5">
        <v>9.33</v>
      </c>
      <c r="B8" s="6">
        <f>ROUND(Table2[[#This Row],[Gada vidējā atzīme]],0)</f>
        <v>9</v>
      </c>
      <c r="C8" s="1">
        <v>15</v>
      </c>
      <c r="D8" s="1"/>
    </row>
    <row r="9" spans="1:7" x14ac:dyDescent="0.25">
      <c r="A9" s="5">
        <v>7.25</v>
      </c>
      <c r="B9" s="6">
        <f>ROUND(Table2[[#This Row],[Gada vidējā atzīme]],0)</f>
        <v>7</v>
      </c>
      <c r="C9" s="1">
        <v>17</v>
      </c>
      <c r="D9" s="1"/>
    </row>
    <row r="10" spans="1:7" x14ac:dyDescent="0.25">
      <c r="A10" s="5">
        <v>8.85</v>
      </c>
      <c r="B10" s="6">
        <f>ROUND(Table2[[#This Row],[Gada vidējā atzīme]],0)</f>
        <v>9</v>
      </c>
      <c r="C10" s="1">
        <v>19</v>
      </c>
      <c r="D10" s="1"/>
    </row>
    <row r="11" spans="1:7" x14ac:dyDescent="0.25">
      <c r="A11" s="5">
        <v>6.28</v>
      </c>
      <c r="B11" s="6">
        <f>ROUND(Table2[[#This Row],[Gada vidējā atzīme]],0)</f>
        <v>6</v>
      </c>
      <c r="C11" s="1">
        <v>25</v>
      </c>
      <c r="D11" s="1"/>
    </row>
    <row r="12" spans="1:7" x14ac:dyDescent="0.25">
      <c r="A12" s="5">
        <v>7.23</v>
      </c>
      <c r="B12" s="6">
        <f>ROUND(Table2[[#This Row],[Gada vidējā atzīme]],0)</f>
        <v>7</v>
      </c>
      <c r="C12" s="1">
        <v>25</v>
      </c>
      <c r="D12" s="1"/>
    </row>
    <row r="13" spans="1:7" x14ac:dyDescent="0.25">
      <c r="A13" s="5">
        <v>6.43</v>
      </c>
      <c r="B13" s="6">
        <f>ROUND(Table2[[#This Row],[Gada vidējā atzīme]],0)</f>
        <v>6</v>
      </c>
      <c r="C13" s="1">
        <v>27</v>
      </c>
      <c r="D13" s="1"/>
    </row>
    <row r="14" spans="1:7" x14ac:dyDescent="0.25">
      <c r="A14" s="5">
        <v>5.53</v>
      </c>
      <c r="B14" s="6">
        <f>ROUND(Table2[[#This Row],[Gada vidējā atzīme]],0)</f>
        <v>6</v>
      </c>
      <c r="C14" s="1">
        <v>28</v>
      </c>
      <c r="D14" s="1"/>
    </row>
    <row r="15" spans="1:7" x14ac:dyDescent="0.25">
      <c r="A15" s="5">
        <v>7.92</v>
      </c>
      <c r="B15" s="6">
        <f>ROUND(Table2[[#This Row],[Gada vidējā atzīme]],0)</f>
        <v>8</v>
      </c>
      <c r="C15" s="1">
        <v>33</v>
      </c>
      <c r="D15" s="1"/>
    </row>
    <row r="16" spans="1:7" x14ac:dyDescent="0.25">
      <c r="A16" s="5">
        <v>5.67</v>
      </c>
      <c r="B16" s="6">
        <f>ROUND(Table2[[#This Row],[Gada vidējā atzīme]],0)</f>
        <v>6</v>
      </c>
      <c r="C16" s="1">
        <v>33</v>
      </c>
      <c r="D16" s="1"/>
    </row>
    <row r="17" spans="1:4" x14ac:dyDescent="0.25">
      <c r="A17" s="5">
        <v>7.08</v>
      </c>
      <c r="B17" s="6">
        <f>ROUND(Table2[[#This Row],[Gada vidējā atzīme]],0)</f>
        <v>7</v>
      </c>
      <c r="C17" s="1">
        <v>37</v>
      </c>
      <c r="D17" s="1"/>
    </row>
    <row r="18" spans="1:4" x14ac:dyDescent="0.25">
      <c r="A18" s="5">
        <v>5.69</v>
      </c>
      <c r="B18" s="6">
        <f>ROUND(Table2[[#This Row],[Gada vidējā atzīme]],0)</f>
        <v>6</v>
      </c>
      <c r="C18" s="1">
        <v>40</v>
      </c>
      <c r="D18" s="1"/>
    </row>
    <row r="19" spans="1:4" x14ac:dyDescent="0.25">
      <c r="A19" s="5">
        <v>5.69</v>
      </c>
      <c r="B19" s="6">
        <f>ROUND(Table2[[#This Row],[Gada vidējā atzīme]],0)</f>
        <v>6</v>
      </c>
      <c r="C19" s="1">
        <v>51</v>
      </c>
      <c r="D19" s="1"/>
    </row>
    <row r="20" spans="1:4" x14ac:dyDescent="0.25">
      <c r="A20" s="5">
        <v>7.25</v>
      </c>
      <c r="B20" s="6">
        <f>ROUND(Table2[[#This Row],[Gada vidējā atzīme]],0)</f>
        <v>7</v>
      </c>
      <c r="C20" s="1">
        <v>58</v>
      </c>
      <c r="D20" s="1"/>
    </row>
    <row r="21" spans="1:4" x14ac:dyDescent="0.25">
      <c r="A21" s="5">
        <v>6.23</v>
      </c>
      <c r="B21" s="6">
        <f>ROUND(Table2[[#This Row],[Gada vidējā atzīme]],0)</f>
        <v>6</v>
      </c>
      <c r="C21" s="1">
        <v>58</v>
      </c>
      <c r="D21" s="1"/>
    </row>
    <row r="22" spans="1:4" x14ac:dyDescent="0.25">
      <c r="B22" s="6"/>
      <c r="C22" s="1"/>
      <c r="D22" s="1"/>
    </row>
    <row r="23" spans="1:4" x14ac:dyDescent="0.25">
      <c r="B23" s="6"/>
      <c r="C23" s="1"/>
      <c r="D23" s="1"/>
    </row>
    <row r="24" spans="1:4" x14ac:dyDescent="0.25">
      <c r="B24" s="6"/>
      <c r="C24" s="1"/>
      <c r="D24" s="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sqref="A1:A21"/>
    </sheetView>
  </sheetViews>
  <sheetFormatPr defaultRowHeight="15" x14ac:dyDescent="0.25"/>
  <cols>
    <col min="1" max="1" width="15.5703125" bestFit="1" customWidth="1"/>
    <col min="6" max="6" width="20.85546875" bestFit="1" customWidth="1"/>
    <col min="7" max="7" width="19.7109375" customWidth="1"/>
    <col min="8" max="8" width="19.5703125" customWidth="1"/>
    <col min="11" max="11" width="10.85546875" customWidth="1"/>
  </cols>
  <sheetData>
    <row r="1" spans="1:12" ht="39" customHeight="1" x14ac:dyDescent="0.25">
      <c r="A1" s="1" t="s">
        <v>3</v>
      </c>
      <c r="B1" s="1"/>
      <c r="C1" s="1"/>
      <c r="D1" s="1"/>
      <c r="E1" s="1"/>
      <c r="F1" s="1" t="s">
        <v>4</v>
      </c>
      <c r="G1" s="11" t="s">
        <v>5</v>
      </c>
      <c r="H1" s="1" t="s">
        <v>6</v>
      </c>
      <c r="I1" s="1"/>
      <c r="J1" s="1"/>
      <c r="K1" s="7" t="s">
        <v>8</v>
      </c>
      <c r="L1" s="1"/>
    </row>
    <row r="2" spans="1:12" x14ac:dyDescent="0.25">
      <c r="A2" s="1">
        <v>6</v>
      </c>
      <c r="B2" s="1"/>
      <c r="C2" s="1"/>
      <c r="D2" s="1"/>
      <c r="E2" s="1"/>
      <c r="F2" s="1">
        <v>6</v>
      </c>
      <c r="G2" s="1">
        <f>COUNTIF(Table5[Vidējā atzīme],F2)</f>
        <v>8</v>
      </c>
      <c r="H2" s="8">
        <f>Table6[[#This Row],[Vērtības absolūtais biežums]]/Table6[[#Totals],[Vērtības absolūtais biežums]]</f>
        <v>0.4</v>
      </c>
      <c r="I2" s="1"/>
      <c r="J2" s="1"/>
      <c r="K2" s="1">
        <f t="array" ref="K2:K5">FREQUENCY(A2:A21,F2:F5)</f>
        <v>8</v>
      </c>
      <c r="L2" s="1"/>
    </row>
    <row r="3" spans="1:12" x14ac:dyDescent="0.25">
      <c r="A3" s="1">
        <v>6</v>
      </c>
      <c r="B3" s="1"/>
      <c r="C3" s="1"/>
      <c r="D3" s="1"/>
      <c r="E3" s="1"/>
      <c r="F3" s="1">
        <v>7</v>
      </c>
      <c r="G3" s="1">
        <f>COUNTIF(Table5[Vidējā atzīme],F3)</f>
        <v>6</v>
      </c>
      <c r="H3" s="8">
        <f>Table6[[#This Row],[Vērtības absolūtais biežums]]/Table6[[#Totals],[Vērtības absolūtais biežums]]</f>
        <v>0.3</v>
      </c>
      <c r="I3" s="1"/>
      <c r="J3" s="1"/>
      <c r="K3" s="1">
        <v>6</v>
      </c>
      <c r="L3" s="1"/>
    </row>
    <row r="4" spans="1:12" x14ac:dyDescent="0.25">
      <c r="A4" s="1">
        <v>6</v>
      </c>
      <c r="B4" s="1"/>
      <c r="C4" s="1"/>
      <c r="D4" s="1"/>
      <c r="E4" s="1"/>
      <c r="F4" s="1">
        <v>8</v>
      </c>
      <c r="G4" s="1">
        <f>COUNTIF(Table5[Vidējā atzīme],F4)</f>
        <v>4</v>
      </c>
      <c r="H4" s="8">
        <f>Table6[[#This Row],[Vērtības absolūtais biežums]]/Table6[[#Totals],[Vērtības absolūtais biežums]]</f>
        <v>0.2</v>
      </c>
      <c r="I4" s="1"/>
      <c r="J4" s="1"/>
      <c r="K4" s="1">
        <v>4</v>
      </c>
      <c r="L4" s="1"/>
    </row>
    <row r="5" spans="1:12" x14ac:dyDescent="0.25">
      <c r="A5" s="1">
        <v>6</v>
      </c>
      <c r="B5" s="1"/>
      <c r="C5" s="1"/>
      <c r="D5" s="1"/>
      <c r="E5" s="1"/>
      <c r="F5" s="1">
        <v>9</v>
      </c>
      <c r="G5" s="1">
        <f>COUNTIF(Table5[Vidējā atzīme],F5)</f>
        <v>2</v>
      </c>
      <c r="H5" s="8">
        <f>Table6[[#This Row],[Vērtības absolūtais biežums]]/Table6[[#Totals],[Vērtības absolūtais biežums]]</f>
        <v>0.1</v>
      </c>
      <c r="I5" s="1"/>
      <c r="J5" s="1"/>
      <c r="K5" s="1">
        <v>2</v>
      </c>
      <c r="L5" s="1"/>
    </row>
    <row r="6" spans="1:12" x14ac:dyDescent="0.25">
      <c r="A6" s="1">
        <v>6</v>
      </c>
      <c r="B6" s="1"/>
      <c r="C6" s="1"/>
      <c r="D6" s="1"/>
      <c r="E6" s="1"/>
      <c r="F6" s="1" t="s">
        <v>7</v>
      </c>
      <c r="G6" s="1">
        <f>SUBTOTAL(109,Table6[Vērtības absolūtais biežums])</f>
        <v>20</v>
      </c>
      <c r="H6" s="8">
        <f>SUBTOTAL(109,Table6[Relatīvais biežums])</f>
        <v>0.99999999999999989</v>
      </c>
      <c r="I6" s="1"/>
      <c r="J6" s="1"/>
      <c r="K6" s="1"/>
      <c r="L6" s="1"/>
    </row>
    <row r="7" spans="1:12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>
        <v>7</v>
      </c>
      <c r="B11" s="1"/>
      <c r="C11" s="1"/>
      <c r="D11" s="1"/>
      <c r="E11" s="1"/>
      <c r="F11" s="10" t="s">
        <v>9</v>
      </c>
      <c r="G11" s="9">
        <f>AVERAGE(Table5[Vidējā atzīme])</f>
        <v>7</v>
      </c>
      <c r="H11" s="1"/>
      <c r="I11" s="1"/>
      <c r="J11" s="1"/>
      <c r="K11" s="1"/>
      <c r="L11" s="1"/>
    </row>
    <row r="12" spans="1:12" x14ac:dyDescent="0.25">
      <c r="A12" s="1">
        <v>7</v>
      </c>
      <c r="B12" s="1"/>
      <c r="C12" s="1"/>
      <c r="D12" s="1"/>
      <c r="E12" s="1"/>
      <c r="F12" s="10" t="s">
        <v>10</v>
      </c>
      <c r="G12" s="9">
        <f>_xlfn.MODE.SNGL(Table5[Vidējā atzīme])</f>
        <v>6</v>
      </c>
      <c r="H12" s="1"/>
      <c r="I12" s="1"/>
      <c r="J12" s="1"/>
      <c r="K12" s="1"/>
      <c r="L12" s="1"/>
    </row>
    <row r="13" spans="1:12" x14ac:dyDescent="0.25">
      <c r="A13" s="1">
        <v>7</v>
      </c>
      <c r="B13" s="1"/>
      <c r="C13" s="1"/>
      <c r="D13" s="1"/>
      <c r="E13" s="1"/>
      <c r="F13" s="10" t="s">
        <v>11</v>
      </c>
      <c r="G13" s="9">
        <f>MEDIAN(Table5[Vidējā atzīme])</f>
        <v>7</v>
      </c>
      <c r="H13" s="1"/>
      <c r="I13" s="1"/>
      <c r="J13" s="1"/>
      <c r="K13" s="1"/>
      <c r="L13" s="1"/>
    </row>
    <row r="14" spans="1:12" x14ac:dyDescent="0.25">
      <c r="A14" s="1">
        <v>7</v>
      </c>
      <c r="B14" s="1"/>
      <c r="C14" s="1"/>
      <c r="D14" s="1"/>
      <c r="E14" s="1"/>
      <c r="F14" s="10" t="s">
        <v>12</v>
      </c>
      <c r="G14" s="9">
        <f>MAX(Table5[Vidējā atzīme])</f>
        <v>9</v>
      </c>
      <c r="H14" s="1"/>
      <c r="I14" s="1"/>
      <c r="J14" s="1"/>
      <c r="K14" s="1"/>
      <c r="L14" s="1"/>
    </row>
    <row r="15" spans="1:12" x14ac:dyDescent="0.25">
      <c r="A15" s="1">
        <v>7</v>
      </c>
      <c r="B15" s="1"/>
      <c r="C15" s="1"/>
      <c r="D15" s="1"/>
      <c r="E15" s="1"/>
      <c r="F15" s="10" t="s">
        <v>13</v>
      </c>
      <c r="G15" s="9">
        <f>MIN(A2:A22)</f>
        <v>6</v>
      </c>
      <c r="H15" s="1"/>
      <c r="I15" s="1"/>
      <c r="J15" s="1"/>
      <c r="K15" s="1"/>
      <c r="L15" s="1"/>
    </row>
    <row r="16" spans="1:12" x14ac:dyDescent="0.25">
      <c r="A16" s="1">
        <v>8</v>
      </c>
      <c r="B16" s="1"/>
      <c r="C16" s="1"/>
      <c r="D16" s="1"/>
      <c r="E16" s="1"/>
      <c r="F16" s="10" t="s">
        <v>14</v>
      </c>
      <c r="G16" s="9">
        <f>MAX(Table5[Vidējā atzīme])-MIN(Table5[Vidējā atzīme])</f>
        <v>3</v>
      </c>
      <c r="H16" s="1"/>
      <c r="I16" s="1"/>
      <c r="J16" s="1"/>
      <c r="K16" s="1"/>
      <c r="L16" s="1"/>
    </row>
    <row r="17" spans="1:12" x14ac:dyDescent="0.25">
      <c r="A17" s="1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>
        <v>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O6" sqref="O6:P6"/>
    </sheetView>
  </sheetViews>
  <sheetFormatPr defaultRowHeight="15" x14ac:dyDescent="0.25"/>
  <cols>
    <col min="1" max="1" width="17.85546875" bestFit="1" customWidth="1"/>
    <col min="14" max="14" width="9.7109375" bestFit="1" customWidth="1"/>
  </cols>
  <sheetData>
    <row r="1" spans="1:16" x14ac:dyDescent="0.25">
      <c r="A1" s="1" t="s">
        <v>3</v>
      </c>
      <c r="N1" s="1"/>
      <c r="O1" s="1"/>
    </row>
    <row r="2" spans="1:16" x14ac:dyDescent="0.25">
      <c r="A2" s="1">
        <v>6</v>
      </c>
      <c r="N2" s="1"/>
      <c r="O2" s="1"/>
    </row>
    <row r="3" spans="1:16" x14ac:dyDescent="0.25">
      <c r="A3" s="1">
        <v>6</v>
      </c>
      <c r="N3" s="1"/>
      <c r="O3" s="1"/>
    </row>
    <row r="4" spans="1:16" x14ac:dyDescent="0.25">
      <c r="A4" s="1">
        <v>6</v>
      </c>
      <c r="N4" s="1"/>
      <c r="O4" s="1"/>
    </row>
    <row r="5" spans="1:16" x14ac:dyDescent="0.25">
      <c r="A5" s="1">
        <v>6</v>
      </c>
      <c r="N5" s="1"/>
      <c r="O5" s="1"/>
    </row>
    <row r="6" spans="1:16" x14ac:dyDescent="0.25">
      <c r="A6" s="1">
        <v>6</v>
      </c>
      <c r="O6" s="12"/>
      <c r="P6" s="12"/>
    </row>
    <row r="7" spans="1:16" x14ac:dyDescent="0.25">
      <c r="A7" s="1">
        <v>6</v>
      </c>
      <c r="O7" s="1" t="s">
        <v>19</v>
      </c>
      <c r="P7" s="1">
        <f>_xlfn.QUARTILE.INC(Table58[Vidējā atzīme],0)</f>
        <v>6</v>
      </c>
    </row>
    <row r="8" spans="1:16" x14ac:dyDescent="0.25">
      <c r="A8" s="1">
        <v>6</v>
      </c>
      <c r="O8" s="1" t="s">
        <v>15</v>
      </c>
      <c r="P8" s="1">
        <f>_xlfn.QUARTILE.INC(Table58[Vidējā atzīme],1)</f>
        <v>6</v>
      </c>
    </row>
    <row r="9" spans="1:16" x14ac:dyDescent="0.25">
      <c r="A9" s="1">
        <v>6</v>
      </c>
      <c r="O9" s="1" t="s">
        <v>16</v>
      </c>
      <c r="P9" s="1">
        <f>_xlfn.QUARTILE.INC(Table58[Vidējā atzīme],2)</f>
        <v>7</v>
      </c>
    </row>
    <row r="10" spans="1:16" x14ac:dyDescent="0.25">
      <c r="A10" s="1">
        <v>7</v>
      </c>
      <c r="O10" s="1" t="s">
        <v>17</v>
      </c>
      <c r="P10" s="1">
        <f>_xlfn.QUARTILE.INC(Table58[Vidējā atzīme],3)</f>
        <v>8</v>
      </c>
    </row>
    <row r="11" spans="1:16" x14ac:dyDescent="0.25">
      <c r="A11" s="1">
        <v>7</v>
      </c>
      <c r="O11" s="1" t="s">
        <v>18</v>
      </c>
      <c r="P11" s="1">
        <f>_xlfn.QUARTILE.INC(Table58[Vidējā atzīme],4)</f>
        <v>9</v>
      </c>
    </row>
    <row r="12" spans="1:16" x14ac:dyDescent="0.25">
      <c r="A12" s="1">
        <v>7</v>
      </c>
    </row>
    <row r="13" spans="1:16" x14ac:dyDescent="0.25">
      <c r="A13" s="1">
        <v>7</v>
      </c>
    </row>
    <row r="14" spans="1:16" x14ac:dyDescent="0.25">
      <c r="A14" s="1">
        <v>7</v>
      </c>
    </row>
    <row r="15" spans="1:16" x14ac:dyDescent="0.25">
      <c r="A15" s="1">
        <v>7</v>
      </c>
    </row>
    <row r="16" spans="1:16" x14ac:dyDescent="0.25">
      <c r="A16" s="1">
        <v>8</v>
      </c>
    </row>
    <row r="17" spans="1:1" x14ac:dyDescent="0.25">
      <c r="A17" s="1">
        <v>8</v>
      </c>
    </row>
    <row r="18" spans="1:1" x14ac:dyDescent="0.25">
      <c r="A18" s="1">
        <v>8</v>
      </c>
    </row>
    <row r="19" spans="1:1" x14ac:dyDescent="0.25">
      <c r="A19" s="1">
        <v>8</v>
      </c>
    </row>
    <row r="20" spans="1:1" x14ac:dyDescent="0.25">
      <c r="A20" s="1">
        <v>9</v>
      </c>
    </row>
    <row r="21" spans="1:1" x14ac:dyDescent="0.25">
      <c r="A21" s="1">
        <v>9</v>
      </c>
    </row>
  </sheetData>
  <mergeCells count="1">
    <mergeCell ref="O6:P6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 x14ac:dyDescent="0.25"/>
  <cols>
    <col min="1" max="1" width="20" customWidth="1"/>
    <col min="2" max="2" width="21.85546875" bestFit="1" customWidth="1"/>
    <col min="6" max="6" width="18.42578125" bestFit="1" customWidth="1"/>
    <col min="7" max="7" width="9.5703125" bestFit="1" customWidth="1"/>
    <col min="9" max="9" width="22.7109375" bestFit="1" customWidth="1"/>
  </cols>
  <sheetData>
    <row r="1" spans="1:10" x14ac:dyDescent="0.25">
      <c r="A1" s="15" t="s">
        <v>0</v>
      </c>
      <c r="B1" s="18" t="s">
        <v>26</v>
      </c>
      <c r="F1" s="2" t="s">
        <v>20</v>
      </c>
      <c r="G1" s="13">
        <f>AVERAGE(A2:A21)</f>
        <v>7.0269999999999992</v>
      </c>
      <c r="I1" s="2" t="s">
        <v>21</v>
      </c>
      <c r="J1" s="13">
        <f>AVEDEV(A2:A21)</f>
        <v>0.85030000000000017</v>
      </c>
    </row>
    <row r="2" spans="1:10" x14ac:dyDescent="0.25">
      <c r="A2" s="14">
        <v>9.33</v>
      </c>
      <c r="B2" s="17">
        <f>_xlfn.NORM.DIST(Table8[[#This Row],[Gada vidējā atzīme]],$G$1,$G$2,FALSE)</f>
        <v>3.3033705815382931E-2</v>
      </c>
      <c r="F2" s="2" t="s">
        <v>23</v>
      </c>
      <c r="G2" s="13">
        <f>_xlfn.STDEV.P(A2:A21)</f>
        <v>1.0399379789199019</v>
      </c>
      <c r="I2" s="2" t="s">
        <v>24</v>
      </c>
      <c r="J2" s="13">
        <f>_xlfn.VAR.P(A2:A21)</f>
        <v>1.0814710000000105</v>
      </c>
    </row>
    <row r="3" spans="1:10" x14ac:dyDescent="0.25">
      <c r="A3" s="14">
        <v>8.85</v>
      </c>
      <c r="B3" s="14">
        <f>_xlfn.NORM.DIST(Table8[[#This Row],[Gada vidējā atzīme]],$G$1,$G$2,FALSE)</f>
        <v>8.2530686310460996E-2</v>
      </c>
      <c r="F3" s="2" t="s">
        <v>22</v>
      </c>
      <c r="G3" s="13">
        <f>_xlfn.STDEV.S(A2:A21)</f>
        <v>1.0669538538830068</v>
      </c>
      <c r="I3" s="2" t="s">
        <v>25</v>
      </c>
      <c r="J3" s="13">
        <f>_xlfn.VAR.S(A2:A21)</f>
        <v>1.1383905263158005</v>
      </c>
    </row>
    <row r="4" spans="1:10" x14ac:dyDescent="0.25">
      <c r="A4" s="14">
        <v>8.14</v>
      </c>
      <c r="B4" s="14">
        <f>_xlfn.NORM.DIST(Table8[[#This Row],[Gada vidējā atzīme]],$G$1,$G$2,FALSE)</f>
        <v>0.21635737942378944</v>
      </c>
    </row>
    <row r="5" spans="1:10" x14ac:dyDescent="0.25">
      <c r="A5" s="14">
        <v>7.92</v>
      </c>
      <c r="B5" s="14">
        <f>_xlfn.NORM.DIST(Table8[[#This Row],[Gada vidējā atzīme]],$G$1,$G$2,FALSE)</f>
        <v>0.26532844769774727</v>
      </c>
    </row>
    <row r="6" spans="1:10" x14ac:dyDescent="0.25">
      <c r="A6" s="14">
        <v>7.84</v>
      </c>
      <c r="B6" s="14">
        <f>_xlfn.NORM.DIST(Table8[[#This Row],[Gada vidējā atzīme]],$G$1,$G$2,FALSE)</f>
        <v>0.28260996330585386</v>
      </c>
    </row>
    <row r="7" spans="1:10" x14ac:dyDescent="0.25">
      <c r="A7" s="14">
        <v>7.61</v>
      </c>
      <c r="B7" s="14">
        <f>_xlfn.NORM.DIST(Table8[[#This Row],[Gada vidējā atzīme]],$G$1,$G$2,FALSE)</f>
        <v>0.32783606602601073</v>
      </c>
    </row>
    <row r="8" spans="1:10" x14ac:dyDescent="0.25">
      <c r="A8" s="14">
        <v>7.3</v>
      </c>
      <c r="B8" s="14">
        <f>_xlfn.NORM.DIST(Table8[[#This Row],[Gada vidējā atzīme]],$G$1,$G$2,FALSE)</f>
        <v>0.37062784109891139</v>
      </c>
    </row>
    <row r="9" spans="1:10" x14ac:dyDescent="0.25">
      <c r="A9" s="14">
        <v>7.25</v>
      </c>
      <c r="B9" s="14">
        <f>_xlfn.NORM.DIST(Table8[[#This Row],[Gada vidējā atzīme]],$G$1,$G$2,FALSE)</f>
        <v>0.37490186559212157</v>
      </c>
    </row>
    <row r="10" spans="1:10" x14ac:dyDescent="0.25">
      <c r="A10" s="14">
        <v>7.25</v>
      </c>
      <c r="B10" s="14">
        <f>_xlfn.NORM.DIST(Table8[[#This Row],[Gada vidējā atzīme]],$G$1,$G$2,FALSE)</f>
        <v>0.37490186559212157</v>
      </c>
    </row>
    <row r="11" spans="1:10" x14ac:dyDescent="0.25">
      <c r="A11" s="14">
        <v>7.23</v>
      </c>
      <c r="B11" s="14">
        <f>_xlfn.NORM.DIST(Table8[[#This Row],[Gada vidējā atzīme]],$G$1,$G$2,FALSE)</f>
        <v>0.37638154613634017</v>
      </c>
    </row>
    <row r="12" spans="1:10" x14ac:dyDescent="0.25">
      <c r="A12" s="14">
        <v>7.08</v>
      </c>
      <c r="B12" s="14">
        <f>_xlfn.NORM.DIST(Table8[[#This Row],[Gada vidējā atzīme]],$G$1,$G$2,FALSE)</f>
        <v>0.38312334079358723</v>
      </c>
    </row>
    <row r="13" spans="1:10" x14ac:dyDescent="0.25">
      <c r="A13" s="14">
        <v>6.92</v>
      </c>
      <c r="B13" s="14">
        <f>_xlfn.NORM.DIST(Table8[[#This Row],[Gada vidējā atzīme]],$G$1,$G$2,FALSE)</f>
        <v>0.38159598449257026</v>
      </c>
    </row>
    <row r="14" spans="1:10" x14ac:dyDescent="0.25">
      <c r="A14" s="14">
        <v>6.43</v>
      </c>
      <c r="B14" s="14">
        <f>_xlfn.NORM.DIST(Table8[[#This Row],[Gada vidējā atzīme]],$G$1,$G$2,FALSE)</f>
        <v>0.32534167555327559</v>
      </c>
    </row>
    <row r="15" spans="1:10" x14ac:dyDescent="0.25">
      <c r="A15" s="14">
        <v>6.3</v>
      </c>
      <c r="B15" s="14">
        <f>_xlfn.NORM.DIST(Table8[[#This Row],[Gada vidējā atzīme]],$G$1,$G$2,FALSE)</f>
        <v>0.3004553450733663</v>
      </c>
    </row>
    <row r="16" spans="1:10" x14ac:dyDescent="0.25">
      <c r="A16" s="14">
        <v>6.28</v>
      </c>
      <c r="B16" s="14">
        <f>_xlfn.NORM.DIST(Table8[[#This Row],[Gada vidējā atzīme]],$G$1,$G$2,FALSE)</f>
        <v>0.29638804443610456</v>
      </c>
    </row>
    <row r="17" spans="1:2" x14ac:dyDescent="0.25">
      <c r="A17" s="14">
        <v>6.23</v>
      </c>
      <c r="B17" s="14">
        <f>_xlfn.NORM.DIST(Table8[[#This Row],[Gada vidējā atzīme]],$G$1,$G$2,FALSE)</f>
        <v>0.28599588710241214</v>
      </c>
    </row>
    <row r="18" spans="1:2" x14ac:dyDescent="0.25">
      <c r="A18" s="14">
        <v>5.69</v>
      </c>
      <c r="B18" s="14">
        <f>_xlfn.NORM.DIST(Table8[[#This Row],[Gada vidējā atzīme]],$G$1,$G$2,FALSE)</f>
        <v>0.16787221892149937</v>
      </c>
    </row>
    <row r="19" spans="1:2" x14ac:dyDescent="0.25">
      <c r="A19" s="14">
        <v>5.69</v>
      </c>
      <c r="B19" s="14">
        <f>_xlfn.NORM.DIST(Table8[[#This Row],[Gada vidējā atzīme]],$G$1,$G$2,FALSE)</f>
        <v>0.16787221892149937</v>
      </c>
    </row>
    <row r="20" spans="1:2" x14ac:dyDescent="0.25">
      <c r="A20" s="14">
        <v>5.67</v>
      </c>
      <c r="B20" s="14">
        <f>_xlfn.NORM.DIST(Table8[[#This Row],[Gada vidējā atzīme]],$G$1,$G$2,FALSE)</f>
        <v>0.16374209080828853</v>
      </c>
    </row>
    <row r="21" spans="1:2" x14ac:dyDescent="0.25">
      <c r="A21" s="16">
        <v>5.53</v>
      </c>
      <c r="B21" s="16">
        <f>_xlfn.NORM.DIST(Table8[[#This Row],[Gada vidējā atzīme]],$G$1,$G$2,FALSE)</f>
        <v>0.13612351885032656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dati-testam</vt:lpstr>
      <vt:lpstr>Biežuma tabulas</vt:lpstr>
      <vt:lpstr>Kastu grafiki</vt:lpstr>
      <vt:lpstr>standartnovirze</vt:lpstr>
      <vt:lpstr>Diagramma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Burnevics</dc:creator>
  <cp:lastModifiedBy>Nikita Burnevics</cp:lastModifiedBy>
  <dcterms:created xsi:type="dcterms:W3CDTF">2023-02-24T06:26:25Z</dcterms:created>
  <dcterms:modified xsi:type="dcterms:W3CDTF">2023-02-24T08:39:52Z</dcterms:modified>
</cp:coreProperties>
</file>