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ПетрГУ\Офисные технологии\"/>
    </mc:Choice>
  </mc:AlternateContent>
  <xr:revisionPtr revIDLastSave="0" documentId="13_ncr:1_{16952C07-7523-44F5-AB00-C967486E6375}" xr6:coauthVersionLast="45" xr6:coauthVersionMax="45" xr10:uidLastSave="{00000000-0000-0000-0000-000000000000}"/>
  <bookViews>
    <workbookView xWindow="-108" yWindow="-108" windowWidth="23256" windowHeight="12720" firstSheet="4" activeTab="6" xr2:uid="{00000000-000D-0000-FFFF-FFFF00000000}"/>
  </bookViews>
  <sheets>
    <sheet name="&quot;Дележ премии&quot;" sheetId="1" r:id="rId1"/>
    <sheet name="&quot;Перевозка грузов&quot;" sheetId="2" r:id="rId2"/>
    <sheet name="&quot;Перевозка - новая&quot;" sheetId="6" r:id="rId3"/>
    <sheet name="&quot;Штатное расписание клиники&quot;" sheetId="3" r:id="rId4"/>
    <sheet name="&quot;Сотрудники - новое&quot;" sheetId="5" r:id="rId5"/>
    <sheet name="&quot;Социологический опрос&quot;" sheetId="4" r:id="rId6"/>
    <sheet name="&quot;Социологический опрос - новый&quot;" sheetId="7" r:id="rId7"/>
  </sheets>
  <definedNames>
    <definedName name="_xlnm._FilterDatabase" localSheetId="6" hidden="1">'"Социологический опрос - новый"'!$D$3:$D$32</definedName>
  </definedNames>
  <calcPr calcId="191029"/>
</workbook>
</file>

<file path=xl/calcChain.xml><?xml version="1.0" encoding="utf-8"?>
<calcChain xmlns="http://schemas.openxmlformats.org/spreadsheetml/2006/main">
  <c r="S39" i="7" l="1"/>
  <c r="S38" i="7"/>
  <c r="P39" i="7"/>
  <c r="P38" i="7"/>
  <c r="M39" i="7"/>
  <c r="M38" i="7"/>
  <c r="J39" i="7"/>
  <c r="J38" i="7"/>
  <c r="D39" i="7"/>
  <c r="D38" i="7"/>
  <c r="S37" i="7"/>
  <c r="P37" i="7"/>
  <c r="M37" i="7"/>
  <c r="J37" i="7"/>
  <c r="D37" i="7"/>
  <c r="F61" i="6" l="1"/>
  <c r="F60" i="6"/>
  <c r="D9" i="6" l="1"/>
  <c r="B9" i="6" s="1"/>
  <c r="D10" i="6"/>
  <c r="B10" i="6" s="1"/>
  <c r="D11" i="6"/>
  <c r="B11" i="6" s="1"/>
  <c r="D12" i="6"/>
  <c r="B12" i="6" s="1"/>
  <c r="D13" i="6"/>
  <c r="B13" i="6" s="1"/>
  <c r="D14" i="6"/>
  <c r="B14" i="6" s="1"/>
  <c r="D15" i="6"/>
  <c r="B15" i="6" s="1"/>
  <c r="D16" i="6"/>
  <c r="B16" i="6" s="1"/>
  <c r="D17" i="6"/>
  <c r="B17" i="6" s="1"/>
  <c r="D18" i="6"/>
  <c r="B18" i="6" s="1"/>
  <c r="D19" i="6"/>
  <c r="B19" i="6" s="1"/>
  <c r="D20" i="6"/>
  <c r="B20" i="6" s="1"/>
  <c r="D21" i="6"/>
  <c r="B21" i="6" s="1"/>
  <c r="D22" i="6"/>
  <c r="B22" i="6" s="1"/>
  <c r="D23" i="6"/>
  <c r="B23" i="6" s="1"/>
  <c r="D24" i="6"/>
  <c r="B24" i="6" s="1"/>
  <c r="D25" i="6"/>
  <c r="B25" i="6" s="1"/>
  <c r="D26" i="6"/>
  <c r="B26" i="6" s="1"/>
  <c r="D27" i="6"/>
  <c r="B27" i="6" s="1"/>
  <c r="D28" i="6"/>
  <c r="B28" i="6" s="1"/>
  <c r="D29" i="6"/>
  <c r="B29" i="6" s="1"/>
  <c r="D30" i="6"/>
  <c r="B30" i="6" s="1"/>
  <c r="D31" i="6"/>
  <c r="B31" i="6" s="1"/>
  <c r="D32" i="6"/>
  <c r="B32" i="6" s="1"/>
  <c r="D33" i="6"/>
  <c r="B33" i="6" s="1"/>
  <c r="D34" i="6"/>
  <c r="B34" i="6" s="1"/>
  <c r="D35" i="6"/>
  <c r="B35" i="6" s="1"/>
  <c r="D36" i="6"/>
  <c r="B36" i="6" s="1"/>
  <c r="D37" i="6"/>
  <c r="B37" i="6" s="1"/>
  <c r="D38" i="6"/>
  <c r="B38" i="6" s="1"/>
  <c r="D39" i="6"/>
  <c r="B39" i="6" s="1"/>
  <c r="D40" i="6"/>
  <c r="B40" i="6" s="1"/>
  <c r="D41" i="6"/>
  <c r="B41" i="6" s="1"/>
  <c r="D42" i="6"/>
  <c r="B42" i="6" s="1"/>
  <c r="D43" i="6"/>
  <c r="B43" i="6" s="1"/>
  <c r="D44" i="6"/>
  <c r="B44" i="6" s="1"/>
  <c r="D45" i="6"/>
  <c r="B45" i="6" s="1"/>
  <c r="D46" i="6"/>
  <c r="B46" i="6" s="1"/>
  <c r="D47" i="6"/>
  <c r="B47" i="6" s="1"/>
  <c r="D48" i="6"/>
  <c r="B48" i="6" s="1"/>
  <c r="D49" i="6"/>
  <c r="B49" i="6" s="1"/>
  <c r="D50" i="6"/>
  <c r="B50" i="6" s="1"/>
  <c r="D51" i="6"/>
  <c r="B51" i="6" s="1"/>
  <c r="D52" i="6"/>
  <c r="B52" i="6" s="1"/>
  <c r="D53" i="6"/>
  <c r="B53" i="6" s="1"/>
  <c r="D54" i="6"/>
  <c r="B54" i="6" s="1"/>
  <c r="D55" i="6"/>
  <c r="B55" i="6" s="1"/>
  <c r="D56" i="6"/>
  <c r="B56" i="6" s="1"/>
  <c r="D57" i="6"/>
  <c r="B57" i="6" s="1"/>
  <c r="D58" i="6"/>
  <c r="B58" i="6" s="1"/>
  <c r="D8" i="6"/>
  <c r="B8" i="6" s="1"/>
  <c r="D16" i="2"/>
  <c r="E10" i="5"/>
  <c r="F10" i="5" s="1"/>
  <c r="E8" i="5"/>
  <c r="F8" i="5" s="1"/>
  <c r="E7" i="5"/>
  <c r="E9" i="5" s="1"/>
  <c r="F9" i="5" s="1"/>
  <c r="E6" i="5"/>
  <c r="F6" i="5" s="1"/>
  <c r="F5" i="5"/>
  <c r="E11" i="5" l="1"/>
  <c r="F11" i="5" s="1"/>
  <c r="F7" i="5"/>
  <c r="E12" i="5"/>
  <c r="F12" i="5" s="1"/>
  <c r="U9" i="4"/>
  <c r="AA9" i="4" s="1"/>
  <c r="U11" i="4"/>
  <c r="AA11" i="4" s="1"/>
  <c r="U13" i="4"/>
  <c r="AA13" i="4" s="1"/>
  <c r="U15" i="4"/>
  <c r="AA15" i="4" s="1"/>
  <c r="U17" i="4"/>
  <c r="AA17" i="4" s="1"/>
  <c r="U19" i="4"/>
  <c r="AA19" i="4" s="1"/>
  <c r="U21" i="4"/>
  <c r="AA21" i="4" s="1"/>
  <c r="U23" i="4"/>
  <c r="AA23" i="4" s="1"/>
  <c r="U25" i="4"/>
  <c r="AA25" i="4" s="1"/>
  <c r="U27" i="4"/>
  <c r="AA27" i="4" s="1"/>
  <c r="U29" i="4"/>
  <c r="AA29" i="4" s="1"/>
  <c r="U31" i="4"/>
  <c r="U33" i="4"/>
  <c r="AA33" i="4" s="1"/>
  <c r="U35" i="4"/>
  <c r="AA35" i="4" s="1"/>
  <c r="U7" i="4"/>
  <c r="AA7" i="4" s="1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AC72" i="4"/>
  <c r="AB72" i="4"/>
  <c r="AA72" i="4"/>
  <c r="AC71" i="4"/>
  <c r="AB71" i="4"/>
  <c r="AA71" i="4"/>
  <c r="AC70" i="4"/>
  <c r="AB70" i="4"/>
  <c r="AA70" i="4"/>
  <c r="AC69" i="4"/>
  <c r="AB69" i="4"/>
  <c r="AA69" i="4"/>
  <c r="AC68" i="4"/>
  <c r="AB68" i="4"/>
  <c r="AA68" i="4"/>
  <c r="AC67" i="4"/>
  <c r="AB67" i="4"/>
  <c r="AA67" i="4"/>
  <c r="AC66" i="4"/>
  <c r="AB66" i="4"/>
  <c r="AA66" i="4"/>
  <c r="AC65" i="4"/>
  <c r="AB65" i="4"/>
  <c r="AA65" i="4"/>
  <c r="AC64" i="4"/>
  <c r="AB64" i="4"/>
  <c r="AA64" i="4"/>
  <c r="AC63" i="4"/>
  <c r="AB63" i="4"/>
  <c r="AA63" i="4"/>
  <c r="AC62" i="4"/>
  <c r="AB62" i="4"/>
  <c r="AA62" i="4"/>
  <c r="AC61" i="4"/>
  <c r="AB61" i="4"/>
  <c r="AA61" i="4"/>
  <c r="AC60" i="4"/>
  <c r="AB60" i="4"/>
  <c r="AA60" i="4"/>
  <c r="AC59" i="4"/>
  <c r="AB59" i="4"/>
  <c r="AA59" i="4"/>
  <c r="AC58" i="4"/>
  <c r="AB58" i="4"/>
  <c r="AA58" i="4"/>
  <c r="AC57" i="4"/>
  <c r="AB57" i="4"/>
  <c r="AA57" i="4"/>
  <c r="AC56" i="4"/>
  <c r="AB56" i="4"/>
  <c r="AA56" i="4"/>
  <c r="AC55" i="4"/>
  <c r="AB55" i="4"/>
  <c r="AA55" i="4"/>
  <c r="AC54" i="4"/>
  <c r="AB54" i="4"/>
  <c r="AA54" i="4"/>
  <c r="AC53" i="4"/>
  <c r="AB53" i="4"/>
  <c r="AA53" i="4"/>
  <c r="AC52" i="4"/>
  <c r="AB52" i="4"/>
  <c r="AA52" i="4"/>
  <c r="AC51" i="4"/>
  <c r="AB51" i="4"/>
  <c r="AA51" i="4"/>
  <c r="AC50" i="4"/>
  <c r="AB50" i="4"/>
  <c r="AA50" i="4"/>
  <c r="AC49" i="4"/>
  <c r="AB49" i="4"/>
  <c r="AA49" i="4"/>
  <c r="AC48" i="4"/>
  <c r="AB48" i="4"/>
  <c r="AA48" i="4"/>
  <c r="AC47" i="4"/>
  <c r="AB47" i="4"/>
  <c r="AA47" i="4"/>
  <c r="AC46" i="4"/>
  <c r="AB46" i="4"/>
  <c r="AA46" i="4"/>
  <c r="AC45" i="4"/>
  <c r="AB45" i="4"/>
  <c r="AA45" i="4"/>
  <c r="AC44" i="4"/>
  <c r="AB44" i="4"/>
  <c r="AA44" i="4"/>
  <c r="AC43" i="4"/>
  <c r="AB43" i="4"/>
  <c r="AA43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N66" i="4"/>
  <c r="M66" i="4"/>
  <c r="L66" i="4"/>
  <c r="N65" i="4"/>
  <c r="M65" i="4"/>
  <c r="L65" i="4"/>
  <c r="N64" i="4"/>
  <c r="M64" i="4"/>
  <c r="L64" i="4"/>
  <c r="N63" i="4"/>
  <c r="M63" i="4"/>
  <c r="L63" i="4"/>
  <c r="N62" i="4"/>
  <c r="M62" i="4"/>
  <c r="L62" i="4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M51" i="4"/>
  <c r="L51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AC36" i="4"/>
  <c r="AB36" i="4"/>
  <c r="AA36" i="4"/>
  <c r="AC35" i="4"/>
  <c r="AB35" i="4"/>
  <c r="AC34" i="4"/>
  <c r="AB34" i="4"/>
  <c r="AA34" i="4"/>
  <c r="AC33" i="4"/>
  <c r="AB33" i="4"/>
  <c r="AC32" i="4"/>
  <c r="AB32" i="4"/>
  <c r="AA32" i="4"/>
  <c r="AC31" i="4"/>
  <c r="AB31" i="4"/>
  <c r="AA31" i="4"/>
  <c r="AC30" i="4"/>
  <c r="AB30" i="4"/>
  <c r="AA30" i="4"/>
  <c r="AC29" i="4"/>
  <c r="AB29" i="4"/>
  <c r="AC28" i="4"/>
  <c r="AB28" i="4"/>
  <c r="AA28" i="4"/>
  <c r="AC27" i="4"/>
  <c r="AB27" i="4"/>
  <c r="AC26" i="4"/>
  <c r="AB26" i="4"/>
  <c r="AA26" i="4"/>
  <c r="AC25" i="4"/>
  <c r="AB25" i="4"/>
  <c r="AC24" i="4"/>
  <c r="AB24" i="4"/>
  <c r="AA24" i="4"/>
  <c r="AC23" i="4"/>
  <c r="AB23" i="4"/>
  <c r="AC22" i="4"/>
  <c r="AB22" i="4"/>
  <c r="AA22" i="4"/>
  <c r="AC21" i="4"/>
  <c r="AB21" i="4"/>
  <c r="AC20" i="4"/>
  <c r="AB20" i="4"/>
  <c r="AA20" i="4"/>
  <c r="AC19" i="4"/>
  <c r="AB19" i="4"/>
  <c r="AC18" i="4"/>
  <c r="AB18" i="4"/>
  <c r="AA18" i="4"/>
  <c r="AC17" i="4"/>
  <c r="AB17" i="4"/>
  <c r="AC16" i="4"/>
  <c r="AB16" i="4"/>
  <c r="AA16" i="4"/>
  <c r="AC15" i="4"/>
  <c r="AB15" i="4"/>
  <c r="AC14" i="4"/>
  <c r="AB14" i="4"/>
  <c r="AA14" i="4"/>
  <c r="AC13" i="4"/>
  <c r="AB13" i="4"/>
  <c r="AC12" i="4"/>
  <c r="AB12" i="4"/>
  <c r="AA12" i="4"/>
  <c r="AC11" i="4"/>
  <c r="AB11" i="4"/>
  <c r="AC10" i="4"/>
  <c r="AB10" i="4"/>
  <c r="AA10" i="4"/>
  <c r="AC9" i="4"/>
  <c r="AB9" i="4"/>
  <c r="AC8" i="4"/>
  <c r="AB8" i="4"/>
  <c r="AA8" i="4"/>
  <c r="AC7" i="4"/>
  <c r="AB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F5" i="3"/>
  <c r="E10" i="3"/>
  <c r="F10" i="3" s="1"/>
  <c r="E8" i="3"/>
  <c r="F8" i="3" s="1"/>
  <c r="E7" i="3"/>
  <c r="E9" i="3" s="1"/>
  <c r="F9" i="3" s="1"/>
  <c r="E6" i="3"/>
  <c r="F6" i="3" s="1"/>
  <c r="E16" i="2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C19" i="1"/>
  <c r="D6" i="1" s="1"/>
  <c r="E6" i="1" s="1"/>
  <c r="AA73" i="4" l="1"/>
  <c r="U73" i="4" s="1"/>
  <c r="AB73" i="4"/>
  <c r="W73" i="4" s="1"/>
  <c r="AC73" i="4"/>
  <c r="Y73" i="4" s="1"/>
  <c r="M37" i="4"/>
  <c r="H37" i="4" s="1"/>
  <c r="N37" i="4"/>
  <c r="J37" i="4" s="1"/>
  <c r="G18" i="2"/>
  <c r="E118" i="2"/>
  <c r="E119" i="2" s="1"/>
  <c r="F13" i="5"/>
  <c r="L109" i="4"/>
  <c r="F109" i="4" s="1"/>
  <c r="N109" i="4"/>
  <c r="J109" i="4" s="1"/>
  <c r="M109" i="4"/>
  <c r="H109" i="4" s="1"/>
  <c r="L37" i="4"/>
  <c r="F37" i="4" s="1"/>
  <c r="AC37" i="4"/>
  <c r="Y37" i="4" s="1"/>
  <c r="M72" i="4"/>
  <c r="H72" i="4" s="1"/>
  <c r="N72" i="4"/>
  <c r="J72" i="4" s="1"/>
  <c r="L72" i="4"/>
  <c r="F72" i="4" s="1"/>
  <c r="AB37" i="4"/>
  <c r="W37" i="4" s="1"/>
  <c r="AA37" i="4"/>
  <c r="U37" i="4" s="1"/>
  <c r="E11" i="3"/>
  <c r="F11" i="3" s="1"/>
  <c r="F7" i="3"/>
  <c r="E12" i="3"/>
  <c r="F12" i="3" s="1"/>
  <c r="D15" i="1"/>
  <c r="E15" i="1" s="1"/>
  <c r="D11" i="1"/>
  <c r="E11" i="1" s="1"/>
  <c r="D7" i="1"/>
  <c r="E7" i="1" s="1"/>
  <c r="D3" i="1"/>
  <c r="E3" i="1" s="1"/>
  <c r="D16" i="1"/>
  <c r="E16" i="1" s="1"/>
  <c r="D12" i="1"/>
  <c r="E12" i="1" s="1"/>
  <c r="D8" i="1"/>
  <c r="E8" i="1" s="1"/>
  <c r="D4" i="1"/>
  <c r="E4" i="1" s="1"/>
  <c r="D2" i="1"/>
  <c r="D13" i="1"/>
  <c r="E13" i="1" s="1"/>
  <c r="D9" i="1"/>
  <c r="E9" i="1" s="1"/>
  <c r="D5" i="1"/>
  <c r="E5" i="1" s="1"/>
  <c r="D14" i="1"/>
  <c r="E14" i="1" s="1"/>
  <c r="D10" i="1"/>
  <c r="E10" i="1" s="1"/>
  <c r="F13" i="3" l="1"/>
  <c r="E2" i="1"/>
  <c r="C25" i="1" s="1"/>
  <c r="D25" i="1"/>
  <c r="D19" i="1"/>
  <c r="E19" i="1" l="1"/>
</calcChain>
</file>

<file path=xl/sharedStrings.xml><?xml version="1.0" encoding="utf-8"?>
<sst xmlns="http://schemas.openxmlformats.org/spreadsheetml/2006/main" count="426" uniqueCount="80">
  <si>
    <t>имя и фамилия</t>
  </si>
  <si>
    <t xml:space="preserve"> размер стипендии</t>
  </si>
  <si>
    <t xml:space="preserve">размер выделенной премии </t>
  </si>
  <si>
    <t>Cумма всех премий:</t>
  </si>
  <si>
    <t>Cумма всех степендий</t>
  </si>
  <si>
    <t>Все деньги для старосты:</t>
  </si>
  <si>
    <t>предназначенная к выплате сумму</t>
  </si>
  <si>
    <t>категория ученика</t>
  </si>
  <si>
    <t>троечник</t>
  </si>
  <si>
    <t>хорошист</t>
  </si>
  <si>
    <t>отличник</t>
  </si>
  <si>
    <t>максимальный размер стипендии</t>
  </si>
  <si>
    <t>максимальный размер премии</t>
  </si>
  <si>
    <t xml:space="preserve">жд </t>
  </si>
  <si>
    <t>шоссе</t>
  </si>
  <si>
    <t>Тарифы (т/км):</t>
  </si>
  <si>
    <t>y</t>
  </si>
  <si>
    <t>гипотинуза, по шоссе</t>
  </si>
  <si>
    <t>Стоимость - весь путь</t>
  </si>
  <si>
    <t>мин цена за весь путь</t>
  </si>
  <si>
    <t>x, дорога по жел дороге</t>
  </si>
  <si>
    <t>фиксированные значения</t>
  </si>
  <si>
    <t>общий месячный фонд зарплаты</t>
  </si>
  <si>
    <t>врачей</t>
  </si>
  <si>
    <t>заведующий больницей</t>
  </si>
  <si>
    <t>5-7</t>
  </si>
  <si>
    <t>8-10</t>
  </si>
  <si>
    <t>10-12</t>
  </si>
  <si>
    <t>факт</t>
  </si>
  <si>
    <t>Персонал</t>
  </si>
  <si>
    <t>оплата</t>
  </si>
  <si>
    <t>оплата/чел</t>
  </si>
  <si>
    <t>заведующий хозяйством</t>
  </si>
  <si>
    <t>главный врач</t>
  </si>
  <si>
    <t>заведующих отделениями</t>
  </si>
  <si>
    <t>заведующей аптекой</t>
  </si>
  <si>
    <t>медсестер</t>
  </si>
  <si>
    <t>санитарок</t>
  </si>
  <si>
    <t>Итого:</t>
  </si>
  <si>
    <t>Следует ли изучать информатику на старших курсах?</t>
  </si>
  <si>
    <t>Студент/решение</t>
  </si>
  <si>
    <t>Опрос</t>
  </si>
  <si>
    <t>Ответ</t>
  </si>
  <si>
    <t>НЕТ!</t>
  </si>
  <si>
    <t>ДА!</t>
  </si>
  <si>
    <r>
      <t xml:space="preserve">НЕ ЗНАЮ </t>
    </r>
    <r>
      <rPr>
        <sz val="7"/>
        <color theme="1"/>
        <rFont val="Calibri"/>
        <family val="2"/>
        <charset val="204"/>
        <scheme val="minor"/>
      </rPr>
      <t>¯\_(ツ)_/¯</t>
    </r>
  </si>
  <si>
    <t>+</t>
  </si>
  <si>
    <t>Итоговые данные:</t>
  </si>
  <si>
    <t>Нужен ли буфет в учебном корпусе?</t>
  </si>
  <si>
    <t>Вы хотели бы учиться во вторую смену?</t>
  </si>
  <si>
    <t>Нужны ли игры в компьютерном классе?</t>
  </si>
  <si>
    <t>Следует ли использовать компьютеры при изучении других дисциплин?</t>
  </si>
  <si>
    <t>по док-м</t>
  </si>
  <si>
    <t>желдор</t>
  </si>
  <si>
    <t>Шоссе</t>
  </si>
  <si>
    <t>стоимость</t>
  </si>
  <si>
    <t>Тарифы(км)</t>
  </si>
  <si>
    <t>x</t>
  </si>
  <si>
    <t>Обозначения</t>
  </si>
  <si>
    <t>путь по шоссе</t>
  </si>
  <si>
    <t>подьём</t>
  </si>
  <si>
    <t>z</t>
  </si>
  <si>
    <t>sum</t>
  </si>
  <si>
    <t>стоимость пути</t>
  </si>
  <si>
    <t xml:space="preserve">путь по железной дороге, при </t>
  </si>
  <si>
    <t>км весь путь</t>
  </si>
  <si>
    <t>км вверх</t>
  </si>
  <si>
    <t>минимальная цена за путь:</t>
  </si>
  <si>
    <t>путь, пройденный по железной дороге:</t>
  </si>
  <si>
    <t>Социалогический опрос</t>
  </si>
  <si>
    <t>1. Следует ли изучать информатику на старших курсах?</t>
  </si>
  <si>
    <t>студент/вопросы</t>
  </si>
  <si>
    <t>2. Нужен ли буфет в учебном корпусе?</t>
  </si>
  <si>
    <t>3. Вы хотели бы учиться во вторую смену?</t>
  </si>
  <si>
    <t>4. Нужны ли игры в компьютерном классе?</t>
  </si>
  <si>
    <t>5. Следует ли использовать компьютеры при изучении других дисциплин?</t>
  </si>
  <si>
    <t>ДА</t>
  </si>
  <si>
    <t>НЕТ</t>
  </si>
  <si>
    <t>РЕЗУЛЬТАТ</t>
  </si>
  <si>
    <t>НЕ ЗНАЮ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</si>
</sst>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-803]_-;\-* #,##0.00\ [$€-803]_-;_-* &quot;-&quot;??\ [$€-803]_-;_-@_-"/>
    <numFmt numFmtId="165" formatCode="_-* #,##0.00\ [$€-816]_-;\-* #,##0.00\ [$€-816]_-;_-* &quot;-&quot;??\ [$€-816]_-;_-@_-"/>
    <numFmt numFmtId="166" formatCode="_-* #,##0.00\ [$€-C3B]_-;\-* #,##0.00\ [$€-C3B]_-;_-* &quot;-&quot;??\ [$€-C3B]_-;_-@_-"/>
    <numFmt numFmtId="167" formatCode="0.0%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2"/>
      <color theme="5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2"/>
      <color rgb="FF7030A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2"/>
      <color rgb="FF00B05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" xfId="0" applyNumberFormat="1" applyBorder="1"/>
    <xf numFmtId="165" fontId="0" fillId="3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1" fontId="0" fillId="0" borderId="18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10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167" fontId="0" fillId="0" borderId="1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стоимости перевозки от расстояния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'"Перевозка грузов"'!$B$16:$B$116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'"Перевозка грузов"'!$E$16:$E$116</c:f>
              <c:numCache>
                <c:formatCode>General</c:formatCode>
                <c:ptCount val="101"/>
                <c:pt idx="0">
                  <c:v>7071.067811865476</c:v>
                </c:pt>
                <c:pt idx="1">
                  <c:v>7135.8013047555578</c:v>
                </c:pt>
                <c:pt idx="2">
                  <c:v>7200.7142492748553</c:v>
                </c:pt>
                <c:pt idx="3">
                  <c:v>7265.8093571386235</c:v>
                </c:pt>
                <c:pt idx="4">
                  <c:v>7331.0893804653833</c:v>
                </c:pt>
                <c:pt idx="5">
                  <c:v>7396.557112066861</c:v>
                </c:pt>
                <c:pt idx="6">
                  <c:v>7462.2153857191051</c:v>
                </c:pt>
                <c:pt idx="7">
                  <c:v>7528.0670764133529</c:v>
                </c:pt>
                <c:pt idx="8">
                  <c:v>7594.1151005852116</c:v>
                </c:pt>
                <c:pt idx="9">
                  <c:v>7660.3624163205923</c:v>
                </c:pt>
                <c:pt idx="10">
                  <c:v>7726.812023536856</c:v>
                </c:pt>
                <c:pt idx="11">
                  <c:v>7793.466964137494</c:v>
                </c:pt>
                <c:pt idx="12">
                  <c:v>7860.330322138685</c:v>
                </c:pt>
                <c:pt idx="13">
                  <c:v>7927.4052237659344</c:v>
                </c:pt>
                <c:pt idx="14">
                  <c:v>7994.6948375190186</c:v>
                </c:pt>
                <c:pt idx="15">
                  <c:v>8062.2023742033434</c:v>
                </c:pt>
                <c:pt idx="16">
                  <c:v>8129.9310869258034</c:v>
                </c:pt>
                <c:pt idx="17">
                  <c:v>8197.8842710531553</c:v>
                </c:pt>
                <c:pt idx="18">
                  <c:v>8266.0652641308843</c:v>
                </c:pt>
                <c:pt idx="19">
                  <c:v>8334.4774457604562</c:v>
                </c:pt>
                <c:pt idx="20">
                  <c:v>8403.1242374328485</c:v>
                </c:pt>
                <c:pt idx="21">
                  <c:v>8472.0091023161604</c:v>
                </c:pt>
                <c:pt idx="22">
                  <c:v>8541.1355449950752</c:v>
                </c:pt>
                <c:pt idx="23">
                  <c:v>8610.5071111599264</c:v>
                </c:pt>
                <c:pt idx="24">
                  <c:v>8680.127387243032</c:v>
                </c:pt>
                <c:pt idx="25">
                  <c:v>8750</c:v>
                </c:pt>
                <c:pt idx="26">
                  <c:v>8820.1286160335949</c:v>
                </c:pt>
                <c:pt idx="27">
                  <c:v>8890.5169412578143</c:v>
                </c:pt>
                <c:pt idx="28">
                  <c:v>8961.1687202997455</c:v>
                </c:pt>
                <c:pt idx="29">
                  <c:v>9032.0877358367925</c:v>
                </c:pt>
                <c:pt idx="30">
                  <c:v>9103.2778078668525</c:v>
                </c:pt>
                <c:pt idx="31">
                  <c:v>9174.7427929090136</c:v>
                </c:pt>
                <c:pt idx="32">
                  <c:v>9246.4865831323896</c:v>
                </c:pt>
                <c:pt idx="33">
                  <c:v>9318.5131054106714</c:v>
                </c:pt>
                <c:pt idx="34">
                  <c:v>9390.8263203000643</c:v>
                </c:pt>
                <c:pt idx="35">
                  <c:v>9463.4302209382804</c:v>
                </c:pt>
                <c:pt idx="36">
                  <c:v>9536.3288318623308</c:v>
                </c:pt>
                <c:pt idx="37">
                  <c:v>9609.5262077428852</c:v>
                </c:pt>
                <c:pt idx="38">
                  <c:v>9683.0264320330916</c:v>
                </c:pt>
                <c:pt idx="39">
                  <c:v>9756.8336155298111</c:v>
                </c:pt>
                <c:pt idx="40">
                  <c:v>9830.9518948453006</c:v>
                </c:pt>
                <c:pt idx="41">
                  <c:v>9905.385430787519</c:v>
                </c:pt>
                <c:pt idx="42">
                  <c:v>9980.1384066473693</c:v>
                </c:pt>
                <c:pt idx="43">
                  <c:v>10055.215026391281</c:v>
                </c:pt>
                <c:pt idx="44">
                  <c:v>10130.619512757761</c:v>
                </c:pt>
                <c:pt idx="45">
                  <c:v>10206.356105256664</c:v>
                </c:pt>
                <c:pt idx="46">
                  <c:v>10282.429058070149</c:v>
                </c:pt>
                <c:pt idx="47">
                  <c:v>10358.842637854494</c:v>
                </c:pt>
                <c:pt idx="48">
                  <c:v>10435.601121442149</c:v>
                </c:pt>
                <c:pt idx="49">
                  <c:v>10512.708793443679</c:v>
                </c:pt>
                <c:pt idx="50">
                  <c:v>10590.169943749475</c:v>
                </c:pt>
                <c:pt idx="51">
                  <c:v>10667.988864931394</c:v>
                </c:pt>
                <c:pt idx="52">
                  <c:v>10746.169849544818</c:v>
                </c:pt>
                <c:pt idx="53">
                  <c:v>10824.717187331855</c:v>
                </c:pt>
                <c:pt idx="54">
                  <c:v>10903.635162326806</c:v>
                </c:pt>
                <c:pt idx="55">
                  <c:v>10982.928049865328</c:v>
                </c:pt>
                <c:pt idx="56">
                  <c:v>11062.600113499066</c:v>
                </c:pt>
                <c:pt idx="57">
                  <c:v>11142.655601817922</c:v>
                </c:pt>
                <c:pt idx="58">
                  <c:v>11223.098745182499</c:v>
                </c:pt>
                <c:pt idx="59">
                  <c:v>11303.933752369656</c:v>
                </c:pt>
                <c:pt idx="60">
                  <c:v>11385.164807134504</c:v>
                </c:pt>
                <c:pt idx="61">
                  <c:v>11466.796064692602</c:v>
                </c:pt>
                <c:pt idx="62">
                  <c:v>11548.831648126532</c:v>
                </c:pt>
                <c:pt idx="63">
                  <c:v>11631.27564472144</c:v>
                </c:pt>
                <c:pt idx="64">
                  <c:v>11714.132102234569</c:v>
                </c:pt>
                <c:pt idx="65">
                  <c:v>11797.405025104272</c:v>
                </c:pt>
                <c:pt idx="66">
                  <c:v>11881.098370604357</c:v>
                </c:pt>
                <c:pt idx="67">
                  <c:v>11965.216044950103</c:v>
                </c:pt>
                <c:pt idx="68">
                  <c:v>12049.761899362675</c:v>
                </c:pt>
                <c:pt idx="69">
                  <c:v>12134.739726099091</c:v>
                </c:pt>
                <c:pt idx="70">
                  <c:v>12220.153254455276</c:v>
                </c:pt>
                <c:pt idx="71">
                  <c:v>12306.006146750118</c:v>
                </c:pt>
                <c:pt idx="72">
                  <c:v>12392.301994298869</c:v>
                </c:pt>
                <c:pt idx="73">
                  <c:v>12479.044313384467</c:v>
                </c:pt>
                <c:pt idx="74">
                  <c:v>12566.236541235796</c:v>
                </c:pt>
                <c:pt idx="75">
                  <c:v>12653.882032022077</c:v>
                </c:pt>
                <c:pt idx="76">
                  <c:v>12741.984052872976</c:v>
                </c:pt>
                <c:pt idx="77">
                  <c:v>12830.545779934138</c:v>
                </c:pt>
                <c:pt idx="78">
                  <c:v>12919.570294468082</c:v>
                </c:pt>
                <c:pt idx="79">
                  <c:v>13009.060579010587</c:v>
                </c:pt>
                <c:pt idx="80">
                  <c:v>13099.019513592786</c:v>
                </c:pt>
                <c:pt idx="81">
                  <c:v>13189.449872039218</c:v>
                </c:pt>
                <c:pt idx="82">
                  <c:v>13280.354318352216</c:v>
                </c:pt>
                <c:pt idx="83">
                  <c:v>13371.735403192875</c:v>
                </c:pt>
                <c:pt idx="84">
                  <c:v>13463.595560468864</c:v>
                </c:pt>
                <c:pt idx="85">
                  <c:v>13555.937104039171</c:v>
                </c:pt>
                <c:pt idx="86">
                  <c:v>13648.762224545735</c:v>
                </c:pt>
                <c:pt idx="87">
                  <c:v>13742.072986381692</c:v>
                </c:pt>
                <c:pt idx="88">
                  <c:v>13835.871324805668</c:v>
                </c:pt>
                <c:pt idx="89">
                  <c:v>13930.159043211257</c:v>
                </c:pt>
                <c:pt idx="90">
                  <c:v>14024.937810560445</c:v>
                </c:pt>
                <c:pt idx="91">
                  <c:v>14120.209158989295</c:v>
                </c:pt>
                <c:pt idx="92">
                  <c:v>14215.974481593781</c:v>
                </c:pt>
                <c:pt idx="93">
                  <c:v>14312.235030403102</c:v>
                </c:pt>
                <c:pt idx="94">
                  <c:v>14408.991914547278</c:v>
                </c:pt>
                <c:pt idx="95">
                  <c:v>14506.246098625197</c:v>
                </c:pt>
                <c:pt idx="96">
                  <c:v>14603.998401278721</c:v>
                </c:pt>
                <c:pt idx="97">
                  <c:v>14702.249493977684</c:v>
                </c:pt>
                <c:pt idx="98">
                  <c:v>14800.999900019995</c:v>
                </c:pt>
                <c:pt idx="99">
                  <c:v>14900.249993750313</c:v>
                </c:pt>
                <c:pt idx="100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2-4C68-8EFF-A0B10743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5695"/>
        <c:axId val="115623967"/>
      </c:scatterChart>
      <c:valAx>
        <c:axId val="2144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  <a:r>
                  <a:rPr lang="ru-RU" baseline="0"/>
                  <a:t> по шоссе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3967"/>
        <c:crosses val="autoZero"/>
        <c:crossBetween val="midCat"/>
      </c:valAx>
      <c:valAx>
        <c:axId val="1156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стоимомость</a:t>
                </a:r>
                <a:r>
                  <a:rPr lang="ru-RU" baseline="0"/>
                  <a:t> - весь путь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Зарплата на</a:t>
            </a:r>
            <a:r>
              <a:rPr lang="ru-RU" baseline="0"/>
              <a:t> категории сотрудников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'"Штатное расписание клиники"'!$B$5:$B$12</c:f>
              <c:strCache>
                <c:ptCount val="8"/>
                <c:pt idx="0">
                  <c:v>санитарок</c:v>
                </c:pt>
                <c:pt idx="1">
                  <c:v>медсестер</c:v>
                </c:pt>
                <c:pt idx="2">
                  <c:v>врачей</c:v>
                </c:pt>
                <c:pt idx="3">
                  <c:v>заведующей аптекой</c:v>
                </c:pt>
                <c:pt idx="4">
                  <c:v>заведующих отделениями</c:v>
                </c:pt>
                <c:pt idx="5">
                  <c:v>главный врач</c:v>
                </c:pt>
                <c:pt idx="6">
                  <c:v>заведующий хозяйством</c:v>
                </c:pt>
                <c:pt idx="7">
                  <c:v>заведующий больницей</c:v>
                </c:pt>
              </c:strCache>
            </c:strRef>
          </c:cat>
          <c:val>
            <c:numRef>
              <c:f>'"Штатное расписание клиники"'!$D$5:$D$12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9-40AA-AA59-80F12B58E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'"Штатное расписание клиники"'!$B$5:$B$12</c:f>
              <c:strCache>
                <c:ptCount val="8"/>
                <c:pt idx="0">
                  <c:v>санитарок</c:v>
                </c:pt>
                <c:pt idx="1">
                  <c:v>медсестер</c:v>
                </c:pt>
                <c:pt idx="2">
                  <c:v>врачей</c:v>
                </c:pt>
                <c:pt idx="3">
                  <c:v>заведующей аптекой</c:v>
                </c:pt>
                <c:pt idx="4">
                  <c:v>заведующих отделениями</c:v>
                </c:pt>
                <c:pt idx="5">
                  <c:v>главный врач</c:v>
                </c:pt>
                <c:pt idx="6">
                  <c:v>заведующий хозяйством</c:v>
                </c:pt>
                <c:pt idx="7">
                  <c:v>заведующий больницей</c:v>
                </c:pt>
              </c:strCache>
            </c:strRef>
          </c:cat>
          <c:val>
            <c:numRef>
              <c:f>'"Штатное расписание клиники"'!$F$5:$F$12</c:f>
              <c:numCache>
                <c:formatCode>_-* #\ ##0.00\ [$€-803]_-;\-* #\ ##0.00\ [$€-803]_-;_-* "-"??\ [$€-803]_-;_-@_-</c:formatCode>
                <c:ptCount val="8"/>
                <c:pt idx="0">
                  <c:v>896.42000000000007</c:v>
                </c:pt>
                <c:pt idx="1">
                  <c:v>1920.9</c:v>
                </c:pt>
                <c:pt idx="2">
                  <c:v>4225.9800000000005</c:v>
                </c:pt>
                <c:pt idx="3">
                  <c:v>256.12</c:v>
                </c:pt>
                <c:pt idx="4">
                  <c:v>1242.54</c:v>
                </c:pt>
                <c:pt idx="5">
                  <c:v>512.24</c:v>
                </c:pt>
                <c:pt idx="6">
                  <c:v>232.09</c:v>
                </c:pt>
                <c:pt idx="7">
                  <c:v>712.24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9-40AA-AA59-80F12B58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5454575"/>
        <c:axId val="115605663"/>
      </c:barChart>
      <c:catAx>
        <c:axId val="21545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663"/>
        <c:crosses val="autoZero"/>
        <c:auto val="1"/>
        <c:lblAlgn val="ctr"/>
        <c:lblOffset val="100"/>
        <c:noMultiLvlLbl val="0"/>
      </c:catAx>
      <c:valAx>
        <c:axId val="11560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сотрудников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'"Штатное расписание клиники"'!$B$5:$B$12</c:f>
              <c:strCache>
                <c:ptCount val="8"/>
                <c:pt idx="0">
                  <c:v>санитарок</c:v>
                </c:pt>
                <c:pt idx="1">
                  <c:v>медсестер</c:v>
                </c:pt>
                <c:pt idx="2">
                  <c:v>врачей</c:v>
                </c:pt>
                <c:pt idx="3">
                  <c:v>заведующей аптекой</c:v>
                </c:pt>
                <c:pt idx="4">
                  <c:v>заведующих отделениями</c:v>
                </c:pt>
                <c:pt idx="5">
                  <c:v>главный врач</c:v>
                </c:pt>
                <c:pt idx="6">
                  <c:v>заведующий хозяйством</c:v>
                </c:pt>
                <c:pt idx="7">
                  <c:v>заведующий больницей</c:v>
                </c:pt>
              </c:strCache>
            </c:strRef>
          </c:cat>
          <c:val>
            <c:numRef>
              <c:f>'"Штатное расписание клиники"'!$D$5:$D$12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3-4D23-9C34-062DA7C1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653151"/>
        <c:axId val="115616895"/>
      </c:barChart>
      <c:catAx>
        <c:axId val="21665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6895"/>
        <c:crosses val="autoZero"/>
        <c:auto val="1"/>
        <c:lblAlgn val="ctr"/>
        <c:lblOffset val="100"/>
        <c:noMultiLvlLbl val="0"/>
      </c:catAx>
      <c:valAx>
        <c:axId val="1156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5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сотрудников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'"Сотрудники - новое"'!$B$5:$B$12</c:f>
              <c:strCache>
                <c:ptCount val="8"/>
                <c:pt idx="0">
                  <c:v>санитарок</c:v>
                </c:pt>
                <c:pt idx="1">
                  <c:v>медсестер</c:v>
                </c:pt>
                <c:pt idx="2">
                  <c:v>врачей</c:v>
                </c:pt>
                <c:pt idx="3">
                  <c:v>заведующей аптекой</c:v>
                </c:pt>
                <c:pt idx="4">
                  <c:v>заведующих отделениями</c:v>
                </c:pt>
                <c:pt idx="5">
                  <c:v>главный врач</c:v>
                </c:pt>
                <c:pt idx="6">
                  <c:v>заведующий хозяйством</c:v>
                </c:pt>
                <c:pt idx="7">
                  <c:v>заведующий больницей</c:v>
                </c:pt>
              </c:strCache>
            </c:strRef>
          </c:cat>
          <c:val>
            <c:numRef>
              <c:f>'"Сотрудники - новое"'!$D$5:$D$12</c:f>
              <c:numCache>
                <c:formatCode>0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E-4899-8884-19950586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769039"/>
        <c:axId val="1040611903"/>
      </c:barChart>
      <c:catAx>
        <c:axId val="81276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11903"/>
        <c:crosses val="autoZero"/>
        <c:auto val="1"/>
        <c:lblAlgn val="ctr"/>
        <c:lblOffset val="100"/>
        <c:noMultiLvlLbl val="0"/>
      </c:catAx>
      <c:valAx>
        <c:axId val="104061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6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Зарплаты</a:t>
            </a:r>
            <a:r>
              <a:rPr lang="ru-RU" baseline="0"/>
              <a:t> сотрудников</a:t>
            </a:r>
            <a:endParaRPr lang="ru-R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'"Сотрудники - новое"'!$B$5:$B$12</c:f>
              <c:strCache>
                <c:ptCount val="8"/>
                <c:pt idx="0">
                  <c:v>санитарок</c:v>
                </c:pt>
                <c:pt idx="1">
                  <c:v>медсестер</c:v>
                </c:pt>
                <c:pt idx="2">
                  <c:v>врачей</c:v>
                </c:pt>
                <c:pt idx="3">
                  <c:v>заведующей аптекой</c:v>
                </c:pt>
                <c:pt idx="4">
                  <c:v>заведующих отделениями</c:v>
                </c:pt>
                <c:pt idx="5">
                  <c:v>главный врач</c:v>
                </c:pt>
                <c:pt idx="6">
                  <c:v>заведующий хозяйством</c:v>
                </c:pt>
                <c:pt idx="7">
                  <c:v>заведующий больницей</c:v>
                </c:pt>
              </c:strCache>
            </c:strRef>
          </c:cat>
          <c:val>
            <c:numRef>
              <c:f>'"Сотрудники - новое"'!$E$5:$E$12</c:f>
              <c:numCache>
                <c:formatCode>0</c:formatCode>
                <c:ptCount val="8"/>
                <c:pt idx="0">
                  <c:v>128.06622516556291</c:v>
                </c:pt>
                <c:pt idx="1">
                  <c:v>192.09933774834437</c:v>
                </c:pt>
                <c:pt idx="2">
                  <c:v>384.19867549668874</c:v>
                </c:pt>
                <c:pt idx="3">
                  <c:v>256.13245033112582</c:v>
                </c:pt>
                <c:pt idx="4">
                  <c:v>414.19867549668874</c:v>
                </c:pt>
                <c:pt idx="5">
                  <c:v>512.26490066225165</c:v>
                </c:pt>
                <c:pt idx="6">
                  <c:v>232.09933774834437</c:v>
                </c:pt>
                <c:pt idx="7">
                  <c:v>712.26490066225165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9-4C19-8F10-22E13836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1062799"/>
        <c:axId val="1045547551"/>
      </c:barChart>
      <c:catAx>
        <c:axId val="95106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47551"/>
        <c:crosses val="autoZero"/>
        <c:auto val="1"/>
        <c:lblAlgn val="ctr"/>
        <c:lblOffset val="100"/>
        <c:noMultiLvlLbl val="0"/>
      </c:catAx>
      <c:valAx>
        <c:axId val="10455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6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171450</xdr:rowOff>
    </xdr:from>
    <xdr:to>
      <xdr:col>12</xdr:col>
      <xdr:colOff>19050</xdr:colOff>
      <xdr:row>12</xdr:row>
      <xdr:rowOff>19050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52850" y="171450"/>
          <a:ext cx="3952875" cy="21336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10</xdr:col>
      <xdr:colOff>381000</xdr:colOff>
      <xdr:row>4</xdr:row>
      <xdr:rowOff>152400</xdr:rowOff>
    </xdr:from>
    <xdr:to>
      <xdr:col>10</xdr:col>
      <xdr:colOff>381000</xdr:colOff>
      <xdr:row>10</xdr:row>
      <xdr:rowOff>152400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6848475" y="914400"/>
          <a:ext cx="0" cy="114300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9</xdr:row>
      <xdr:rowOff>152400</xdr:rowOff>
    </xdr:from>
    <xdr:to>
      <xdr:col>11</xdr:col>
      <xdr:colOff>228600</xdr:colOff>
      <xdr:row>9</xdr:row>
      <xdr:rowOff>152400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4591050" y="1866900"/>
          <a:ext cx="271462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447675</xdr:colOff>
      <xdr:row>10</xdr:row>
      <xdr:rowOff>0</xdr:rowOff>
    </xdr:from>
    <xdr:ext cx="591893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695950" y="1905000"/>
          <a:ext cx="591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100"/>
            <a:t>100 км</a:t>
          </a:r>
        </a:p>
      </xdr:txBody>
    </xdr:sp>
    <xdr:clientData/>
  </xdr:oneCellAnchor>
  <xdr:oneCellAnchor>
    <xdr:from>
      <xdr:col>10</xdr:col>
      <xdr:colOff>400050</xdr:colOff>
      <xdr:row>6</xdr:row>
      <xdr:rowOff>142875</xdr:rowOff>
    </xdr:from>
    <xdr:ext cx="59189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867525" y="1285875"/>
          <a:ext cx="591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100"/>
            <a:t>100 км</a:t>
          </a:r>
        </a:p>
      </xdr:txBody>
    </xdr:sp>
    <xdr:clientData/>
  </xdr:oneCellAnchor>
  <xdr:twoCellAnchor>
    <xdr:from>
      <xdr:col>8</xdr:col>
      <xdr:colOff>419100</xdr:colOff>
      <xdr:row>6</xdr:row>
      <xdr:rowOff>47625</xdr:rowOff>
    </xdr:from>
    <xdr:to>
      <xdr:col>10</xdr:col>
      <xdr:colOff>371474</xdr:colOff>
      <xdr:row>9</xdr:row>
      <xdr:rowOff>133350</xdr:rowOff>
    </xdr:to>
    <xdr:sp macro="" textlink="">
      <xdr:nvSpPr>
        <xdr:cNvPr id="15" name="Равнобедренный треугольник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667375" y="1190625"/>
          <a:ext cx="1171574" cy="657225"/>
        </a:xfrm>
        <a:prstGeom prst="triangle">
          <a:avLst>
            <a:gd name="adj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623045</xdr:colOff>
      <xdr:row>20</xdr:row>
      <xdr:rowOff>71718</xdr:rowOff>
    </xdr:from>
    <xdr:to>
      <xdr:col>10</xdr:col>
      <xdr:colOff>555810</xdr:colOff>
      <xdr:row>35</xdr:row>
      <xdr:rowOff>125506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105B1BB-8F59-45B6-B2E6-BD872834D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13</xdr:row>
      <xdr:rowOff>171450</xdr:rowOff>
    </xdr:from>
    <xdr:to>
      <xdr:col>13</xdr:col>
      <xdr:colOff>579120</xdr:colOff>
      <xdr:row>28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6DE651-5D3D-4230-AECC-5F964C898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13</xdr:row>
      <xdr:rowOff>148590</xdr:rowOff>
    </xdr:from>
    <xdr:to>
      <xdr:col>6</xdr:col>
      <xdr:colOff>53340</xdr:colOff>
      <xdr:row>28</xdr:row>
      <xdr:rowOff>148590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9712212-CDB1-4D65-9841-7E452868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13</xdr:row>
      <xdr:rowOff>179070</xdr:rowOff>
    </xdr:from>
    <xdr:to>
      <xdr:col>6</xdr:col>
      <xdr:colOff>114300</xdr:colOff>
      <xdr:row>28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4E2789-69ED-42EA-A66E-F09DD07B9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13</xdr:row>
      <xdr:rowOff>171450</xdr:rowOff>
    </xdr:from>
    <xdr:to>
      <xdr:col>13</xdr:col>
      <xdr:colOff>556260</xdr:colOff>
      <xdr:row>28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813401-36BD-46D5-BFA3-33CBF8275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="85" zoomScaleNormal="85" workbookViewId="0">
      <selection activeCell="F32" sqref="F32"/>
    </sheetView>
  </sheetViews>
  <sheetFormatPr defaultRowHeight="14.4" x14ac:dyDescent="0.3"/>
  <cols>
    <col min="1" max="1" width="19.109375" bestFit="1" customWidth="1"/>
    <col min="2" max="2" width="27.5546875" bestFit="1" customWidth="1"/>
    <col min="3" max="3" width="32.6640625" bestFit="1" customWidth="1"/>
    <col min="4" max="4" width="31.33203125" bestFit="1" customWidth="1"/>
    <col min="5" max="5" width="37.44140625" bestFit="1" customWidth="1"/>
  </cols>
  <sheetData>
    <row r="1" spans="1:5" ht="16.2" thickBot="1" x14ac:dyDescent="0.35">
      <c r="A1" s="11" t="s">
        <v>0</v>
      </c>
      <c r="B1" s="16" t="s">
        <v>7</v>
      </c>
      <c r="C1" s="15" t="s">
        <v>1</v>
      </c>
      <c r="D1" s="9" t="s">
        <v>2</v>
      </c>
      <c r="E1" s="18" t="s">
        <v>6</v>
      </c>
    </row>
    <row r="2" spans="1:5" ht="15.6" x14ac:dyDescent="0.3">
      <c r="A2" s="12">
        <v>1</v>
      </c>
      <c r="B2" s="25" t="s">
        <v>8</v>
      </c>
      <c r="C2" s="26">
        <v>3000</v>
      </c>
      <c r="D2" s="22">
        <f t="shared" ref="D2:D16" si="0">C2/$C$19*80000</f>
        <v>3380.2816901408451</v>
      </c>
      <c r="E2" s="19">
        <f>C2+D2</f>
        <v>6380.2816901408451</v>
      </c>
    </row>
    <row r="3" spans="1:5" ht="15.6" x14ac:dyDescent="0.3">
      <c r="A3" s="13">
        <v>2</v>
      </c>
      <c r="B3" s="27" t="s">
        <v>8</v>
      </c>
      <c r="C3" s="28">
        <v>3000</v>
      </c>
      <c r="D3" s="23">
        <f t="shared" si="0"/>
        <v>3380.2816901408451</v>
      </c>
      <c r="E3" s="20">
        <f t="shared" ref="E3:E16" si="1">C3+D3</f>
        <v>6380.2816901408451</v>
      </c>
    </row>
    <row r="4" spans="1:5" ht="15.6" x14ac:dyDescent="0.3">
      <c r="A4" s="13">
        <v>3</v>
      </c>
      <c r="B4" s="27" t="s">
        <v>8</v>
      </c>
      <c r="C4" s="28">
        <v>3000</v>
      </c>
      <c r="D4" s="23">
        <f t="shared" si="0"/>
        <v>3380.2816901408451</v>
      </c>
      <c r="E4" s="20">
        <f t="shared" si="1"/>
        <v>6380.2816901408451</v>
      </c>
    </row>
    <row r="5" spans="1:5" ht="15.6" x14ac:dyDescent="0.3">
      <c r="A5" s="13">
        <v>4</v>
      </c>
      <c r="B5" s="27" t="s">
        <v>8</v>
      </c>
      <c r="C5" s="28">
        <v>3000</v>
      </c>
      <c r="D5" s="23">
        <f t="shared" si="0"/>
        <v>3380.2816901408451</v>
      </c>
      <c r="E5" s="20">
        <f t="shared" si="1"/>
        <v>6380.2816901408451</v>
      </c>
    </row>
    <row r="6" spans="1:5" ht="15.6" x14ac:dyDescent="0.3">
      <c r="A6" s="13">
        <v>5</v>
      </c>
      <c r="B6" s="27" t="s">
        <v>8</v>
      </c>
      <c r="C6" s="28">
        <v>3000</v>
      </c>
      <c r="D6" s="23">
        <f t="shared" si="0"/>
        <v>3380.2816901408451</v>
      </c>
      <c r="E6" s="20">
        <f t="shared" si="1"/>
        <v>6380.2816901408451</v>
      </c>
    </row>
    <row r="7" spans="1:5" ht="15.6" x14ac:dyDescent="0.3">
      <c r="A7" s="13">
        <v>6</v>
      </c>
      <c r="B7" s="27" t="s">
        <v>8</v>
      </c>
      <c r="C7" s="28">
        <v>3000</v>
      </c>
      <c r="D7" s="23">
        <f t="shared" si="0"/>
        <v>3380.2816901408451</v>
      </c>
      <c r="E7" s="20">
        <f t="shared" si="1"/>
        <v>6380.2816901408451</v>
      </c>
    </row>
    <row r="8" spans="1:5" ht="15.6" x14ac:dyDescent="0.3">
      <c r="A8" s="13">
        <v>7</v>
      </c>
      <c r="B8" s="27" t="s">
        <v>8</v>
      </c>
      <c r="C8" s="28">
        <v>3000</v>
      </c>
      <c r="D8" s="23">
        <f t="shared" si="0"/>
        <v>3380.2816901408451</v>
      </c>
      <c r="E8" s="20">
        <f t="shared" si="1"/>
        <v>6380.2816901408451</v>
      </c>
    </row>
    <row r="9" spans="1:5" ht="15.6" x14ac:dyDescent="0.3">
      <c r="A9" s="13">
        <v>8</v>
      </c>
      <c r="B9" s="29" t="s">
        <v>9</v>
      </c>
      <c r="C9" s="30">
        <v>4000</v>
      </c>
      <c r="D9" s="23">
        <f t="shared" si="0"/>
        <v>4507.0422535211264</v>
      </c>
      <c r="E9" s="20">
        <f t="shared" si="1"/>
        <v>8507.0422535211255</v>
      </c>
    </row>
    <row r="10" spans="1:5" ht="15.6" x14ac:dyDescent="0.3">
      <c r="A10" s="13">
        <v>9</v>
      </c>
      <c r="B10" s="29" t="s">
        <v>9</v>
      </c>
      <c r="C10" s="30">
        <v>4000</v>
      </c>
      <c r="D10" s="23">
        <f t="shared" si="0"/>
        <v>4507.0422535211264</v>
      </c>
      <c r="E10" s="20">
        <f t="shared" si="1"/>
        <v>8507.0422535211255</v>
      </c>
    </row>
    <row r="11" spans="1:5" ht="15.6" x14ac:dyDescent="0.3">
      <c r="A11" s="13">
        <v>10</v>
      </c>
      <c r="B11" s="31" t="s">
        <v>10</v>
      </c>
      <c r="C11" s="32">
        <v>7000</v>
      </c>
      <c r="D11" s="23">
        <f t="shared" si="0"/>
        <v>7887.3239436619715</v>
      </c>
      <c r="E11" s="20">
        <f t="shared" si="1"/>
        <v>14887.323943661971</v>
      </c>
    </row>
    <row r="12" spans="1:5" ht="15.6" x14ac:dyDescent="0.3">
      <c r="A12" s="13">
        <v>11</v>
      </c>
      <c r="B12" s="31" t="s">
        <v>10</v>
      </c>
      <c r="C12" s="32">
        <v>7000</v>
      </c>
      <c r="D12" s="23">
        <f t="shared" si="0"/>
        <v>7887.3239436619715</v>
      </c>
      <c r="E12" s="20">
        <f t="shared" si="1"/>
        <v>14887.323943661971</v>
      </c>
    </row>
    <row r="13" spans="1:5" ht="15.6" x14ac:dyDescent="0.3">
      <c r="A13" s="13">
        <v>12</v>
      </c>
      <c r="B13" s="31" t="s">
        <v>10</v>
      </c>
      <c r="C13" s="32">
        <v>7000</v>
      </c>
      <c r="D13" s="23">
        <f t="shared" si="0"/>
        <v>7887.3239436619715</v>
      </c>
      <c r="E13" s="20">
        <f t="shared" si="1"/>
        <v>14887.323943661971</v>
      </c>
    </row>
    <row r="14" spans="1:5" ht="15.6" x14ac:dyDescent="0.3">
      <c r="A14" s="13">
        <v>13</v>
      </c>
      <c r="B14" s="31" t="s">
        <v>10</v>
      </c>
      <c r="C14" s="32">
        <v>7000</v>
      </c>
      <c r="D14" s="23">
        <f t="shared" si="0"/>
        <v>7887.3239436619715</v>
      </c>
      <c r="E14" s="20">
        <f t="shared" si="1"/>
        <v>14887.323943661971</v>
      </c>
    </row>
    <row r="15" spans="1:5" ht="15.6" x14ac:dyDescent="0.3">
      <c r="A15" s="13">
        <v>14</v>
      </c>
      <c r="B15" s="31" t="s">
        <v>10</v>
      </c>
      <c r="C15" s="32">
        <v>7000</v>
      </c>
      <c r="D15" s="23">
        <f t="shared" si="0"/>
        <v>7887.3239436619715</v>
      </c>
      <c r="E15" s="20">
        <f t="shared" si="1"/>
        <v>14887.323943661971</v>
      </c>
    </row>
    <row r="16" spans="1:5" ht="16.2" thickBot="1" x14ac:dyDescent="0.35">
      <c r="A16" s="14">
        <v>15</v>
      </c>
      <c r="B16" s="33" t="s">
        <v>10</v>
      </c>
      <c r="C16" s="34">
        <v>7000</v>
      </c>
      <c r="D16" s="24">
        <f t="shared" si="0"/>
        <v>7887.3239436619715</v>
      </c>
      <c r="E16" s="21">
        <f t="shared" si="1"/>
        <v>14887.323943661971</v>
      </c>
    </row>
    <row r="17" spans="1:5" ht="15.6" x14ac:dyDescent="0.3">
      <c r="A17" s="6"/>
      <c r="C17" s="6"/>
      <c r="D17" s="6"/>
      <c r="E17" s="6"/>
    </row>
    <row r="18" spans="1:5" ht="15.6" x14ac:dyDescent="0.3">
      <c r="A18" s="6"/>
      <c r="C18" s="4" t="s">
        <v>4</v>
      </c>
      <c r="D18" s="4" t="s">
        <v>3</v>
      </c>
      <c r="E18" s="5" t="s">
        <v>5</v>
      </c>
    </row>
    <row r="19" spans="1:5" ht="15.6" x14ac:dyDescent="0.3">
      <c r="A19" s="6"/>
      <c r="C19" s="4">
        <f>SUM(C2:$C$16)</f>
        <v>71000</v>
      </c>
      <c r="D19" s="7">
        <f>SUM(D2:D16)</f>
        <v>80000</v>
      </c>
      <c r="E19" s="8">
        <f>SUM(E2:E16)</f>
        <v>151000</v>
      </c>
    </row>
    <row r="23" spans="1:5" ht="15" thickBot="1" x14ac:dyDescent="0.35"/>
    <row r="24" spans="1:5" x14ac:dyDescent="0.3">
      <c r="C24" s="17" t="s">
        <v>11</v>
      </c>
      <c r="D24" s="17" t="s">
        <v>12</v>
      </c>
    </row>
    <row r="25" spans="1:5" ht="15" thickBot="1" x14ac:dyDescent="0.35">
      <c r="C25" s="35">
        <f>MAX(E2:E16)</f>
        <v>14887.323943661971</v>
      </c>
      <c r="D25" s="35">
        <f>MAX(D2:D16)</f>
        <v>7887.3239436619715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19"/>
  <sheetViews>
    <sheetView zoomScale="84" zoomScaleNormal="85" workbookViewId="0">
      <selection activeCell="G18" sqref="G18"/>
    </sheetView>
  </sheetViews>
  <sheetFormatPr defaultRowHeight="14.4" x14ac:dyDescent="0.3"/>
  <cols>
    <col min="1" max="1" width="24.88671875" bestFit="1" customWidth="1"/>
    <col min="2" max="2" width="23.44140625" style="10" bestFit="1" customWidth="1"/>
    <col min="4" max="4" width="20.6640625" bestFit="1" customWidth="1"/>
    <col min="5" max="5" width="20.88671875" bestFit="1" customWidth="1"/>
    <col min="6" max="6" width="21" bestFit="1" customWidth="1"/>
    <col min="7" max="7" width="20.88671875" bestFit="1" customWidth="1"/>
    <col min="10" max="10" width="21" bestFit="1" customWidth="1"/>
  </cols>
  <sheetData>
    <row r="2" spans="1:5" x14ac:dyDescent="0.3">
      <c r="B2" s="64" t="s">
        <v>15</v>
      </c>
      <c r="C2" s="1" t="s">
        <v>13</v>
      </c>
      <c r="D2" s="1">
        <v>100</v>
      </c>
    </row>
    <row r="3" spans="1:5" x14ac:dyDescent="0.3">
      <c r="B3" s="65"/>
      <c r="C3" s="1" t="s">
        <v>14</v>
      </c>
      <c r="D3" s="1">
        <v>50</v>
      </c>
    </row>
    <row r="14" spans="1:5" x14ac:dyDescent="0.3">
      <c r="B14" s="3" t="s">
        <v>20</v>
      </c>
      <c r="C14" s="3" t="s">
        <v>16</v>
      </c>
      <c r="D14" s="3" t="s">
        <v>17</v>
      </c>
      <c r="E14" s="3" t="s">
        <v>18</v>
      </c>
    </row>
    <row r="15" spans="1:5" x14ac:dyDescent="0.3">
      <c r="A15" t="s">
        <v>21</v>
      </c>
      <c r="B15" s="2">
        <v>100</v>
      </c>
      <c r="C15" s="2">
        <v>100</v>
      </c>
      <c r="D15" s="1"/>
      <c r="E15" s="1"/>
    </row>
    <row r="16" spans="1:5" ht="15" thickBot="1" x14ac:dyDescent="0.35">
      <c r="B16" s="2">
        <v>0</v>
      </c>
      <c r="C16" s="1"/>
      <c r="D16" s="1">
        <f>SQRT(($B$15-B16)^2+$C$15^2)</f>
        <v>141.42135623730951</v>
      </c>
      <c r="E16" s="1">
        <f t="shared" ref="E16:E47" si="0">B16*$D$2+D16*$D$3</f>
        <v>7071.067811865476</v>
      </c>
    </row>
    <row r="17" spans="2:7" ht="15" thickBot="1" x14ac:dyDescent="0.35">
      <c r="B17" s="2">
        <v>1</v>
      </c>
      <c r="C17" s="1"/>
      <c r="D17" s="1">
        <f t="shared" ref="D17:D47" si="1">SQRT(($B$15-B17)^2+$C$15^2)</f>
        <v>140.71602609511115</v>
      </c>
      <c r="E17" s="1">
        <f t="shared" si="0"/>
        <v>7135.8013047555578</v>
      </c>
      <c r="G17" s="37" t="s">
        <v>19</v>
      </c>
    </row>
    <row r="18" spans="2:7" ht="15" thickBot="1" x14ac:dyDescent="0.35">
      <c r="B18" s="2">
        <v>2</v>
      </c>
      <c r="C18" s="1"/>
      <c r="D18" s="1">
        <f t="shared" si="1"/>
        <v>140.01428498549711</v>
      </c>
      <c r="E18" s="1">
        <f t="shared" si="0"/>
        <v>7200.7142492748553</v>
      </c>
      <c r="G18" s="36">
        <f>MIN(E16:E116)</f>
        <v>7071.067811865476</v>
      </c>
    </row>
    <row r="19" spans="2:7" x14ac:dyDescent="0.3">
      <c r="B19" s="2">
        <v>3</v>
      </c>
      <c r="C19" s="1"/>
      <c r="D19" s="1">
        <f t="shared" si="1"/>
        <v>139.31618714277246</v>
      </c>
      <c r="E19" s="1">
        <f t="shared" si="0"/>
        <v>7265.8093571386235</v>
      </c>
    </row>
    <row r="20" spans="2:7" x14ac:dyDescent="0.3">
      <c r="B20" s="2">
        <v>4</v>
      </c>
      <c r="C20" s="1"/>
      <c r="D20" s="1">
        <f t="shared" si="1"/>
        <v>138.62178760930766</v>
      </c>
      <c r="E20" s="1">
        <f t="shared" si="0"/>
        <v>7331.0893804653833</v>
      </c>
    </row>
    <row r="21" spans="2:7" x14ac:dyDescent="0.3">
      <c r="B21" s="2">
        <v>5</v>
      </c>
      <c r="C21" s="1"/>
      <c r="D21" s="1">
        <f t="shared" si="1"/>
        <v>137.93114224133723</v>
      </c>
      <c r="E21" s="1">
        <f t="shared" si="0"/>
        <v>7396.557112066861</v>
      </c>
    </row>
    <row r="22" spans="2:7" x14ac:dyDescent="0.3">
      <c r="B22" s="2">
        <v>6</v>
      </c>
      <c r="C22" s="1"/>
      <c r="D22" s="1">
        <f t="shared" si="1"/>
        <v>137.2443077143821</v>
      </c>
      <c r="E22" s="1">
        <f t="shared" si="0"/>
        <v>7462.2153857191051</v>
      </c>
    </row>
    <row r="23" spans="2:7" x14ac:dyDescent="0.3">
      <c r="B23" s="2">
        <v>7</v>
      </c>
      <c r="C23" s="1"/>
      <c r="D23" s="1">
        <f t="shared" si="1"/>
        <v>136.56134152826706</v>
      </c>
      <c r="E23" s="1">
        <f t="shared" si="0"/>
        <v>7528.0670764133529</v>
      </c>
    </row>
    <row r="24" spans="2:7" x14ac:dyDescent="0.3">
      <c r="B24" s="2">
        <v>8</v>
      </c>
      <c r="C24" s="1"/>
      <c r="D24" s="1">
        <f t="shared" si="1"/>
        <v>135.88230201170424</v>
      </c>
      <c r="E24" s="1">
        <f t="shared" si="0"/>
        <v>7594.1151005852116</v>
      </c>
    </row>
    <row r="25" spans="2:7" x14ac:dyDescent="0.3">
      <c r="B25" s="2">
        <v>9</v>
      </c>
      <c r="C25" s="1"/>
      <c r="D25" s="1">
        <f t="shared" si="1"/>
        <v>135.20724832641184</v>
      </c>
      <c r="E25" s="1">
        <f t="shared" si="0"/>
        <v>7660.3624163205923</v>
      </c>
    </row>
    <row r="26" spans="2:7" x14ac:dyDescent="0.3">
      <c r="B26" s="2">
        <v>10</v>
      </c>
      <c r="C26" s="1"/>
      <c r="D26" s="1">
        <f t="shared" si="1"/>
        <v>134.53624047073711</v>
      </c>
      <c r="E26" s="1">
        <f t="shared" si="0"/>
        <v>7726.812023536856</v>
      </c>
    </row>
    <row r="27" spans="2:7" x14ac:dyDescent="0.3">
      <c r="B27" s="2">
        <v>11</v>
      </c>
      <c r="C27" s="1"/>
      <c r="D27" s="1">
        <f t="shared" si="1"/>
        <v>133.86933928274988</v>
      </c>
      <c r="E27" s="1">
        <f t="shared" si="0"/>
        <v>7793.466964137494</v>
      </c>
    </row>
    <row r="28" spans="2:7" x14ac:dyDescent="0.3">
      <c r="B28" s="2">
        <v>12</v>
      </c>
      <c r="C28" s="1"/>
      <c r="D28" s="1">
        <f t="shared" si="1"/>
        <v>133.2066064427737</v>
      </c>
      <c r="E28" s="1">
        <f t="shared" si="0"/>
        <v>7860.330322138685</v>
      </c>
    </row>
    <row r="29" spans="2:7" x14ac:dyDescent="0.3">
      <c r="B29" s="2">
        <v>13</v>
      </c>
      <c r="C29" s="1"/>
      <c r="D29" s="1">
        <f t="shared" si="1"/>
        <v>132.54810447531869</v>
      </c>
      <c r="E29" s="1">
        <f t="shared" si="0"/>
        <v>7927.4052237659344</v>
      </c>
    </row>
    <row r="30" spans="2:7" x14ac:dyDescent="0.3">
      <c r="B30" s="2">
        <v>14</v>
      </c>
      <c r="C30" s="1"/>
      <c r="D30" s="1">
        <f t="shared" si="1"/>
        <v>131.89389675038038</v>
      </c>
      <c r="E30" s="1">
        <f t="shared" si="0"/>
        <v>7994.6948375190186</v>
      </c>
    </row>
    <row r="31" spans="2:7" x14ac:dyDescent="0.3">
      <c r="B31" s="2">
        <v>15</v>
      </c>
      <c r="C31" s="1"/>
      <c r="D31" s="1">
        <f t="shared" si="1"/>
        <v>131.24404748406687</v>
      </c>
      <c r="E31" s="1">
        <f t="shared" si="0"/>
        <v>8062.2023742033434</v>
      </c>
    </row>
    <row r="32" spans="2:7" x14ac:dyDescent="0.3">
      <c r="B32" s="2">
        <v>16</v>
      </c>
      <c r="C32" s="1"/>
      <c r="D32" s="1">
        <f t="shared" si="1"/>
        <v>130.59862173851607</v>
      </c>
      <c r="E32" s="1">
        <f t="shared" si="0"/>
        <v>8129.9310869258034</v>
      </c>
    </row>
    <row r="33" spans="2:5" x14ac:dyDescent="0.3">
      <c r="B33" s="2">
        <v>17</v>
      </c>
      <c r="C33" s="1"/>
      <c r="D33" s="1">
        <f t="shared" si="1"/>
        <v>129.9576854210631</v>
      </c>
      <c r="E33" s="1">
        <f t="shared" si="0"/>
        <v>8197.8842710531553</v>
      </c>
    </row>
    <row r="34" spans="2:5" x14ac:dyDescent="0.3">
      <c r="B34" s="2">
        <v>18</v>
      </c>
      <c r="C34" s="1"/>
      <c r="D34" s="1">
        <f t="shared" si="1"/>
        <v>129.32130528261769</v>
      </c>
      <c r="E34" s="1">
        <f t="shared" si="0"/>
        <v>8266.0652641308843</v>
      </c>
    </row>
    <row r="35" spans="2:5" x14ac:dyDescent="0.3">
      <c r="B35" s="2">
        <v>19</v>
      </c>
      <c r="C35" s="1"/>
      <c r="D35" s="1">
        <f t="shared" si="1"/>
        <v>128.68954891520912</v>
      </c>
      <c r="E35" s="1">
        <f t="shared" si="0"/>
        <v>8334.4774457604562</v>
      </c>
    </row>
    <row r="36" spans="2:5" x14ac:dyDescent="0.3">
      <c r="B36" s="2">
        <v>20</v>
      </c>
      <c r="C36" s="1"/>
      <c r="D36" s="1">
        <f t="shared" si="1"/>
        <v>128.06248474865697</v>
      </c>
      <c r="E36" s="1">
        <f t="shared" si="0"/>
        <v>8403.1242374328485</v>
      </c>
    </row>
    <row r="37" spans="2:5" x14ac:dyDescent="0.3">
      <c r="B37" s="2">
        <v>21</v>
      </c>
      <c r="C37" s="1"/>
      <c r="D37" s="1">
        <f t="shared" si="1"/>
        <v>127.4401820463232</v>
      </c>
      <c r="E37" s="1">
        <f t="shared" si="0"/>
        <v>8472.0091023161604</v>
      </c>
    </row>
    <row r="38" spans="2:5" x14ac:dyDescent="0.3">
      <c r="B38" s="2">
        <v>22</v>
      </c>
      <c r="C38" s="1"/>
      <c r="D38" s="1">
        <f t="shared" si="1"/>
        <v>126.82271089990152</v>
      </c>
      <c r="E38" s="1">
        <f t="shared" si="0"/>
        <v>8541.1355449950752</v>
      </c>
    </row>
    <row r="39" spans="2:5" x14ac:dyDescent="0.3">
      <c r="B39" s="2">
        <v>23</v>
      </c>
      <c r="C39" s="1"/>
      <c r="D39" s="1">
        <f t="shared" si="1"/>
        <v>126.21014222319853</v>
      </c>
      <c r="E39" s="1">
        <f t="shared" si="0"/>
        <v>8610.5071111599264</v>
      </c>
    </row>
    <row r="40" spans="2:5" x14ac:dyDescent="0.3">
      <c r="B40" s="2">
        <v>24</v>
      </c>
      <c r="C40" s="1"/>
      <c r="D40" s="1">
        <f t="shared" si="1"/>
        <v>125.60254774486066</v>
      </c>
      <c r="E40" s="1">
        <f t="shared" si="0"/>
        <v>8680.127387243032</v>
      </c>
    </row>
    <row r="41" spans="2:5" x14ac:dyDescent="0.3">
      <c r="B41" s="2">
        <v>25</v>
      </c>
      <c r="C41" s="1"/>
      <c r="D41" s="1">
        <f t="shared" si="1"/>
        <v>125</v>
      </c>
      <c r="E41" s="1">
        <f t="shared" si="0"/>
        <v>8750</v>
      </c>
    </row>
    <row r="42" spans="2:5" x14ac:dyDescent="0.3">
      <c r="B42" s="2">
        <v>26</v>
      </c>
      <c r="C42" s="1"/>
      <c r="D42" s="1">
        <f t="shared" si="1"/>
        <v>124.40257232067189</v>
      </c>
      <c r="E42" s="1">
        <f t="shared" si="0"/>
        <v>8820.1286160335949</v>
      </c>
    </row>
    <row r="43" spans="2:5" x14ac:dyDescent="0.3">
      <c r="B43" s="2">
        <v>27</v>
      </c>
      <c r="C43" s="1"/>
      <c r="D43" s="1">
        <f t="shared" si="1"/>
        <v>123.81033882515628</v>
      </c>
      <c r="E43" s="1">
        <f t="shared" si="0"/>
        <v>8890.5169412578143</v>
      </c>
    </row>
    <row r="44" spans="2:5" x14ac:dyDescent="0.3">
      <c r="B44" s="2">
        <v>28</v>
      </c>
      <c r="C44" s="1"/>
      <c r="D44" s="1">
        <f t="shared" si="1"/>
        <v>123.2233744059949</v>
      </c>
      <c r="E44" s="1">
        <f t="shared" si="0"/>
        <v>8961.1687202997455</v>
      </c>
    </row>
    <row r="45" spans="2:5" x14ac:dyDescent="0.3">
      <c r="B45" s="2">
        <v>29</v>
      </c>
      <c r="C45" s="1"/>
      <c r="D45" s="1">
        <f t="shared" si="1"/>
        <v>122.64175471673585</v>
      </c>
      <c r="E45" s="1">
        <f t="shared" si="0"/>
        <v>9032.0877358367925</v>
      </c>
    </row>
    <row r="46" spans="2:5" x14ac:dyDescent="0.3">
      <c r="B46" s="2">
        <v>30</v>
      </c>
      <c r="C46" s="1"/>
      <c r="D46" s="1">
        <f t="shared" si="1"/>
        <v>122.06555615733703</v>
      </c>
      <c r="E46" s="1">
        <f t="shared" si="0"/>
        <v>9103.2778078668525</v>
      </c>
    </row>
    <row r="47" spans="2:5" x14ac:dyDescent="0.3">
      <c r="B47" s="2">
        <v>31</v>
      </c>
      <c r="C47" s="1"/>
      <c r="D47" s="1">
        <f t="shared" si="1"/>
        <v>121.49485585818027</v>
      </c>
      <c r="E47" s="1">
        <f t="shared" si="0"/>
        <v>9174.7427929090136</v>
      </c>
    </row>
    <row r="48" spans="2:5" x14ac:dyDescent="0.3">
      <c r="B48" s="2">
        <v>32</v>
      </c>
      <c r="C48" s="1"/>
      <c r="D48" s="1">
        <f t="shared" ref="D48:D79" si="2">SQRT(($B$15-B48)^2+$C$15^2)</f>
        <v>120.9297316626478</v>
      </c>
      <c r="E48" s="1">
        <f t="shared" ref="E48:E79" si="3">B48*$D$2+D48*$D$3</f>
        <v>9246.4865831323896</v>
      </c>
    </row>
    <row r="49" spans="2:5" x14ac:dyDescent="0.3">
      <c r="B49" s="2">
        <v>33</v>
      </c>
      <c r="C49" s="1"/>
      <c r="D49" s="1">
        <f t="shared" si="2"/>
        <v>120.37026210821342</v>
      </c>
      <c r="E49" s="1">
        <f t="shared" si="3"/>
        <v>9318.5131054106714</v>
      </c>
    </row>
    <row r="50" spans="2:5" x14ac:dyDescent="0.3">
      <c r="B50" s="2">
        <v>34</v>
      </c>
      <c r="C50" s="1"/>
      <c r="D50" s="1">
        <f t="shared" si="2"/>
        <v>119.81652640600127</v>
      </c>
      <c r="E50" s="1">
        <f t="shared" si="3"/>
        <v>9390.8263203000643</v>
      </c>
    </row>
    <row r="51" spans="2:5" x14ac:dyDescent="0.3">
      <c r="B51" s="2">
        <v>35</v>
      </c>
      <c r="C51" s="1"/>
      <c r="D51" s="1">
        <f t="shared" si="2"/>
        <v>119.26860441876563</v>
      </c>
      <c r="E51" s="1">
        <f t="shared" si="3"/>
        <v>9463.4302209382804</v>
      </c>
    </row>
    <row r="52" spans="2:5" x14ac:dyDescent="0.3">
      <c r="B52" s="2">
        <v>36</v>
      </c>
      <c r="C52" s="1"/>
      <c r="D52" s="1">
        <f t="shared" si="2"/>
        <v>118.72657663724664</v>
      </c>
      <c r="E52" s="1">
        <f t="shared" si="3"/>
        <v>9536.3288318623308</v>
      </c>
    </row>
    <row r="53" spans="2:5" x14ac:dyDescent="0.3">
      <c r="B53" s="2">
        <v>37</v>
      </c>
      <c r="C53" s="1"/>
      <c r="D53" s="1">
        <f t="shared" si="2"/>
        <v>118.1905241548577</v>
      </c>
      <c r="E53" s="1">
        <f t="shared" si="3"/>
        <v>9609.5262077428852</v>
      </c>
    </row>
    <row r="54" spans="2:5" x14ac:dyDescent="0.3">
      <c r="B54" s="2">
        <v>38</v>
      </c>
      <c r="C54" s="1"/>
      <c r="D54" s="1">
        <f t="shared" si="2"/>
        <v>117.66052864066182</v>
      </c>
      <c r="E54" s="1">
        <f t="shared" si="3"/>
        <v>9683.0264320330916</v>
      </c>
    </row>
    <row r="55" spans="2:5" x14ac:dyDescent="0.3">
      <c r="B55" s="2">
        <v>39</v>
      </c>
      <c r="C55" s="1"/>
      <c r="D55" s="1">
        <f t="shared" si="2"/>
        <v>117.13667231059623</v>
      </c>
      <c r="E55" s="1">
        <f t="shared" si="3"/>
        <v>9756.8336155298111</v>
      </c>
    </row>
    <row r="56" spans="2:5" x14ac:dyDescent="0.3">
      <c r="B56" s="2">
        <v>40</v>
      </c>
      <c r="C56" s="1"/>
      <c r="D56" s="1">
        <f t="shared" si="2"/>
        <v>116.61903789690601</v>
      </c>
      <c r="E56" s="1">
        <f t="shared" si="3"/>
        <v>9830.9518948453006</v>
      </c>
    </row>
    <row r="57" spans="2:5" x14ac:dyDescent="0.3">
      <c r="B57" s="2">
        <v>41</v>
      </c>
      <c r="C57" s="1"/>
      <c r="D57" s="1">
        <f t="shared" si="2"/>
        <v>116.1077086157504</v>
      </c>
      <c r="E57" s="1">
        <f t="shared" si="3"/>
        <v>9905.385430787519</v>
      </c>
    </row>
    <row r="58" spans="2:5" x14ac:dyDescent="0.3">
      <c r="B58" s="2">
        <v>42</v>
      </c>
      <c r="C58" s="1"/>
      <c r="D58" s="1">
        <f t="shared" si="2"/>
        <v>115.6027681329474</v>
      </c>
      <c r="E58" s="1">
        <f t="shared" si="3"/>
        <v>9980.1384066473693</v>
      </c>
    </row>
    <row r="59" spans="2:5" x14ac:dyDescent="0.3">
      <c r="B59" s="2">
        <v>43</v>
      </c>
      <c r="C59" s="1"/>
      <c r="D59" s="1">
        <f t="shared" si="2"/>
        <v>115.10430052782563</v>
      </c>
      <c r="E59" s="1">
        <f t="shared" si="3"/>
        <v>10055.215026391281</v>
      </c>
    </row>
    <row r="60" spans="2:5" x14ac:dyDescent="0.3">
      <c r="B60" s="2">
        <v>44</v>
      </c>
      <c r="C60" s="1"/>
      <c r="D60" s="1">
        <f t="shared" si="2"/>
        <v>114.61239025515522</v>
      </c>
      <c r="E60" s="1">
        <f t="shared" si="3"/>
        <v>10130.619512757761</v>
      </c>
    </row>
    <row r="61" spans="2:5" x14ac:dyDescent="0.3">
      <c r="B61" s="2">
        <v>45</v>
      </c>
      <c r="C61" s="1"/>
      <c r="D61" s="1">
        <f t="shared" si="2"/>
        <v>114.12712210513327</v>
      </c>
      <c r="E61" s="1">
        <f t="shared" si="3"/>
        <v>10206.356105256664</v>
      </c>
    </row>
    <row r="62" spans="2:5" x14ac:dyDescent="0.3">
      <c r="B62" s="2">
        <v>46</v>
      </c>
      <c r="C62" s="1"/>
      <c r="D62" s="1">
        <f t="shared" si="2"/>
        <v>113.64858116140297</v>
      </c>
      <c r="E62" s="1">
        <f t="shared" si="3"/>
        <v>10282.429058070149</v>
      </c>
    </row>
    <row r="63" spans="2:5" x14ac:dyDescent="0.3">
      <c r="B63" s="2">
        <v>47</v>
      </c>
      <c r="C63" s="1"/>
      <c r="D63" s="1">
        <f t="shared" si="2"/>
        <v>113.17685275708986</v>
      </c>
      <c r="E63" s="1">
        <f t="shared" si="3"/>
        <v>10358.842637854494</v>
      </c>
    </row>
    <row r="64" spans="2:5" x14ac:dyDescent="0.3">
      <c r="B64" s="2">
        <v>48</v>
      </c>
      <c r="C64" s="1"/>
      <c r="D64" s="1">
        <f t="shared" si="2"/>
        <v>112.71202242884297</v>
      </c>
      <c r="E64" s="1">
        <f t="shared" si="3"/>
        <v>10435.601121442149</v>
      </c>
    </row>
    <row r="65" spans="2:5" x14ac:dyDescent="0.3">
      <c r="B65" s="2">
        <v>49</v>
      </c>
      <c r="C65" s="1"/>
      <c r="D65" s="1">
        <f t="shared" si="2"/>
        <v>112.25417586887359</v>
      </c>
      <c r="E65" s="1">
        <f t="shared" si="3"/>
        <v>10512.708793443679</v>
      </c>
    </row>
    <row r="66" spans="2:5" x14ac:dyDescent="0.3">
      <c r="B66" s="2">
        <v>50</v>
      </c>
      <c r="C66" s="1"/>
      <c r="D66" s="1">
        <f t="shared" si="2"/>
        <v>111.80339887498948</v>
      </c>
      <c r="E66" s="1">
        <f t="shared" si="3"/>
        <v>10590.169943749475</v>
      </c>
    </row>
    <row r="67" spans="2:5" x14ac:dyDescent="0.3">
      <c r="B67" s="2">
        <v>51</v>
      </c>
      <c r="C67" s="1"/>
      <c r="D67" s="1">
        <f t="shared" si="2"/>
        <v>111.35977729862789</v>
      </c>
      <c r="E67" s="1">
        <f t="shared" si="3"/>
        <v>10667.988864931394</v>
      </c>
    </row>
    <row r="68" spans="2:5" x14ac:dyDescent="0.3">
      <c r="B68" s="2">
        <v>52</v>
      </c>
      <c r="C68" s="1"/>
      <c r="D68" s="1">
        <f t="shared" si="2"/>
        <v>110.92339699089638</v>
      </c>
      <c r="E68" s="1">
        <f t="shared" si="3"/>
        <v>10746.169849544818</v>
      </c>
    </row>
    <row r="69" spans="2:5" x14ac:dyDescent="0.3">
      <c r="B69" s="2">
        <v>53</v>
      </c>
      <c r="C69" s="1"/>
      <c r="D69" s="1">
        <f t="shared" si="2"/>
        <v>110.4943437466371</v>
      </c>
      <c r="E69" s="1">
        <f t="shared" si="3"/>
        <v>10824.717187331855</v>
      </c>
    </row>
    <row r="70" spans="2:5" x14ac:dyDescent="0.3">
      <c r="B70" s="2">
        <v>54</v>
      </c>
      <c r="C70" s="1"/>
      <c r="D70" s="1">
        <f t="shared" si="2"/>
        <v>110.07270324653611</v>
      </c>
      <c r="E70" s="1">
        <f t="shared" si="3"/>
        <v>10903.635162326806</v>
      </c>
    </row>
    <row r="71" spans="2:5" x14ac:dyDescent="0.3">
      <c r="B71" s="2">
        <v>55</v>
      </c>
      <c r="C71" s="1"/>
      <c r="D71" s="1">
        <f t="shared" si="2"/>
        <v>109.65856099730654</v>
      </c>
      <c r="E71" s="1">
        <f t="shared" si="3"/>
        <v>10982.928049865328</v>
      </c>
    </row>
    <row r="72" spans="2:5" x14ac:dyDescent="0.3">
      <c r="B72" s="2">
        <v>56</v>
      </c>
      <c r="C72" s="1"/>
      <c r="D72" s="1">
        <f t="shared" si="2"/>
        <v>109.2520022699813</v>
      </c>
      <c r="E72" s="1">
        <f t="shared" si="3"/>
        <v>11062.600113499066</v>
      </c>
    </row>
    <row r="73" spans="2:5" x14ac:dyDescent="0.3">
      <c r="B73" s="2">
        <v>57</v>
      </c>
      <c r="C73" s="1"/>
      <c r="D73" s="1">
        <f t="shared" si="2"/>
        <v>108.85311203635843</v>
      </c>
      <c r="E73" s="1">
        <f t="shared" si="3"/>
        <v>11142.655601817922</v>
      </c>
    </row>
    <row r="74" spans="2:5" x14ac:dyDescent="0.3">
      <c r="B74" s="2">
        <v>58</v>
      </c>
      <c r="C74" s="1"/>
      <c r="D74" s="1">
        <f t="shared" si="2"/>
        <v>108.46197490364999</v>
      </c>
      <c r="E74" s="1">
        <f t="shared" si="3"/>
        <v>11223.098745182499</v>
      </c>
    </row>
    <row r="75" spans="2:5" x14ac:dyDescent="0.3">
      <c r="B75" s="2">
        <v>59</v>
      </c>
      <c r="C75" s="1"/>
      <c r="D75" s="1">
        <f t="shared" si="2"/>
        <v>108.07867504739313</v>
      </c>
      <c r="E75" s="1">
        <f t="shared" si="3"/>
        <v>11303.933752369656</v>
      </c>
    </row>
    <row r="76" spans="2:5" x14ac:dyDescent="0.3">
      <c r="B76" s="2">
        <v>60</v>
      </c>
      <c r="C76" s="1"/>
      <c r="D76" s="1">
        <f t="shared" si="2"/>
        <v>107.70329614269008</v>
      </c>
      <c r="E76" s="1">
        <f t="shared" si="3"/>
        <v>11385.164807134504</v>
      </c>
    </row>
    <row r="77" spans="2:5" x14ac:dyDescent="0.3">
      <c r="B77" s="2">
        <v>61</v>
      </c>
      <c r="C77" s="1"/>
      <c r="D77" s="1">
        <f t="shared" si="2"/>
        <v>107.33592129385204</v>
      </c>
      <c r="E77" s="1">
        <f t="shared" si="3"/>
        <v>11466.796064692602</v>
      </c>
    </row>
    <row r="78" spans="2:5" x14ac:dyDescent="0.3">
      <c r="B78" s="2">
        <v>62</v>
      </c>
      <c r="C78" s="1"/>
      <c r="D78" s="1">
        <f t="shared" si="2"/>
        <v>106.97663296253066</v>
      </c>
      <c r="E78" s="1">
        <f t="shared" si="3"/>
        <v>11548.831648126532</v>
      </c>
    </row>
    <row r="79" spans="2:5" x14ac:dyDescent="0.3">
      <c r="B79" s="2">
        <v>63</v>
      </c>
      <c r="C79" s="1"/>
      <c r="D79" s="1">
        <f t="shared" si="2"/>
        <v>106.62551289442879</v>
      </c>
      <c r="E79" s="1">
        <f t="shared" si="3"/>
        <v>11631.27564472144</v>
      </c>
    </row>
    <row r="80" spans="2:5" x14ac:dyDescent="0.3">
      <c r="B80" s="2">
        <v>64</v>
      </c>
      <c r="C80" s="1"/>
      <c r="D80" s="1">
        <f t="shared" ref="D80:D116" si="4">SQRT(($B$15-B80)^2+$C$15^2)</f>
        <v>106.28264204469139</v>
      </c>
      <c r="E80" s="1">
        <f t="shared" ref="E80:E111" si="5">B80*$D$2+D80*$D$3</f>
        <v>11714.132102234569</v>
      </c>
    </row>
    <row r="81" spans="2:5" x14ac:dyDescent="0.3">
      <c r="B81" s="2">
        <v>65</v>
      </c>
      <c r="C81" s="1"/>
      <c r="D81" s="1">
        <f t="shared" si="4"/>
        <v>105.94810050208545</v>
      </c>
      <c r="E81" s="1">
        <f t="shared" si="5"/>
        <v>11797.405025104272</v>
      </c>
    </row>
    <row r="82" spans="2:5" x14ac:dyDescent="0.3">
      <c r="B82" s="2">
        <v>66</v>
      </c>
      <c r="C82" s="1"/>
      <c r="D82" s="1">
        <f t="shared" si="4"/>
        <v>105.62196741208714</v>
      </c>
      <c r="E82" s="1">
        <f t="shared" si="5"/>
        <v>11881.098370604357</v>
      </c>
    </row>
    <row r="83" spans="2:5" x14ac:dyDescent="0.3">
      <c r="B83" s="2">
        <v>67</v>
      </c>
      <c r="C83" s="1"/>
      <c r="D83" s="1">
        <f t="shared" si="4"/>
        <v>105.30432089900205</v>
      </c>
      <c r="E83" s="1">
        <f t="shared" si="5"/>
        <v>11965.216044950103</v>
      </c>
    </row>
    <row r="84" spans="2:5" x14ac:dyDescent="0.3">
      <c r="B84" s="2">
        <v>68</v>
      </c>
      <c r="C84" s="1"/>
      <c r="D84" s="1">
        <f t="shared" si="4"/>
        <v>104.9952379872535</v>
      </c>
      <c r="E84" s="1">
        <f t="shared" si="5"/>
        <v>12049.761899362675</v>
      </c>
    </row>
    <row r="85" spans="2:5" x14ac:dyDescent="0.3">
      <c r="B85" s="2">
        <v>69</v>
      </c>
      <c r="C85" s="1"/>
      <c r="D85" s="1">
        <f t="shared" si="4"/>
        <v>104.69479452198185</v>
      </c>
      <c r="E85" s="1">
        <f t="shared" si="5"/>
        <v>12134.739726099091</v>
      </c>
    </row>
    <row r="86" spans="2:5" x14ac:dyDescent="0.3">
      <c r="B86" s="2">
        <v>70</v>
      </c>
      <c r="C86" s="1"/>
      <c r="D86" s="1">
        <f t="shared" si="4"/>
        <v>104.4030650891055</v>
      </c>
      <c r="E86" s="1">
        <f t="shared" si="5"/>
        <v>12220.153254455276</v>
      </c>
    </row>
    <row r="87" spans="2:5" x14ac:dyDescent="0.3">
      <c r="B87" s="2">
        <v>71</v>
      </c>
      <c r="C87" s="1"/>
      <c r="D87" s="1">
        <f t="shared" si="4"/>
        <v>104.12012293500234</v>
      </c>
      <c r="E87" s="1">
        <f t="shared" si="5"/>
        <v>12306.006146750118</v>
      </c>
    </row>
    <row r="88" spans="2:5" x14ac:dyDescent="0.3">
      <c r="B88" s="2">
        <v>72</v>
      </c>
      <c r="C88" s="1"/>
      <c r="D88" s="1">
        <f t="shared" si="4"/>
        <v>103.84603988597736</v>
      </c>
      <c r="E88" s="1">
        <f t="shared" si="5"/>
        <v>12392.301994298869</v>
      </c>
    </row>
    <row r="89" spans="2:5" x14ac:dyDescent="0.3">
      <c r="B89" s="2">
        <v>73</v>
      </c>
      <c r="C89" s="1"/>
      <c r="D89" s="1">
        <f t="shared" si="4"/>
        <v>103.58088626768937</v>
      </c>
      <c r="E89" s="1">
        <f t="shared" si="5"/>
        <v>12479.044313384467</v>
      </c>
    </row>
    <row r="90" spans="2:5" x14ac:dyDescent="0.3">
      <c r="B90" s="2">
        <v>74</v>
      </c>
      <c r="C90" s="1"/>
      <c r="D90" s="1">
        <f t="shared" si="4"/>
        <v>103.32473082471591</v>
      </c>
      <c r="E90" s="1">
        <f t="shared" si="5"/>
        <v>12566.236541235796</v>
      </c>
    </row>
    <row r="91" spans="2:5" x14ac:dyDescent="0.3">
      <c r="B91" s="2">
        <v>75</v>
      </c>
      <c r="C91" s="1"/>
      <c r="D91" s="1">
        <f t="shared" si="4"/>
        <v>103.07764064044152</v>
      </c>
      <c r="E91" s="1">
        <f t="shared" si="5"/>
        <v>12653.882032022077</v>
      </c>
    </row>
    <row r="92" spans="2:5" x14ac:dyDescent="0.3">
      <c r="B92" s="2">
        <v>76</v>
      </c>
      <c r="C92" s="1"/>
      <c r="D92" s="1">
        <f t="shared" si="4"/>
        <v>102.83968105745953</v>
      </c>
      <c r="E92" s="1">
        <f t="shared" si="5"/>
        <v>12741.984052872976</v>
      </c>
    </row>
    <row r="93" spans="2:5" x14ac:dyDescent="0.3">
      <c r="B93" s="2">
        <v>77</v>
      </c>
      <c r="C93" s="1"/>
      <c r="D93" s="1">
        <f t="shared" si="4"/>
        <v>102.61091559868278</v>
      </c>
      <c r="E93" s="1">
        <f t="shared" si="5"/>
        <v>12830.545779934138</v>
      </c>
    </row>
    <row r="94" spans="2:5" x14ac:dyDescent="0.3">
      <c r="B94" s="2">
        <v>78</v>
      </c>
      <c r="C94" s="1"/>
      <c r="D94" s="1">
        <f t="shared" si="4"/>
        <v>102.39140588936164</v>
      </c>
      <c r="E94" s="1">
        <f t="shared" si="5"/>
        <v>12919.570294468082</v>
      </c>
    </row>
    <row r="95" spans="2:5" x14ac:dyDescent="0.3">
      <c r="B95" s="2">
        <v>79</v>
      </c>
      <c r="C95" s="1"/>
      <c r="D95" s="1">
        <f t="shared" si="4"/>
        <v>102.18121158021175</v>
      </c>
      <c r="E95" s="1">
        <f t="shared" si="5"/>
        <v>13009.060579010587</v>
      </c>
    </row>
    <row r="96" spans="2:5" x14ac:dyDescent="0.3">
      <c r="B96" s="2">
        <v>80</v>
      </c>
      <c r="C96" s="1"/>
      <c r="D96" s="1">
        <f t="shared" si="4"/>
        <v>101.9803902718557</v>
      </c>
      <c r="E96" s="1">
        <f t="shared" si="5"/>
        <v>13099.019513592786</v>
      </c>
    </row>
    <row r="97" spans="2:5" x14ac:dyDescent="0.3">
      <c r="B97" s="2">
        <v>81</v>
      </c>
      <c r="C97" s="1"/>
      <c r="D97" s="1">
        <f t="shared" si="4"/>
        <v>101.78899744078434</v>
      </c>
      <c r="E97" s="1">
        <f t="shared" si="5"/>
        <v>13189.449872039218</v>
      </c>
    </row>
    <row r="98" spans="2:5" x14ac:dyDescent="0.3">
      <c r="B98" s="2">
        <v>82</v>
      </c>
      <c r="C98" s="1"/>
      <c r="D98" s="1">
        <f t="shared" si="4"/>
        <v>101.6070863670443</v>
      </c>
      <c r="E98" s="1">
        <f t="shared" si="5"/>
        <v>13280.354318352216</v>
      </c>
    </row>
    <row r="99" spans="2:5" x14ac:dyDescent="0.3">
      <c r="B99" s="2">
        <v>83</v>
      </c>
      <c r="C99" s="1"/>
      <c r="D99" s="1">
        <f t="shared" si="4"/>
        <v>101.43470806385751</v>
      </c>
      <c r="E99" s="1">
        <f t="shared" si="5"/>
        <v>13371.735403192875</v>
      </c>
    </row>
    <row r="100" spans="2:5" x14ac:dyDescent="0.3">
      <c r="B100" s="2">
        <v>84</v>
      </c>
      <c r="C100" s="1"/>
      <c r="D100" s="1">
        <f t="shared" si="4"/>
        <v>101.27191120937731</v>
      </c>
      <c r="E100" s="1">
        <f t="shared" si="5"/>
        <v>13463.595560468864</v>
      </c>
    </row>
    <row r="101" spans="2:5" x14ac:dyDescent="0.3">
      <c r="B101" s="2">
        <v>85</v>
      </c>
      <c r="C101" s="1"/>
      <c r="D101" s="1">
        <f t="shared" si="4"/>
        <v>101.11874208078342</v>
      </c>
      <c r="E101" s="1">
        <f t="shared" si="5"/>
        <v>13555.937104039171</v>
      </c>
    </row>
    <row r="102" spans="2:5" x14ac:dyDescent="0.3">
      <c r="B102" s="2">
        <v>86</v>
      </c>
      <c r="C102" s="1"/>
      <c r="D102" s="1">
        <f t="shared" si="4"/>
        <v>100.9752444909147</v>
      </c>
      <c r="E102" s="1">
        <f t="shared" si="5"/>
        <v>13648.762224545735</v>
      </c>
    </row>
    <row r="103" spans="2:5" x14ac:dyDescent="0.3">
      <c r="B103" s="2">
        <v>87</v>
      </c>
      <c r="C103" s="1"/>
      <c r="D103" s="1">
        <f t="shared" si="4"/>
        <v>100.84145972763385</v>
      </c>
      <c r="E103" s="1">
        <f t="shared" si="5"/>
        <v>13742.072986381692</v>
      </c>
    </row>
    <row r="104" spans="2:5" x14ac:dyDescent="0.3">
      <c r="B104" s="2">
        <v>88</v>
      </c>
      <c r="C104" s="1"/>
      <c r="D104" s="1">
        <f t="shared" si="4"/>
        <v>100.71742649611338</v>
      </c>
      <c r="E104" s="1">
        <f t="shared" si="5"/>
        <v>13835.871324805668</v>
      </c>
    </row>
    <row r="105" spans="2:5" x14ac:dyDescent="0.3">
      <c r="B105" s="2">
        <v>89</v>
      </c>
      <c r="C105" s="1"/>
      <c r="D105" s="1">
        <f t="shared" si="4"/>
        <v>100.60318086422517</v>
      </c>
      <c r="E105" s="1">
        <f t="shared" si="5"/>
        <v>13930.159043211257</v>
      </c>
    </row>
    <row r="106" spans="2:5" x14ac:dyDescent="0.3">
      <c r="B106" s="2">
        <v>90</v>
      </c>
      <c r="C106" s="1"/>
      <c r="D106" s="1">
        <f t="shared" si="4"/>
        <v>100.4987562112089</v>
      </c>
      <c r="E106" s="1">
        <f t="shared" si="5"/>
        <v>14024.937810560445</v>
      </c>
    </row>
    <row r="107" spans="2:5" x14ac:dyDescent="0.3">
      <c r="B107" s="2">
        <v>91</v>
      </c>
      <c r="C107" s="1"/>
      <c r="D107" s="1">
        <f t="shared" si="4"/>
        <v>100.40418317978589</v>
      </c>
      <c r="E107" s="1">
        <f t="shared" si="5"/>
        <v>14120.209158989295</v>
      </c>
    </row>
    <row r="108" spans="2:5" x14ac:dyDescent="0.3">
      <c r="B108" s="2">
        <v>92</v>
      </c>
      <c r="C108" s="1"/>
      <c r="D108" s="1">
        <f t="shared" si="4"/>
        <v>100.31948963187563</v>
      </c>
      <c r="E108" s="1">
        <f t="shared" si="5"/>
        <v>14215.974481593781</v>
      </c>
    </row>
    <row r="109" spans="2:5" x14ac:dyDescent="0.3">
      <c r="B109" s="2">
        <v>93</v>
      </c>
      <c r="C109" s="1"/>
      <c r="D109" s="1">
        <f t="shared" si="4"/>
        <v>100.24470060806208</v>
      </c>
      <c r="E109" s="1">
        <f t="shared" si="5"/>
        <v>14312.235030403102</v>
      </c>
    </row>
    <row r="110" spans="2:5" x14ac:dyDescent="0.3">
      <c r="B110" s="2">
        <v>94</v>
      </c>
      <c r="C110" s="1"/>
      <c r="D110" s="1">
        <f t="shared" si="4"/>
        <v>100.17983829094555</v>
      </c>
      <c r="E110" s="1">
        <f t="shared" si="5"/>
        <v>14408.991914547278</v>
      </c>
    </row>
    <row r="111" spans="2:5" x14ac:dyDescent="0.3">
      <c r="B111" s="2">
        <v>95</v>
      </c>
      <c r="C111" s="1"/>
      <c r="D111" s="1">
        <f t="shared" si="4"/>
        <v>100.12492197250393</v>
      </c>
      <c r="E111" s="1">
        <f t="shared" si="5"/>
        <v>14506.246098625197</v>
      </c>
    </row>
    <row r="112" spans="2:5" x14ac:dyDescent="0.3">
      <c r="B112" s="2">
        <v>96</v>
      </c>
      <c r="C112" s="1"/>
      <c r="D112" s="1">
        <f t="shared" si="4"/>
        <v>100.07996802557443</v>
      </c>
      <c r="E112" s="1">
        <f>B112*$D$2+D112*$D$3</f>
        <v>14603.998401278721</v>
      </c>
    </row>
    <row r="113" spans="2:5" x14ac:dyDescent="0.3">
      <c r="B113" s="2">
        <v>97</v>
      </c>
      <c r="C113" s="1"/>
      <c r="D113" s="1">
        <f t="shared" si="4"/>
        <v>100.04498987955368</v>
      </c>
      <c r="E113" s="1">
        <f>B113*$D$2+D113*$D$3</f>
        <v>14702.249493977684</v>
      </c>
    </row>
    <row r="114" spans="2:5" x14ac:dyDescent="0.3">
      <c r="B114" s="2">
        <v>98</v>
      </c>
      <c r="C114" s="1"/>
      <c r="D114" s="1">
        <f t="shared" si="4"/>
        <v>100.01999800039989</v>
      </c>
      <c r="E114" s="1">
        <f>B114*$D$2+D114*$D$3</f>
        <v>14800.999900019995</v>
      </c>
    </row>
    <row r="115" spans="2:5" x14ac:dyDescent="0.3">
      <c r="B115" s="2">
        <v>99</v>
      </c>
      <c r="C115" s="1"/>
      <c r="D115" s="1">
        <f t="shared" si="4"/>
        <v>100.00499987500625</v>
      </c>
      <c r="E115" s="1">
        <f>B115*$D$2+D115*$D$3</f>
        <v>14900.249993750313</v>
      </c>
    </row>
    <row r="116" spans="2:5" x14ac:dyDescent="0.3">
      <c r="B116" s="2">
        <v>100</v>
      </c>
      <c r="C116" s="1"/>
      <c r="D116" s="1">
        <f t="shared" si="4"/>
        <v>100</v>
      </c>
      <c r="E116" s="1">
        <f>B116*$D$2+D116*$D$3</f>
        <v>15000</v>
      </c>
    </row>
    <row r="118" spans="2:5" x14ac:dyDescent="0.3">
      <c r="E118">
        <f>MIN(E16:E116)</f>
        <v>7071.067811865476</v>
      </c>
    </row>
    <row r="119" spans="2:5" x14ac:dyDescent="0.3">
      <c r="E119">
        <f>VLOOKUP(E118,B15:E116,2)</f>
        <v>0</v>
      </c>
    </row>
  </sheetData>
  <mergeCells count="1">
    <mergeCell ref="B2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553F-8E71-4E5E-BE4A-1544F44CF963}">
  <dimension ref="B2:O61"/>
  <sheetViews>
    <sheetView workbookViewId="0">
      <selection activeCell="G61" sqref="G61"/>
    </sheetView>
  </sheetViews>
  <sheetFormatPr defaultRowHeight="14.4" x14ac:dyDescent="0.3"/>
  <cols>
    <col min="2" max="2" width="8.88671875" customWidth="1"/>
    <col min="6" max="6" width="9.88671875" bestFit="1" customWidth="1"/>
  </cols>
  <sheetData>
    <row r="2" spans="2:15" x14ac:dyDescent="0.3">
      <c r="B2" s="69" t="s">
        <v>56</v>
      </c>
      <c r="C2" s="69"/>
      <c r="D2" s="54" t="s">
        <v>53</v>
      </c>
      <c r="E2" s="54" t="s">
        <v>54</v>
      </c>
      <c r="G2" s="74" t="s">
        <v>58</v>
      </c>
      <c r="H2" s="75"/>
      <c r="I2" s="42" t="s">
        <v>57</v>
      </c>
      <c r="J2" s="73" t="s">
        <v>64</v>
      </c>
      <c r="K2" s="66"/>
      <c r="L2" s="66"/>
      <c r="M2" s="61">
        <v>100</v>
      </c>
      <c r="N2" s="66" t="s">
        <v>65</v>
      </c>
      <c r="O2" s="67"/>
    </row>
    <row r="3" spans="2:15" x14ac:dyDescent="0.3">
      <c r="B3" s="70" t="s">
        <v>55</v>
      </c>
      <c r="C3" s="70"/>
      <c r="D3" s="48">
        <v>15</v>
      </c>
      <c r="E3" s="48">
        <v>7</v>
      </c>
      <c r="G3" s="76"/>
      <c r="H3" s="77"/>
      <c r="I3" s="42" t="s">
        <v>16</v>
      </c>
      <c r="J3" s="56" t="s">
        <v>60</v>
      </c>
      <c r="K3" s="62">
        <v>100</v>
      </c>
      <c r="L3" s="55" t="s">
        <v>66</v>
      </c>
      <c r="M3" s="55"/>
      <c r="N3" s="55"/>
      <c r="O3" s="57"/>
    </row>
    <row r="4" spans="2:15" x14ac:dyDescent="0.3">
      <c r="G4" s="76"/>
      <c r="H4" s="77"/>
      <c r="I4" s="42" t="s">
        <v>61</v>
      </c>
      <c r="J4" s="71" t="s">
        <v>59</v>
      </c>
      <c r="K4" s="72"/>
      <c r="L4" s="72"/>
      <c r="M4" s="55"/>
      <c r="N4" s="55"/>
      <c r="O4" s="57"/>
    </row>
    <row r="5" spans="2:15" x14ac:dyDescent="0.3">
      <c r="G5" s="78"/>
      <c r="H5" s="79"/>
      <c r="I5" s="63" t="s">
        <v>62</v>
      </c>
      <c r="J5" s="58" t="s">
        <v>63</v>
      </c>
      <c r="K5" s="59"/>
      <c r="L5" s="59"/>
      <c r="M5" s="59"/>
      <c r="N5" s="59"/>
      <c r="O5" s="60"/>
    </row>
    <row r="7" spans="2:15" x14ac:dyDescent="0.3">
      <c r="B7" s="48" t="s">
        <v>62</v>
      </c>
      <c r="C7" s="48" t="s">
        <v>57</v>
      </c>
      <c r="D7" s="48" t="s">
        <v>61</v>
      </c>
    </row>
    <row r="8" spans="2:15" x14ac:dyDescent="0.3">
      <c r="B8" s="48">
        <f t="shared" ref="B8:B39" si="0">C8*$D$3+D8*$E$3</f>
        <v>1532.6237921249262</v>
      </c>
      <c r="C8" s="48">
        <v>50</v>
      </c>
      <c r="D8" s="48">
        <f t="shared" ref="D8:D39" si="1">SQRT(($M$2-C8)^2+$K$3^2)</f>
        <v>111.80339887498948</v>
      </c>
    </row>
    <row r="9" spans="2:15" x14ac:dyDescent="0.3">
      <c r="B9" s="48">
        <f t="shared" si="0"/>
        <v>1544.5184410903953</v>
      </c>
      <c r="C9" s="48">
        <v>51</v>
      </c>
      <c r="D9" s="48">
        <f t="shared" si="1"/>
        <v>111.35977729862789</v>
      </c>
    </row>
    <row r="10" spans="2:15" x14ac:dyDescent="0.3">
      <c r="B10" s="48">
        <f t="shared" si="0"/>
        <v>1556.4637789362746</v>
      </c>
      <c r="C10" s="48">
        <v>52</v>
      </c>
      <c r="D10" s="48">
        <f t="shared" si="1"/>
        <v>110.92339699089638</v>
      </c>
    </row>
    <row r="11" spans="2:15" x14ac:dyDescent="0.3">
      <c r="B11" s="48">
        <f t="shared" si="0"/>
        <v>1568.4604062264598</v>
      </c>
      <c r="C11" s="48">
        <v>53</v>
      </c>
      <c r="D11" s="48">
        <f t="shared" si="1"/>
        <v>110.4943437466371</v>
      </c>
    </row>
    <row r="12" spans="2:15" x14ac:dyDescent="0.3">
      <c r="B12" s="48">
        <f t="shared" si="0"/>
        <v>1580.5089227257527</v>
      </c>
      <c r="C12" s="48">
        <v>54</v>
      </c>
      <c r="D12" s="48">
        <f t="shared" si="1"/>
        <v>110.07270324653611</v>
      </c>
    </row>
    <row r="13" spans="2:15" x14ac:dyDescent="0.3">
      <c r="B13" s="48">
        <f t="shared" si="0"/>
        <v>1592.6099269811457</v>
      </c>
      <c r="C13" s="48">
        <v>55</v>
      </c>
      <c r="D13" s="48">
        <f t="shared" si="1"/>
        <v>109.65856099730654</v>
      </c>
    </row>
    <row r="14" spans="2:15" x14ac:dyDescent="0.3">
      <c r="B14" s="48">
        <f t="shared" si="0"/>
        <v>1604.7640158898691</v>
      </c>
      <c r="C14" s="48">
        <v>56</v>
      </c>
      <c r="D14" s="48">
        <f t="shared" si="1"/>
        <v>109.2520022699813</v>
      </c>
    </row>
    <row r="15" spans="2:15" x14ac:dyDescent="0.3">
      <c r="B15" s="48">
        <f t="shared" si="0"/>
        <v>1616.971784254509</v>
      </c>
      <c r="C15" s="48">
        <v>57</v>
      </c>
      <c r="D15" s="48">
        <f t="shared" si="1"/>
        <v>108.85311203635843</v>
      </c>
    </row>
    <row r="16" spans="2:15" x14ac:dyDescent="0.3">
      <c r="B16" s="48">
        <f t="shared" si="0"/>
        <v>1629.2338243255499</v>
      </c>
      <c r="C16" s="48">
        <v>58</v>
      </c>
      <c r="D16" s="48">
        <f t="shared" si="1"/>
        <v>108.46197490364999</v>
      </c>
    </row>
    <row r="17" spans="2:4" x14ac:dyDescent="0.3">
      <c r="B17" s="48">
        <f t="shared" si="0"/>
        <v>1641.5507253317519</v>
      </c>
      <c r="C17" s="48">
        <v>59</v>
      </c>
      <c r="D17" s="48">
        <f t="shared" si="1"/>
        <v>108.07867504739313</v>
      </c>
    </row>
    <row r="18" spans="2:4" x14ac:dyDescent="0.3">
      <c r="B18" s="48">
        <f t="shared" si="0"/>
        <v>1653.9230729988305</v>
      </c>
      <c r="C18" s="48">
        <v>60</v>
      </c>
      <c r="D18" s="48">
        <f t="shared" si="1"/>
        <v>107.70329614269008</v>
      </c>
    </row>
    <row r="19" spans="2:4" x14ac:dyDescent="0.3">
      <c r="B19" s="48">
        <f t="shared" si="0"/>
        <v>1666.3514490569642</v>
      </c>
      <c r="C19" s="48">
        <v>61</v>
      </c>
      <c r="D19" s="48">
        <f t="shared" si="1"/>
        <v>107.33592129385204</v>
      </c>
    </row>
    <row r="20" spans="2:4" x14ac:dyDescent="0.3">
      <c r="B20" s="48">
        <f t="shared" si="0"/>
        <v>1678.8364307377146</v>
      </c>
      <c r="C20" s="48">
        <v>62</v>
      </c>
      <c r="D20" s="48">
        <f t="shared" si="1"/>
        <v>106.97663296253066</v>
      </c>
    </row>
    <row r="21" spans="2:4" x14ac:dyDescent="0.3">
      <c r="B21" s="48">
        <f t="shared" si="0"/>
        <v>1691.3785902610016</v>
      </c>
      <c r="C21" s="48">
        <v>63</v>
      </c>
      <c r="D21" s="48">
        <f t="shared" si="1"/>
        <v>106.62551289442879</v>
      </c>
    </row>
    <row r="22" spans="2:4" x14ac:dyDescent="0.3">
      <c r="B22" s="48">
        <f t="shared" si="0"/>
        <v>1703.9784943128398</v>
      </c>
      <c r="C22" s="48">
        <v>64</v>
      </c>
      <c r="D22" s="48">
        <f t="shared" si="1"/>
        <v>106.28264204469139</v>
      </c>
    </row>
    <row r="23" spans="2:4" x14ac:dyDescent="0.3">
      <c r="B23" s="48">
        <f t="shared" si="0"/>
        <v>1716.6367035145981</v>
      </c>
      <c r="C23" s="48">
        <v>65</v>
      </c>
      <c r="D23" s="48">
        <f t="shared" si="1"/>
        <v>105.94810050208545</v>
      </c>
    </row>
    <row r="24" spans="2:4" x14ac:dyDescent="0.3">
      <c r="B24" s="48">
        <f t="shared" si="0"/>
        <v>1729.3537718846101</v>
      </c>
      <c r="C24" s="48">
        <v>66</v>
      </c>
      <c r="D24" s="48">
        <f t="shared" si="1"/>
        <v>105.62196741208714</v>
      </c>
    </row>
    <row r="25" spans="2:4" x14ac:dyDescent="0.3">
      <c r="B25" s="48">
        <f t="shared" si="0"/>
        <v>1742.1302462930144</v>
      </c>
      <c r="C25" s="48">
        <v>67</v>
      </c>
      <c r="D25" s="48">
        <f t="shared" si="1"/>
        <v>105.30432089900205</v>
      </c>
    </row>
    <row r="26" spans="2:4" x14ac:dyDescent="0.3">
      <c r="B26" s="48">
        <f t="shared" si="0"/>
        <v>1754.9666659107745</v>
      </c>
      <c r="C26" s="48">
        <v>68</v>
      </c>
      <c r="D26" s="48">
        <f t="shared" si="1"/>
        <v>104.9952379872535</v>
      </c>
    </row>
    <row r="27" spans="2:4" x14ac:dyDescent="0.3">
      <c r="B27" s="48">
        <f t="shared" si="0"/>
        <v>1767.8635616538729</v>
      </c>
      <c r="C27" s="48">
        <v>69</v>
      </c>
      <c r="D27" s="48">
        <f t="shared" si="1"/>
        <v>104.69479452198185</v>
      </c>
    </row>
    <row r="28" spans="2:4" x14ac:dyDescent="0.3">
      <c r="B28" s="48">
        <f t="shared" si="0"/>
        <v>1780.8214556237385</v>
      </c>
      <c r="C28" s="48">
        <v>70</v>
      </c>
      <c r="D28" s="48">
        <f t="shared" si="1"/>
        <v>104.4030650891055</v>
      </c>
    </row>
    <row r="29" spans="2:4" x14ac:dyDescent="0.3">
      <c r="B29" s="48">
        <f t="shared" si="0"/>
        <v>1793.8408605450163</v>
      </c>
      <c r="C29" s="48">
        <v>71</v>
      </c>
      <c r="D29" s="48">
        <f t="shared" si="1"/>
        <v>104.12012293500234</v>
      </c>
    </row>
    <row r="30" spans="2:4" x14ac:dyDescent="0.3">
      <c r="B30" s="48">
        <f t="shared" si="0"/>
        <v>1806.9222792018415</v>
      </c>
      <c r="C30" s="48">
        <v>72</v>
      </c>
      <c r="D30" s="48">
        <f t="shared" si="1"/>
        <v>103.84603988597736</v>
      </c>
    </row>
    <row r="31" spans="2:4" x14ac:dyDescent="0.3">
      <c r="B31" s="48">
        <f t="shared" si="0"/>
        <v>1820.0662038738255</v>
      </c>
      <c r="C31" s="48">
        <v>73</v>
      </c>
      <c r="D31" s="48">
        <f t="shared" si="1"/>
        <v>103.58088626768937</v>
      </c>
    </row>
    <row r="32" spans="2:4" x14ac:dyDescent="0.3">
      <c r="B32" s="48">
        <f t="shared" si="0"/>
        <v>1833.2731157730113</v>
      </c>
      <c r="C32" s="48">
        <v>74</v>
      </c>
      <c r="D32" s="48">
        <f t="shared" si="1"/>
        <v>103.32473082471591</v>
      </c>
    </row>
    <row r="33" spans="2:4" x14ac:dyDescent="0.3">
      <c r="B33" s="48">
        <f t="shared" si="0"/>
        <v>1846.5434844830907</v>
      </c>
      <c r="C33" s="48">
        <v>75</v>
      </c>
      <c r="D33" s="48">
        <f t="shared" si="1"/>
        <v>103.07764064044152</v>
      </c>
    </row>
    <row r="34" spans="2:4" x14ac:dyDescent="0.3">
      <c r="B34" s="48">
        <f t="shared" si="0"/>
        <v>1859.8777674022167</v>
      </c>
      <c r="C34" s="48">
        <v>76</v>
      </c>
      <c r="D34" s="48">
        <f t="shared" si="1"/>
        <v>102.83968105745953</v>
      </c>
    </row>
    <row r="35" spans="2:4" x14ac:dyDescent="0.3">
      <c r="B35" s="48">
        <f t="shared" si="0"/>
        <v>1873.2764091907793</v>
      </c>
      <c r="C35" s="48">
        <v>77</v>
      </c>
      <c r="D35" s="48">
        <f t="shared" si="1"/>
        <v>102.61091559868278</v>
      </c>
    </row>
    <row r="36" spans="2:4" x14ac:dyDescent="0.3">
      <c r="B36" s="48">
        <f t="shared" si="0"/>
        <v>1886.7398412255316</v>
      </c>
      <c r="C36" s="48">
        <v>78</v>
      </c>
      <c r="D36" s="48">
        <f t="shared" si="1"/>
        <v>102.39140588936164</v>
      </c>
    </row>
    <row r="37" spans="2:4" x14ac:dyDescent="0.3">
      <c r="B37" s="48">
        <f t="shared" si="0"/>
        <v>1900.2684810614824</v>
      </c>
      <c r="C37" s="48">
        <v>79</v>
      </c>
      <c r="D37" s="48">
        <f t="shared" si="1"/>
        <v>102.18121158021175</v>
      </c>
    </row>
    <row r="38" spans="2:4" x14ac:dyDescent="0.3">
      <c r="B38" s="48">
        <f t="shared" si="0"/>
        <v>1913.8627319029899</v>
      </c>
      <c r="C38" s="48">
        <v>80</v>
      </c>
      <c r="D38" s="48">
        <f t="shared" si="1"/>
        <v>101.9803902718557</v>
      </c>
    </row>
    <row r="39" spans="2:4" x14ac:dyDescent="0.3">
      <c r="B39" s="48">
        <f t="shared" si="0"/>
        <v>1927.5229820854904</v>
      </c>
      <c r="C39" s="48">
        <v>81</v>
      </c>
      <c r="D39" s="48">
        <f t="shared" si="1"/>
        <v>101.78899744078434</v>
      </c>
    </row>
    <row r="40" spans="2:4" x14ac:dyDescent="0.3">
      <c r="B40" s="48">
        <f t="shared" ref="B40:B71" si="2">C40*$D$3+D40*$E$3</f>
        <v>1941.2496045693101</v>
      </c>
      <c r="C40" s="48">
        <v>82</v>
      </c>
      <c r="D40" s="48">
        <f t="shared" ref="D40:D58" si="3">SQRT(($M$2-C40)^2+$K$3^2)</f>
        <v>101.6070863670443</v>
      </c>
    </row>
    <row r="41" spans="2:4" x14ac:dyDescent="0.3">
      <c r="B41" s="48">
        <f t="shared" si="2"/>
        <v>1955.0429564470026</v>
      </c>
      <c r="C41" s="48">
        <v>83</v>
      </c>
      <c r="D41" s="48">
        <f t="shared" si="3"/>
        <v>101.43470806385751</v>
      </c>
    </row>
    <row r="42" spans="2:4" x14ac:dyDescent="0.3">
      <c r="B42" s="48">
        <f t="shared" si="2"/>
        <v>1968.9033784656413</v>
      </c>
      <c r="C42" s="48">
        <v>84</v>
      </c>
      <c r="D42" s="48">
        <f t="shared" si="3"/>
        <v>101.27191120937731</v>
      </c>
    </row>
    <row r="43" spans="2:4" x14ac:dyDescent="0.3">
      <c r="B43" s="48">
        <f t="shared" si="2"/>
        <v>1982.8311945654839</v>
      </c>
      <c r="C43" s="48">
        <v>85</v>
      </c>
      <c r="D43" s="48">
        <f t="shared" si="3"/>
        <v>101.11874208078342</v>
      </c>
    </row>
    <row r="44" spans="2:4" x14ac:dyDescent="0.3">
      <c r="B44" s="48">
        <f t="shared" si="2"/>
        <v>1996.826711436403</v>
      </c>
      <c r="C44" s="48">
        <v>86</v>
      </c>
      <c r="D44" s="48">
        <f t="shared" si="3"/>
        <v>100.9752444909147</v>
      </c>
    </row>
    <row r="45" spans="2:4" x14ac:dyDescent="0.3">
      <c r="B45" s="48">
        <f t="shared" si="2"/>
        <v>2010.8902180934369</v>
      </c>
      <c r="C45" s="48">
        <v>87</v>
      </c>
      <c r="D45" s="48">
        <f t="shared" si="3"/>
        <v>100.84145972763385</v>
      </c>
    </row>
    <row r="46" spans="2:4" x14ac:dyDescent="0.3">
      <c r="B46" s="48">
        <f t="shared" si="2"/>
        <v>2025.0219854727936</v>
      </c>
      <c r="C46" s="48">
        <v>88</v>
      </c>
      <c r="D46" s="48">
        <f t="shared" si="3"/>
        <v>100.71742649611338</v>
      </c>
    </row>
    <row r="47" spans="2:4" x14ac:dyDescent="0.3">
      <c r="B47" s="48">
        <f t="shared" si="2"/>
        <v>2039.2222660495763</v>
      </c>
      <c r="C47" s="48">
        <v>89</v>
      </c>
      <c r="D47" s="48">
        <f t="shared" si="3"/>
        <v>100.60318086422517</v>
      </c>
    </row>
    <row r="48" spans="2:4" x14ac:dyDescent="0.3">
      <c r="B48" s="48">
        <f t="shared" si="2"/>
        <v>2053.4912934784625</v>
      </c>
      <c r="C48" s="48">
        <v>90</v>
      </c>
      <c r="D48" s="48">
        <f t="shared" si="3"/>
        <v>100.4987562112089</v>
      </c>
    </row>
    <row r="49" spans="2:6" x14ac:dyDescent="0.3">
      <c r="B49" s="48">
        <f t="shared" si="2"/>
        <v>2067.8292822585013</v>
      </c>
      <c r="C49" s="48">
        <v>91</v>
      </c>
      <c r="D49" s="48">
        <f t="shared" si="3"/>
        <v>100.40418317978589</v>
      </c>
    </row>
    <row r="50" spans="2:6" x14ac:dyDescent="0.3">
      <c r="B50" s="48">
        <f t="shared" si="2"/>
        <v>2082.2364274231295</v>
      </c>
      <c r="C50" s="48">
        <v>92</v>
      </c>
      <c r="D50" s="48">
        <f t="shared" si="3"/>
        <v>100.31948963187563</v>
      </c>
    </row>
    <row r="51" spans="2:6" x14ac:dyDescent="0.3">
      <c r="B51" s="48">
        <f t="shared" si="2"/>
        <v>2096.7129042564347</v>
      </c>
      <c r="C51" s="48">
        <v>93</v>
      </c>
      <c r="D51" s="48">
        <f t="shared" si="3"/>
        <v>100.24470060806208</v>
      </c>
    </row>
    <row r="52" spans="2:6" x14ac:dyDescent="0.3">
      <c r="B52" s="48">
        <f t="shared" si="2"/>
        <v>2111.2588680366189</v>
      </c>
      <c r="C52" s="48">
        <v>94</v>
      </c>
      <c r="D52" s="48">
        <f t="shared" si="3"/>
        <v>100.17983829094555</v>
      </c>
    </row>
    <row r="53" spans="2:6" x14ac:dyDescent="0.3">
      <c r="B53" s="48">
        <f t="shared" si="2"/>
        <v>2125.8744538075275</v>
      </c>
      <c r="C53" s="48">
        <v>95</v>
      </c>
      <c r="D53" s="48">
        <f t="shared" si="3"/>
        <v>100.12492197250393</v>
      </c>
    </row>
    <row r="54" spans="2:6" x14ac:dyDescent="0.3">
      <c r="B54" s="48">
        <f t="shared" si="2"/>
        <v>2140.5597761790209</v>
      </c>
      <c r="C54" s="48">
        <v>96</v>
      </c>
      <c r="D54" s="48">
        <f t="shared" si="3"/>
        <v>100.07996802557443</v>
      </c>
    </row>
    <row r="55" spans="2:6" x14ac:dyDescent="0.3">
      <c r="B55" s="48">
        <f t="shared" si="2"/>
        <v>2155.3149291568757</v>
      </c>
      <c r="C55" s="48">
        <v>97</v>
      </c>
      <c r="D55" s="48">
        <f t="shared" si="3"/>
        <v>100.04498987955368</v>
      </c>
    </row>
    <row r="56" spans="2:6" x14ac:dyDescent="0.3">
      <c r="B56" s="48">
        <f t="shared" si="2"/>
        <v>2170.1399860027991</v>
      </c>
      <c r="C56" s="48">
        <v>98</v>
      </c>
      <c r="D56" s="48">
        <f t="shared" si="3"/>
        <v>100.01999800039989</v>
      </c>
    </row>
    <row r="57" spans="2:6" x14ac:dyDescent="0.3">
      <c r="B57" s="48">
        <f t="shared" si="2"/>
        <v>2185.0349991250437</v>
      </c>
      <c r="C57" s="48">
        <v>99</v>
      </c>
      <c r="D57" s="48">
        <f t="shared" si="3"/>
        <v>100.00499987500625</v>
      </c>
    </row>
    <row r="58" spans="2:6" x14ac:dyDescent="0.3">
      <c r="B58" s="48">
        <f t="shared" si="2"/>
        <v>2200</v>
      </c>
      <c r="C58" s="48">
        <v>100</v>
      </c>
      <c r="D58" s="48">
        <f t="shared" si="3"/>
        <v>100</v>
      </c>
    </row>
    <row r="60" spans="2:6" x14ac:dyDescent="0.3">
      <c r="B60" s="68" t="s">
        <v>67</v>
      </c>
      <c r="C60" s="68"/>
      <c r="D60" s="68"/>
      <c r="E60" s="68"/>
      <c r="F60" s="1">
        <f>MIN(B8:B58)</f>
        <v>1532.6237921249262</v>
      </c>
    </row>
    <row r="61" spans="2:6" x14ac:dyDescent="0.3">
      <c r="B61" s="68" t="s">
        <v>68</v>
      </c>
      <c r="C61" s="68"/>
      <c r="D61" s="68"/>
      <c r="E61" s="68"/>
      <c r="F61" s="1">
        <f>VLOOKUP(F60,B8:C58,2)</f>
        <v>50</v>
      </c>
    </row>
  </sheetData>
  <mergeCells count="8">
    <mergeCell ref="N2:O2"/>
    <mergeCell ref="B60:E60"/>
    <mergeCell ref="B61:E61"/>
    <mergeCell ref="B2:C2"/>
    <mergeCell ref="B3:C3"/>
    <mergeCell ref="J4:L4"/>
    <mergeCell ref="J2:L2"/>
    <mergeCell ref="G2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3"/>
  <sheetViews>
    <sheetView workbookViewId="0">
      <selection activeCell="F13" sqref="F13"/>
    </sheetView>
  </sheetViews>
  <sheetFormatPr defaultRowHeight="14.4" x14ac:dyDescent="0.3"/>
  <cols>
    <col min="2" max="2" width="24.6640625" bestFit="1" customWidth="1"/>
    <col min="4" max="4" width="10.6640625" bestFit="1" customWidth="1"/>
    <col min="5" max="5" width="10.5546875" bestFit="1" customWidth="1"/>
    <col min="6" max="6" width="10.6640625" bestFit="1" customWidth="1"/>
  </cols>
  <sheetData>
    <row r="2" spans="2:6" x14ac:dyDescent="0.3">
      <c r="B2" s="68" t="s">
        <v>22</v>
      </c>
      <c r="C2" s="68"/>
      <c r="D2" s="46">
        <v>9999</v>
      </c>
    </row>
    <row r="4" spans="2:6" x14ac:dyDescent="0.3">
      <c r="B4" s="2" t="s">
        <v>29</v>
      </c>
      <c r="C4" s="2" t="s">
        <v>52</v>
      </c>
      <c r="D4" s="42" t="s">
        <v>28</v>
      </c>
      <c r="E4" s="41" t="s">
        <v>31</v>
      </c>
      <c r="F4" s="41" t="s">
        <v>30</v>
      </c>
    </row>
    <row r="5" spans="2:6" x14ac:dyDescent="0.3">
      <c r="B5" s="38" t="s">
        <v>37</v>
      </c>
      <c r="C5" s="39" t="s">
        <v>25</v>
      </c>
      <c r="D5" s="42">
        <v>7</v>
      </c>
      <c r="E5" s="44">
        <v>128.06</v>
      </c>
      <c r="F5" s="43">
        <f>E5*D5</f>
        <v>896.42000000000007</v>
      </c>
    </row>
    <row r="6" spans="2:6" x14ac:dyDescent="0.3">
      <c r="B6" s="38" t="s">
        <v>36</v>
      </c>
      <c r="C6" s="40" t="s">
        <v>26</v>
      </c>
      <c r="D6" s="42">
        <v>10</v>
      </c>
      <c r="E6" s="45">
        <f>E5*1.5</f>
        <v>192.09</v>
      </c>
      <c r="F6" s="43">
        <f t="shared" ref="F6:F12" si="0">E6*D6</f>
        <v>1920.9</v>
      </c>
    </row>
    <row r="7" spans="2:6" x14ac:dyDescent="0.3">
      <c r="B7" s="38" t="s">
        <v>23</v>
      </c>
      <c r="C7" s="40" t="s">
        <v>27</v>
      </c>
      <c r="D7" s="42">
        <v>11</v>
      </c>
      <c r="E7" s="45">
        <f>3*E5</f>
        <v>384.18</v>
      </c>
      <c r="F7" s="43">
        <f t="shared" si="0"/>
        <v>4225.9800000000005</v>
      </c>
    </row>
    <row r="8" spans="2:6" x14ac:dyDescent="0.3">
      <c r="B8" s="38" t="s">
        <v>35</v>
      </c>
      <c r="C8" s="2">
        <v>1</v>
      </c>
      <c r="D8" s="42">
        <v>1</v>
      </c>
      <c r="E8" s="45">
        <f>E5*2</f>
        <v>256.12</v>
      </c>
      <c r="F8" s="43">
        <f t="shared" si="0"/>
        <v>256.12</v>
      </c>
    </row>
    <row r="9" spans="2:6" x14ac:dyDescent="0.3">
      <c r="B9" s="38" t="s">
        <v>34</v>
      </c>
      <c r="C9" s="2">
        <v>3</v>
      </c>
      <c r="D9" s="42">
        <v>3</v>
      </c>
      <c r="E9" s="45">
        <f>E7+30</f>
        <v>414.18</v>
      </c>
      <c r="F9" s="43">
        <f t="shared" si="0"/>
        <v>1242.54</v>
      </c>
    </row>
    <row r="10" spans="2:6" x14ac:dyDescent="0.3">
      <c r="B10" s="38" t="s">
        <v>33</v>
      </c>
      <c r="C10" s="2">
        <v>1</v>
      </c>
      <c r="D10" s="42">
        <v>1</v>
      </c>
      <c r="E10" s="45">
        <f>E5*4</f>
        <v>512.24</v>
      </c>
      <c r="F10" s="43">
        <f t="shared" si="0"/>
        <v>512.24</v>
      </c>
    </row>
    <row r="11" spans="2:6" x14ac:dyDescent="0.3">
      <c r="B11" s="38" t="s">
        <v>32</v>
      </c>
      <c r="C11" s="2">
        <v>1</v>
      </c>
      <c r="D11" s="42">
        <v>1</v>
      </c>
      <c r="E11" s="45">
        <f>E6+40</f>
        <v>232.09</v>
      </c>
      <c r="F11" s="43">
        <f t="shared" si="0"/>
        <v>232.09</v>
      </c>
    </row>
    <row r="12" spans="2:6" x14ac:dyDescent="0.3">
      <c r="B12" s="38" t="s">
        <v>24</v>
      </c>
      <c r="C12" s="2">
        <v>1</v>
      </c>
      <c r="D12" s="42">
        <v>1</v>
      </c>
      <c r="E12" s="45">
        <f>E10+200</f>
        <v>712.24</v>
      </c>
      <c r="F12" s="43">
        <f t="shared" si="0"/>
        <v>712.24</v>
      </c>
    </row>
    <row r="13" spans="2:6" x14ac:dyDescent="0.3">
      <c r="E13" s="1" t="s">
        <v>38</v>
      </c>
      <c r="F13" s="43">
        <f>SUM(F5:F12)</f>
        <v>9998.5300000000007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90BE-B0DA-4612-A271-E2622E58AC9E}">
  <dimension ref="B2:F13"/>
  <sheetViews>
    <sheetView workbookViewId="0">
      <selection activeCell="D9" sqref="D9"/>
    </sheetView>
  </sheetViews>
  <sheetFormatPr defaultRowHeight="14.4" x14ac:dyDescent="0.3"/>
  <cols>
    <col min="2" max="2" width="24.21875" bestFit="1" customWidth="1"/>
    <col min="3" max="3" width="8.6640625" customWidth="1"/>
    <col min="4" max="4" width="10.6640625" bestFit="1" customWidth="1"/>
    <col min="5" max="5" width="10.5546875" bestFit="1" customWidth="1"/>
    <col min="6" max="6" width="10.6640625" bestFit="1" customWidth="1"/>
  </cols>
  <sheetData>
    <row r="2" spans="2:6" x14ac:dyDescent="0.3">
      <c r="B2" s="68" t="s">
        <v>22</v>
      </c>
      <c r="C2" s="68"/>
      <c r="D2" s="49">
        <v>9999</v>
      </c>
      <c r="E2" s="50"/>
      <c r="F2" s="50"/>
    </row>
    <row r="3" spans="2:6" x14ac:dyDescent="0.3">
      <c r="D3" s="50"/>
      <c r="E3" s="50"/>
      <c r="F3" s="50"/>
    </row>
    <row r="4" spans="2:6" x14ac:dyDescent="0.3">
      <c r="B4" s="48" t="s">
        <v>29</v>
      </c>
      <c r="C4" s="48" t="s">
        <v>52</v>
      </c>
      <c r="D4" s="51" t="s">
        <v>28</v>
      </c>
      <c r="E4" s="52" t="s">
        <v>31</v>
      </c>
      <c r="F4" s="52" t="s">
        <v>30</v>
      </c>
    </row>
    <row r="5" spans="2:6" x14ac:dyDescent="0.3">
      <c r="B5" s="47" t="s">
        <v>37</v>
      </c>
      <c r="C5" s="39" t="s">
        <v>25</v>
      </c>
      <c r="D5" s="51">
        <v>7</v>
      </c>
      <c r="E5" s="53">
        <v>128.06622516556291</v>
      </c>
      <c r="F5" s="49">
        <f>E5*D5</f>
        <v>896.46357615894044</v>
      </c>
    </row>
    <row r="6" spans="2:6" x14ac:dyDescent="0.3">
      <c r="B6" s="47" t="s">
        <v>36</v>
      </c>
      <c r="C6" s="40" t="s">
        <v>26</v>
      </c>
      <c r="D6" s="51">
        <v>10</v>
      </c>
      <c r="E6" s="49">
        <f>E5*1.5</f>
        <v>192.09933774834437</v>
      </c>
      <c r="F6" s="49">
        <f t="shared" ref="F6:F12" si="0">E6*D6</f>
        <v>1920.9933774834437</v>
      </c>
    </row>
    <row r="7" spans="2:6" x14ac:dyDescent="0.3">
      <c r="B7" s="47" t="s">
        <v>23</v>
      </c>
      <c r="C7" s="40" t="s">
        <v>27</v>
      </c>
      <c r="D7" s="51">
        <v>11</v>
      </c>
      <c r="E7" s="49">
        <f>3*E5</f>
        <v>384.19867549668874</v>
      </c>
      <c r="F7" s="49">
        <f t="shared" si="0"/>
        <v>4226.1854304635763</v>
      </c>
    </row>
    <row r="8" spans="2:6" x14ac:dyDescent="0.3">
      <c r="B8" s="47" t="s">
        <v>35</v>
      </c>
      <c r="C8" s="48">
        <v>1</v>
      </c>
      <c r="D8" s="51">
        <v>1</v>
      </c>
      <c r="E8" s="49">
        <f>E5*2</f>
        <v>256.13245033112582</v>
      </c>
      <c r="F8" s="49">
        <f t="shared" si="0"/>
        <v>256.13245033112582</v>
      </c>
    </row>
    <row r="9" spans="2:6" x14ac:dyDescent="0.3">
      <c r="B9" s="47" t="s">
        <v>34</v>
      </c>
      <c r="C9" s="48">
        <v>3</v>
      </c>
      <c r="D9" s="51">
        <v>3</v>
      </c>
      <c r="E9" s="49">
        <f>E7+30</f>
        <v>414.19867549668874</v>
      </c>
      <c r="F9" s="49">
        <f t="shared" si="0"/>
        <v>1242.5960264900662</v>
      </c>
    </row>
    <row r="10" spans="2:6" x14ac:dyDescent="0.3">
      <c r="B10" s="47" t="s">
        <v>33</v>
      </c>
      <c r="C10" s="48">
        <v>1</v>
      </c>
      <c r="D10" s="51">
        <v>1</v>
      </c>
      <c r="E10" s="49">
        <f>E5*4</f>
        <v>512.26490066225165</v>
      </c>
      <c r="F10" s="49">
        <f t="shared" si="0"/>
        <v>512.26490066225165</v>
      </c>
    </row>
    <row r="11" spans="2:6" x14ac:dyDescent="0.3">
      <c r="B11" s="47" t="s">
        <v>32</v>
      </c>
      <c r="C11" s="48">
        <v>1</v>
      </c>
      <c r="D11" s="51">
        <v>1</v>
      </c>
      <c r="E11" s="49">
        <f>E6+40</f>
        <v>232.09933774834437</v>
      </c>
      <c r="F11" s="49">
        <f t="shared" si="0"/>
        <v>232.09933774834437</v>
      </c>
    </row>
    <row r="12" spans="2:6" x14ac:dyDescent="0.3">
      <c r="B12" s="47" t="s">
        <v>24</v>
      </c>
      <c r="C12" s="48">
        <v>1</v>
      </c>
      <c r="D12" s="51">
        <v>1</v>
      </c>
      <c r="E12" s="49">
        <f>E10+200</f>
        <v>712.26490066225165</v>
      </c>
      <c r="F12" s="49">
        <f t="shared" si="0"/>
        <v>712.26490066225165</v>
      </c>
    </row>
    <row r="13" spans="2:6" x14ac:dyDescent="0.3">
      <c r="D13" s="50"/>
      <c r="E13" s="49" t="s">
        <v>38</v>
      </c>
      <c r="F13" s="49">
        <f>SUM(F5:F12)</f>
        <v>9999.0000000000018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9C51-6384-41D4-A626-96F1910CEFDF}">
  <sheetPr>
    <pageSetUpPr fitToPage="1"/>
  </sheetPr>
  <dimension ref="B4:AC109"/>
  <sheetViews>
    <sheetView topLeftCell="A43" zoomScale="70" zoomScaleNormal="70" workbookViewId="0">
      <selection activeCell="D75" sqref="D75:K77"/>
    </sheetView>
  </sheetViews>
  <sheetFormatPr defaultRowHeight="14.4" outlineLevelRow="1" x14ac:dyDescent="0.3"/>
  <cols>
    <col min="2" max="3" width="8.88671875" customWidth="1"/>
    <col min="6" max="6" width="8.88671875" customWidth="1"/>
    <col min="12" max="14" width="8.88671875" hidden="1" customWidth="1"/>
    <col min="15" max="15" width="0" hidden="1" customWidth="1"/>
    <col min="27" max="29" width="0" hidden="1" customWidth="1"/>
  </cols>
  <sheetData>
    <row r="4" spans="2:29" ht="14.4" customHeight="1" x14ac:dyDescent="0.3">
      <c r="B4" s="86" t="s">
        <v>41</v>
      </c>
      <c r="C4" s="86"/>
      <c r="D4" s="80" t="s">
        <v>39</v>
      </c>
      <c r="E4" s="80"/>
      <c r="F4" s="80"/>
      <c r="G4" s="80"/>
      <c r="H4" s="80"/>
      <c r="I4" s="80"/>
      <c r="J4" s="80"/>
      <c r="K4" s="80"/>
      <c r="Q4" s="86" t="s">
        <v>41</v>
      </c>
      <c r="R4" s="86"/>
      <c r="S4" s="80" t="s">
        <v>48</v>
      </c>
      <c r="T4" s="80"/>
      <c r="U4" s="80"/>
      <c r="V4" s="80"/>
      <c r="W4" s="80"/>
      <c r="X4" s="80"/>
      <c r="Y4" s="80"/>
      <c r="Z4" s="80"/>
    </row>
    <row r="5" spans="2:29" ht="21" customHeight="1" x14ac:dyDescent="0.3">
      <c r="B5" s="86"/>
      <c r="C5" s="86"/>
      <c r="D5" s="80"/>
      <c r="E5" s="80"/>
      <c r="F5" s="80"/>
      <c r="G5" s="80"/>
      <c r="H5" s="80"/>
      <c r="I5" s="80"/>
      <c r="J5" s="80"/>
      <c r="K5" s="80"/>
      <c r="Q5" s="86"/>
      <c r="R5" s="86"/>
      <c r="S5" s="80"/>
      <c r="T5" s="80"/>
      <c r="U5" s="80"/>
      <c r="V5" s="80"/>
      <c r="W5" s="80"/>
      <c r="X5" s="80"/>
      <c r="Y5" s="80"/>
      <c r="Z5" s="80"/>
    </row>
    <row r="6" spans="2:29" outlineLevel="1" x14ac:dyDescent="0.3">
      <c r="B6" s="86" t="s">
        <v>42</v>
      </c>
      <c r="C6" s="86"/>
      <c r="D6" s="88" t="s">
        <v>40</v>
      </c>
      <c r="E6" s="88"/>
      <c r="F6" s="84" t="s">
        <v>44</v>
      </c>
      <c r="G6" s="84"/>
      <c r="H6" s="85" t="s">
        <v>43</v>
      </c>
      <c r="I6" s="85"/>
      <c r="J6" s="81" t="s">
        <v>45</v>
      </c>
      <c r="K6" s="81"/>
      <c r="Q6" s="86" t="s">
        <v>42</v>
      </c>
      <c r="R6" s="86"/>
      <c r="S6" s="88" t="s">
        <v>40</v>
      </c>
      <c r="T6" s="88"/>
      <c r="U6" s="84" t="s">
        <v>44</v>
      </c>
      <c r="V6" s="84"/>
      <c r="W6" s="85" t="s">
        <v>43</v>
      </c>
      <c r="X6" s="85"/>
      <c r="Y6" s="81" t="s">
        <v>45</v>
      </c>
      <c r="Z6" s="81"/>
    </row>
    <row r="7" spans="2:29" outlineLevel="1" x14ac:dyDescent="0.3">
      <c r="B7" s="86"/>
      <c r="C7" s="86"/>
      <c r="D7" s="87">
        <v>1</v>
      </c>
      <c r="E7" s="87"/>
      <c r="F7" s="84" t="s">
        <v>46</v>
      </c>
      <c r="G7" s="84"/>
      <c r="H7" s="85"/>
      <c r="I7" s="85"/>
      <c r="J7" s="81"/>
      <c r="K7" s="81"/>
      <c r="L7">
        <f>IF(F7="+",1,"")</f>
        <v>1</v>
      </c>
      <c r="M7" t="str">
        <f t="shared" ref="M7:M36" si="0">IF(H7="+",1,"")</f>
        <v/>
      </c>
      <c r="N7" t="str">
        <f t="shared" ref="N7:N36" si="1">IF(J7="+",1,"")</f>
        <v/>
      </c>
      <c r="Q7" s="86"/>
      <c r="R7" s="86"/>
      <c r="S7" s="87">
        <v>1</v>
      </c>
      <c r="T7" s="87"/>
      <c r="U7" s="84" t="str">
        <f>+U8</f>
        <v>+</v>
      </c>
      <c r="V7" s="84"/>
      <c r="W7" s="85"/>
      <c r="X7" s="85"/>
      <c r="Y7" s="81"/>
      <c r="Z7" s="81"/>
      <c r="AA7">
        <f>IF(U7="+",1,"")</f>
        <v>1</v>
      </c>
      <c r="AB7" t="str">
        <f t="shared" ref="AB7:AB36" si="2">IF(W7="+",1,"")</f>
        <v/>
      </c>
      <c r="AC7" t="str">
        <f t="shared" ref="AC7:AC36" si="3">IF(Y7="+",1,"")</f>
        <v/>
      </c>
    </row>
    <row r="8" spans="2:29" outlineLevel="1" x14ac:dyDescent="0.3">
      <c r="B8" s="86"/>
      <c r="C8" s="86"/>
      <c r="D8" s="87">
        <v>2</v>
      </c>
      <c r="E8" s="87"/>
      <c r="F8" s="84" t="s">
        <v>46</v>
      </c>
      <c r="G8" s="84"/>
      <c r="H8" s="85"/>
      <c r="I8" s="85"/>
      <c r="J8" s="81"/>
      <c r="K8" s="81"/>
      <c r="L8">
        <f t="shared" ref="L8:L36" si="4">IF(F8="+",1,"")</f>
        <v>1</v>
      </c>
      <c r="M8" t="str">
        <f t="shared" si="0"/>
        <v/>
      </c>
      <c r="N8" t="str">
        <f t="shared" si="1"/>
        <v/>
      </c>
      <c r="Q8" s="86"/>
      <c r="R8" s="86"/>
      <c r="S8" s="87">
        <v>2</v>
      </c>
      <c r="T8" s="87"/>
      <c r="U8" s="84" t="s">
        <v>46</v>
      </c>
      <c r="V8" s="84"/>
      <c r="W8" s="85"/>
      <c r="X8" s="85"/>
      <c r="Y8" s="81"/>
      <c r="Z8" s="81"/>
      <c r="AA8">
        <f t="shared" ref="AA8:AA36" si="5">IF(U8="+",1,"")</f>
        <v>1</v>
      </c>
      <c r="AB8" t="str">
        <f t="shared" si="2"/>
        <v/>
      </c>
      <c r="AC8" t="str">
        <f t="shared" si="3"/>
        <v/>
      </c>
    </row>
    <row r="9" spans="2:29" outlineLevel="1" x14ac:dyDescent="0.3">
      <c r="B9" s="86"/>
      <c r="C9" s="86"/>
      <c r="D9" s="87">
        <v>3</v>
      </c>
      <c r="E9" s="87"/>
      <c r="F9" s="84" t="s">
        <v>46</v>
      </c>
      <c r="G9" s="84"/>
      <c r="H9" s="85"/>
      <c r="I9" s="85"/>
      <c r="J9" s="81"/>
      <c r="K9" s="81"/>
      <c r="L9">
        <f t="shared" si="4"/>
        <v>1</v>
      </c>
      <c r="M9" t="str">
        <f t="shared" si="0"/>
        <v/>
      </c>
      <c r="N9" t="str">
        <f t="shared" si="1"/>
        <v/>
      </c>
      <c r="Q9" s="86"/>
      <c r="R9" s="86"/>
      <c r="S9" s="87">
        <v>3</v>
      </c>
      <c r="T9" s="87"/>
      <c r="U9" s="84" t="str">
        <f>+U10</f>
        <v>+</v>
      </c>
      <c r="V9" s="84"/>
      <c r="W9" s="85"/>
      <c r="X9" s="85"/>
      <c r="Y9" s="81"/>
      <c r="Z9" s="81"/>
      <c r="AA9">
        <f t="shared" si="5"/>
        <v>1</v>
      </c>
      <c r="AB9" t="str">
        <f t="shared" si="2"/>
        <v/>
      </c>
      <c r="AC9" t="str">
        <f t="shared" si="3"/>
        <v/>
      </c>
    </row>
    <row r="10" spans="2:29" outlineLevel="1" x14ac:dyDescent="0.3">
      <c r="B10" s="86"/>
      <c r="C10" s="86"/>
      <c r="D10" s="87">
        <v>4</v>
      </c>
      <c r="E10" s="87"/>
      <c r="F10" s="84"/>
      <c r="G10" s="84"/>
      <c r="H10" s="85"/>
      <c r="I10" s="85"/>
      <c r="J10" s="82" t="s">
        <v>46</v>
      </c>
      <c r="K10" s="83"/>
      <c r="L10" t="str">
        <f t="shared" si="4"/>
        <v/>
      </c>
      <c r="M10" t="str">
        <f t="shared" si="0"/>
        <v/>
      </c>
      <c r="N10">
        <f t="shared" si="1"/>
        <v>1</v>
      </c>
      <c r="Q10" s="86"/>
      <c r="R10" s="86"/>
      <c r="S10" s="87">
        <v>4</v>
      </c>
      <c r="T10" s="87"/>
      <c r="U10" s="84" t="s">
        <v>46</v>
      </c>
      <c r="V10" s="84"/>
      <c r="W10" s="85"/>
      <c r="X10" s="85"/>
      <c r="Y10" s="81"/>
      <c r="Z10" s="81"/>
      <c r="AA10">
        <f t="shared" si="5"/>
        <v>1</v>
      </c>
      <c r="AB10" t="str">
        <f t="shared" si="2"/>
        <v/>
      </c>
      <c r="AC10" t="str">
        <f t="shared" si="3"/>
        <v/>
      </c>
    </row>
    <row r="11" spans="2:29" outlineLevel="1" x14ac:dyDescent="0.3">
      <c r="B11" s="86"/>
      <c r="C11" s="86"/>
      <c r="D11" s="87">
        <v>5</v>
      </c>
      <c r="E11" s="87"/>
      <c r="F11" s="84"/>
      <c r="G11" s="84"/>
      <c r="H11" s="85"/>
      <c r="I11" s="85"/>
      <c r="J11" s="81" t="s">
        <v>46</v>
      </c>
      <c r="K11" s="81"/>
      <c r="L11" t="str">
        <f t="shared" si="4"/>
        <v/>
      </c>
      <c r="M11" t="str">
        <f t="shared" si="0"/>
        <v/>
      </c>
      <c r="N11">
        <f t="shared" si="1"/>
        <v>1</v>
      </c>
      <c r="Q11" s="86"/>
      <c r="R11" s="86"/>
      <c r="S11" s="87">
        <v>5</v>
      </c>
      <c r="T11" s="87"/>
      <c r="U11" s="84" t="str">
        <f>+U12</f>
        <v>+</v>
      </c>
      <c r="V11" s="84"/>
      <c r="W11" s="85"/>
      <c r="X11" s="85"/>
      <c r="Y11" s="81"/>
      <c r="Z11" s="81"/>
      <c r="AA11">
        <f t="shared" si="5"/>
        <v>1</v>
      </c>
      <c r="AB11" t="str">
        <f t="shared" si="2"/>
        <v/>
      </c>
      <c r="AC11" t="str">
        <f t="shared" si="3"/>
        <v/>
      </c>
    </row>
    <row r="12" spans="2:29" outlineLevel="1" x14ac:dyDescent="0.3">
      <c r="B12" s="86"/>
      <c r="C12" s="86"/>
      <c r="D12" s="87">
        <v>6</v>
      </c>
      <c r="E12" s="87"/>
      <c r="F12" s="84"/>
      <c r="G12" s="84"/>
      <c r="H12" s="85"/>
      <c r="I12" s="85"/>
      <c r="J12" s="81" t="s">
        <v>46</v>
      </c>
      <c r="K12" s="81"/>
      <c r="L12" t="str">
        <f t="shared" si="4"/>
        <v/>
      </c>
      <c r="M12" t="str">
        <f t="shared" si="0"/>
        <v/>
      </c>
      <c r="N12">
        <f t="shared" si="1"/>
        <v>1</v>
      </c>
      <c r="Q12" s="86"/>
      <c r="R12" s="86"/>
      <c r="S12" s="87">
        <v>6</v>
      </c>
      <c r="T12" s="87"/>
      <c r="U12" s="84" t="s">
        <v>46</v>
      </c>
      <c r="V12" s="84"/>
      <c r="W12" s="85"/>
      <c r="X12" s="85"/>
      <c r="Y12" s="81"/>
      <c r="Z12" s="81"/>
      <c r="AA12">
        <f t="shared" si="5"/>
        <v>1</v>
      </c>
      <c r="AB12" t="str">
        <f t="shared" si="2"/>
        <v/>
      </c>
      <c r="AC12" t="str">
        <f t="shared" si="3"/>
        <v/>
      </c>
    </row>
    <row r="13" spans="2:29" outlineLevel="1" x14ac:dyDescent="0.3">
      <c r="B13" s="86"/>
      <c r="C13" s="86"/>
      <c r="D13" s="87">
        <v>7</v>
      </c>
      <c r="E13" s="87"/>
      <c r="F13" s="84"/>
      <c r="G13" s="84"/>
      <c r="H13" s="85"/>
      <c r="I13" s="85"/>
      <c r="J13" s="81" t="s">
        <v>46</v>
      </c>
      <c r="K13" s="81"/>
      <c r="L13" t="str">
        <f t="shared" si="4"/>
        <v/>
      </c>
      <c r="M13" t="str">
        <f t="shared" si="0"/>
        <v/>
      </c>
      <c r="N13">
        <f t="shared" si="1"/>
        <v>1</v>
      </c>
      <c r="Q13" s="86"/>
      <c r="R13" s="86"/>
      <c r="S13" s="87">
        <v>7</v>
      </c>
      <c r="T13" s="87"/>
      <c r="U13" s="84" t="str">
        <f>+U14</f>
        <v>+</v>
      </c>
      <c r="V13" s="84"/>
      <c r="W13" s="85"/>
      <c r="X13" s="85"/>
      <c r="Y13" s="81"/>
      <c r="Z13" s="81"/>
      <c r="AA13">
        <f t="shared" si="5"/>
        <v>1</v>
      </c>
      <c r="AB13" t="str">
        <f t="shared" si="2"/>
        <v/>
      </c>
      <c r="AC13" t="str">
        <f t="shared" si="3"/>
        <v/>
      </c>
    </row>
    <row r="14" spans="2:29" outlineLevel="1" x14ac:dyDescent="0.3">
      <c r="B14" s="86"/>
      <c r="C14" s="86"/>
      <c r="D14" s="87">
        <v>8</v>
      </c>
      <c r="E14" s="87"/>
      <c r="F14" s="84"/>
      <c r="G14" s="84"/>
      <c r="H14" s="85" t="s">
        <v>46</v>
      </c>
      <c r="I14" s="85"/>
      <c r="J14" s="81"/>
      <c r="K14" s="81"/>
      <c r="L14" t="str">
        <f t="shared" si="4"/>
        <v/>
      </c>
      <c r="M14">
        <f t="shared" si="0"/>
        <v>1</v>
      </c>
      <c r="N14" t="str">
        <f t="shared" si="1"/>
        <v/>
      </c>
      <c r="Q14" s="86"/>
      <c r="R14" s="86"/>
      <c r="S14" s="87">
        <v>8</v>
      </c>
      <c r="T14" s="87"/>
      <c r="U14" s="84" t="s">
        <v>46</v>
      </c>
      <c r="V14" s="84"/>
      <c r="W14" s="85"/>
      <c r="X14" s="85"/>
      <c r="Y14" s="81"/>
      <c r="Z14" s="81"/>
      <c r="AA14">
        <f t="shared" si="5"/>
        <v>1</v>
      </c>
      <c r="AB14" t="str">
        <f t="shared" si="2"/>
        <v/>
      </c>
      <c r="AC14" t="str">
        <f t="shared" si="3"/>
        <v/>
      </c>
    </row>
    <row r="15" spans="2:29" outlineLevel="1" x14ac:dyDescent="0.3">
      <c r="B15" s="86"/>
      <c r="C15" s="86"/>
      <c r="D15" s="87">
        <v>9</v>
      </c>
      <c r="E15" s="87"/>
      <c r="F15" s="84" t="s">
        <v>46</v>
      </c>
      <c r="G15" s="84"/>
      <c r="H15" s="85"/>
      <c r="I15" s="85"/>
      <c r="J15" s="81"/>
      <c r="K15" s="81"/>
      <c r="L15">
        <f t="shared" si="4"/>
        <v>1</v>
      </c>
      <c r="M15" t="str">
        <f t="shared" si="0"/>
        <v/>
      </c>
      <c r="N15" t="str">
        <f t="shared" si="1"/>
        <v/>
      </c>
      <c r="Q15" s="86"/>
      <c r="R15" s="86"/>
      <c r="S15" s="87">
        <v>9</v>
      </c>
      <c r="T15" s="87"/>
      <c r="U15" s="84" t="str">
        <f>+U16</f>
        <v>+</v>
      </c>
      <c r="V15" s="84"/>
      <c r="W15" s="85"/>
      <c r="X15" s="85"/>
      <c r="Y15" s="81"/>
      <c r="Z15" s="81"/>
      <c r="AA15">
        <f t="shared" si="5"/>
        <v>1</v>
      </c>
      <c r="AB15" t="str">
        <f t="shared" si="2"/>
        <v/>
      </c>
      <c r="AC15" t="str">
        <f t="shared" si="3"/>
        <v/>
      </c>
    </row>
    <row r="16" spans="2:29" outlineLevel="1" x14ac:dyDescent="0.3">
      <c r="B16" s="86"/>
      <c r="C16" s="86"/>
      <c r="D16" s="87">
        <v>10</v>
      </c>
      <c r="E16" s="87"/>
      <c r="F16" s="84"/>
      <c r="G16" s="84"/>
      <c r="H16" s="85" t="s">
        <v>46</v>
      </c>
      <c r="I16" s="85"/>
      <c r="J16" s="81"/>
      <c r="K16" s="81"/>
      <c r="L16" t="str">
        <f t="shared" si="4"/>
        <v/>
      </c>
      <c r="M16">
        <f t="shared" si="0"/>
        <v>1</v>
      </c>
      <c r="N16" t="str">
        <f t="shared" si="1"/>
        <v/>
      </c>
      <c r="Q16" s="86"/>
      <c r="R16" s="86"/>
      <c r="S16" s="87">
        <v>10</v>
      </c>
      <c r="T16" s="87"/>
      <c r="U16" s="84" t="s">
        <v>46</v>
      </c>
      <c r="V16" s="84"/>
      <c r="W16" s="85"/>
      <c r="X16" s="85"/>
      <c r="Y16" s="81"/>
      <c r="Z16" s="81"/>
      <c r="AA16">
        <f t="shared" si="5"/>
        <v>1</v>
      </c>
      <c r="AB16" t="str">
        <f t="shared" si="2"/>
        <v/>
      </c>
      <c r="AC16" t="str">
        <f t="shared" si="3"/>
        <v/>
      </c>
    </row>
    <row r="17" spans="2:29" outlineLevel="1" x14ac:dyDescent="0.3">
      <c r="B17" s="86"/>
      <c r="C17" s="86"/>
      <c r="D17" s="87">
        <v>11</v>
      </c>
      <c r="E17" s="87"/>
      <c r="F17" s="84"/>
      <c r="G17" s="84"/>
      <c r="H17" s="85" t="s">
        <v>46</v>
      </c>
      <c r="I17" s="85"/>
      <c r="J17" s="81"/>
      <c r="K17" s="81"/>
      <c r="L17" t="str">
        <f t="shared" si="4"/>
        <v/>
      </c>
      <c r="M17">
        <f t="shared" si="0"/>
        <v>1</v>
      </c>
      <c r="N17" t="str">
        <f t="shared" si="1"/>
        <v/>
      </c>
      <c r="Q17" s="86"/>
      <c r="R17" s="86"/>
      <c r="S17" s="87">
        <v>11</v>
      </c>
      <c r="T17" s="87"/>
      <c r="U17" s="84" t="str">
        <f>+U18</f>
        <v>+</v>
      </c>
      <c r="V17" s="84"/>
      <c r="W17" s="85"/>
      <c r="X17" s="85"/>
      <c r="Y17" s="81"/>
      <c r="Z17" s="81"/>
      <c r="AA17">
        <f t="shared" si="5"/>
        <v>1</v>
      </c>
      <c r="AB17" t="str">
        <f t="shared" si="2"/>
        <v/>
      </c>
      <c r="AC17" t="str">
        <f t="shared" si="3"/>
        <v/>
      </c>
    </row>
    <row r="18" spans="2:29" outlineLevel="1" x14ac:dyDescent="0.3">
      <c r="B18" s="86"/>
      <c r="C18" s="86"/>
      <c r="D18" s="87">
        <v>12</v>
      </c>
      <c r="E18" s="87"/>
      <c r="F18" s="84"/>
      <c r="G18" s="84"/>
      <c r="H18" s="85" t="s">
        <v>46</v>
      </c>
      <c r="I18" s="85"/>
      <c r="J18" s="81"/>
      <c r="K18" s="81"/>
      <c r="L18" t="str">
        <f t="shared" si="4"/>
        <v/>
      </c>
      <c r="M18">
        <f t="shared" si="0"/>
        <v>1</v>
      </c>
      <c r="N18" t="str">
        <f t="shared" si="1"/>
        <v/>
      </c>
      <c r="Q18" s="86"/>
      <c r="R18" s="86"/>
      <c r="S18" s="87">
        <v>12</v>
      </c>
      <c r="T18" s="87"/>
      <c r="U18" s="84" t="s">
        <v>46</v>
      </c>
      <c r="V18" s="84"/>
      <c r="W18" s="85"/>
      <c r="X18" s="85"/>
      <c r="Y18" s="81"/>
      <c r="Z18" s="81"/>
      <c r="AA18">
        <f t="shared" si="5"/>
        <v>1</v>
      </c>
      <c r="AB18" t="str">
        <f t="shared" si="2"/>
        <v/>
      </c>
      <c r="AC18" t="str">
        <f t="shared" si="3"/>
        <v/>
      </c>
    </row>
    <row r="19" spans="2:29" outlineLevel="1" x14ac:dyDescent="0.3">
      <c r="B19" s="86"/>
      <c r="C19" s="86"/>
      <c r="D19" s="87">
        <v>13</v>
      </c>
      <c r="E19" s="87"/>
      <c r="F19" s="84" t="s">
        <v>46</v>
      </c>
      <c r="G19" s="84"/>
      <c r="H19" s="85"/>
      <c r="I19" s="85"/>
      <c r="J19" s="81"/>
      <c r="K19" s="81"/>
      <c r="L19">
        <f t="shared" si="4"/>
        <v>1</v>
      </c>
      <c r="M19" t="str">
        <f t="shared" si="0"/>
        <v/>
      </c>
      <c r="N19" t="str">
        <f t="shared" si="1"/>
        <v/>
      </c>
      <c r="Q19" s="86"/>
      <c r="R19" s="86"/>
      <c r="S19" s="87">
        <v>13</v>
      </c>
      <c r="T19" s="87"/>
      <c r="U19" s="84" t="str">
        <f>+U20</f>
        <v>+</v>
      </c>
      <c r="V19" s="84"/>
      <c r="W19" s="85"/>
      <c r="X19" s="85"/>
      <c r="Y19" s="81"/>
      <c r="Z19" s="81"/>
      <c r="AA19">
        <f t="shared" si="5"/>
        <v>1</v>
      </c>
      <c r="AB19" t="str">
        <f t="shared" si="2"/>
        <v/>
      </c>
      <c r="AC19" t="str">
        <f t="shared" si="3"/>
        <v/>
      </c>
    </row>
    <row r="20" spans="2:29" outlineLevel="1" x14ac:dyDescent="0.3">
      <c r="B20" s="86"/>
      <c r="C20" s="86"/>
      <c r="D20" s="87">
        <v>14</v>
      </c>
      <c r="E20" s="87"/>
      <c r="F20" s="84" t="s">
        <v>46</v>
      </c>
      <c r="G20" s="84"/>
      <c r="H20" s="85"/>
      <c r="I20" s="85"/>
      <c r="J20" s="81"/>
      <c r="K20" s="81"/>
      <c r="L20">
        <f t="shared" si="4"/>
        <v>1</v>
      </c>
      <c r="M20" t="str">
        <f t="shared" si="0"/>
        <v/>
      </c>
      <c r="N20" t="str">
        <f t="shared" si="1"/>
        <v/>
      </c>
      <c r="Q20" s="86"/>
      <c r="R20" s="86"/>
      <c r="S20" s="87">
        <v>14</v>
      </c>
      <c r="T20" s="87"/>
      <c r="U20" s="84" t="s">
        <v>46</v>
      </c>
      <c r="V20" s="84"/>
      <c r="W20" s="85"/>
      <c r="X20" s="85"/>
      <c r="Y20" s="81"/>
      <c r="Z20" s="81"/>
      <c r="AA20">
        <f t="shared" si="5"/>
        <v>1</v>
      </c>
      <c r="AB20" t="str">
        <f t="shared" si="2"/>
        <v/>
      </c>
      <c r="AC20" t="str">
        <f t="shared" si="3"/>
        <v/>
      </c>
    </row>
    <row r="21" spans="2:29" outlineLevel="1" x14ac:dyDescent="0.3">
      <c r="B21" s="86"/>
      <c r="C21" s="86"/>
      <c r="D21" s="87">
        <v>15</v>
      </c>
      <c r="E21" s="87"/>
      <c r="F21" s="84" t="s">
        <v>46</v>
      </c>
      <c r="G21" s="84"/>
      <c r="H21" s="85"/>
      <c r="I21" s="85"/>
      <c r="J21" s="81"/>
      <c r="K21" s="81"/>
      <c r="L21">
        <f t="shared" si="4"/>
        <v>1</v>
      </c>
      <c r="M21" t="str">
        <f t="shared" si="0"/>
        <v/>
      </c>
      <c r="N21" t="str">
        <f t="shared" si="1"/>
        <v/>
      </c>
      <c r="Q21" s="86"/>
      <c r="R21" s="86"/>
      <c r="S21" s="87">
        <v>15</v>
      </c>
      <c r="T21" s="87"/>
      <c r="U21" s="84" t="str">
        <f>+U22</f>
        <v>+</v>
      </c>
      <c r="V21" s="84"/>
      <c r="W21" s="85"/>
      <c r="X21" s="85"/>
      <c r="Y21" s="81"/>
      <c r="Z21" s="81"/>
      <c r="AA21">
        <f t="shared" si="5"/>
        <v>1</v>
      </c>
      <c r="AB21" t="str">
        <f t="shared" si="2"/>
        <v/>
      </c>
      <c r="AC21" t="str">
        <f t="shared" si="3"/>
        <v/>
      </c>
    </row>
    <row r="22" spans="2:29" outlineLevel="1" x14ac:dyDescent="0.3">
      <c r="B22" s="86"/>
      <c r="C22" s="86"/>
      <c r="D22" s="87">
        <v>16</v>
      </c>
      <c r="E22" s="87"/>
      <c r="F22" s="84"/>
      <c r="G22" s="84"/>
      <c r="H22" s="85"/>
      <c r="I22" s="85"/>
      <c r="J22" s="81" t="s">
        <v>46</v>
      </c>
      <c r="K22" s="81"/>
      <c r="L22" t="str">
        <f t="shared" si="4"/>
        <v/>
      </c>
      <c r="M22" t="str">
        <f t="shared" si="0"/>
        <v/>
      </c>
      <c r="N22">
        <f t="shared" si="1"/>
        <v>1</v>
      </c>
      <c r="Q22" s="86"/>
      <c r="R22" s="86"/>
      <c r="S22" s="87">
        <v>16</v>
      </c>
      <c r="T22" s="87"/>
      <c r="U22" s="84" t="s">
        <v>46</v>
      </c>
      <c r="V22" s="84"/>
      <c r="W22" s="85"/>
      <c r="X22" s="85"/>
      <c r="Y22" s="81"/>
      <c r="Z22" s="81"/>
      <c r="AA22">
        <f t="shared" si="5"/>
        <v>1</v>
      </c>
      <c r="AB22" t="str">
        <f t="shared" si="2"/>
        <v/>
      </c>
      <c r="AC22" t="str">
        <f t="shared" si="3"/>
        <v/>
      </c>
    </row>
    <row r="23" spans="2:29" outlineLevel="1" x14ac:dyDescent="0.3">
      <c r="B23" s="86"/>
      <c r="C23" s="86"/>
      <c r="D23" s="87">
        <v>17</v>
      </c>
      <c r="E23" s="87"/>
      <c r="F23" s="84"/>
      <c r="G23" s="84"/>
      <c r="H23" s="85"/>
      <c r="I23" s="85"/>
      <c r="J23" s="81" t="s">
        <v>46</v>
      </c>
      <c r="K23" s="81"/>
      <c r="L23" t="str">
        <f t="shared" si="4"/>
        <v/>
      </c>
      <c r="M23" t="str">
        <f t="shared" si="0"/>
        <v/>
      </c>
      <c r="N23">
        <f t="shared" si="1"/>
        <v>1</v>
      </c>
      <c r="Q23" s="86"/>
      <c r="R23" s="86"/>
      <c r="S23" s="87">
        <v>17</v>
      </c>
      <c r="T23" s="87"/>
      <c r="U23" s="84" t="str">
        <f>+U24</f>
        <v>+</v>
      </c>
      <c r="V23" s="84"/>
      <c r="W23" s="85"/>
      <c r="X23" s="85"/>
      <c r="Y23" s="81"/>
      <c r="Z23" s="81"/>
      <c r="AA23">
        <f t="shared" si="5"/>
        <v>1</v>
      </c>
      <c r="AB23" t="str">
        <f t="shared" si="2"/>
        <v/>
      </c>
      <c r="AC23" t="str">
        <f t="shared" si="3"/>
        <v/>
      </c>
    </row>
    <row r="24" spans="2:29" outlineLevel="1" x14ac:dyDescent="0.3">
      <c r="B24" s="86"/>
      <c r="C24" s="86"/>
      <c r="D24" s="87">
        <v>18</v>
      </c>
      <c r="E24" s="87"/>
      <c r="F24" s="84" t="s">
        <v>46</v>
      </c>
      <c r="G24" s="84"/>
      <c r="H24" s="85"/>
      <c r="I24" s="85"/>
      <c r="J24" s="81"/>
      <c r="K24" s="81"/>
      <c r="L24">
        <f t="shared" si="4"/>
        <v>1</v>
      </c>
      <c r="M24" t="str">
        <f t="shared" si="0"/>
        <v/>
      </c>
      <c r="N24" t="str">
        <f t="shared" si="1"/>
        <v/>
      </c>
      <c r="Q24" s="86"/>
      <c r="R24" s="86"/>
      <c r="S24" s="87">
        <v>18</v>
      </c>
      <c r="T24" s="87"/>
      <c r="U24" s="84" t="s">
        <v>46</v>
      </c>
      <c r="V24" s="84"/>
      <c r="W24" s="85"/>
      <c r="X24" s="85"/>
      <c r="Y24" s="81"/>
      <c r="Z24" s="81"/>
      <c r="AA24">
        <f t="shared" si="5"/>
        <v>1</v>
      </c>
      <c r="AB24" t="str">
        <f t="shared" si="2"/>
        <v/>
      </c>
      <c r="AC24" t="str">
        <f t="shared" si="3"/>
        <v/>
      </c>
    </row>
    <row r="25" spans="2:29" outlineLevel="1" x14ac:dyDescent="0.3">
      <c r="B25" s="86"/>
      <c r="C25" s="86"/>
      <c r="D25" s="87">
        <v>19</v>
      </c>
      <c r="E25" s="87"/>
      <c r="F25" s="84" t="s">
        <v>46</v>
      </c>
      <c r="G25" s="84"/>
      <c r="H25" s="85"/>
      <c r="I25" s="85"/>
      <c r="J25" s="81"/>
      <c r="K25" s="81"/>
      <c r="L25">
        <f t="shared" si="4"/>
        <v>1</v>
      </c>
      <c r="M25" t="str">
        <f t="shared" si="0"/>
        <v/>
      </c>
      <c r="N25" t="str">
        <f t="shared" si="1"/>
        <v/>
      </c>
      <c r="Q25" s="86"/>
      <c r="R25" s="86"/>
      <c r="S25" s="87">
        <v>19</v>
      </c>
      <c r="T25" s="87"/>
      <c r="U25" s="84" t="str">
        <f>+U26</f>
        <v>+</v>
      </c>
      <c r="V25" s="84"/>
      <c r="W25" s="85"/>
      <c r="X25" s="85"/>
      <c r="Y25" s="81"/>
      <c r="Z25" s="81"/>
      <c r="AA25">
        <f t="shared" si="5"/>
        <v>1</v>
      </c>
      <c r="AB25" t="str">
        <f t="shared" si="2"/>
        <v/>
      </c>
      <c r="AC25" t="str">
        <f t="shared" si="3"/>
        <v/>
      </c>
    </row>
    <row r="26" spans="2:29" outlineLevel="1" x14ac:dyDescent="0.3">
      <c r="B26" s="86"/>
      <c r="C26" s="86"/>
      <c r="D26" s="87">
        <v>20</v>
      </c>
      <c r="E26" s="87"/>
      <c r="F26" s="84" t="s">
        <v>46</v>
      </c>
      <c r="G26" s="84"/>
      <c r="H26" s="85"/>
      <c r="I26" s="85"/>
      <c r="J26" s="81"/>
      <c r="K26" s="81"/>
      <c r="L26">
        <f t="shared" si="4"/>
        <v>1</v>
      </c>
      <c r="M26" t="str">
        <f t="shared" si="0"/>
        <v/>
      </c>
      <c r="N26" t="str">
        <f t="shared" si="1"/>
        <v/>
      </c>
      <c r="Q26" s="86"/>
      <c r="R26" s="86"/>
      <c r="S26" s="87">
        <v>20</v>
      </c>
      <c r="T26" s="87"/>
      <c r="U26" s="84" t="s">
        <v>46</v>
      </c>
      <c r="V26" s="84"/>
      <c r="W26" s="85"/>
      <c r="X26" s="85"/>
      <c r="Y26" s="81"/>
      <c r="Z26" s="81"/>
      <c r="AA26">
        <f t="shared" si="5"/>
        <v>1</v>
      </c>
      <c r="AB26" t="str">
        <f t="shared" si="2"/>
        <v/>
      </c>
      <c r="AC26" t="str">
        <f t="shared" si="3"/>
        <v/>
      </c>
    </row>
    <row r="27" spans="2:29" outlineLevel="1" x14ac:dyDescent="0.3">
      <c r="B27" s="86"/>
      <c r="C27" s="86"/>
      <c r="D27" s="87">
        <v>21</v>
      </c>
      <c r="E27" s="87"/>
      <c r="F27" s="84"/>
      <c r="G27" s="84"/>
      <c r="H27" s="85"/>
      <c r="I27" s="85"/>
      <c r="J27" s="81" t="s">
        <v>46</v>
      </c>
      <c r="K27" s="81"/>
      <c r="L27" t="str">
        <f t="shared" si="4"/>
        <v/>
      </c>
      <c r="M27" t="str">
        <f t="shared" si="0"/>
        <v/>
      </c>
      <c r="N27">
        <f t="shared" si="1"/>
        <v>1</v>
      </c>
      <c r="Q27" s="86"/>
      <c r="R27" s="86"/>
      <c r="S27" s="87">
        <v>21</v>
      </c>
      <c r="T27" s="87"/>
      <c r="U27" s="84" t="str">
        <f>+U28</f>
        <v>+</v>
      </c>
      <c r="V27" s="84"/>
      <c r="W27" s="85"/>
      <c r="X27" s="85"/>
      <c r="Y27" s="81"/>
      <c r="Z27" s="81"/>
      <c r="AA27">
        <f t="shared" si="5"/>
        <v>1</v>
      </c>
      <c r="AB27" t="str">
        <f t="shared" si="2"/>
        <v/>
      </c>
      <c r="AC27" t="str">
        <f t="shared" si="3"/>
        <v/>
      </c>
    </row>
    <row r="28" spans="2:29" outlineLevel="1" x14ac:dyDescent="0.3">
      <c r="B28" s="86"/>
      <c r="C28" s="86"/>
      <c r="D28" s="87">
        <v>22</v>
      </c>
      <c r="E28" s="87"/>
      <c r="F28" s="84"/>
      <c r="G28" s="84"/>
      <c r="H28" s="85" t="s">
        <v>46</v>
      </c>
      <c r="I28" s="85"/>
      <c r="J28" s="81"/>
      <c r="K28" s="81"/>
      <c r="L28" t="str">
        <f t="shared" si="4"/>
        <v/>
      </c>
      <c r="M28">
        <f t="shared" si="0"/>
        <v>1</v>
      </c>
      <c r="N28" t="str">
        <f t="shared" si="1"/>
        <v/>
      </c>
      <c r="Q28" s="86"/>
      <c r="R28" s="86"/>
      <c r="S28" s="87">
        <v>22</v>
      </c>
      <c r="T28" s="87"/>
      <c r="U28" s="84" t="s">
        <v>46</v>
      </c>
      <c r="V28" s="84"/>
      <c r="W28" s="85"/>
      <c r="X28" s="85"/>
      <c r="Y28" s="81"/>
      <c r="Z28" s="81"/>
      <c r="AA28">
        <f t="shared" si="5"/>
        <v>1</v>
      </c>
      <c r="AB28" t="str">
        <f t="shared" si="2"/>
        <v/>
      </c>
      <c r="AC28" t="str">
        <f t="shared" si="3"/>
        <v/>
      </c>
    </row>
    <row r="29" spans="2:29" outlineLevel="1" x14ac:dyDescent="0.3">
      <c r="B29" s="86"/>
      <c r="C29" s="86"/>
      <c r="D29" s="87">
        <v>23</v>
      </c>
      <c r="E29" s="87"/>
      <c r="F29" s="84"/>
      <c r="G29" s="84"/>
      <c r="H29" s="85" t="s">
        <v>46</v>
      </c>
      <c r="I29" s="85"/>
      <c r="J29" s="81"/>
      <c r="K29" s="81"/>
      <c r="L29" t="str">
        <f t="shared" si="4"/>
        <v/>
      </c>
      <c r="M29">
        <f t="shared" si="0"/>
        <v>1</v>
      </c>
      <c r="N29" t="str">
        <f t="shared" si="1"/>
        <v/>
      </c>
      <c r="Q29" s="86"/>
      <c r="R29" s="86"/>
      <c r="S29" s="87">
        <v>23</v>
      </c>
      <c r="T29" s="87"/>
      <c r="U29" s="84" t="str">
        <f>+U30</f>
        <v>+</v>
      </c>
      <c r="V29" s="84"/>
      <c r="W29" s="85"/>
      <c r="X29" s="85"/>
      <c r="Y29" s="81"/>
      <c r="Z29" s="81"/>
      <c r="AA29">
        <f>IF(U29="+",1,"")</f>
        <v>1</v>
      </c>
      <c r="AB29" t="str">
        <f t="shared" si="2"/>
        <v/>
      </c>
      <c r="AC29" t="str">
        <f t="shared" si="3"/>
        <v/>
      </c>
    </row>
    <row r="30" spans="2:29" outlineLevel="1" x14ac:dyDescent="0.3">
      <c r="B30" s="86"/>
      <c r="C30" s="86"/>
      <c r="D30" s="87">
        <v>24</v>
      </c>
      <c r="E30" s="87"/>
      <c r="F30" s="84" t="s">
        <v>46</v>
      </c>
      <c r="G30" s="84"/>
      <c r="H30" s="85"/>
      <c r="I30" s="85"/>
      <c r="J30" s="81"/>
      <c r="K30" s="81"/>
      <c r="L30">
        <f t="shared" si="4"/>
        <v>1</v>
      </c>
      <c r="M30" t="str">
        <f t="shared" si="0"/>
        <v/>
      </c>
      <c r="N30" t="str">
        <f t="shared" si="1"/>
        <v/>
      </c>
      <c r="Q30" s="86"/>
      <c r="R30" s="86"/>
      <c r="S30" s="87">
        <v>24</v>
      </c>
      <c r="T30" s="87"/>
      <c r="U30" s="84" t="s">
        <v>46</v>
      </c>
      <c r="V30" s="84"/>
      <c r="W30" s="91"/>
      <c r="X30" s="92"/>
      <c r="Y30" s="81"/>
      <c r="Z30" s="81"/>
      <c r="AA30">
        <f t="shared" si="5"/>
        <v>1</v>
      </c>
      <c r="AB30" t="str">
        <f>IF(W30="+",1,"")</f>
        <v/>
      </c>
      <c r="AC30" t="str">
        <f t="shared" si="3"/>
        <v/>
      </c>
    </row>
    <row r="31" spans="2:29" outlineLevel="1" x14ac:dyDescent="0.3">
      <c r="B31" s="86"/>
      <c r="C31" s="86"/>
      <c r="D31" s="87">
        <v>25</v>
      </c>
      <c r="E31" s="87"/>
      <c r="F31" s="84"/>
      <c r="G31" s="84"/>
      <c r="H31" s="85" t="s">
        <v>46</v>
      </c>
      <c r="I31" s="85"/>
      <c r="J31" s="81"/>
      <c r="K31" s="81"/>
      <c r="L31" t="str">
        <f t="shared" si="4"/>
        <v/>
      </c>
      <c r="M31">
        <f t="shared" si="0"/>
        <v>1</v>
      </c>
      <c r="N31" t="str">
        <f t="shared" si="1"/>
        <v/>
      </c>
      <c r="Q31" s="86"/>
      <c r="R31" s="86"/>
      <c r="S31" s="87">
        <v>25</v>
      </c>
      <c r="T31" s="87"/>
      <c r="U31" s="84" t="str">
        <f>+U32</f>
        <v>+</v>
      </c>
      <c r="V31" s="84"/>
      <c r="W31" s="85"/>
      <c r="X31" s="85"/>
      <c r="Y31" s="81"/>
      <c r="Z31" s="81"/>
      <c r="AA31">
        <f t="shared" si="5"/>
        <v>1</v>
      </c>
      <c r="AB31" t="str">
        <f t="shared" si="2"/>
        <v/>
      </c>
      <c r="AC31" t="str">
        <f t="shared" si="3"/>
        <v/>
      </c>
    </row>
    <row r="32" spans="2:29" outlineLevel="1" x14ac:dyDescent="0.3">
      <c r="B32" s="86"/>
      <c r="C32" s="86"/>
      <c r="D32" s="87">
        <v>26</v>
      </c>
      <c r="E32" s="87"/>
      <c r="F32" s="84" t="s">
        <v>46</v>
      </c>
      <c r="G32" s="84"/>
      <c r="H32" s="85"/>
      <c r="I32" s="85"/>
      <c r="J32" s="81"/>
      <c r="K32" s="81"/>
      <c r="L32">
        <f t="shared" si="4"/>
        <v>1</v>
      </c>
      <c r="M32" t="str">
        <f t="shared" si="0"/>
        <v/>
      </c>
      <c r="N32" t="str">
        <f t="shared" si="1"/>
        <v/>
      </c>
      <c r="Q32" s="86"/>
      <c r="R32" s="86"/>
      <c r="S32" s="87">
        <v>26</v>
      </c>
      <c r="T32" s="87"/>
      <c r="U32" s="84" t="s">
        <v>46</v>
      </c>
      <c r="V32" s="84"/>
      <c r="W32" s="85"/>
      <c r="X32" s="85"/>
      <c r="Y32" s="81"/>
      <c r="Z32" s="81"/>
      <c r="AA32">
        <f t="shared" si="5"/>
        <v>1</v>
      </c>
      <c r="AB32" t="str">
        <f t="shared" si="2"/>
        <v/>
      </c>
      <c r="AC32" t="str">
        <f t="shared" si="3"/>
        <v/>
      </c>
    </row>
    <row r="33" spans="2:29" outlineLevel="1" x14ac:dyDescent="0.3">
      <c r="B33" s="86"/>
      <c r="C33" s="86"/>
      <c r="D33" s="87">
        <v>27</v>
      </c>
      <c r="E33" s="87"/>
      <c r="F33" s="84" t="s">
        <v>46</v>
      </c>
      <c r="G33" s="84"/>
      <c r="H33" s="85"/>
      <c r="I33" s="85"/>
      <c r="J33" s="81"/>
      <c r="K33" s="81"/>
      <c r="L33">
        <f t="shared" si="4"/>
        <v>1</v>
      </c>
      <c r="M33" t="str">
        <f t="shared" si="0"/>
        <v/>
      </c>
      <c r="N33" t="str">
        <f t="shared" si="1"/>
        <v/>
      </c>
      <c r="Q33" s="86"/>
      <c r="R33" s="86"/>
      <c r="S33" s="87">
        <v>27</v>
      </c>
      <c r="T33" s="87"/>
      <c r="U33" s="84" t="str">
        <f>+U34</f>
        <v>+</v>
      </c>
      <c r="V33" s="84"/>
      <c r="W33" s="85"/>
      <c r="X33" s="85"/>
      <c r="Y33" s="81"/>
      <c r="Z33" s="81"/>
      <c r="AA33">
        <f t="shared" si="5"/>
        <v>1</v>
      </c>
      <c r="AB33" t="str">
        <f t="shared" si="2"/>
        <v/>
      </c>
      <c r="AC33" t="str">
        <f t="shared" si="3"/>
        <v/>
      </c>
    </row>
    <row r="34" spans="2:29" outlineLevel="1" x14ac:dyDescent="0.3">
      <c r="B34" s="86"/>
      <c r="C34" s="86"/>
      <c r="D34" s="87">
        <v>28</v>
      </c>
      <c r="E34" s="87"/>
      <c r="F34" s="84" t="s">
        <v>46</v>
      </c>
      <c r="G34" s="84"/>
      <c r="H34" s="85"/>
      <c r="I34" s="85"/>
      <c r="J34" s="81"/>
      <c r="K34" s="81"/>
      <c r="L34">
        <f t="shared" si="4"/>
        <v>1</v>
      </c>
      <c r="M34" t="str">
        <f t="shared" si="0"/>
        <v/>
      </c>
      <c r="N34" t="str">
        <f t="shared" si="1"/>
        <v/>
      </c>
      <c r="Q34" s="86"/>
      <c r="R34" s="86"/>
      <c r="S34" s="87">
        <v>28</v>
      </c>
      <c r="T34" s="87"/>
      <c r="U34" s="84" t="s">
        <v>46</v>
      </c>
      <c r="V34" s="84"/>
      <c r="W34" s="85"/>
      <c r="X34" s="85"/>
      <c r="Y34" s="81"/>
      <c r="Z34" s="81"/>
      <c r="AA34">
        <f t="shared" si="5"/>
        <v>1</v>
      </c>
      <c r="AB34" t="str">
        <f t="shared" si="2"/>
        <v/>
      </c>
      <c r="AC34" t="str">
        <f t="shared" si="3"/>
        <v/>
      </c>
    </row>
    <row r="35" spans="2:29" outlineLevel="1" x14ac:dyDescent="0.3">
      <c r="B35" s="86"/>
      <c r="C35" s="86"/>
      <c r="D35" s="87">
        <v>29</v>
      </c>
      <c r="E35" s="87"/>
      <c r="F35" s="84"/>
      <c r="G35" s="84"/>
      <c r="H35" s="85" t="s">
        <v>46</v>
      </c>
      <c r="I35" s="85"/>
      <c r="J35" s="81"/>
      <c r="K35" s="81"/>
      <c r="L35" t="str">
        <f t="shared" si="4"/>
        <v/>
      </c>
      <c r="M35">
        <f t="shared" si="0"/>
        <v>1</v>
      </c>
      <c r="N35" t="str">
        <f t="shared" si="1"/>
        <v/>
      </c>
      <c r="Q35" s="86"/>
      <c r="R35" s="86"/>
      <c r="S35" s="87">
        <v>29</v>
      </c>
      <c r="T35" s="87"/>
      <c r="U35" s="84" t="str">
        <f>+U36</f>
        <v>+</v>
      </c>
      <c r="V35" s="84"/>
      <c r="W35" s="85"/>
      <c r="X35" s="85"/>
      <c r="Y35" s="81"/>
      <c r="Z35" s="81"/>
      <c r="AA35">
        <f t="shared" si="5"/>
        <v>1</v>
      </c>
      <c r="AB35" t="str">
        <f t="shared" si="2"/>
        <v/>
      </c>
      <c r="AC35" t="str">
        <f t="shared" si="3"/>
        <v/>
      </c>
    </row>
    <row r="36" spans="2:29" outlineLevel="1" x14ac:dyDescent="0.3">
      <c r="B36" s="86"/>
      <c r="C36" s="86"/>
      <c r="D36" s="87">
        <v>30</v>
      </c>
      <c r="E36" s="87"/>
      <c r="F36" s="84" t="s">
        <v>46</v>
      </c>
      <c r="G36" s="84"/>
      <c r="H36" s="85"/>
      <c r="I36" s="85"/>
      <c r="J36" s="81"/>
      <c r="K36" s="81"/>
      <c r="L36">
        <f t="shared" si="4"/>
        <v>1</v>
      </c>
      <c r="M36" t="str">
        <f t="shared" si="0"/>
        <v/>
      </c>
      <c r="N36" t="str">
        <f t="shared" si="1"/>
        <v/>
      </c>
      <c r="Q36" s="86"/>
      <c r="R36" s="86"/>
      <c r="S36" s="87">
        <v>30</v>
      </c>
      <c r="T36" s="87"/>
      <c r="U36" s="84" t="s">
        <v>46</v>
      </c>
      <c r="V36" s="84"/>
      <c r="W36" s="85"/>
      <c r="X36" s="85"/>
      <c r="Y36" s="81"/>
      <c r="Z36" s="81"/>
      <c r="AA36">
        <f t="shared" si="5"/>
        <v>1</v>
      </c>
      <c r="AB36" t="str">
        <f t="shared" si="2"/>
        <v/>
      </c>
      <c r="AC36" t="str">
        <f t="shared" si="3"/>
        <v/>
      </c>
    </row>
    <row r="37" spans="2:29" x14ac:dyDescent="0.3">
      <c r="B37" s="70" t="s">
        <v>47</v>
      </c>
      <c r="C37" s="70"/>
      <c r="D37" s="70"/>
      <c r="E37" s="70"/>
      <c r="F37" s="89">
        <f>L37/30</f>
        <v>0.5</v>
      </c>
      <c r="G37" s="89"/>
      <c r="H37" s="89">
        <f>M37/30</f>
        <v>0.26666666666666666</v>
      </c>
      <c r="I37" s="89"/>
      <c r="J37" s="89">
        <f>N37/30</f>
        <v>0.23333333333333334</v>
      </c>
      <c r="K37" s="89"/>
      <c r="L37">
        <f>SUM(L7:L36)</f>
        <v>15</v>
      </c>
      <c r="M37">
        <f>SUM(M7:M36)</f>
        <v>8</v>
      </c>
      <c r="N37">
        <f>SUM(N7:N36)</f>
        <v>7</v>
      </c>
      <c r="Q37" s="70" t="s">
        <v>47</v>
      </c>
      <c r="R37" s="70"/>
      <c r="S37" s="70"/>
      <c r="T37" s="70"/>
      <c r="U37" s="89">
        <f>AA37/30</f>
        <v>1</v>
      </c>
      <c r="V37" s="89"/>
      <c r="W37" s="89">
        <f>AB37/30</f>
        <v>0</v>
      </c>
      <c r="X37" s="89"/>
      <c r="Y37" s="89">
        <f>AC37/30</f>
        <v>0</v>
      </c>
      <c r="Z37" s="89"/>
      <c r="AA37">
        <f>SUM(AA7:AA36)</f>
        <v>30</v>
      </c>
      <c r="AB37">
        <f>SUM(AB7:AB36)</f>
        <v>0</v>
      </c>
      <c r="AC37">
        <f>SUM(AC7:AC36)</f>
        <v>0</v>
      </c>
    </row>
    <row r="39" spans="2:29" ht="14.4" customHeight="1" x14ac:dyDescent="0.3">
      <c r="B39" s="86" t="s">
        <v>41</v>
      </c>
      <c r="C39" s="86"/>
      <c r="D39" s="80" t="s">
        <v>49</v>
      </c>
      <c r="E39" s="80"/>
      <c r="F39" s="80"/>
      <c r="G39" s="80"/>
      <c r="H39" s="80"/>
      <c r="I39" s="80"/>
      <c r="J39" s="80"/>
      <c r="K39" s="80"/>
    </row>
    <row r="40" spans="2:29" x14ac:dyDescent="0.3">
      <c r="B40" s="86"/>
      <c r="C40" s="86"/>
      <c r="D40" s="80"/>
      <c r="E40" s="80"/>
      <c r="F40" s="80"/>
      <c r="G40" s="80"/>
      <c r="H40" s="80"/>
      <c r="I40" s="80"/>
      <c r="J40" s="80"/>
      <c r="K40" s="80"/>
      <c r="Q40" s="86" t="s">
        <v>41</v>
      </c>
      <c r="R40" s="86"/>
      <c r="S40" s="80" t="s">
        <v>50</v>
      </c>
      <c r="T40" s="80"/>
      <c r="U40" s="80"/>
      <c r="V40" s="80"/>
      <c r="W40" s="80"/>
      <c r="X40" s="80"/>
      <c r="Y40" s="80"/>
      <c r="Z40" s="80"/>
    </row>
    <row r="41" spans="2:29" x14ac:dyDescent="0.3">
      <c r="B41" s="86" t="s">
        <v>42</v>
      </c>
      <c r="C41" s="86"/>
      <c r="D41" s="88" t="s">
        <v>40</v>
      </c>
      <c r="E41" s="88"/>
      <c r="F41" s="84" t="s">
        <v>44</v>
      </c>
      <c r="G41" s="84"/>
      <c r="H41" s="85" t="s">
        <v>43</v>
      </c>
      <c r="I41" s="85"/>
      <c r="J41" s="81" t="s">
        <v>45</v>
      </c>
      <c r="K41" s="81"/>
      <c r="Q41" s="86"/>
      <c r="R41" s="86"/>
      <c r="S41" s="80"/>
      <c r="T41" s="80"/>
      <c r="U41" s="80"/>
      <c r="V41" s="80"/>
      <c r="W41" s="80"/>
      <c r="X41" s="80"/>
      <c r="Y41" s="80"/>
      <c r="Z41" s="80"/>
    </row>
    <row r="42" spans="2:29" x14ac:dyDescent="0.3">
      <c r="B42" s="86"/>
      <c r="C42" s="86"/>
      <c r="D42" s="87">
        <v>1</v>
      </c>
      <c r="E42" s="87"/>
      <c r="F42" s="84"/>
      <c r="G42" s="84"/>
      <c r="H42" s="85" t="s">
        <v>46</v>
      </c>
      <c r="I42" s="85"/>
      <c r="J42" s="81"/>
      <c r="K42" s="81"/>
      <c r="L42" t="str">
        <f>IF(F42="+",1,"")</f>
        <v/>
      </c>
      <c r="M42">
        <f t="shared" ref="M42:M71" si="6">IF(H42="+",1,"")</f>
        <v>1</v>
      </c>
      <c r="N42" t="str">
        <f t="shared" ref="N42:N71" si="7">IF(J42="+",1,"")</f>
        <v/>
      </c>
      <c r="Q42" s="86" t="s">
        <v>42</v>
      </c>
      <c r="R42" s="86"/>
      <c r="S42" s="88" t="s">
        <v>40</v>
      </c>
      <c r="T42" s="88"/>
      <c r="U42" s="84" t="s">
        <v>44</v>
      </c>
      <c r="V42" s="84"/>
      <c r="W42" s="85" t="s">
        <v>43</v>
      </c>
      <c r="X42" s="85"/>
      <c r="Y42" s="81" t="s">
        <v>45</v>
      </c>
      <c r="Z42" s="81"/>
    </row>
    <row r="43" spans="2:29" x14ac:dyDescent="0.3">
      <c r="B43" s="86"/>
      <c r="C43" s="86"/>
      <c r="D43" s="87">
        <v>2</v>
      </c>
      <c r="E43" s="87"/>
      <c r="F43" s="84"/>
      <c r="G43" s="84"/>
      <c r="H43" s="85" t="s">
        <v>46</v>
      </c>
      <c r="I43" s="85"/>
      <c r="J43" s="81"/>
      <c r="K43" s="81"/>
      <c r="L43" t="str">
        <f t="shared" ref="L43:L71" si="8">IF(F43="+",1,"")</f>
        <v/>
      </c>
      <c r="M43">
        <f t="shared" si="6"/>
        <v>1</v>
      </c>
      <c r="N43" t="str">
        <f t="shared" si="7"/>
        <v/>
      </c>
      <c r="Q43" s="86"/>
      <c r="R43" s="86"/>
      <c r="S43" s="87">
        <v>1</v>
      </c>
      <c r="T43" s="87"/>
      <c r="U43" s="84" t="s">
        <v>46</v>
      </c>
      <c r="V43" s="84"/>
      <c r="W43" s="85"/>
      <c r="X43" s="85"/>
      <c r="Y43" s="81"/>
      <c r="Z43" s="81"/>
      <c r="AA43">
        <f>IF(U43="+",1,"")</f>
        <v>1</v>
      </c>
      <c r="AB43" t="str">
        <f t="shared" ref="AB43:AB72" si="9">IF(W43="+",1,"")</f>
        <v/>
      </c>
      <c r="AC43" t="str">
        <f t="shared" ref="AC43:AC72" si="10">IF(Y43="+",1,"")</f>
        <v/>
      </c>
    </row>
    <row r="44" spans="2:29" x14ac:dyDescent="0.3">
      <c r="B44" s="86"/>
      <c r="C44" s="86"/>
      <c r="D44" s="87">
        <v>3</v>
      </c>
      <c r="E44" s="87"/>
      <c r="F44" s="84"/>
      <c r="G44" s="84"/>
      <c r="H44" s="85" t="s">
        <v>46</v>
      </c>
      <c r="I44" s="85"/>
      <c r="J44" s="81"/>
      <c r="K44" s="81"/>
      <c r="L44" t="str">
        <f t="shared" si="8"/>
        <v/>
      </c>
      <c r="M44">
        <f t="shared" si="6"/>
        <v>1</v>
      </c>
      <c r="N44" t="str">
        <f t="shared" si="7"/>
        <v/>
      </c>
      <c r="Q44" s="86"/>
      <c r="R44" s="86"/>
      <c r="S44" s="87">
        <v>2</v>
      </c>
      <c r="T44" s="87"/>
      <c r="U44" s="84"/>
      <c r="V44" s="84"/>
      <c r="W44" s="85" t="s">
        <v>46</v>
      </c>
      <c r="X44" s="85"/>
      <c r="Y44" s="81"/>
      <c r="Z44" s="81"/>
      <c r="AA44" t="str">
        <f t="shared" ref="AA44:AA72" si="11">IF(U44="+",1,"")</f>
        <v/>
      </c>
      <c r="AB44">
        <f t="shared" si="9"/>
        <v>1</v>
      </c>
      <c r="AC44" t="str">
        <f t="shared" si="10"/>
        <v/>
      </c>
    </row>
    <row r="45" spans="2:29" x14ac:dyDescent="0.3">
      <c r="B45" s="86"/>
      <c r="C45" s="86"/>
      <c r="D45" s="87">
        <v>4</v>
      </c>
      <c r="E45" s="87"/>
      <c r="F45" s="84"/>
      <c r="G45" s="84"/>
      <c r="H45" s="85" t="s">
        <v>46</v>
      </c>
      <c r="I45" s="85"/>
      <c r="J45" s="82"/>
      <c r="K45" s="83"/>
      <c r="L45" t="str">
        <f t="shared" si="8"/>
        <v/>
      </c>
      <c r="M45">
        <f t="shared" si="6"/>
        <v>1</v>
      </c>
      <c r="N45" t="str">
        <f t="shared" si="7"/>
        <v/>
      </c>
      <c r="Q45" s="86"/>
      <c r="R45" s="86"/>
      <c r="S45" s="87">
        <v>3</v>
      </c>
      <c r="T45" s="87"/>
      <c r="U45" s="84" t="s">
        <v>46</v>
      </c>
      <c r="V45" s="84"/>
      <c r="W45" s="85"/>
      <c r="X45" s="85"/>
      <c r="Y45" s="81"/>
      <c r="Z45" s="81"/>
      <c r="AA45">
        <f t="shared" si="11"/>
        <v>1</v>
      </c>
      <c r="AB45" t="str">
        <f t="shared" si="9"/>
        <v/>
      </c>
      <c r="AC45" t="str">
        <f t="shared" si="10"/>
        <v/>
      </c>
    </row>
    <row r="46" spans="2:29" x14ac:dyDescent="0.3">
      <c r="B46" s="86"/>
      <c r="C46" s="86"/>
      <c r="D46" s="87">
        <v>5</v>
      </c>
      <c r="E46" s="87"/>
      <c r="F46" s="84"/>
      <c r="G46" s="84"/>
      <c r="H46" s="85" t="s">
        <v>46</v>
      </c>
      <c r="I46" s="85"/>
      <c r="J46" s="81"/>
      <c r="K46" s="81"/>
      <c r="L46" t="str">
        <f t="shared" si="8"/>
        <v/>
      </c>
      <c r="M46">
        <f t="shared" si="6"/>
        <v>1</v>
      </c>
      <c r="N46" t="str">
        <f t="shared" si="7"/>
        <v/>
      </c>
      <c r="Q46" s="86"/>
      <c r="R46" s="86"/>
      <c r="S46" s="87">
        <v>4</v>
      </c>
      <c r="T46" s="87"/>
      <c r="U46" s="84"/>
      <c r="V46" s="84"/>
      <c r="W46" s="85"/>
      <c r="X46" s="85"/>
      <c r="Y46" s="82" t="s">
        <v>46</v>
      </c>
      <c r="Z46" s="83"/>
      <c r="AA46" t="str">
        <f t="shared" si="11"/>
        <v/>
      </c>
      <c r="AB46" t="str">
        <f t="shared" si="9"/>
        <v/>
      </c>
      <c r="AC46">
        <f t="shared" si="10"/>
        <v>1</v>
      </c>
    </row>
    <row r="47" spans="2:29" x14ac:dyDescent="0.3">
      <c r="B47" s="86"/>
      <c r="C47" s="86"/>
      <c r="D47" s="87">
        <v>6</v>
      </c>
      <c r="E47" s="87"/>
      <c r="F47" s="84"/>
      <c r="G47" s="84"/>
      <c r="H47" s="85" t="s">
        <v>46</v>
      </c>
      <c r="I47" s="85"/>
      <c r="J47" s="81"/>
      <c r="K47" s="81"/>
      <c r="L47" t="str">
        <f t="shared" si="8"/>
        <v/>
      </c>
      <c r="M47">
        <f t="shared" si="6"/>
        <v>1</v>
      </c>
      <c r="N47" t="str">
        <f t="shared" si="7"/>
        <v/>
      </c>
      <c r="Q47" s="86"/>
      <c r="R47" s="86"/>
      <c r="S47" s="87">
        <v>5</v>
      </c>
      <c r="T47" s="87"/>
      <c r="U47" s="84"/>
      <c r="V47" s="84"/>
      <c r="W47" s="85"/>
      <c r="X47" s="85"/>
      <c r="Y47" s="81" t="s">
        <v>46</v>
      </c>
      <c r="Z47" s="81"/>
      <c r="AA47" t="str">
        <f t="shared" si="11"/>
        <v/>
      </c>
      <c r="AB47" t="str">
        <f t="shared" si="9"/>
        <v/>
      </c>
      <c r="AC47">
        <f t="shared" si="10"/>
        <v>1</v>
      </c>
    </row>
    <row r="48" spans="2:29" x14ac:dyDescent="0.3">
      <c r="B48" s="86"/>
      <c r="C48" s="86"/>
      <c r="D48" s="87">
        <v>7</v>
      </c>
      <c r="E48" s="87"/>
      <c r="F48" s="84"/>
      <c r="G48" s="84"/>
      <c r="H48" s="85" t="s">
        <v>46</v>
      </c>
      <c r="I48" s="85"/>
      <c r="J48" s="81"/>
      <c r="K48" s="81"/>
      <c r="L48" t="str">
        <f t="shared" si="8"/>
        <v/>
      </c>
      <c r="M48">
        <f t="shared" si="6"/>
        <v>1</v>
      </c>
      <c r="N48" t="str">
        <f t="shared" si="7"/>
        <v/>
      </c>
      <c r="Q48" s="86"/>
      <c r="R48" s="86"/>
      <c r="S48" s="87">
        <v>6</v>
      </c>
      <c r="T48" s="87"/>
      <c r="U48" s="84"/>
      <c r="V48" s="84"/>
      <c r="W48" s="85"/>
      <c r="X48" s="85"/>
      <c r="Y48" s="81" t="s">
        <v>46</v>
      </c>
      <c r="Z48" s="81"/>
      <c r="AA48" t="str">
        <f t="shared" si="11"/>
        <v/>
      </c>
      <c r="AB48" t="str">
        <f t="shared" si="9"/>
        <v/>
      </c>
      <c r="AC48">
        <f t="shared" si="10"/>
        <v>1</v>
      </c>
    </row>
    <row r="49" spans="2:29" x14ac:dyDescent="0.3">
      <c r="B49" s="86"/>
      <c r="C49" s="86"/>
      <c r="D49" s="87">
        <v>8</v>
      </c>
      <c r="E49" s="87"/>
      <c r="F49" s="84"/>
      <c r="G49" s="84"/>
      <c r="H49" s="85" t="s">
        <v>46</v>
      </c>
      <c r="I49" s="85"/>
      <c r="J49" s="81"/>
      <c r="K49" s="81"/>
      <c r="L49" t="str">
        <f t="shared" si="8"/>
        <v/>
      </c>
      <c r="M49">
        <f t="shared" si="6"/>
        <v>1</v>
      </c>
      <c r="N49" t="str">
        <f t="shared" si="7"/>
        <v/>
      </c>
      <c r="Q49" s="86"/>
      <c r="R49" s="86"/>
      <c r="S49" s="87">
        <v>7</v>
      </c>
      <c r="T49" s="87"/>
      <c r="U49" s="84"/>
      <c r="V49" s="84"/>
      <c r="W49" s="85"/>
      <c r="X49" s="85"/>
      <c r="Y49" s="81" t="s">
        <v>46</v>
      </c>
      <c r="Z49" s="81"/>
      <c r="AA49" t="str">
        <f t="shared" si="11"/>
        <v/>
      </c>
      <c r="AB49" t="str">
        <f t="shared" si="9"/>
        <v/>
      </c>
      <c r="AC49">
        <f t="shared" si="10"/>
        <v>1</v>
      </c>
    </row>
    <row r="50" spans="2:29" x14ac:dyDescent="0.3">
      <c r="B50" s="86"/>
      <c r="C50" s="86"/>
      <c r="D50" s="87">
        <v>9</v>
      </c>
      <c r="E50" s="87"/>
      <c r="F50" s="84" t="s">
        <v>46</v>
      </c>
      <c r="G50" s="84"/>
      <c r="H50" s="85"/>
      <c r="I50" s="85"/>
      <c r="J50" s="81"/>
      <c r="K50" s="81"/>
      <c r="L50">
        <f t="shared" si="8"/>
        <v>1</v>
      </c>
      <c r="M50" t="str">
        <f t="shared" si="6"/>
        <v/>
      </c>
      <c r="N50" t="str">
        <f t="shared" si="7"/>
        <v/>
      </c>
      <c r="Q50" s="86"/>
      <c r="R50" s="86"/>
      <c r="S50" s="87">
        <v>8</v>
      </c>
      <c r="T50" s="87"/>
      <c r="U50" s="84"/>
      <c r="V50" s="84"/>
      <c r="W50" s="85" t="s">
        <v>46</v>
      </c>
      <c r="X50" s="85"/>
      <c r="Y50" s="81"/>
      <c r="Z50" s="81"/>
      <c r="AA50" t="str">
        <f t="shared" si="11"/>
        <v/>
      </c>
      <c r="AB50">
        <f t="shared" si="9"/>
        <v>1</v>
      </c>
      <c r="AC50" t="str">
        <f t="shared" si="10"/>
        <v/>
      </c>
    </row>
    <row r="51" spans="2:29" x14ac:dyDescent="0.3">
      <c r="B51" s="86"/>
      <c r="C51" s="86"/>
      <c r="D51" s="87">
        <v>10</v>
      </c>
      <c r="E51" s="87"/>
      <c r="F51" s="84"/>
      <c r="G51" s="84"/>
      <c r="H51" s="85" t="s">
        <v>46</v>
      </c>
      <c r="I51" s="85"/>
      <c r="J51" s="81"/>
      <c r="K51" s="81"/>
      <c r="L51" t="str">
        <f t="shared" si="8"/>
        <v/>
      </c>
      <c r="M51">
        <f t="shared" si="6"/>
        <v>1</v>
      </c>
      <c r="N51" t="str">
        <f t="shared" si="7"/>
        <v/>
      </c>
      <c r="Q51" s="86"/>
      <c r="R51" s="86"/>
      <c r="S51" s="87">
        <v>9</v>
      </c>
      <c r="T51" s="87"/>
      <c r="U51" s="84" t="s">
        <v>46</v>
      </c>
      <c r="V51" s="84"/>
      <c r="W51" s="85"/>
      <c r="X51" s="85"/>
      <c r="Y51" s="81"/>
      <c r="Z51" s="81"/>
      <c r="AA51">
        <f t="shared" si="11"/>
        <v>1</v>
      </c>
      <c r="AB51" t="str">
        <f t="shared" si="9"/>
        <v/>
      </c>
      <c r="AC51" t="str">
        <f t="shared" si="10"/>
        <v/>
      </c>
    </row>
    <row r="52" spans="2:29" x14ac:dyDescent="0.3">
      <c r="B52" s="86"/>
      <c r="C52" s="86"/>
      <c r="D52" s="87">
        <v>11</v>
      </c>
      <c r="E52" s="87"/>
      <c r="F52" s="84"/>
      <c r="G52" s="84"/>
      <c r="H52" s="85" t="s">
        <v>46</v>
      </c>
      <c r="I52" s="85"/>
      <c r="J52" s="81"/>
      <c r="K52" s="81"/>
      <c r="L52" t="str">
        <f t="shared" si="8"/>
        <v/>
      </c>
      <c r="M52">
        <f t="shared" si="6"/>
        <v>1</v>
      </c>
      <c r="N52" t="str">
        <f t="shared" si="7"/>
        <v/>
      </c>
      <c r="Q52" s="86"/>
      <c r="R52" s="86"/>
      <c r="S52" s="87">
        <v>10</v>
      </c>
      <c r="T52" s="87"/>
      <c r="U52" s="84"/>
      <c r="V52" s="84"/>
      <c r="W52" s="85" t="s">
        <v>46</v>
      </c>
      <c r="X52" s="85"/>
      <c r="Y52" s="81"/>
      <c r="Z52" s="81"/>
      <c r="AA52" t="str">
        <f t="shared" si="11"/>
        <v/>
      </c>
      <c r="AB52">
        <f t="shared" si="9"/>
        <v>1</v>
      </c>
      <c r="AC52" t="str">
        <f t="shared" si="10"/>
        <v/>
      </c>
    </row>
    <row r="53" spans="2:29" x14ac:dyDescent="0.3">
      <c r="B53" s="86"/>
      <c r="C53" s="86"/>
      <c r="D53" s="87">
        <v>12</v>
      </c>
      <c r="E53" s="87"/>
      <c r="F53" s="84"/>
      <c r="G53" s="84"/>
      <c r="H53" s="85" t="s">
        <v>46</v>
      </c>
      <c r="I53" s="85"/>
      <c r="J53" s="81"/>
      <c r="K53" s="81"/>
      <c r="L53" t="str">
        <f t="shared" si="8"/>
        <v/>
      </c>
      <c r="M53">
        <f t="shared" si="6"/>
        <v>1</v>
      </c>
      <c r="N53" t="str">
        <f t="shared" si="7"/>
        <v/>
      </c>
      <c r="Q53" s="86"/>
      <c r="R53" s="86"/>
      <c r="S53" s="87">
        <v>11</v>
      </c>
      <c r="T53" s="87"/>
      <c r="U53" s="84"/>
      <c r="V53" s="84"/>
      <c r="W53" s="85" t="s">
        <v>46</v>
      </c>
      <c r="X53" s="85"/>
      <c r="Y53" s="81"/>
      <c r="Z53" s="81"/>
      <c r="AA53" t="str">
        <f t="shared" si="11"/>
        <v/>
      </c>
      <c r="AB53">
        <f t="shared" si="9"/>
        <v>1</v>
      </c>
      <c r="AC53" t="str">
        <f t="shared" si="10"/>
        <v/>
      </c>
    </row>
    <row r="54" spans="2:29" x14ac:dyDescent="0.3">
      <c r="B54" s="86"/>
      <c r="C54" s="86"/>
      <c r="D54" s="87">
        <v>13</v>
      </c>
      <c r="E54" s="87"/>
      <c r="F54" s="84" t="s">
        <v>46</v>
      </c>
      <c r="G54" s="84"/>
      <c r="H54" s="85"/>
      <c r="I54" s="85"/>
      <c r="J54" s="81"/>
      <c r="K54" s="81"/>
      <c r="L54">
        <f t="shared" si="8"/>
        <v>1</v>
      </c>
      <c r="M54" t="str">
        <f t="shared" si="6"/>
        <v/>
      </c>
      <c r="N54" t="str">
        <f t="shared" si="7"/>
        <v/>
      </c>
      <c r="Q54" s="86"/>
      <c r="R54" s="86"/>
      <c r="S54" s="87">
        <v>12</v>
      </c>
      <c r="T54" s="87"/>
      <c r="U54" s="84"/>
      <c r="V54" s="84"/>
      <c r="W54" s="85" t="s">
        <v>46</v>
      </c>
      <c r="X54" s="85"/>
      <c r="Y54" s="81"/>
      <c r="Z54" s="81"/>
      <c r="AA54" t="str">
        <f t="shared" si="11"/>
        <v/>
      </c>
      <c r="AB54">
        <f t="shared" si="9"/>
        <v>1</v>
      </c>
      <c r="AC54" t="str">
        <f t="shared" si="10"/>
        <v/>
      </c>
    </row>
    <row r="55" spans="2:29" x14ac:dyDescent="0.3">
      <c r="B55" s="86"/>
      <c r="C55" s="86"/>
      <c r="D55" s="87">
        <v>14</v>
      </c>
      <c r="E55" s="87"/>
      <c r="F55" s="84" t="s">
        <v>46</v>
      </c>
      <c r="G55" s="84"/>
      <c r="H55" s="85"/>
      <c r="I55" s="85"/>
      <c r="J55" s="81"/>
      <c r="K55" s="81"/>
      <c r="L55">
        <f t="shared" si="8"/>
        <v>1</v>
      </c>
      <c r="M55" t="str">
        <f t="shared" si="6"/>
        <v/>
      </c>
      <c r="N55" t="str">
        <f t="shared" si="7"/>
        <v/>
      </c>
      <c r="Q55" s="86"/>
      <c r="R55" s="86"/>
      <c r="S55" s="87">
        <v>13</v>
      </c>
      <c r="T55" s="87"/>
      <c r="U55" s="84" t="s">
        <v>46</v>
      </c>
      <c r="V55" s="84"/>
      <c r="W55" s="85"/>
      <c r="X55" s="85"/>
      <c r="Y55" s="81"/>
      <c r="Z55" s="81"/>
      <c r="AA55">
        <f t="shared" si="11"/>
        <v>1</v>
      </c>
      <c r="AB55" t="str">
        <f t="shared" si="9"/>
        <v/>
      </c>
      <c r="AC55" t="str">
        <f t="shared" si="10"/>
        <v/>
      </c>
    </row>
    <row r="56" spans="2:29" x14ac:dyDescent="0.3">
      <c r="B56" s="86"/>
      <c r="C56" s="86"/>
      <c r="D56" s="87">
        <v>15</v>
      </c>
      <c r="E56" s="87"/>
      <c r="F56" s="84" t="s">
        <v>46</v>
      </c>
      <c r="G56" s="84"/>
      <c r="H56" s="85"/>
      <c r="I56" s="85"/>
      <c r="J56" s="81"/>
      <c r="K56" s="81"/>
      <c r="L56">
        <f t="shared" si="8"/>
        <v>1</v>
      </c>
      <c r="M56" t="str">
        <f t="shared" si="6"/>
        <v/>
      </c>
      <c r="N56" t="str">
        <f t="shared" si="7"/>
        <v/>
      </c>
      <c r="Q56" s="86"/>
      <c r="R56" s="86"/>
      <c r="S56" s="87">
        <v>14</v>
      </c>
      <c r="T56" s="87"/>
      <c r="U56" s="84" t="s">
        <v>46</v>
      </c>
      <c r="V56" s="84"/>
      <c r="W56" s="85"/>
      <c r="X56" s="85"/>
      <c r="Y56" s="81"/>
      <c r="Z56" s="81"/>
      <c r="AA56">
        <f t="shared" si="11"/>
        <v>1</v>
      </c>
      <c r="AB56" t="str">
        <f t="shared" si="9"/>
        <v/>
      </c>
      <c r="AC56" t="str">
        <f t="shared" si="10"/>
        <v/>
      </c>
    </row>
    <row r="57" spans="2:29" x14ac:dyDescent="0.3">
      <c r="B57" s="86"/>
      <c r="C57" s="86"/>
      <c r="D57" s="87">
        <v>16</v>
      </c>
      <c r="E57" s="87"/>
      <c r="F57" s="84"/>
      <c r="G57" s="84"/>
      <c r="H57" s="85" t="s">
        <v>46</v>
      </c>
      <c r="I57" s="85"/>
      <c r="J57" s="81"/>
      <c r="K57" s="81"/>
      <c r="L57" t="str">
        <f t="shared" si="8"/>
        <v/>
      </c>
      <c r="M57">
        <f t="shared" si="6"/>
        <v>1</v>
      </c>
      <c r="N57" t="str">
        <f t="shared" si="7"/>
        <v/>
      </c>
      <c r="Q57" s="86"/>
      <c r="R57" s="86"/>
      <c r="S57" s="87">
        <v>15</v>
      </c>
      <c r="T57" s="87"/>
      <c r="U57" s="84" t="s">
        <v>46</v>
      </c>
      <c r="V57" s="84"/>
      <c r="W57" s="85"/>
      <c r="X57" s="85"/>
      <c r="Y57" s="81"/>
      <c r="Z57" s="81"/>
      <c r="AA57">
        <f t="shared" si="11"/>
        <v>1</v>
      </c>
      <c r="AB57" t="str">
        <f t="shared" si="9"/>
        <v/>
      </c>
      <c r="AC57" t="str">
        <f t="shared" si="10"/>
        <v/>
      </c>
    </row>
    <row r="58" spans="2:29" x14ac:dyDescent="0.3">
      <c r="B58" s="86"/>
      <c r="C58" s="86"/>
      <c r="D58" s="87">
        <v>17</v>
      </c>
      <c r="E58" s="87"/>
      <c r="F58" s="84"/>
      <c r="G58" s="84"/>
      <c r="H58" s="85" t="s">
        <v>46</v>
      </c>
      <c r="I58" s="85"/>
      <c r="J58" s="81"/>
      <c r="K58" s="81"/>
      <c r="L58" t="str">
        <f t="shared" si="8"/>
        <v/>
      </c>
      <c r="M58">
        <f t="shared" si="6"/>
        <v>1</v>
      </c>
      <c r="N58" t="str">
        <f t="shared" si="7"/>
        <v/>
      </c>
      <c r="Q58" s="86"/>
      <c r="R58" s="86"/>
      <c r="S58" s="87">
        <v>16</v>
      </c>
      <c r="T58" s="87"/>
      <c r="U58" s="84"/>
      <c r="V58" s="84"/>
      <c r="W58" s="85"/>
      <c r="X58" s="85"/>
      <c r="Y58" s="81" t="s">
        <v>46</v>
      </c>
      <c r="Z58" s="81"/>
      <c r="AA58" t="str">
        <f t="shared" si="11"/>
        <v/>
      </c>
      <c r="AB58" t="str">
        <f t="shared" si="9"/>
        <v/>
      </c>
      <c r="AC58">
        <f t="shared" si="10"/>
        <v>1</v>
      </c>
    </row>
    <row r="59" spans="2:29" x14ac:dyDescent="0.3">
      <c r="B59" s="86"/>
      <c r="C59" s="86"/>
      <c r="D59" s="87">
        <v>18</v>
      </c>
      <c r="E59" s="87"/>
      <c r="F59" s="84" t="s">
        <v>46</v>
      </c>
      <c r="G59" s="84"/>
      <c r="H59" s="85"/>
      <c r="I59" s="85"/>
      <c r="J59" s="81"/>
      <c r="K59" s="81"/>
      <c r="L59">
        <f t="shared" si="8"/>
        <v>1</v>
      </c>
      <c r="M59" t="str">
        <f t="shared" si="6"/>
        <v/>
      </c>
      <c r="N59" t="str">
        <f t="shared" si="7"/>
        <v/>
      </c>
      <c r="Q59" s="86"/>
      <c r="R59" s="86"/>
      <c r="S59" s="87">
        <v>17</v>
      </c>
      <c r="T59" s="87"/>
      <c r="U59" s="84"/>
      <c r="V59" s="84"/>
      <c r="W59" s="85"/>
      <c r="X59" s="85"/>
      <c r="Y59" s="81" t="s">
        <v>46</v>
      </c>
      <c r="Z59" s="81"/>
      <c r="AA59" t="str">
        <f t="shared" si="11"/>
        <v/>
      </c>
      <c r="AB59" t="str">
        <f t="shared" si="9"/>
        <v/>
      </c>
      <c r="AC59">
        <f t="shared" si="10"/>
        <v>1</v>
      </c>
    </row>
    <row r="60" spans="2:29" x14ac:dyDescent="0.3">
      <c r="B60" s="86"/>
      <c r="C60" s="86"/>
      <c r="D60" s="87">
        <v>19</v>
      </c>
      <c r="E60" s="87"/>
      <c r="F60" s="84" t="s">
        <v>46</v>
      </c>
      <c r="G60" s="84"/>
      <c r="H60" s="85"/>
      <c r="I60" s="85"/>
      <c r="J60" s="81"/>
      <c r="K60" s="81"/>
      <c r="L60">
        <f t="shared" si="8"/>
        <v>1</v>
      </c>
      <c r="M60" t="str">
        <f t="shared" si="6"/>
        <v/>
      </c>
      <c r="N60" t="str">
        <f t="shared" si="7"/>
        <v/>
      </c>
      <c r="Q60" s="86"/>
      <c r="R60" s="86"/>
      <c r="S60" s="87">
        <v>18</v>
      </c>
      <c r="T60" s="87"/>
      <c r="U60" s="84" t="s">
        <v>46</v>
      </c>
      <c r="V60" s="84"/>
      <c r="W60" s="85"/>
      <c r="X60" s="85"/>
      <c r="Y60" s="81"/>
      <c r="Z60" s="81"/>
      <c r="AA60">
        <f t="shared" si="11"/>
        <v>1</v>
      </c>
      <c r="AB60" t="str">
        <f t="shared" si="9"/>
        <v/>
      </c>
      <c r="AC60" t="str">
        <f t="shared" si="10"/>
        <v/>
      </c>
    </row>
    <row r="61" spans="2:29" x14ac:dyDescent="0.3">
      <c r="B61" s="86"/>
      <c r="C61" s="86"/>
      <c r="D61" s="87">
        <v>20</v>
      </c>
      <c r="E61" s="87"/>
      <c r="F61" s="84" t="s">
        <v>46</v>
      </c>
      <c r="G61" s="84"/>
      <c r="H61" s="85"/>
      <c r="I61" s="85"/>
      <c r="J61" s="81"/>
      <c r="K61" s="81"/>
      <c r="L61">
        <f t="shared" si="8"/>
        <v>1</v>
      </c>
      <c r="M61" t="str">
        <f t="shared" si="6"/>
        <v/>
      </c>
      <c r="N61" t="str">
        <f t="shared" si="7"/>
        <v/>
      </c>
      <c r="Q61" s="86"/>
      <c r="R61" s="86"/>
      <c r="S61" s="87">
        <v>19</v>
      </c>
      <c r="T61" s="87"/>
      <c r="U61" s="84" t="s">
        <v>46</v>
      </c>
      <c r="V61" s="84"/>
      <c r="W61" s="85"/>
      <c r="X61" s="85"/>
      <c r="Y61" s="81"/>
      <c r="Z61" s="81"/>
      <c r="AA61">
        <f t="shared" si="11"/>
        <v>1</v>
      </c>
      <c r="AB61" t="str">
        <f t="shared" si="9"/>
        <v/>
      </c>
      <c r="AC61" t="str">
        <f t="shared" si="10"/>
        <v/>
      </c>
    </row>
    <row r="62" spans="2:29" x14ac:dyDescent="0.3">
      <c r="B62" s="86"/>
      <c r="C62" s="86"/>
      <c r="D62" s="87">
        <v>21</v>
      </c>
      <c r="E62" s="87"/>
      <c r="F62" s="84"/>
      <c r="G62" s="84"/>
      <c r="H62" s="85" t="s">
        <v>46</v>
      </c>
      <c r="I62" s="85"/>
      <c r="J62" s="81"/>
      <c r="K62" s="81"/>
      <c r="L62" t="str">
        <f t="shared" si="8"/>
        <v/>
      </c>
      <c r="M62">
        <f t="shared" si="6"/>
        <v>1</v>
      </c>
      <c r="N62" t="str">
        <f t="shared" si="7"/>
        <v/>
      </c>
      <c r="Q62" s="86"/>
      <c r="R62" s="86"/>
      <c r="S62" s="87">
        <v>20</v>
      </c>
      <c r="T62" s="87"/>
      <c r="U62" s="84" t="s">
        <v>46</v>
      </c>
      <c r="V62" s="84"/>
      <c r="W62" s="85"/>
      <c r="X62" s="85"/>
      <c r="Y62" s="81"/>
      <c r="Z62" s="81"/>
      <c r="AA62">
        <f t="shared" si="11"/>
        <v>1</v>
      </c>
      <c r="AB62" t="str">
        <f t="shared" si="9"/>
        <v/>
      </c>
      <c r="AC62" t="str">
        <f t="shared" si="10"/>
        <v/>
      </c>
    </row>
    <row r="63" spans="2:29" x14ac:dyDescent="0.3">
      <c r="B63" s="86"/>
      <c r="C63" s="86"/>
      <c r="D63" s="87">
        <v>22</v>
      </c>
      <c r="E63" s="87"/>
      <c r="F63" s="84"/>
      <c r="G63" s="84"/>
      <c r="H63" s="85" t="s">
        <v>46</v>
      </c>
      <c r="I63" s="85"/>
      <c r="J63" s="81"/>
      <c r="K63" s="81"/>
      <c r="L63" t="str">
        <f t="shared" si="8"/>
        <v/>
      </c>
      <c r="M63">
        <f t="shared" si="6"/>
        <v>1</v>
      </c>
      <c r="N63" t="str">
        <f t="shared" si="7"/>
        <v/>
      </c>
      <c r="Q63" s="86"/>
      <c r="R63" s="86"/>
      <c r="S63" s="87">
        <v>21</v>
      </c>
      <c r="T63" s="87"/>
      <c r="U63" s="84"/>
      <c r="V63" s="84"/>
      <c r="W63" s="85"/>
      <c r="X63" s="85"/>
      <c r="Y63" s="81" t="s">
        <v>46</v>
      </c>
      <c r="Z63" s="81"/>
      <c r="AA63" t="str">
        <f t="shared" si="11"/>
        <v/>
      </c>
      <c r="AB63" t="str">
        <f t="shared" si="9"/>
        <v/>
      </c>
      <c r="AC63">
        <f t="shared" si="10"/>
        <v>1</v>
      </c>
    </row>
    <row r="64" spans="2:29" x14ac:dyDescent="0.3">
      <c r="B64" s="86"/>
      <c r="C64" s="86"/>
      <c r="D64" s="87">
        <v>23</v>
      </c>
      <c r="E64" s="87"/>
      <c r="F64" s="84"/>
      <c r="G64" s="84"/>
      <c r="H64" s="85" t="s">
        <v>46</v>
      </c>
      <c r="I64" s="85"/>
      <c r="J64" s="81"/>
      <c r="K64" s="81"/>
      <c r="L64" t="str">
        <f t="shared" si="8"/>
        <v/>
      </c>
      <c r="M64">
        <f t="shared" si="6"/>
        <v>1</v>
      </c>
      <c r="N64" t="str">
        <f t="shared" si="7"/>
        <v/>
      </c>
      <c r="Q64" s="86"/>
      <c r="R64" s="86"/>
      <c r="S64" s="87">
        <v>22</v>
      </c>
      <c r="T64" s="87"/>
      <c r="U64" s="84"/>
      <c r="V64" s="84"/>
      <c r="W64" s="85" t="s">
        <v>46</v>
      </c>
      <c r="X64" s="85"/>
      <c r="Y64" s="81"/>
      <c r="Z64" s="81"/>
      <c r="AA64" t="str">
        <f t="shared" si="11"/>
        <v/>
      </c>
      <c r="AB64">
        <f t="shared" si="9"/>
        <v>1</v>
      </c>
      <c r="AC64" t="str">
        <f t="shared" si="10"/>
        <v/>
      </c>
    </row>
    <row r="65" spans="2:29" x14ac:dyDescent="0.3">
      <c r="B65" s="86"/>
      <c r="C65" s="86"/>
      <c r="D65" s="87">
        <v>24</v>
      </c>
      <c r="E65" s="87"/>
      <c r="F65" s="84" t="s">
        <v>46</v>
      </c>
      <c r="G65" s="84"/>
      <c r="H65" s="85"/>
      <c r="I65" s="85"/>
      <c r="J65" s="81"/>
      <c r="K65" s="81"/>
      <c r="L65">
        <f t="shared" si="8"/>
        <v>1</v>
      </c>
      <c r="M65" t="str">
        <f t="shared" si="6"/>
        <v/>
      </c>
      <c r="N65" t="str">
        <f t="shared" si="7"/>
        <v/>
      </c>
      <c r="Q65" s="86"/>
      <c r="R65" s="86"/>
      <c r="S65" s="87">
        <v>23</v>
      </c>
      <c r="T65" s="87"/>
      <c r="U65" s="84"/>
      <c r="V65" s="84"/>
      <c r="W65" s="85" t="s">
        <v>46</v>
      </c>
      <c r="X65" s="85"/>
      <c r="Y65" s="81"/>
      <c r="Z65" s="81"/>
      <c r="AA65" t="str">
        <f t="shared" si="11"/>
        <v/>
      </c>
      <c r="AB65">
        <f t="shared" si="9"/>
        <v>1</v>
      </c>
      <c r="AC65" t="str">
        <f t="shared" si="10"/>
        <v/>
      </c>
    </row>
    <row r="66" spans="2:29" x14ac:dyDescent="0.3">
      <c r="B66" s="86"/>
      <c r="C66" s="86"/>
      <c r="D66" s="87">
        <v>25</v>
      </c>
      <c r="E66" s="87"/>
      <c r="F66" s="84"/>
      <c r="G66" s="84"/>
      <c r="H66" s="85" t="s">
        <v>46</v>
      </c>
      <c r="I66" s="85"/>
      <c r="J66" s="81"/>
      <c r="K66" s="81"/>
      <c r="L66" t="str">
        <f t="shared" si="8"/>
        <v/>
      </c>
      <c r="M66">
        <f t="shared" si="6"/>
        <v>1</v>
      </c>
      <c r="N66" t="str">
        <f t="shared" si="7"/>
        <v/>
      </c>
      <c r="Q66" s="86"/>
      <c r="R66" s="86"/>
      <c r="S66" s="87">
        <v>24</v>
      </c>
      <c r="T66" s="87"/>
      <c r="U66" s="84" t="s">
        <v>46</v>
      </c>
      <c r="V66" s="84"/>
      <c r="W66" s="85"/>
      <c r="X66" s="85"/>
      <c r="Y66" s="81"/>
      <c r="Z66" s="81"/>
      <c r="AA66">
        <f t="shared" si="11"/>
        <v>1</v>
      </c>
      <c r="AB66" t="str">
        <f t="shared" si="9"/>
        <v/>
      </c>
      <c r="AC66" t="str">
        <f t="shared" si="10"/>
        <v/>
      </c>
    </row>
    <row r="67" spans="2:29" x14ac:dyDescent="0.3">
      <c r="B67" s="86"/>
      <c r="C67" s="86"/>
      <c r="D67" s="87">
        <v>26</v>
      </c>
      <c r="E67" s="87"/>
      <c r="F67" s="84" t="s">
        <v>46</v>
      </c>
      <c r="G67" s="84"/>
      <c r="H67" s="85"/>
      <c r="I67" s="85"/>
      <c r="J67" s="81"/>
      <c r="K67" s="81"/>
      <c r="L67">
        <f t="shared" si="8"/>
        <v>1</v>
      </c>
      <c r="M67" t="str">
        <f t="shared" si="6"/>
        <v/>
      </c>
      <c r="N67" t="str">
        <f t="shared" si="7"/>
        <v/>
      </c>
      <c r="Q67" s="86"/>
      <c r="R67" s="86"/>
      <c r="S67" s="87">
        <v>25</v>
      </c>
      <c r="T67" s="87"/>
      <c r="U67" s="84"/>
      <c r="V67" s="84"/>
      <c r="W67" s="85" t="s">
        <v>46</v>
      </c>
      <c r="X67" s="85"/>
      <c r="Y67" s="81"/>
      <c r="Z67" s="81"/>
      <c r="AA67" t="str">
        <f t="shared" si="11"/>
        <v/>
      </c>
      <c r="AB67">
        <f t="shared" si="9"/>
        <v>1</v>
      </c>
      <c r="AC67" t="str">
        <f t="shared" si="10"/>
        <v/>
      </c>
    </row>
    <row r="68" spans="2:29" x14ac:dyDescent="0.3">
      <c r="B68" s="86"/>
      <c r="C68" s="86"/>
      <c r="D68" s="87">
        <v>27</v>
      </c>
      <c r="E68" s="87"/>
      <c r="F68" s="84"/>
      <c r="G68" s="84"/>
      <c r="H68" s="85"/>
      <c r="I68" s="85"/>
      <c r="J68" s="81" t="s">
        <v>46</v>
      </c>
      <c r="K68" s="81"/>
      <c r="L68" t="str">
        <f t="shared" si="8"/>
        <v/>
      </c>
      <c r="M68" t="str">
        <f t="shared" si="6"/>
        <v/>
      </c>
      <c r="N68">
        <f t="shared" si="7"/>
        <v>1</v>
      </c>
      <c r="Q68" s="86"/>
      <c r="R68" s="86"/>
      <c r="S68" s="87">
        <v>26</v>
      </c>
      <c r="T68" s="87"/>
      <c r="U68" s="84" t="s">
        <v>46</v>
      </c>
      <c r="V68" s="84"/>
      <c r="W68" s="85"/>
      <c r="X68" s="85"/>
      <c r="Y68" s="81"/>
      <c r="Z68" s="81"/>
      <c r="AA68">
        <f t="shared" si="11"/>
        <v>1</v>
      </c>
      <c r="AB68" t="str">
        <f t="shared" si="9"/>
        <v/>
      </c>
      <c r="AC68" t="str">
        <f t="shared" si="10"/>
        <v/>
      </c>
    </row>
    <row r="69" spans="2:29" x14ac:dyDescent="0.3">
      <c r="B69" s="86"/>
      <c r="C69" s="86"/>
      <c r="D69" s="87">
        <v>28</v>
      </c>
      <c r="E69" s="87"/>
      <c r="F69" s="84" t="s">
        <v>46</v>
      </c>
      <c r="G69" s="84"/>
      <c r="H69" s="85"/>
      <c r="I69" s="85"/>
      <c r="J69" s="81"/>
      <c r="K69" s="81"/>
      <c r="L69">
        <f t="shared" si="8"/>
        <v>1</v>
      </c>
      <c r="M69" t="str">
        <f t="shared" si="6"/>
        <v/>
      </c>
      <c r="N69" t="str">
        <f t="shared" si="7"/>
        <v/>
      </c>
      <c r="Q69" s="86"/>
      <c r="R69" s="86"/>
      <c r="S69" s="87">
        <v>27</v>
      </c>
      <c r="T69" s="87"/>
      <c r="U69" s="84"/>
      <c r="V69" s="84"/>
      <c r="W69" s="85"/>
      <c r="X69" s="85"/>
      <c r="Y69" s="81" t="s">
        <v>46</v>
      </c>
      <c r="Z69" s="81"/>
      <c r="AA69" t="str">
        <f t="shared" si="11"/>
        <v/>
      </c>
      <c r="AB69" t="str">
        <f t="shared" si="9"/>
        <v/>
      </c>
      <c r="AC69">
        <f t="shared" si="10"/>
        <v>1</v>
      </c>
    </row>
    <row r="70" spans="2:29" x14ac:dyDescent="0.3">
      <c r="B70" s="86"/>
      <c r="C70" s="86"/>
      <c r="D70" s="87">
        <v>29</v>
      </c>
      <c r="E70" s="87"/>
      <c r="F70" s="84"/>
      <c r="G70" s="84"/>
      <c r="H70" s="85" t="s">
        <v>46</v>
      </c>
      <c r="I70" s="85"/>
      <c r="J70" s="81"/>
      <c r="K70" s="81"/>
      <c r="L70" t="str">
        <f t="shared" si="8"/>
        <v/>
      </c>
      <c r="M70">
        <f t="shared" si="6"/>
        <v>1</v>
      </c>
      <c r="N70" t="str">
        <f t="shared" si="7"/>
        <v/>
      </c>
      <c r="Q70" s="86"/>
      <c r="R70" s="86"/>
      <c r="S70" s="87">
        <v>28</v>
      </c>
      <c r="T70" s="87"/>
      <c r="U70" s="84" t="s">
        <v>46</v>
      </c>
      <c r="V70" s="84"/>
      <c r="W70" s="85"/>
      <c r="X70" s="85"/>
      <c r="Y70" s="81"/>
      <c r="Z70" s="81"/>
      <c r="AA70">
        <f t="shared" si="11"/>
        <v>1</v>
      </c>
      <c r="AB70" t="str">
        <f t="shared" si="9"/>
        <v/>
      </c>
      <c r="AC70" t="str">
        <f t="shared" si="10"/>
        <v/>
      </c>
    </row>
    <row r="71" spans="2:29" x14ac:dyDescent="0.3">
      <c r="B71" s="86"/>
      <c r="C71" s="86"/>
      <c r="D71" s="87">
        <v>30</v>
      </c>
      <c r="E71" s="87"/>
      <c r="F71" s="84" t="s">
        <v>46</v>
      </c>
      <c r="G71" s="84"/>
      <c r="H71" s="85"/>
      <c r="I71" s="85"/>
      <c r="J71" s="81"/>
      <c r="K71" s="81"/>
      <c r="L71">
        <f t="shared" si="8"/>
        <v>1</v>
      </c>
      <c r="M71" t="str">
        <f t="shared" si="6"/>
        <v/>
      </c>
      <c r="N71" t="str">
        <f t="shared" si="7"/>
        <v/>
      </c>
      <c r="Q71" s="86"/>
      <c r="R71" s="86"/>
      <c r="S71" s="87">
        <v>29</v>
      </c>
      <c r="T71" s="87"/>
      <c r="U71" s="84"/>
      <c r="V71" s="84"/>
      <c r="W71" s="85" t="s">
        <v>46</v>
      </c>
      <c r="X71" s="85"/>
      <c r="Y71" s="81"/>
      <c r="Z71" s="81"/>
      <c r="AA71" t="str">
        <f t="shared" si="11"/>
        <v/>
      </c>
      <c r="AB71">
        <f t="shared" si="9"/>
        <v>1</v>
      </c>
      <c r="AC71" t="str">
        <f t="shared" si="10"/>
        <v/>
      </c>
    </row>
    <row r="72" spans="2:29" x14ac:dyDescent="0.3">
      <c r="B72" s="70" t="s">
        <v>47</v>
      </c>
      <c r="C72" s="70"/>
      <c r="D72" s="70"/>
      <c r="E72" s="70"/>
      <c r="F72" s="89">
        <f>L72/30</f>
        <v>0.36666666666666664</v>
      </c>
      <c r="G72" s="89"/>
      <c r="H72" s="89">
        <f>M72/30</f>
        <v>0.6</v>
      </c>
      <c r="I72" s="89"/>
      <c r="J72" s="89">
        <f>N72/30</f>
        <v>3.3333333333333333E-2</v>
      </c>
      <c r="K72" s="89"/>
      <c r="L72">
        <f>SUM(L42:L71)</f>
        <v>11</v>
      </c>
      <c r="M72">
        <f>SUM(M42:M71)</f>
        <v>18</v>
      </c>
      <c r="N72">
        <f>SUM(N42:N71)</f>
        <v>1</v>
      </c>
      <c r="Q72" s="86"/>
      <c r="R72" s="86"/>
      <c r="S72" s="87">
        <v>30</v>
      </c>
      <c r="T72" s="87"/>
      <c r="U72" s="84" t="s">
        <v>46</v>
      </c>
      <c r="V72" s="84"/>
      <c r="W72" s="85"/>
      <c r="X72" s="85"/>
      <c r="Y72" s="81"/>
      <c r="Z72" s="81"/>
      <c r="AA72">
        <f t="shared" si="11"/>
        <v>1</v>
      </c>
      <c r="AB72" t="str">
        <f t="shared" si="9"/>
        <v/>
      </c>
      <c r="AC72" t="str">
        <f t="shared" si="10"/>
        <v/>
      </c>
    </row>
    <row r="73" spans="2:29" x14ac:dyDescent="0.3">
      <c r="Q73" s="70" t="s">
        <v>47</v>
      </c>
      <c r="R73" s="70"/>
      <c r="S73" s="70"/>
      <c r="T73" s="70"/>
      <c r="U73" s="89">
        <f>AA73/30</f>
        <v>0.43333333333333335</v>
      </c>
      <c r="V73" s="89"/>
      <c r="W73" s="89">
        <f>AB73/30</f>
        <v>0.3</v>
      </c>
      <c r="X73" s="89"/>
      <c r="Y73" s="89">
        <f>AC73/30</f>
        <v>0.26666666666666666</v>
      </c>
      <c r="Z73" s="89"/>
      <c r="AA73">
        <f>SUM(AA43:AA72)</f>
        <v>13</v>
      </c>
      <c r="AB73">
        <f>SUM(AB43:AB72)</f>
        <v>9</v>
      </c>
      <c r="AC73">
        <f>SUM(AC43:AC72)</f>
        <v>8</v>
      </c>
    </row>
    <row r="75" spans="2:29" x14ac:dyDescent="0.3">
      <c r="B75" s="86" t="s">
        <v>41</v>
      </c>
      <c r="C75" s="86"/>
      <c r="D75" s="90" t="s">
        <v>51</v>
      </c>
      <c r="E75" s="90"/>
      <c r="F75" s="90"/>
      <c r="G75" s="90"/>
      <c r="H75" s="90"/>
      <c r="I75" s="90"/>
      <c r="J75" s="90"/>
      <c r="K75" s="90"/>
    </row>
    <row r="76" spans="2:29" ht="25.8" customHeight="1" x14ac:dyDescent="0.3">
      <c r="B76" s="86"/>
      <c r="C76" s="86"/>
      <c r="D76" s="90"/>
      <c r="E76" s="90"/>
      <c r="F76" s="90"/>
      <c r="G76" s="90"/>
      <c r="H76" s="90"/>
      <c r="I76" s="90"/>
      <c r="J76" s="90"/>
      <c r="K76" s="90"/>
    </row>
    <row r="77" spans="2:29" ht="14.4" customHeight="1" x14ac:dyDescent="0.3">
      <c r="B77" s="86"/>
      <c r="C77" s="86"/>
      <c r="D77" s="90"/>
      <c r="E77" s="90"/>
      <c r="F77" s="90"/>
      <c r="G77" s="90"/>
      <c r="H77" s="90"/>
      <c r="I77" s="90"/>
      <c r="J77" s="90"/>
      <c r="K77" s="90"/>
    </row>
    <row r="78" spans="2:29" x14ac:dyDescent="0.3">
      <c r="B78" s="86" t="s">
        <v>42</v>
      </c>
      <c r="C78" s="86"/>
      <c r="D78" s="88" t="s">
        <v>40</v>
      </c>
      <c r="E78" s="88"/>
      <c r="F78" s="84" t="s">
        <v>44</v>
      </c>
      <c r="G78" s="84"/>
      <c r="H78" s="85" t="s">
        <v>43</v>
      </c>
      <c r="I78" s="85"/>
      <c r="J78" s="81" t="s">
        <v>45</v>
      </c>
      <c r="K78" s="81"/>
    </row>
    <row r="79" spans="2:29" x14ac:dyDescent="0.3">
      <c r="B79" s="86"/>
      <c r="C79" s="86"/>
      <c r="D79" s="87">
        <v>1</v>
      </c>
      <c r="E79" s="87"/>
      <c r="F79" s="84" t="s">
        <v>46</v>
      </c>
      <c r="G79" s="84"/>
      <c r="H79" s="85"/>
      <c r="I79" s="85"/>
      <c r="J79" s="81"/>
      <c r="K79" s="81"/>
      <c r="L79">
        <f>IF(F79="+",1,"")</f>
        <v>1</v>
      </c>
      <c r="M79" t="str">
        <f t="shared" ref="M79:M108" si="12">IF(H79="+",1,"")</f>
        <v/>
      </c>
      <c r="N79" t="str">
        <f t="shared" ref="N79:N108" si="13">IF(J79="+",1,"")</f>
        <v/>
      </c>
    </row>
    <row r="80" spans="2:29" x14ac:dyDescent="0.3">
      <c r="B80" s="86"/>
      <c r="C80" s="86"/>
      <c r="D80" s="87">
        <v>2</v>
      </c>
      <c r="E80" s="87"/>
      <c r="F80" s="84" t="s">
        <v>46</v>
      </c>
      <c r="G80" s="84"/>
      <c r="H80" s="85"/>
      <c r="I80" s="85"/>
      <c r="J80" s="81"/>
      <c r="K80" s="81"/>
      <c r="L80">
        <f t="shared" ref="L80:L108" si="14">IF(F80="+",1,"")</f>
        <v>1</v>
      </c>
      <c r="M80" t="str">
        <f t="shared" si="12"/>
        <v/>
      </c>
      <c r="N80" t="str">
        <f t="shared" si="13"/>
        <v/>
      </c>
    </row>
    <row r="81" spans="2:14" x14ac:dyDescent="0.3">
      <c r="B81" s="86"/>
      <c r="C81" s="86"/>
      <c r="D81" s="87">
        <v>3</v>
      </c>
      <c r="E81" s="87"/>
      <c r="F81" s="84" t="s">
        <v>46</v>
      </c>
      <c r="G81" s="84"/>
      <c r="H81" s="85"/>
      <c r="I81" s="85"/>
      <c r="J81" s="81"/>
      <c r="K81" s="81"/>
      <c r="L81">
        <f t="shared" si="14"/>
        <v>1</v>
      </c>
      <c r="M81" t="str">
        <f t="shared" si="12"/>
        <v/>
      </c>
      <c r="N81" t="str">
        <f t="shared" si="13"/>
        <v/>
      </c>
    </row>
    <row r="82" spans="2:14" x14ac:dyDescent="0.3">
      <c r="B82" s="86"/>
      <c r="C82" s="86"/>
      <c r="D82" s="87">
        <v>4</v>
      </c>
      <c r="E82" s="87"/>
      <c r="F82" s="84" t="s">
        <v>46</v>
      </c>
      <c r="G82" s="84"/>
      <c r="H82" s="85"/>
      <c r="I82" s="85"/>
      <c r="J82" s="81"/>
      <c r="K82" s="81"/>
      <c r="L82">
        <f t="shared" si="14"/>
        <v>1</v>
      </c>
      <c r="M82" t="str">
        <f t="shared" si="12"/>
        <v/>
      </c>
      <c r="N82" t="str">
        <f t="shared" si="13"/>
        <v/>
      </c>
    </row>
    <row r="83" spans="2:14" x14ac:dyDescent="0.3">
      <c r="B83" s="86"/>
      <c r="C83" s="86"/>
      <c r="D83" s="87">
        <v>5</v>
      </c>
      <c r="E83" s="87"/>
      <c r="F83" s="84" t="s">
        <v>46</v>
      </c>
      <c r="G83" s="84"/>
      <c r="H83" s="85"/>
      <c r="I83" s="85"/>
      <c r="J83" s="81"/>
      <c r="K83" s="81"/>
      <c r="L83">
        <f t="shared" si="14"/>
        <v>1</v>
      </c>
      <c r="M83" t="str">
        <f t="shared" si="12"/>
        <v/>
      </c>
      <c r="N83" t="str">
        <f t="shared" si="13"/>
        <v/>
      </c>
    </row>
    <row r="84" spans="2:14" x14ac:dyDescent="0.3">
      <c r="B84" s="86"/>
      <c r="C84" s="86"/>
      <c r="D84" s="87">
        <v>6</v>
      </c>
      <c r="E84" s="87"/>
      <c r="F84" s="84" t="s">
        <v>46</v>
      </c>
      <c r="G84" s="84"/>
      <c r="H84" s="85"/>
      <c r="I84" s="85"/>
      <c r="J84" s="81"/>
      <c r="K84" s="81"/>
      <c r="L84">
        <f t="shared" si="14"/>
        <v>1</v>
      </c>
      <c r="M84" t="str">
        <f t="shared" si="12"/>
        <v/>
      </c>
      <c r="N84" t="str">
        <f t="shared" si="13"/>
        <v/>
      </c>
    </row>
    <row r="85" spans="2:14" x14ac:dyDescent="0.3">
      <c r="B85" s="86"/>
      <c r="C85" s="86"/>
      <c r="D85" s="87">
        <v>7</v>
      </c>
      <c r="E85" s="87"/>
      <c r="F85" s="84" t="s">
        <v>46</v>
      </c>
      <c r="G85" s="84"/>
      <c r="H85" s="85"/>
      <c r="I85" s="85"/>
      <c r="J85" s="81"/>
      <c r="K85" s="81"/>
      <c r="L85">
        <f t="shared" si="14"/>
        <v>1</v>
      </c>
      <c r="M85" t="str">
        <f t="shared" si="12"/>
        <v/>
      </c>
      <c r="N85" t="str">
        <f t="shared" si="13"/>
        <v/>
      </c>
    </row>
    <row r="86" spans="2:14" x14ac:dyDescent="0.3">
      <c r="B86" s="86"/>
      <c r="C86" s="86"/>
      <c r="D86" s="87">
        <v>8</v>
      </c>
      <c r="E86" s="87"/>
      <c r="F86" s="84"/>
      <c r="G86" s="84"/>
      <c r="H86" s="85" t="s">
        <v>46</v>
      </c>
      <c r="I86" s="85"/>
      <c r="J86" s="81"/>
      <c r="K86" s="81"/>
      <c r="L86" t="str">
        <f t="shared" si="14"/>
        <v/>
      </c>
      <c r="M86">
        <f t="shared" si="12"/>
        <v>1</v>
      </c>
      <c r="N86" t="str">
        <f t="shared" si="13"/>
        <v/>
      </c>
    </row>
    <row r="87" spans="2:14" x14ac:dyDescent="0.3">
      <c r="B87" s="86"/>
      <c r="C87" s="86"/>
      <c r="D87" s="87">
        <v>9</v>
      </c>
      <c r="E87" s="87"/>
      <c r="F87" s="84" t="s">
        <v>46</v>
      </c>
      <c r="G87" s="84"/>
      <c r="H87" s="85"/>
      <c r="I87" s="85"/>
      <c r="J87" s="81"/>
      <c r="K87" s="81"/>
      <c r="L87">
        <f t="shared" si="14"/>
        <v>1</v>
      </c>
      <c r="M87" t="str">
        <f t="shared" si="12"/>
        <v/>
      </c>
      <c r="N87" t="str">
        <f t="shared" si="13"/>
        <v/>
      </c>
    </row>
    <row r="88" spans="2:14" x14ac:dyDescent="0.3">
      <c r="B88" s="86"/>
      <c r="C88" s="86"/>
      <c r="D88" s="87">
        <v>10</v>
      </c>
      <c r="E88" s="87"/>
      <c r="F88" s="84"/>
      <c r="G88" s="84"/>
      <c r="H88" s="85" t="s">
        <v>46</v>
      </c>
      <c r="I88" s="85"/>
      <c r="J88" s="81"/>
      <c r="K88" s="81"/>
      <c r="L88" t="str">
        <f t="shared" si="14"/>
        <v/>
      </c>
      <c r="M88">
        <f t="shared" si="12"/>
        <v>1</v>
      </c>
      <c r="N88" t="str">
        <f t="shared" si="13"/>
        <v/>
      </c>
    </row>
    <row r="89" spans="2:14" x14ac:dyDescent="0.3">
      <c r="B89" s="86"/>
      <c r="C89" s="86"/>
      <c r="D89" s="87">
        <v>11</v>
      </c>
      <c r="E89" s="87"/>
      <c r="F89" s="84"/>
      <c r="G89" s="84"/>
      <c r="H89" s="85" t="s">
        <v>46</v>
      </c>
      <c r="I89" s="85"/>
      <c r="J89" s="81"/>
      <c r="K89" s="81"/>
      <c r="L89" t="str">
        <f t="shared" si="14"/>
        <v/>
      </c>
      <c r="M89">
        <f t="shared" si="12"/>
        <v>1</v>
      </c>
      <c r="N89" t="str">
        <f t="shared" si="13"/>
        <v/>
      </c>
    </row>
    <row r="90" spans="2:14" x14ac:dyDescent="0.3">
      <c r="B90" s="86"/>
      <c r="C90" s="86"/>
      <c r="D90" s="87">
        <v>12</v>
      </c>
      <c r="E90" s="87"/>
      <c r="F90" s="84"/>
      <c r="G90" s="84"/>
      <c r="H90" s="85" t="s">
        <v>46</v>
      </c>
      <c r="I90" s="85"/>
      <c r="J90" s="81"/>
      <c r="K90" s="81"/>
      <c r="L90" t="str">
        <f t="shared" si="14"/>
        <v/>
      </c>
      <c r="M90">
        <f t="shared" si="12"/>
        <v>1</v>
      </c>
      <c r="N90" t="str">
        <f t="shared" si="13"/>
        <v/>
      </c>
    </row>
    <row r="91" spans="2:14" x14ac:dyDescent="0.3">
      <c r="B91" s="86"/>
      <c r="C91" s="86"/>
      <c r="D91" s="87">
        <v>13</v>
      </c>
      <c r="E91" s="87"/>
      <c r="F91" s="84" t="s">
        <v>46</v>
      </c>
      <c r="G91" s="84"/>
      <c r="H91" s="85"/>
      <c r="I91" s="85"/>
      <c r="J91" s="81"/>
      <c r="K91" s="81"/>
      <c r="L91">
        <f t="shared" si="14"/>
        <v>1</v>
      </c>
      <c r="M91" t="str">
        <f t="shared" si="12"/>
        <v/>
      </c>
      <c r="N91" t="str">
        <f t="shared" si="13"/>
        <v/>
      </c>
    </row>
    <row r="92" spans="2:14" x14ac:dyDescent="0.3">
      <c r="B92" s="86"/>
      <c r="C92" s="86"/>
      <c r="D92" s="87">
        <v>14</v>
      </c>
      <c r="E92" s="87"/>
      <c r="F92" s="84" t="s">
        <v>46</v>
      </c>
      <c r="G92" s="84"/>
      <c r="H92" s="85"/>
      <c r="I92" s="85"/>
      <c r="J92" s="81"/>
      <c r="K92" s="81"/>
      <c r="L92">
        <f t="shared" si="14"/>
        <v>1</v>
      </c>
      <c r="M92" t="str">
        <f t="shared" si="12"/>
        <v/>
      </c>
      <c r="N92" t="str">
        <f t="shared" si="13"/>
        <v/>
      </c>
    </row>
    <row r="93" spans="2:14" x14ac:dyDescent="0.3">
      <c r="B93" s="86"/>
      <c r="C93" s="86"/>
      <c r="D93" s="87">
        <v>15</v>
      </c>
      <c r="E93" s="87"/>
      <c r="F93" s="84" t="s">
        <v>46</v>
      </c>
      <c r="G93" s="84"/>
      <c r="H93" s="85"/>
      <c r="I93" s="85"/>
      <c r="J93" s="81"/>
      <c r="K93" s="81"/>
      <c r="L93">
        <f t="shared" si="14"/>
        <v>1</v>
      </c>
      <c r="M93" t="str">
        <f t="shared" si="12"/>
        <v/>
      </c>
      <c r="N93" t="str">
        <f t="shared" si="13"/>
        <v/>
      </c>
    </row>
    <row r="94" spans="2:14" x14ac:dyDescent="0.3">
      <c r="B94" s="86"/>
      <c r="C94" s="86"/>
      <c r="D94" s="87">
        <v>16</v>
      </c>
      <c r="E94" s="87"/>
      <c r="F94" s="84"/>
      <c r="G94" s="84"/>
      <c r="H94" s="85"/>
      <c r="I94" s="85"/>
      <c r="J94" s="81" t="s">
        <v>46</v>
      </c>
      <c r="K94" s="81"/>
      <c r="L94" t="str">
        <f t="shared" si="14"/>
        <v/>
      </c>
      <c r="M94" t="str">
        <f t="shared" si="12"/>
        <v/>
      </c>
      <c r="N94">
        <f t="shared" si="13"/>
        <v>1</v>
      </c>
    </row>
    <row r="95" spans="2:14" x14ac:dyDescent="0.3">
      <c r="B95" s="86"/>
      <c r="C95" s="86"/>
      <c r="D95" s="87">
        <v>17</v>
      </c>
      <c r="E95" s="87"/>
      <c r="F95" s="84"/>
      <c r="G95" s="84"/>
      <c r="H95" s="85"/>
      <c r="I95" s="85"/>
      <c r="J95" s="81" t="s">
        <v>46</v>
      </c>
      <c r="K95" s="81"/>
      <c r="L95" t="str">
        <f t="shared" si="14"/>
        <v/>
      </c>
      <c r="M95" t="str">
        <f t="shared" si="12"/>
        <v/>
      </c>
      <c r="N95">
        <f t="shared" si="13"/>
        <v>1</v>
      </c>
    </row>
    <row r="96" spans="2:14" x14ac:dyDescent="0.3">
      <c r="B96" s="86"/>
      <c r="C96" s="86"/>
      <c r="D96" s="87">
        <v>18</v>
      </c>
      <c r="E96" s="87"/>
      <c r="F96" s="84" t="s">
        <v>46</v>
      </c>
      <c r="G96" s="84"/>
      <c r="H96" s="85"/>
      <c r="I96" s="85"/>
      <c r="J96" s="81"/>
      <c r="K96" s="81"/>
      <c r="L96">
        <f t="shared" si="14"/>
        <v>1</v>
      </c>
      <c r="M96" t="str">
        <f t="shared" si="12"/>
        <v/>
      </c>
      <c r="N96" t="str">
        <f t="shared" si="13"/>
        <v/>
      </c>
    </row>
    <row r="97" spans="2:14" x14ac:dyDescent="0.3">
      <c r="B97" s="86"/>
      <c r="C97" s="86"/>
      <c r="D97" s="87">
        <v>19</v>
      </c>
      <c r="E97" s="87"/>
      <c r="F97" s="84" t="s">
        <v>46</v>
      </c>
      <c r="G97" s="84"/>
      <c r="H97" s="85"/>
      <c r="I97" s="85"/>
      <c r="J97" s="81"/>
      <c r="K97" s="81"/>
      <c r="L97">
        <f t="shared" si="14"/>
        <v>1</v>
      </c>
      <c r="M97" t="str">
        <f t="shared" si="12"/>
        <v/>
      </c>
      <c r="N97" t="str">
        <f t="shared" si="13"/>
        <v/>
      </c>
    </row>
    <row r="98" spans="2:14" x14ac:dyDescent="0.3">
      <c r="B98" s="86"/>
      <c r="C98" s="86"/>
      <c r="D98" s="87">
        <v>20</v>
      </c>
      <c r="E98" s="87"/>
      <c r="F98" s="84" t="s">
        <v>46</v>
      </c>
      <c r="G98" s="84"/>
      <c r="H98" s="85"/>
      <c r="I98" s="85"/>
      <c r="J98" s="81"/>
      <c r="K98" s="81"/>
      <c r="L98">
        <f t="shared" si="14"/>
        <v>1</v>
      </c>
      <c r="M98" t="str">
        <f t="shared" si="12"/>
        <v/>
      </c>
      <c r="N98" t="str">
        <f t="shared" si="13"/>
        <v/>
      </c>
    </row>
    <row r="99" spans="2:14" x14ac:dyDescent="0.3">
      <c r="B99" s="86"/>
      <c r="C99" s="86"/>
      <c r="D99" s="87">
        <v>21</v>
      </c>
      <c r="E99" s="87"/>
      <c r="F99" s="84"/>
      <c r="G99" s="84"/>
      <c r="H99" s="85"/>
      <c r="I99" s="85"/>
      <c r="J99" s="81" t="s">
        <v>46</v>
      </c>
      <c r="K99" s="81"/>
      <c r="L99" t="str">
        <f t="shared" si="14"/>
        <v/>
      </c>
      <c r="M99" t="str">
        <f t="shared" si="12"/>
        <v/>
      </c>
      <c r="N99">
        <f t="shared" si="13"/>
        <v>1</v>
      </c>
    </row>
    <row r="100" spans="2:14" x14ac:dyDescent="0.3">
      <c r="B100" s="86"/>
      <c r="C100" s="86"/>
      <c r="D100" s="87">
        <v>22</v>
      </c>
      <c r="E100" s="87"/>
      <c r="F100" s="84"/>
      <c r="G100" s="84"/>
      <c r="H100" s="85" t="s">
        <v>46</v>
      </c>
      <c r="I100" s="85"/>
      <c r="J100" s="81"/>
      <c r="K100" s="81"/>
      <c r="L100" t="str">
        <f t="shared" si="14"/>
        <v/>
      </c>
      <c r="M100">
        <f t="shared" si="12"/>
        <v>1</v>
      </c>
      <c r="N100" t="str">
        <f t="shared" si="13"/>
        <v/>
      </c>
    </row>
    <row r="101" spans="2:14" x14ac:dyDescent="0.3">
      <c r="B101" s="86"/>
      <c r="C101" s="86"/>
      <c r="D101" s="87">
        <v>23</v>
      </c>
      <c r="E101" s="87"/>
      <c r="F101" s="84"/>
      <c r="G101" s="84"/>
      <c r="H101" s="85" t="s">
        <v>46</v>
      </c>
      <c r="I101" s="85"/>
      <c r="J101" s="81"/>
      <c r="K101" s="81"/>
      <c r="L101" t="str">
        <f t="shared" si="14"/>
        <v/>
      </c>
      <c r="M101">
        <f t="shared" si="12"/>
        <v>1</v>
      </c>
      <c r="N101" t="str">
        <f t="shared" si="13"/>
        <v/>
      </c>
    </row>
    <row r="102" spans="2:14" x14ac:dyDescent="0.3">
      <c r="B102" s="86"/>
      <c r="C102" s="86"/>
      <c r="D102" s="87">
        <v>24</v>
      </c>
      <c r="E102" s="87"/>
      <c r="F102" s="84" t="s">
        <v>46</v>
      </c>
      <c r="G102" s="84"/>
      <c r="H102" s="85"/>
      <c r="I102" s="85"/>
      <c r="J102" s="81"/>
      <c r="K102" s="81"/>
      <c r="L102">
        <f t="shared" si="14"/>
        <v>1</v>
      </c>
      <c r="M102" t="str">
        <f t="shared" si="12"/>
        <v/>
      </c>
      <c r="N102" t="str">
        <f t="shared" si="13"/>
        <v/>
      </c>
    </row>
    <row r="103" spans="2:14" x14ac:dyDescent="0.3">
      <c r="B103" s="86"/>
      <c r="C103" s="86"/>
      <c r="D103" s="87">
        <v>25</v>
      </c>
      <c r="E103" s="87"/>
      <c r="F103" s="84"/>
      <c r="G103" s="84"/>
      <c r="H103" s="85" t="s">
        <v>46</v>
      </c>
      <c r="I103" s="85"/>
      <c r="J103" s="81"/>
      <c r="K103" s="81"/>
      <c r="L103" t="str">
        <f t="shared" si="14"/>
        <v/>
      </c>
      <c r="M103">
        <f t="shared" si="12"/>
        <v>1</v>
      </c>
      <c r="N103" t="str">
        <f t="shared" si="13"/>
        <v/>
      </c>
    </row>
    <row r="104" spans="2:14" x14ac:dyDescent="0.3">
      <c r="B104" s="86"/>
      <c r="C104" s="86"/>
      <c r="D104" s="87">
        <v>26</v>
      </c>
      <c r="E104" s="87"/>
      <c r="F104" s="84" t="s">
        <v>46</v>
      </c>
      <c r="G104" s="84"/>
      <c r="H104" s="85"/>
      <c r="I104" s="85"/>
      <c r="J104" s="81"/>
      <c r="K104" s="81"/>
      <c r="L104">
        <f t="shared" si="14"/>
        <v>1</v>
      </c>
      <c r="M104" t="str">
        <f t="shared" si="12"/>
        <v/>
      </c>
      <c r="N104" t="str">
        <f t="shared" si="13"/>
        <v/>
      </c>
    </row>
    <row r="105" spans="2:14" x14ac:dyDescent="0.3">
      <c r="B105" s="86"/>
      <c r="C105" s="86"/>
      <c r="D105" s="87">
        <v>27</v>
      </c>
      <c r="E105" s="87"/>
      <c r="F105" s="84"/>
      <c r="G105" s="84"/>
      <c r="H105" s="85"/>
      <c r="I105" s="85"/>
      <c r="J105" s="81" t="s">
        <v>46</v>
      </c>
      <c r="K105" s="81"/>
      <c r="L105" t="str">
        <f t="shared" si="14"/>
        <v/>
      </c>
      <c r="M105" t="str">
        <f t="shared" si="12"/>
        <v/>
      </c>
      <c r="N105">
        <f t="shared" si="13"/>
        <v>1</v>
      </c>
    </row>
    <row r="106" spans="2:14" x14ac:dyDescent="0.3">
      <c r="B106" s="86"/>
      <c r="C106" s="86"/>
      <c r="D106" s="87">
        <v>28</v>
      </c>
      <c r="E106" s="87"/>
      <c r="F106" s="84" t="s">
        <v>46</v>
      </c>
      <c r="G106" s="84"/>
      <c r="H106" s="85"/>
      <c r="I106" s="85"/>
      <c r="J106" s="81"/>
      <c r="K106" s="81"/>
      <c r="L106">
        <f t="shared" si="14"/>
        <v>1</v>
      </c>
      <c r="M106" t="str">
        <f t="shared" si="12"/>
        <v/>
      </c>
      <c r="N106" t="str">
        <f t="shared" si="13"/>
        <v/>
      </c>
    </row>
    <row r="107" spans="2:14" x14ac:dyDescent="0.3">
      <c r="B107" s="86"/>
      <c r="C107" s="86"/>
      <c r="D107" s="87">
        <v>29</v>
      </c>
      <c r="E107" s="87"/>
      <c r="F107" s="84"/>
      <c r="G107" s="84"/>
      <c r="H107" s="85" t="s">
        <v>46</v>
      </c>
      <c r="I107" s="85"/>
      <c r="J107" s="81"/>
      <c r="K107" s="81"/>
      <c r="L107" t="str">
        <f t="shared" si="14"/>
        <v/>
      </c>
      <c r="M107">
        <f t="shared" si="12"/>
        <v>1</v>
      </c>
      <c r="N107" t="str">
        <f t="shared" si="13"/>
        <v/>
      </c>
    </row>
    <row r="108" spans="2:14" x14ac:dyDescent="0.3">
      <c r="B108" s="86"/>
      <c r="C108" s="86"/>
      <c r="D108" s="87">
        <v>30</v>
      </c>
      <c r="E108" s="87"/>
      <c r="F108" s="84" t="s">
        <v>46</v>
      </c>
      <c r="G108" s="84"/>
      <c r="H108" s="85"/>
      <c r="I108" s="85"/>
      <c r="J108" s="81"/>
      <c r="K108" s="81"/>
      <c r="L108">
        <f t="shared" si="14"/>
        <v>1</v>
      </c>
      <c r="M108" t="str">
        <f t="shared" si="12"/>
        <v/>
      </c>
      <c r="N108" t="str">
        <f t="shared" si="13"/>
        <v/>
      </c>
    </row>
    <row r="109" spans="2:14" x14ac:dyDescent="0.3">
      <c r="B109" s="70" t="s">
        <v>47</v>
      </c>
      <c r="C109" s="70"/>
      <c r="D109" s="70"/>
      <c r="E109" s="70"/>
      <c r="F109" s="89">
        <f>L109/30</f>
        <v>0.6</v>
      </c>
      <c r="G109" s="89"/>
      <c r="H109" s="89">
        <f>M109/30</f>
        <v>0.26666666666666666</v>
      </c>
      <c r="I109" s="89"/>
      <c r="J109" s="89">
        <f>N109/30</f>
        <v>0.13333333333333333</v>
      </c>
      <c r="K109" s="89"/>
      <c r="L109">
        <f>SUM(L79:L108)</f>
        <v>18</v>
      </c>
      <c r="M109">
        <f>SUM(M79:M108)</f>
        <v>8</v>
      </c>
      <c r="N109">
        <f>SUM(N79:N108)</f>
        <v>4</v>
      </c>
    </row>
  </sheetData>
  <mergeCells count="655">
    <mergeCell ref="B109:E109"/>
    <mergeCell ref="F109:G109"/>
    <mergeCell ref="H109:I109"/>
    <mergeCell ref="J109:K109"/>
    <mergeCell ref="D75:K77"/>
    <mergeCell ref="B75:C77"/>
    <mergeCell ref="Y73:Z73"/>
    <mergeCell ref="B78:C108"/>
    <mergeCell ref="D107:E107"/>
    <mergeCell ref="D108:E108"/>
    <mergeCell ref="F108:G108"/>
    <mergeCell ref="H108:I108"/>
    <mergeCell ref="J108:K108"/>
    <mergeCell ref="D106:E106"/>
    <mergeCell ref="F106:G106"/>
    <mergeCell ref="H106:I106"/>
    <mergeCell ref="J106:K106"/>
    <mergeCell ref="F107:G107"/>
    <mergeCell ref="H107:I107"/>
    <mergeCell ref="J107:K107"/>
    <mergeCell ref="D104:E104"/>
    <mergeCell ref="F104:G104"/>
    <mergeCell ref="H104:I104"/>
    <mergeCell ref="J104:K104"/>
    <mergeCell ref="Y70:Z70"/>
    <mergeCell ref="Y71:Z71"/>
    <mergeCell ref="Y72:Z72"/>
    <mergeCell ref="Y61:Z61"/>
    <mergeCell ref="Y62:Z62"/>
    <mergeCell ref="Y63:Z63"/>
    <mergeCell ref="Y64:Z64"/>
    <mergeCell ref="Y65:Z65"/>
    <mergeCell ref="Y66:Z66"/>
    <mergeCell ref="Y49:Z49"/>
    <mergeCell ref="Y50:Z50"/>
    <mergeCell ref="Y51:Z51"/>
    <mergeCell ref="Y52:Z52"/>
    <mergeCell ref="Y53:Z53"/>
    <mergeCell ref="Y54:Z54"/>
    <mergeCell ref="Y67:Z67"/>
    <mergeCell ref="Y68:Z68"/>
    <mergeCell ref="Y69:Z69"/>
    <mergeCell ref="Y45:Z45"/>
    <mergeCell ref="Y46:Z46"/>
    <mergeCell ref="Y47:Z47"/>
    <mergeCell ref="Y48:Z48"/>
    <mergeCell ref="W70:X70"/>
    <mergeCell ref="W71:X71"/>
    <mergeCell ref="W72:X72"/>
    <mergeCell ref="W52:X52"/>
    <mergeCell ref="W53:X53"/>
    <mergeCell ref="W54:X54"/>
    <mergeCell ref="W55:X55"/>
    <mergeCell ref="W56:X56"/>
    <mergeCell ref="W57:X57"/>
    <mergeCell ref="W46:X46"/>
    <mergeCell ref="W47:X47"/>
    <mergeCell ref="W48:X48"/>
    <mergeCell ref="W49:X49"/>
    <mergeCell ref="W50:X50"/>
    <mergeCell ref="Y55:Z55"/>
    <mergeCell ref="Y56:Z56"/>
    <mergeCell ref="Y57:Z57"/>
    <mergeCell ref="Y58:Z58"/>
    <mergeCell ref="Y59:Z59"/>
    <mergeCell ref="Y60:Z60"/>
    <mergeCell ref="Q4:R5"/>
    <mergeCell ref="S4:Z5"/>
    <mergeCell ref="Q6:R36"/>
    <mergeCell ref="Y6:Z6"/>
    <mergeCell ref="Y7:Z7"/>
    <mergeCell ref="Y8:Z8"/>
    <mergeCell ref="Y9:Z9"/>
    <mergeCell ref="Y10:Z10"/>
    <mergeCell ref="Y11:Z11"/>
    <mergeCell ref="Y12:Z12"/>
    <mergeCell ref="Y34:Z34"/>
    <mergeCell ref="Y35:Z35"/>
    <mergeCell ref="Y32:Z32"/>
    <mergeCell ref="Y33:Z33"/>
    <mergeCell ref="Y30:Z30"/>
    <mergeCell ref="Y31:Z31"/>
    <mergeCell ref="Y28:Z28"/>
    <mergeCell ref="Y29:Z29"/>
    <mergeCell ref="Y26:Z26"/>
    <mergeCell ref="Y27:Z27"/>
    <mergeCell ref="Y24:Z24"/>
    <mergeCell ref="Y25:Z25"/>
    <mergeCell ref="Y22:Z22"/>
    <mergeCell ref="Y23:Z23"/>
    <mergeCell ref="D105:E105"/>
    <mergeCell ref="F105:G105"/>
    <mergeCell ref="H105:I105"/>
    <mergeCell ref="J105:K105"/>
    <mergeCell ref="D102:E102"/>
    <mergeCell ref="F102:G102"/>
    <mergeCell ref="H102:I102"/>
    <mergeCell ref="J102:K102"/>
    <mergeCell ref="D103:E103"/>
    <mergeCell ref="F103:G103"/>
    <mergeCell ref="H103:I103"/>
    <mergeCell ref="J103:K103"/>
    <mergeCell ref="D100:E100"/>
    <mergeCell ref="F100:G100"/>
    <mergeCell ref="H100:I100"/>
    <mergeCell ref="J100:K100"/>
    <mergeCell ref="D101:E101"/>
    <mergeCell ref="F101:G101"/>
    <mergeCell ref="H101:I101"/>
    <mergeCell ref="J101:K101"/>
    <mergeCell ref="D98:E98"/>
    <mergeCell ref="F98:G98"/>
    <mergeCell ref="H98:I98"/>
    <mergeCell ref="J98:K98"/>
    <mergeCell ref="D99:E99"/>
    <mergeCell ref="F99:G99"/>
    <mergeCell ref="H99:I99"/>
    <mergeCell ref="J99:K99"/>
    <mergeCell ref="D96:E96"/>
    <mergeCell ref="F96:G96"/>
    <mergeCell ref="H96:I96"/>
    <mergeCell ref="J96:K96"/>
    <mergeCell ref="D97:E97"/>
    <mergeCell ref="F97:G97"/>
    <mergeCell ref="H97:I97"/>
    <mergeCell ref="J97:K97"/>
    <mergeCell ref="D94:E94"/>
    <mergeCell ref="F94:G94"/>
    <mergeCell ref="H94:I94"/>
    <mergeCell ref="J94:K94"/>
    <mergeCell ref="D95:E95"/>
    <mergeCell ref="F95:G95"/>
    <mergeCell ref="H95:I95"/>
    <mergeCell ref="J95:K95"/>
    <mergeCell ref="D92:E92"/>
    <mergeCell ref="F92:G92"/>
    <mergeCell ref="H92:I92"/>
    <mergeCell ref="J92:K92"/>
    <mergeCell ref="D93:E93"/>
    <mergeCell ref="F93:G93"/>
    <mergeCell ref="H93:I93"/>
    <mergeCell ref="J93:K93"/>
    <mergeCell ref="D90:E90"/>
    <mergeCell ref="F90:G90"/>
    <mergeCell ref="H90:I90"/>
    <mergeCell ref="J90:K90"/>
    <mergeCell ref="D91:E91"/>
    <mergeCell ref="F91:G91"/>
    <mergeCell ref="H91:I91"/>
    <mergeCell ref="J91:K91"/>
    <mergeCell ref="D88:E88"/>
    <mergeCell ref="F88:G88"/>
    <mergeCell ref="H88:I88"/>
    <mergeCell ref="J88:K88"/>
    <mergeCell ref="D89:E89"/>
    <mergeCell ref="F89:G89"/>
    <mergeCell ref="H89:I89"/>
    <mergeCell ref="J89:K89"/>
    <mergeCell ref="D86:E86"/>
    <mergeCell ref="F86:G86"/>
    <mergeCell ref="H86:I86"/>
    <mergeCell ref="J86:K86"/>
    <mergeCell ref="D87:E87"/>
    <mergeCell ref="F87:G87"/>
    <mergeCell ref="H87:I87"/>
    <mergeCell ref="J87:K87"/>
    <mergeCell ref="D84:E84"/>
    <mergeCell ref="F84:G84"/>
    <mergeCell ref="H84:I84"/>
    <mergeCell ref="J84:K84"/>
    <mergeCell ref="D85:E85"/>
    <mergeCell ref="F85:G85"/>
    <mergeCell ref="H85:I85"/>
    <mergeCell ref="J85:K85"/>
    <mergeCell ref="D82:E82"/>
    <mergeCell ref="F82:G82"/>
    <mergeCell ref="H82:I82"/>
    <mergeCell ref="J82:K82"/>
    <mergeCell ref="D83:E83"/>
    <mergeCell ref="F83:G83"/>
    <mergeCell ref="H83:I83"/>
    <mergeCell ref="J83:K83"/>
    <mergeCell ref="D80:E80"/>
    <mergeCell ref="F80:G80"/>
    <mergeCell ref="H80:I80"/>
    <mergeCell ref="J80:K80"/>
    <mergeCell ref="D81:E81"/>
    <mergeCell ref="F81:G81"/>
    <mergeCell ref="H81:I81"/>
    <mergeCell ref="J81:K81"/>
    <mergeCell ref="F78:G78"/>
    <mergeCell ref="H78:I78"/>
    <mergeCell ref="J78:K78"/>
    <mergeCell ref="D79:E79"/>
    <mergeCell ref="F79:G79"/>
    <mergeCell ref="H79:I79"/>
    <mergeCell ref="J79:K79"/>
    <mergeCell ref="D78:E78"/>
    <mergeCell ref="Q73:T73"/>
    <mergeCell ref="W73:X73"/>
    <mergeCell ref="W64:X64"/>
    <mergeCell ref="W65:X65"/>
    <mergeCell ref="W66:X66"/>
    <mergeCell ref="W67:X67"/>
    <mergeCell ref="W68:X68"/>
    <mergeCell ref="W69:X69"/>
    <mergeCell ref="W58:X58"/>
    <mergeCell ref="W59:X59"/>
    <mergeCell ref="W60:X60"/>
    <mergeCell ref="W61:X61"/>
    <mergeCell ref="W62:X62"/>
    <mergeCell ref="W63:X63"/>
    <mergeCell ref="U73:V73"/>
    <mergeCell ref="U66:V66"/>
    <mergeCell ref="S63:T63"/>
    <mergeCell ref="U63:V63"/>
    <mergeCell ref="S64:T64"/>
    <mergeCell ref="U64:V64"/>
    <mergeCell ref="S61:T61"/>
    <mergeCell ref="U61:V61"/>
    <mergeCell ref="S62:T62"/>
    <mergeCell ref="U62:V62"/>
    <mergeCell ref="W51:X51"/>
    <mergeCell ref="S42:T42"/>
    <mergeCell ref="U42:V42"/>
    <mergeCell ref="W42:X42"/>
    <mergeCell ref="W43:X43"/>
    <mergeCell ref="W44:X44"/>
    <mergeCell ref="W45:X45"/>
    <mergeCell ref="J42:K42"/>
    <mergeCell ref="B72:E72"/>
    <mergeCell ref="S71:T71"/>
    <mergeCell ref="U71:V71"/>
    <mergeCell ref="S72:T72"/>
    <mergeCell ref="U72:V72"/>
    <mergeCell ref="S69:T69"/>
    <mergeCell ref="U69:V69"/>
    <mergeCell ref="S70:T70"/>
    <mergeCell ref="U70:V70"/>
    <mergeCell ref="S67:T67"/>
    <mergeCell ref="U67:V67"/>
    <mergeCell ref="S68:T68"/>
    <mergeCell ref="U68:V68"/>
    <mergeCell ref="S65:T65"/>
    <mergeCell ref="U65:V65"/>
    <mergeCell ref="S66:T66"/>
    <mergeCell ref="B39:C40"/>
    <mergeCell ref="D39:K40"/>
    <mergeCell ref="B41:C71"/>
    <mergeCell ref="D41:E41"/>
    <mergeCell ref="F41:G41"/>
    <mergeCell ref="H41:I41"/>
    <mergeCell ref="J41:K41"/>
    <mergeCell ref="D42:E42"/>
    <mergeCell ref="F42:G42"/>
    <mergeCell ref="H42:I42"/>
    <mergeCell ref="H68:I68"/>
    <mergeCell ref="J68:K68"/>
    <mergeCell ref="D65:E65"/>
    <mergeCell ref="F65:G65"/>
    <mergeCell ref="H65:I65"/>
    <mergeCell ref="J65:K65"/>
    <mergeCell ref="D66:E66"/>
    <mergeCell ref="F66:G66"/>
    <mergeCell ref="H66:I66"/>
    <mergeCell ref="J66:K66"/>
    <mergeCell ref="D63:E63"/>
    <mergeCell ref="F63:G63"/>
    <mergeCell ref="H63:I63"/>
    <mergeCell ref="J63:K63"/>
    <mergeCell ref="S45:T45"/>
    <mergeCell ref="U45:V45"/>
    <mergeCell ref="S46:T46"/>
    <mergeCell ref="U46:V46"/>
    <mergeCell ref="S53:T53"/>
    <mergeCell ref="U53:V53"/>
    <mergeCell ref="S54:T54"/>
    <mergeCell ref="U54:V54"/>
    <mergeCell ref="S51:T51"/>
    <mergeCell ref="U51:V51"/>
    <mergeCell ref="S52:T52"/>
    <mergeCell ref="U52:V52"/>
    <mergeCell ref="S49:T49"/>
    <mergeCell ref="U49:V49"/>
    <mergeCell ref="S50:T50"/>
    <mergeCell ref="U50:V50"/>
    <mergeCell ref="D67:E67"/>
    <mergeCell ref="F67:G67"/>
    <mergeCell ref="H67:I67"/>
    <mergeCell ref="J67:K67"/>
    <mergeCell ref="D68:E68"/>
    <mergeCell ref="F68:G68"/>
    <mergeCell ref="S47:T47"/>
    <mergeCell ref="U47:V47"/>
    <mergeCell ref="S48:T48"/>
    <mergeCell ref="U48:V48"/>
    <mergeCell ref="S59:T59"/>
    <mergeCell ref="U59:V59"/>
    <mergeCell ref="S60:T60"/>
    <mergeCell ref="U60:V60"/>
    <mergeCell ref="S57:T57"/>
    <mergeCell ref="U57:V57"/>
    <mergeCell ref="S58:T58"/>
    <mergeCell ref="U58:V58"/>
    <mergeCell ref="S55:T55"/>
    <mergeCell ref="U55:V55"/>
    <mergeCell ref="S56:T56"/>
    <mergeCell ref="U56:V56"/>
    <mergeCell ref="Q42:R72"/>
    <mergeCell ref="D71:E71"/>
    <mergeCell ref="F71:G71"/>
    <mergeCell ref="H71:I71"/>
    <mergeCell ref="J71:K71"/>
    <mergeCell ref="F72:G72"/>
    <mergeCell ref="H72:I72"/>
    <mergeCell ref="J72:K72"/>
    <mergeCell ref="D69:E69"/>
    <mergeCell ref="F69:G69"/>
    <mergeCell ref="H69:I69"/>
    <mergeCell ref="J69:K69"/>
    <mergeCell ref="D70:E70"/>
    <mergeCell ref="F70:G70"/>
    <mergeCell ref="H70:I70"/>
    <mergeCell ref="J70:K70"/>
    <mergeCell ref="D64:E64"/>
    <mergeCell ref="F64:G64"/>
    <mergeCell ref="H64:I64"/>
    <mergeCell ref="J64:K64"/>
    <mergeCell ref="D61:E61"/>
    <mergeCell ref="F61:G61"/>
    <mergeCell ref="H61:I61"/>
    <mergeCell ref="J61:K61"/>
    <mergeCell ref="D62:E62"/>
    <mergeCell ref="F62:G62"/>
    <mergeCell ref="H62:I62"/>
    <mergeCell ref="J62:K62"/>
    <mergeCell ref="D59:E59"/>
    <mergeCell ref="F59:G59"/>
    <mergeCell ref="H59:I59"/>
    <mergeCell ref="J59:K59"/>
    <mergeCell ref="D60:E60"/>
    <mergeCell ref="F60:G60"/>
    <mergeCell ref="H60:I60"/>
    <mergeCell ref="J60:K60"/>
    <mergeCell ref="D57:E57"/>
    <mergeCell ref="F57:G57"/>
    <mergeCell ref="H57:I57"/>
    <mergeCell ref="J57:K57"/>
    <mergeCell ref="D58:E58"/>
    <mergeCell ref="F58:G58"/>
    <mergeCell ref="H58:I58"/>
    <mergeCell ref="J58:K58"/>
    <mergeCell ref="D55:E55"/>
    <mergeCell ref="F55:G55"/>
    <mergeCell ref="H55:I55"/>
    <mergeCell ref="J55:K55"/>
    <mergeCell ref="D56:E56"/>
    <mergeCell ref="F56:G56"/>
    <mergeCell ref="H56:I56"/>
    <mergeCell ref="J56:K56"/>
    <mergeCell ref="D53:E53"/>
    <mergeCell ref="F53:G53"/>
    <mergeCell ref="H53:I53"/>
    <mergeCell ref="J53:K53"/>
    <mergeCell ref="D54:E54"/>
    <mergeCell ref="F54:G54"/>
    <mergeCell ref="H54:I54"/>
    <mergeCell ref="J54:K54"/>
    <mergeCell ref="D51:E51"/>
    <mergeCell ref="F51:G51"/>
    <mergeCell ref="H51:I51"/>
    <mergeCell ref="J51:K51"/>
    <mergeCell ref="D52:E52"/>
    <mergeCell ref="F52:G52"/>
    <mergeCell ref="H52:I52"/>
    <mergeCell ref="J52:K52"/>
    <mergeCell ref="D49:E49"/>
    <mergeCell ref="F49:G49"/>
    <mergeCell ref="H49:I49"/>
    <mergeCell ref="J49:K49"/>
    <mergeCell ref="D50:E50"/>
    <mergeCell ref="F50:G50"/>
    <mergeCell ref="H50:I50"/>
    <mergeCell ref="J50:K50"/>
    <mergeCell ref="D47:E47"/>
    <mergeCell ref="F47:G47"/>
    <mergeCell ref="H47:I47"/>
    <mergeCell ref="J47:K47"/>
    <mergeCell ref="D48:E48"/>
    <mergeCell ref="F48:G48"/>
    <mergeCell ref="H48:I48"/>
    <mergeCell ref="J48:K48"/>
    <mergeCell ref="J44:K44"/>
    <mergeCell ref="D45:E45"/>
    <mergeCell ref="F45:G45"/>
    <mergeCell ref="H45:I45"/>
    <mergeCell ref="J45:K45"/>
    <mergeCell ref="D46:E46"/>
    <mergeCell ref="F46:G46"/>
    <mergeCell ref="H46:I46"/>
    <mergeCell ref="J46:K46"/>
    <mergeCell ref="D44:E44"/>
    <mergeCell ref="F44:G44"/>
    <mergeCell ref="H44:I44"/>
    <mergeCell ref="Y36:Z36"/>
    <mergeCell ref="Y37:Z37"/>
    <mergeCell ref="U36:V36"/>
    <mergeCell ref="W36:X36"/>
    <mergeCell ref="U37:V37"/>
    <mergeCell ref="W37:X37"/>
    <mergeCell ref="Q37:T37"/>
    <mergeCell ref="S43:T43"/>
    <mergeCell ref="U43:V43"/>
    <mergeCell ref="S44:T44"/>
    <mergeCell ref="U44:V44"/>
    <mergeCell ref="Q40:R41"/>
    <mergeCell ref="S40:Z41"/>
    <mergeCell ref="Y42:Z42"/>
    <mergeCell ref="Y43:Z43"/>
    <mergeCell ref="Y44:Z44"/>
    <mergeCell ref="Y18:Z18"/>
    <mergeCell ref="Y19:Z19"/>
    <mergeCell ref="S29:T29"/>
    <mergeCell ref="U29:V29"/>
    <mergeCell ref="W29:X29"/>
    <mergeCell ref="U34:V34"/>
    <mergeCell ref="W34:X34"/>
    <mergeCell ref="S27:T27"/>
    <mergeCell ref="U27:V27"/>
    <mergeCell ref="W27:X27"/>
    <mergeCell ref="U24:V24"/>
    <mergeCell ref="W24:X24"/>
    <mergeCell ref="S25:T25"/>
    <mergeCell ref="U25:V25"/>
    <mergeCell ref="W25:X25"/>
    <mergeCell ref="U30:V30"/>
    <mergeCell ref="W30:X30"/>
    <mergeCell ref="Y16:Z16"/>
    <mergeCell ref="Y17:Z17"/>
    <mergeCell ref="Y14:Z14"/>
    <mergeCell ref="Y15:Z15"/>
    <mergeCell ref="Y13:Z13"/>
    <mergeCell ref="D43:E43"/>
    <mergeCell ref="F43:G43"/>
    <mergeCell ref="H43:I43"/>
    <mergeCell ref="J43:K43"/>
    <mergeCell ref="S35:T35"/>
    <mergeCell ref="U35:V35"/>
    <mergeCell ref="W35:X35"/>
    <mergeCell ref="U32:V32"/>
    <mergeCell ref="W32:X32"/>
    <mergeCell ref="S33:T33"/>
    <mergeCell ref="U33:V33"/>
    <mergeCell ref="W33:X33"/>
    <mergeCell ref="Y20:Z20"/>
    <mergeCell ref="Y21:Z21"/>
    <mergeCell ref="S31:T31"/>
    <mergeCell ref="U31:V31"/>
    <mergeCell ref="W31:X31"/>
    <mergeCell ref="U28:V28"/>
    <mergeCell ref="W28:X28"/>
    <mergeCell ref="S23:T23"/>
    <mergeCell ref="U23:V23"/>
    <mergeCell ref="W23:X23"/>
    <mergeCell ref="U20:V20"/>
    <mergeCell ref="W20:X20"/>
    <mergeCell ref="S21:T21"/>
    <mergeCell ref="U21:V21"/>
    <mergeCell ref="W21:X21"/>
    <mergeCell ref="U26:V26"/>
    <mergeCell ref="W26:X26"/>
    <mergeCell ref="S19:T19"/>
    <mergeCell ref="U19:V19"/>
    <mergeCell ref="W19:X19"/>
    <mergeCell ref="U16:V16"/>
    <mergeCell ref="W16:X16"/>
    <mergeCell ref="S17:T17"/>
    <mergeCell ref="U17:V17"/>
    <mergeCell ref="W17:X17"/>
    <mergeCell ref="U22:V22"/>
    <mergeCell ref="W22:X22"/>
    <mergeCell ref="S15:T15"/>
    <mergeCell ref="U15:V15"/>
    <mergeCell ref="W15:X15"/>
    <mergeCell ref="U12:V12"/>
    <mergeCell ref="W12:X12"/>
    <mergeCell ref="S13:T13"/>
    <mergeCell ref="U13:V13"/>
    <mergeCell ref="W13:X13"/>
    <mergeCell ref="U18:V18"/>
    <mergeCell ref="W18:X18"/>
    <mergeCell ref="W11:X11"/>
    <mergeCell ref="S8:T8"/>
    <mergeCell ref="U8:V8"/>
    <mergeCell ref="W8:X8"/>
    <mergeCell ref="S9:T9"/>
    <mergeCell ref="U9:V9"/>
    <mergeCell ref="W9:X9"/>
    <mergeCell ref="U14:V14"/>
    <mergeCell ref="W14:X14"/>
    <mergeCell ref="S6:T6"/>
    <mergeCell ref="U6:V6"/>
    <mergeCell ref="W6:X6"/>
    <mergeCell ref="S7:T7"/>
    <mergeCell ref="U7:V7"/>
    <mergeCell ref="S36:T36"/>
    <mergeCell ref="S34:T34"/>
    <mergeCell ref="S32:T32"/>
    <mergeCell ref="S30:T30"/>
    <mergeCell ref="S28:T28"/>
    <mergeCell ref="S26:T26"/>
    <mergeCell ref="S24:T24"/>
    <mergeCell ref="S22:T22"/>
    <mergeCell ref="S20:T20"/>
    <mergeCell ref="S18:T18"/>
    <mergeCell ref="S16:T16"/>
    <mergeCell ref="S14:T14"/>
    <mergeCell ref="S12:T12"/>
    <mergeCell ref="S10:T10"/>
    <mergeCell ref="W7:X7"/>
    <mergeCell ref="U10:V10"/>
    <mergeCell ref="W10:X10"/>
    <mergeCell ref="S11:T11"/>
    <mergeCell ref="U11:V11"/>
    <mergeCell ref="J36:K36"/>
    <mergeCell ref="B37:E37"/>
    <mergeCell ref="F37:G37"/>
    <mergeCell ref="H37:I37"/>
    <mergeCell ref="J37:K37"/>
    <mergeCell ref="J29:K29"/>
    <mergeCell ref="J30:K30"/>
    <mergeCell ref="J31:K31"/>
    <mergeCell ref="J32:K32"/>
    <mergeCell ref="J33:K33"/>
    <mergeCell ref="J34:K34"/>
    <mergeCell ref="F35:G35"/>
    <mergeCell ref="F36:G36"/>
    <mergeCell ref="H35:I35"/>
    <mergeCell ref="H36:I36"/>
    <mergeCell ref="F30:G30"/>
    <mergeCell ref="F31:G31"/>
    <mergeCell ref="F32:G32"/>
    <mergeCell ref="F33:G33"/>
    <mergeCell ref="J27:K27"/>
    <mergeCell ref="J28:K28"/>
    <mergeCell ref="J17:K17"/>
    <mergeCell ref="J18:K18"/>
    <mergeCell ref="J19:K19"/>
    <mergeCell ref="J20:K20"/>
    <mergeCell ref="J21:K21"/>
    <mergeCell ref="J22:K22"/>
    <mergeCell ref="J35:K35"/>
    <mergeCell ref="H32:I32"/>
    <mergeCell ref="H33:I33"/>
    <mergeCell ref="F34:G34"/>
    <mergeCell ref="H34:I34"/>
    <mergeCell ref="H26:I26"/>
    <mergeCell ref="H27:I27"/>
    <mergeCell ref="H28:I28"/>
    <mergeCell ref="H29:I29"/>
    <mergeCell ref="H30:I30"/>
    <mergeCell ref="H31:I31"/>
    <mergeCell ref="F24:G24"/>
    <mergeCell ref="F25:G25"/>
    <mergeCell ref="F26:G26"/>
    <mergeCell ref="J11:K11"/>
    <mergeCell ref="J12:K12"/>
    <mergeCell ref="J13:K13"/>
    <mergeCell ref="J14:K14"/>
    <mergeCell ref="J15:K15"/>
    <mergeCell ref="J16:K16"/>
    <mergeCell ref="H20:I20"/>
    <mergeCell ref="H21:I21"/>
    <mergeCell ref="H22:I22"/>
    <mergeCell ref="H23:I23"/>
    <mergeCell ref="H24:I24"/>
    <mergeCell ref="H25:I25"/>
    <mergeCell ref="H14:I14"/>
    <mergeCell ref="H15:I15"/>
    <mergeCell ref="J23:K23"/>
    <mergeCell ref="J24:K24"/>
    <mergeCell ref="J25:K25"/>
    <mergeCell ref="J26:K26"/>
    <mergeCell ref="F20:G20"/>
    <mergeCell ref="F21:G21"/>
    <mergeCell ref="F23:G23"/>
    <mergeCell ref="F12:G12"/>
    <mergeCell ref="F13:G13"/>
    <mergeCell ref="F14:G14"/>
    <mergeCell ref="F15:G15"/>
    <mergeCell ref="F16:G16"/>
    <mergeCell ref="F17:G17"/>
    <mergeCell ref="D36:E36"/>
    <mergeCell ref="B6:C36"/>
    <mergeCell ref="F7:G7"/>
    <mergeCell ref="H7:I7"/>
    <mergeCell ref="F8:G8"/>
    <mergeCell ref="F9:G9"/>
    <mergeCell ref="F10:G10"/>
    <mergeCell ref="F11:G11"/>
    <mergeCell ref="D18:E18"/>
    <mergeCell ref="D17:E17"/>
    <mergeCell ref="D16:E16"/>
    <mergeCell ref="D15:E15"/>
    <mergeCell ref="D14:E14"/>
    <mergeCell ref="D13:E13"/>
    <mergeCell ref="D24:E24"/>
    <mergeCell ref="D23:E23"/>
    <mergeCell ref="D22:E22"/>
    <mergeCell ref="D21:E21"/>
    <mergeCell ref="D20:E20"/>
    <mergeCell ref="F27:G27"/>
    <mergeCell ref="F28:G28"/>
    <mergeCell ref="F29:G29"/>
    <mergeCell ref="F18:G18"/>
    <mergeCell ref="F19:G19"/>
    <mergeCell ref="D7:E7"/>
    <mergeCell ref="D8:E8"/>
    <mergeCell ref="D9:E9"/>
    <mergeCell ref="D10:E10"/>
    <mergeCell ref="D12:E12"/>
    <mergeCell ref="H16:I16"/>
    <mergeCell ref="H17:I17"/>
    <mergeCell ref="H18:I18"/>
    <mergeCell ref="H19:I19"/>
    <mergeCell ref="H8:I8"/>
    <mergeCell ref="H9:I9"/>
    <mergeCell ref="H10:I10"/>
    <mergeCell ref="H11:I11"/>
    <mergeCell ref="H12:I12"/>
    <mergeCell ref="H13:I13"/>
    <mergeCell ref="D4:K5"/>
    <mergeCell ref="J7:K7"/>
    <mergeCell ref="J8:K8"/>
    <mergeCell ref="J9:K9"/>
    <mergeCell ref="J10:K10"/>
    <mergeCell ref="F6:G6"/>
    <mergeCell ref="H6:I6"/>
    <mergeCell ref="B4:C5"/>
    <mergeCell ref="D35:E35"/>
    <mergeCell ref="D34:E34"/>
    <mergeCell ref="D33:E33"/>
    <mergeCell ref="D32:E32"/>
    <mergeCell ref="D31:E31"/>
    <mergeCell ref="D6:E6"/>
    <mergeCell ref="D27:E27"/>
    <mergeCell ref="D26:E26"/>
    <mergeCell ref="D25:E25"/>
    <mergeCell ref="D11:E11"/>
    <mergeCell ref="D19:E19"/>
    <mergeCell ref="D30:E30"/>
    <mergeCell ref="D29:E29"/>
    <mergeCell ref="D28:E28"/>
    <mergeCell ref="F22:G22"/>
    <mergeCell ref="J6:K6"/>
  </mergeCells>
  <pageMargins left="0.25" right="0.25" top="0.75" bottom="0.75" header="0.3" footer="0.3"/>
  <pageSetup paperSize="9" scale="4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40BF-4D3E-4CA2-A176-0F64D19575BB}">
  <dimension ref="A1:U39"/>
  <sheetViews>
    <sheetView tabSelected="1" zoomScale="80" zoomScaleNormal="80" workbookViewId="0">
      <selection activeCell="P23" sqref="P23:R23"/>
    </sheetView>
  </sheetViews>
  <sheetFormatPr defaultRowHeight="14.4" x14ac:dyDescent="0.3"/>
  <cols>
    <col min="5" max="7" width="8.88671875" hidden="1" customWidth="1"/>
  </cols>
  <sheetData>
    <row r="1" spans="1:21" x14ac:dyDescent="0.3">
      <c r="A1" s="55"/>
      <c r="B1" s="55"/>
      <c r="C1" s="55"/>
      <c r="D1" s="55"/>
    </row>
    <row r="2" spans="1:21" ht="14.4" customHeight="1" x14ac:dyDescent="0.3">
      <c r="A2" s="55"/>
      <c r="B2" s="94" t="s">
        <v>69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ht="14.4" customHeight="1" x14ac:dyDescent="0.3">
      <c r="A3" s="55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</row>
    <row r="4" spans="1:21" x14ac:dyDescent="0.3">
      <c r="A4" s="55"/>
      <c r="B4" s="96" t="s">
        <v>71</v>
      </c>
      <c r="C4" s="96"/>
      <c r="D4" s="97" t="s">
        <v>70</v>
      </c>
      <c r="E4" s="97"/>
      <c r="F4" s="97"/>
      <c r="G4" s="97"/>
      <c r="H4" s="97"/>
      <c r="I4" s="97"/>
      <c r="J4" s="98" t="s">
        <v>72</v>
      </c>
      <c r="K4" s="98"/>
      <c r="L4" s="98"/>
      <c r="M4" s="97" t="s">
        <v>73</v>
      </c>
      <c r="N4" s="97"/>
      <c r="O4" s="97"/>
      <c r="P4" s="99" t="s">
        <v>74</v>
      </c>
      <c r="Q4" s="99"/>
      <c r="R4" s="99"/>
      <c r="S4" s="97" t="s">
        <v>75</v>
      </c>
      <c r="T4" s="97"/>
      <c r="U4" s="97"/>
    </row>
    <row r="5" spans="1:21" x14ac:dyDescent="0.3">
      <c r="A5" s="55"/>
      <c r="B5" s="96"/>
      <c r="C5" s="96"/>
      <c r="D5" s="97"/>
      <c r="E5" s="97"/>
      <c r="F5" s="97"/>
      <c r="G5" s="97"/>
      <c r="H5" s="97"/>
      <c r="I5" s="97"/>
      <c r="J5" s="98"/>
      <c r="K5" s="98"/>
      <c r="L5" s="98"/>
      <c r="M5" s="97"/>
      <c r="N5" s="97"/>
      <c r="O5" s="97"/>
      <c r="P5" s="99"/>
      <c r="Q5" s="99"/>
      <c r="R5" s="99"/>
      <c r="S5" s="97"/>
      <c r="T5" s="97"/>
      <c r="U5" s="97"/>
    </row>
    <row r="6" spans="1:21" x14ac:dyDescent="0.3">
      <c r="A6" s="55"/>
      <c r="B6" s="95">
        <v>1</v>
      </c>
      <c r="C6" s="95"/>
      <c r="D6" s="70" t="s">
        <v>76</v>
      </c>
      <c r="E6" s="70"/>
      <c r="F6" s="70"/>
      <c r="G6" s="70"/>
      <c r="H6" s="70"/>
      <c r="I6" s="70"/>
      <c r="J6" s="70" t="s">
        <v>76</v>
      </c>
      <c r="K6" s="70"/>
      <c r="L6" s="70"/>
      <c r="M6" s="70" t="s">
        <v>76</v>
      </c>
      <c r="N6" s="70"/>
      <c r="O6" s="70"/>
      <c r="P6" s="70" t="s">
        <v>76</v>
      </c>
      <c r="Q6" s="70"/>
      <c r="R6" s="70"/>
      <c r="S6" s="70" t="s">
        <v>76</v>
      </c>
      <c r="T6" s="70"/>
      <c r="U6" s="70"/>
    </row>
    <row r="7" spans="1:21" x14ac:dyDescent="0.3">
      <c r="A7" s="55"/>
      <c r="B7" s="95">
        <v>2</v>
      </c>
      <c r="C7" s="95"/>
      <c r="D7" s="70" t="s">
        <v>76</v>
      </c>
      <c r="E7" s="70"/>
      <c r="F7" s="70"/>
      <c r="G7" s="70"/>
      <c r="H7" s="70"/>
      <c r="I7" s="70"/>
      <c r="J7" s="70" t="s">
        <v>76</v>
      </c>
      <c r="K7" s="70"/>
      <c r="L7" s="70"/>
      <c r="M7" s="70" t="s">
        <v>76</v>
      </c>
      <c r="N7" s="70"/>
      <c r="O7" s="70"/>
      <c r="P7" s="70" t="s">
        <v>76</v>
      </c>
      <c r="Q7" s="70"/>
      <c r="R7" s="70"/>
      <c r="S7" s="70" t="s">
        <v>76</v>
      </c>
      <c r="T7" s="70"/>
      <c r="U7" s="70"/>
    </row>
    <row r="8" spans="1:21" x14ac:dyDescent="0.3">
      <c r="A8" s="55"/>
      <c r="B8" s="95">
        <v>3</v>
      </c>
      <c r="C8" s="95"/>
      <c r="D8" s="70" t="s">
        <v>76</v>
      </c>
      <c r="E8" s="70"/>
      <c r="F8" s="70"/>
      <c r="G8" s="70"/>
      <c r="H8" s="70"/>
      <c r="I8" s="70"/>
      <c r="J8" s="70" t="s">
        <v>76</v>
      </c>
      <c r="K8" s="70"/>
      <c r="L8" s="70"/>
      <c r="M8" s="70" t="s">
        <v>76</v>
      </c>
      <c r="N8" s="70"/>
      <c r="O8" s="70"/>
      <c r="P8" s="70" t="s">
        <v>76</v>
      </c>
      <c r="Q8" s="70"/>
      <c r="R8" s="70"/>
      <c r="S8" s="70" t="s">
        <v>76</v>
      </c>
      <c r="T8" s="70"/>
      <c r="U8" s="70"/>
    </row>
    <row r="9" spans="1:21" x14ac:dyDescent="0.3">
      <c r="A9" s="55"/>
      <c r="B9" s="95">
        <v>4</v>
      </c>
      <c r="C9" s="95"/>
      <c r="D9" s="70" t="s">
        <v>76</v>
      </c>
      <c r="E9" s="70"/>
      <c r="F9" s="70"/>
      <c r="G9" s="70"/>
      <c r="H9" s="70"/>
      <c r="I9" s="70"/>
      <c r="J9" s="70" t="s">
        <v>76</v>
      </c>
      <c r="K9" s="70"/>
      <c r="L9" s="70"/>
      <c r="M9" s="70" t="s">
        <v>76</v>
      </c>
      <c r="N9" s="70"/>
      <c r="O9" s="70"/>
      <c r="P9" s="70" t="s">
        <v>76</v>
      </c>
      <c r="Q9" s="70"/>
      <c r="R9" s="70"/>
      <c r="S9" s="70" t="s">
        <v>76</v>
      </c>
      <c r="T9" s="70"/>
      <c r="U9" s="70"/>
    </row>
    <row r="10" spans="1:21" x14ac:dyDescent="0.3">
      <c r="A10" s="55"/>
      <c r="B10" s="95">
        <v>5</v>
      </c>
      <c r="C10" s="95"/>
      <c r="D10" s="70" t="s">
        <v>76</v>
      </c>
      <c r="E10" s="70"/>
      <c r="F10" s="70"/>
      <c r="G10" s="70"/>
      <c r="H10" s="70"/>
      <c r="I10" s="70"/>
      <c r="J10" s="70" t="s">
        <v>76</v>
      </c>
      <c r="K10" s="70"/>
      <c r="L10" s="70"/>
      <c r="M10" s="70" t="s">
        <v>76</v>
      </c>
      <c r="N10" s="70"/>
      <c r="O10" s="70"/>
      <c r="P10" s="70" t="s">
        <v>77</v>
      </c>
      <c r="Q10" s="70"/>
      <c r="R10" s="70"/>
      <c r="S10" s="70" t="s">
        <v>79</v>
      </c>
      <c r="T10" s="70"/>
      <c r="U10" s="70"/>
    </row>
    <row r="11" spans="1:21" x14ac:dyDescent="0.3">
      <c r="A11" s="55"/>
      <c r="B11" s="95">
        <v>6</v>
      </c>
      <c r="C11" s="95"/>
      <c r="D11" s="70" t="s">
        <v>76</v>
      </c>
      <c r="E11" s="70"/>
      <c r="F11" s="70"/>
      <c r="G11" s="70"/>
      <c r="H11" s="70"/>
      <c r="I11" s="70"/>
      <c r="J11" s="70" t="s">
        <v>76</v>
      </c>
      <c r="K11" s="70"/>
      <c r="L11" s="70"/>
      <c r="M11" s="70" t="s">
        <v>77</v>
      </c>
      <c r="N11" s="70"/>
      <c r="O11" s="70"/>
      <c r="P11" s="70" t="s">
        <v>76</v>
      </c>
      <c r="Q11" s="70"/>
      <c r="R11" s="70"/>
      <c r="S11" s="70" t="s">
        <v>76</v>
      </c>
      <c r="T11" s="70"/>
      <c r="U11" s="70"/>
    </row>
    <row r="12" spans="1:21" x14ac:dyDescent="0.3">
      <c r="A12" s="55"/>
      <c r="B12" s="95">
        <v>7</v>
      </c>
      <c r="C12" s="95"/>
      <c r="D12" s="70" t="s">
        <v>76</v>
      </c>
      <c r="E12" s="70"/>
      <c r="F12" s="70"/>
      <c r="G12" s="70"/>
      <c r="H12" s="70"/>
      <c r="I12" s="70"/>
      <c r="J12" s="70" t="s">
        <v>76</v>
      </c>
      <c r="K12" s="70"/>
      <c r="L12" s="70"/>
      <c r="M12" s="70" t="s">
        <v>77</v>
      </c>
      <c r="N12" s="70"/>
      <c r="O12" s="70"/>
      <c r="P12" s="70" t="s">
        <v>76</v>
      </c>
      <c r="Q12" s="70"/>
      <c r="R12" s="70"/>
      <c r="S12" s="70" t="s">
        <v>76</v>
      </c>
      <c r="T12" s="70"/>
      <c r="U12" s="70"/>
    </row>
    <row r="13" spans="1:21" x14ac:dyDescent="0.3">
      <c r="A13" s="55"/>
      <c r="B13" s="95">
        <v>8</v>
      </c>
      <c r="C13" s="95"/>
      <c r="D13" s="70" t="s">
        <v>79</v>
      </c>
      <c r="E13" s="70"/>
      <c r="F13" s="70"/>
      <c r="G13" s="70"/>
      <c r="H13" s="70"/>
      <c r="I13" s="70"/>
      <c r="J13" s="70" t="s">
        <v>76</v>
      </c>
      <c r="K13" s="70"/>
      <c r="L13" s="70"/>
      <c r="M13" s="70" t="s">
        <v>77</v>
      </c>
      <c r="N13" s="70"/>
      <c r="O13" s="70"/>
      <c r="P13" s="70" t="s">
        <v>76</v>
      </c>
      <c r="Q13" s="70"/>
      <c r="R13" s="70"/>
      <c r="S13" s="70" t="s">
        <v>76</v>
      </c>
      <c r="T13" s="70"/>
      <c r="U13" s="70"/>
    </row>
    <row r="14" spans="1:21" x14ac:dyDescent="0.3">
      <c r="A14" s="55"/>
      <c r="B14" s="95">
        <v>9</v>
      </c>
      <c r="C14" s="95"/>
      <c r="D14" s="70" t="s">
        <v>76</v>
      </c>
      <c r="E14" s="70"/>
      <c r="F14" s="70"/>
      <c r="G14" s="70"/>
      <c r="H14" s="70"/>
      <c r="I14" s="70"/>
      <c r="J14" s="70" t="s">
        <v>76</v>
      </c>
      <c r="K14" s="70"/>
      <c r="L14" s="70"/>
      <c r="M14" s="70" t="s">
        <v>77</v>
      </c>
      <c r="N14" s="70"/>
      <c r="O14" s="70"/>
      <c r="P14" s="70" t="s">
        <v>76</v>
      </c>
      <c r="Q14" s="70"/>
      <c r="R14" s="70"/>
      <c r="S14" s="70" t="s">
        <v>76</v>
      </c>
      <c r="T14" s="70"/>
      <c r="U14" s="70"/>
    </row>
    <row r="15" spans="1:21" x14ac:dyDescent="0.3">
      <c r="A15" s="55"/>
      <c r="B15" s="95">
        <v>10</v>
      </c>
      <c r="C15" s="95"/>
      <c r="D15" s="70" t="s">
        <v>76</v>
      </c>
      <c r="E15" s="70"/>
      <c r="F15" s="70"/>
      <c r="G15" s="70"/>
      <c r="H15" s="70"/>
      <c r="I15" s="70"/>
      <c r="J15" s="70" t="s">
        <v>76</v>
      </c>
      <c r="K15" s="70"/>
      <c r="L15" s="70"/>
      <c r="M15" s="70" t="s">
        <v>77</v>
      </c>
      <c r="N15" s="70"/>
      <c r="O15" s="70"/>
      <c r="P15" s="70" t="s">
        <v>76</v>
      </c>
      <c r="Q15" s="70"/>
      <c r="R15" s="70"/>
      <c r="S15" s="70" t="s">
        <v>76</v>
      </c>
      <c r="T15" s="70"/>
      <c r="U15" s="70"/>
    </row>
    <row r="16" spans="1:21" x14ac:dyDescent="0.3">
      <c r="A16" s="55"/>
      <c r="B16" s="95">
        <v>11</v>
      </c>
      <c r="C16" s="95"/>
      <c r="D16" s="70" t="s">
        <v>76</v>
      </c>
      <c r="E16" s="70"/>
      <c r="F16" s="70"/>
      <c r="G16" s="70"/>
      <c r="H16" s="70"/>
      <c r="I16" s="70"/>
      <c r="J16" s="70" t="s">
        <v>76</v>
      </c>
      <c r="K16" s="70"/>
      <c r="L16" s="70"/>
      <c r="M16" s="70" t="s">
        <v>77</v>
      </c>
      <c r="N16" s="70"/>
      <c r="O16" s="70"/>
      <c r="P16" s="70" t="s">
        <v>76</v>
      </c>
      <c r="Q16" s="70"/>
      <c r="R16" s="70"/>
      <c r="S16" s="70" t="s">
        <v>76</v>
      </c>
      <c r="T16" s="70"/>
      <c r="U16" s="70"/>
    </row>
    <row r="17" spans="1:21" x14ac:dyDescent="0.3">
      <c r="A17" s="55"/>
      <c r="B17" s="95">
        <v>12</v>
      </c>
      <c r="C17" s="95"/>
      <c r="D17" s="70" t="s">
        <v>76</v>
      </c>
      <c r="E17" s="70"/>
      <c r="F17" s="70"/>
      <c r="G17" s="70"/>
      <c r="H17" s="70"/>
      <c r="I17" s="70"/>
      <c r="J17" s="70" t="s">
        <v>77</v>
      </c>
      <c r="K17" s="70"/>
      <c r="L17" s="70"/>
      <c r="M17" s="70" t="s">
        <v>77</v>
      </c>
      <c r="N17" s="70"/>
      <c r="O17" s="70"/>
      <c r="P17" s="70" t="s">
        <v>76</v>
      </c>
      <c r="Q17" s="70"/>
      <c r="R17" s="70"/>
      <c r="S17" s="70" t="s">
        <v>76</v>
      </c>
      <c r="T17" s="70"/>
      <c r="U17" s="70"/>
    </row>
    <row r="18" spans="1:21" x14ac:dyDescent="0.3">
      <c r="A18" s="55"/>
      <c r="B18" s="95">
        <v>13</v>
      </c>
      <c r="C18" s="95"/>
      <c r="D18" s="70" t="s">
        <v>76</v>
      </c>
      <c r="E18" s="70"/>
      <c r="F18" s="70"/>
      <c r="G18" s="70"/>
      <c r="H18" s="70"/>
      <c r="I18" s="70"/>
      <c r="J18" s="70" t="s">
        <v>76</v>
      </c>
      <c r="K18" s="70"/>
      <c r="L18" s="70"/>
      <c r="M18" s="70" t="s">
        <v>77</v>
      </c>
      <c r="N18" s="70"/>
      <c r="O18" s="70"/>
      <c r="P18" s="70" t="s">
        <v>76</v>
      </c>
      <c r="Q18" s="70"/>
      <c r="R18" s="70"/>
      <c r="S18" s="70" t="s">
        <v>76</v>
      </c>
      <c r="T18" s="70"/>
      <c r="U18" s="70"/>
    </row>
    <row r="19" spans="1:21" x14ac:dyDescent="0.3">
      <c r="A19" s="55"/>
      <c r="B19" s="95">
        <v>14</v>
      </c>
      <c r="C19" s="95"/>
      <c r="D19" s="70" t="s">
        <v>76</v>
      </c>
      <c r="E19" s="70"/>
      <c r="F19" s="70"/>
      <c r="G19" s="70"/>
      <c r="H19" s="70"/>
      <c r="I19" s="70"/>
      <c r="J19" s="70" t="s">
        <v>76</v>
      </c>
      <c r="K19" s="70"/>
      <c r="L19" s="70"/>
      <c r="M19" s="70" t="s">
        <v>77</v>
      </c>
      <c r="N19" s="70"/>
      <c r="O19" s="70"/>
      <c r="P19" s="70" t="s">
        <v>76</v>
      </c>
      <c r="Q19" s="70"/>
      <c r="R19" s="70"/>
      <c r="S19" s="70" t="s">
        <v>76</v>
      </c>
      <c r="T19" s="70"/>
      <c r="U19" s="70"/>
    </row>
    <row r="20" spans="1:21" x14ac:dyDescent="0.3">
      <c r="A20" s="55"/>
      <c r="B20" s="95">
        <v>15</v>
      </c>
      <c r="C20" s="95"/>
      <c r="D20" s="70" t="s">
        <v>76</v>
      </c>
      <c r="E20" s="70"/>
      <c r="F20" s="70"/>
      <c r="G20" s="70"/>
      <c r="H20" s="70"/>
      <c r="I20" s="70"/>
      <c r="J20" s="70" t="s">
        <v>76</v>
      </c>
      <c r="K20" s="70"/>
      <c r="L20" s="70"/>
      <c r="M20" s="70" t="s">
        <v>77</v>
      </c>
      <c r="N20" s="70"/>
      <c r="O20" s="70"/>
      <c r="P20" s="70" t="s">
        <v>76</v>
      </c>
      <c r="Q20" s="70"/>
      <c r="R20" s="70"/>
      <c r="S20" s="70" t="s">
        <v>79</v>
      </c>
      <c r="T20" s="70"/>
      <c r="U20" s="70"/>
    </row>
    <row r="21" spans="1:21" x14ac:dyDescent="0.3">
      <c r="A21" s="55"/>
      <c r="B21" s="95">
        <v>16</v>
      </c>
      <c r="C21" s="95"/>
      <c r="D21" s="70" t="s">
        <v>76</v>
      </c>
      <c r="E21" s="70"/>
      <c r="F21" s="70"/>
      <c r="G21" s="70"/>
      <c r="H21" s="70"/>
      <c r="I21" s="70"/>
      <c r="J21" s="70" t="s">
        <v>76</v>
      </c>
      <c r="K21" s="70"/>
      <c r="L21" s="70"/>
      <c r="M21" s="70" t="s">
        <v>77</v>
      </c>
      <c r="N21" s="70"/>
      <c r="O21" s="70"/>
      <c r="P21" s="70" t="s">
        <v>76</v>
      </c>
      <c r="Q21" s="70"/>
      <c r="R21" s="70"/>
      <c r="S21" s="70" t="s">
        <v>79</v>
      </c>
      <c r="T21" s="70"/>
      <c r="U21" s="70"/>
    </row>
    <row r="22" spans="1:21" x14ac:dyDescent="0.3">
      <c r="A22" s="55"/>
      <c r="B22" s="95">
        <v>17</v>
      </c>
      <c r="C22" s="95"/>
      <c r="D22" s="70" t="s">
        <v>76</v>
      </c>
      <c r="E22" s="70"/>
      <c r="F22" s="70"/>
      <c r="G22" s="70"/>
      <c r="H22" s="70"/>
      <c r="I22" s="70"/>
      <c r="J22" s="70" t="s">
        <v>76</v>
      </c>
      <c r="K22" s="70"/>
      <c r="L22" s="70"/>
      <c r="M22" s="70" t="s">
        <v>77</v>
      </c>
      <c r="N22" s="70"/>
      <c r="O22" s="70"/>
      <c r="P22" s="70" t="s">
        <v>76</v>
      </c>
      <c r="Q22" s="70"/>
      <c r="R22" s="70"/>
      <c r="S22" s="70" t="s">
        <v>79</v>
      </c>
      <c r="T22" s="70"/>
      <c r="U22" s="70"/>
    </row>
    <row r="23" spans="1:21" x14ac:dyDescent="0.3">
      <c r="A23" s="55"/>
      <c r="B23" s="95">
        <v>18</v>
      </c>
      <c r="C23" s="95"/>
      <c r="D23" s="70" t="s">
        <v>76</v>
      </c>
      <c r="E23" s="70"/>
      <c r="F23" s="70"/>
      <c r="G23" s="70"/>
      <c r="H23" s="70"/>
      <c r="I23" s="70"/>
      <c r="J23" s="70" t="s">
        <v>76</v>
      </c>
      <c r="K23" s="70"/>
      <c r="L23" s="70"/>
      <c r="M23" s="70" t="s">
        <v>76</v>
      </c>
      <c r="N23" s="70"/>
      <c r="O23" s="70"/>
      <c r="P23" s="70" t="s">
        <v>76</v>
      </c>
      <c r="Q23" s="70"/>
      <c r="R23" s="70"/>
      <c r="S23" s="70" t="s">
        <v>76</v>
      </c>
      <c r="T23" s="70"/>
      <c r="U23" s="70"/>
    </row>
    <row r="24" spans="1:21" x14ac:dyDescent="0.3">
      <c r="A24" s="55"/>
      <c r="B24" s="95">
        <v>19</v>
      </c>
      <c r="C24" s="95"/>
      <c r="D24" s="70" t="s">
        <v>76</v>
      </c>
      <c r="E24" s="70"/>
      <c r="F24" s="70"/>
      <c r="G24" s="70"/>
      <c r="H24" s="70"/>
      <c r="I24" s="70"/>
      <c r="J24" s="70" t="s">
        <v>76</v>
      </c>
      <c r="K24" s="70"/>
      <c r="L24" s="70"/>
      <c r="M24" s="70" t="s">
        <v>76</v>
      </c>
      <c r="N24" s="70"/>
      <c r="O24" s="70"/>
      <c r="P24" s="70" t="s">
        <v>76</v>
      </c>
      <c r="Q24" s="70"/>
      <c r="R24" s="70"/>
      <c r="S24" s="70" t="s">
        <v>76</v>
      </c>
      <c r="T24" s="70"/>
      <c r="U24" s="70"/>
    </row>
    <row r="25" spans="1:21" x14ac:dyDescent="0.3">
      <c r="A25" s="55"/>
      <c r="B25" s="95">
        <v>20</v>
      </c>
      <c r="C25" s="95"/>
      <c r="D25" s="70" t="s">
        <v>76</v>
      </c>
      <c r="E25" s="70"/>
      <c r="F25" s="70"/>
      <c r="G25" s="70"/>
      <c r="H25" s="70"/>
      <c r="I25" s="70"/>
      <c r="J25" s="70" t="s">
        <v>76</v>
      </c>
      <c r="K25" s="70"/>
      <c r="L25" s="70"/>
      <c r="M25" s="70" t="s">
        <v>76</v>
      </c>
      <c r="N25" s="70"/>
      <c r="O25" s="70"/>
      <c r="P25" s="70" t="s">
        <v>76</v>
      </c>
      <c r="Q25" s="70"/>
      <c r="R25" s="70"/>
      <c r="S25" s="70" t="s">
        <v>76</v>
      </c>
      <c r="T25" s="70"/>
      <c r="U25" s="70"/>
    </row>
    <row r="26" spans="1:21" x14ac:dyDescent="0.3">
      <c r="A26" s="55"/>
      <c r="B26" s="95">
        <v>21</v>
      </c>
      <c r="C26" s="95"/>
      <c r="D26" s="70" t="s">
        <v>76</v>
      </c>
      <c r="E26" s="70"/>
      <c r="F26" s="70"/>
      <c r="G26" s="70"/>
      <c r="H26" s="70"/>
      <c r="I26" s="70"/>
      <c r="J26" s="70" t="s">
        <v>76</v>
      </c>
      <c r="K26" s="70"/>
      <c r="L26" s="70"/>
      <c r="M26" s="70" t="s">
        <v>76</v>
      </c>
      <c r="N26" s="70"/>
      <c r="O26" s="70"/>
      <c r="P26" s="70" t="s">
        <v>79</v>
      </c>
      <c r="Q26" s="70"/>
      <c r="R26" s="70"/>
      <c r="S26" s="70" t="s">
        <v>76</v>
      </c>
      <c r="T26" s="70"/>
      <c r="U26" s="70"/>
    </row>
    <row r="27" spans="1:21" x14ac:dyDescent="0.3">
      <c r="A27" s="55"/>
      <c r="B27" s="95">
        <v>22</v>
      </c>
      <c r="C27" s="95"/>
      <c r="D27" s="70" t="s">
        <v>76</v>
      </c>
      <c r="E27" s="70"/>
      <c r="F27" s="70"/>
      <c r="G27" s="70"/>
      <c r="H27" s="70"/>
      <c r="I27" s="70"/>
      <c r="J27" s="70" t="s">
        <v>76</v>
      </c>
      <c r="K27" s="70"/>
      <c r="L27" s="70"/>
      <c r="M27" s="70" t="s">
        <v>76</v>
      </c>
      <c r="N27" s="70"/>
      <c r="O27" s="70"/>
      <c r="P27" s="70" t="s">
        <v>79</v>
      </c>
      <c r="Q27" s="70"/>
      <c r="R27" s="70"/>
      <c r="S27" s="70" t="s">
        <v>76</v>
      </c>
      <c r="T27" s="70"/>
      <c r="U27" s="70"/>
    </row>
    <row r="28" spans="1:21" x14ac:dyDescent="0.3">
      <c r="A28" s="55"/>
      <c r="B28" s="95">
        <v>23</v>
      </c>
      <c r="C28" s="95"/>
      <c r="D28" s="70" t="s">
        <v>76</v>
      </c>
      <c r="E28" s="70"/>
      <c r="F28" s="70"/>
      <c r="G28" s="70"/>
      <c r="H28" s="70"/>
      <c r="I28" s="70"/>
      <c r="J28" s="70" t="s">
        <v>76</v>
      </c>
      <c r="K28" s="70"/>
      <c r="L28" s="70"/>
      <c r="M28" s="70" t="s">
        <v>76</v>
      </c>
      <c r="N28" s="70"/>
      <c r="O28" s="70"/>
      <c r="P28" s="70" t="s">
        <v>79</v>
      </c>
      <c r="Q28" s="70"/>
      <c r="R28" s="70"/>
      <c r="S28" s="70" t="s">
        <v>76</v>
      </c>
      <c r="T28" s="70"/>
      <c r="U28" s="70"/>
    </row>
    <row r="29" spans="1:21" x14ac:dyDescent="0.3">
      <c r="A29" s="55"/>
      <c r="B29" s="95">
        <v>24</v>
      </c>
      <c r="C29" s="95"/>
      <c r="D29" s="70" t="s">
        <v>76</v>
      </c>
      <c r="E29" s="70"/>
      <c r="F29" s="70"/>
      <c r="G29" s="70"/>
      <c r="H29" s="70"/>
      <c r="I29" s="70"/>
      <c r="J29" s="70" t="s">
        <v>76</v>
      </c>
      <c r="K29" s="70"/>
      <c r="L29" s="70"/>
      <c r="M29" s="70" t="s">
        <v>76</v>
      </c>
      <c r="N29" s="70"/>
      <c r="O29" s="70"/>
      <c r="P29" s="70" t="s">
        <v>76</v>
      </c>
      <c r="Q29" s="70"/>
      <c r="R29" s="70"/>
      <c r="S29" s="70" t="s">
        <v>76</v>
      </c>
      <c r="T29" s="70"/>
      <c r="U29" s="70"/>
    </row>
    <row r="30" spans="1:21" x14ac:dyDescent="0.3">
      <c r="A30" s="55"/>
      <c r="B30" s="95">
        <v>25</v>
      </c>
      <c r="C30" s="95"/>
      <c r="D30" s="70" t="s">
        <v>76</v>
      </c>
      <c r="E30" s="70"/>
      <c r="F30" s="70"/>
      <c r="G30" s="70"/>
      <c r="H30" s="70"/>
      <c r="I30" s="70"/>
      <c r="J30" s="70" t="s">
        <v>76</v>
      </c>
      <c r="K30" s="70"/>
      <c r="L30" s="70"/>
      <c r="M30" s="70" t="s">
        <v>76</v>
      </c>
      <c r="N30" s="70"/>
      <c r="O30" s="70"/>
      <c r="P30" s="70" t="s">
        <v>76</v>
      </c>
      <c r="Q30" s="70"/>
      <c r="R30" s="70"/>
      <c r="S30" s="70" t="s">
        <v>77</v>
      </c>
      <c r="T30" s="70"/>
      <c r="U30" s="70"/>
    </row>
    <row r="31" spans="1:21" x14ac:dyDescent="0.3">
      <c r="A31" s="55"/>
      <c r="B31" s="95">
        <v>26</v>
      </c>
      <c r="C31" s="95"/>
      <c r="D31" s="70" t="s">
        <v>77</v>
      </c>
      <c r="E31" s="70"/>
      <c r="F31" s="70"/>
      <c r="G31" s="70"/>
      <c r="H31" s="70"/>
      <c r="I31" s="70"/>
      <c r="J31" s="70" t="s">
        <v>76</v>
      </c>
      <c r="K31" s="70"/>
      <c r="L31" s="70"/>
      <c r="M31" s="70" t="s">
        <v>76</v>
      </c>
      <c r="N31" s="70"/>
      <c r="O31" s="70"/>
      <c r="P31" s="70" t="s">
        <v>76</v>
      </c>
      <c r="Q31" s="70"/>
      <c r="R31" s="70"/>
      <c r="S31" s="70" t="s">
        <v>77</v>
      </c>
      <c r="T31" s="70"/>
      <c r="U31" s="70"/>
    </row>
    <row r="32" spans="1:21" x14ac:dyDescent="0.3">
      <c r="A32" s="55"/>
      <c r="B32" s="95">
        <v>27</v>
      </c>
      <c r="C32" s="95"/>
      <c r="D32" s="70" t="s">
        <v>77</v>
      </c>
      <c r="E32" s="70"/>
      <c r="F32" s="70"/>
      <c r="G32" s="70"/>
      <c r="H32" s="70"/>
      <c r="I32" s="70"/>
      <c r="J32" s="70" t="s">
        <v>76</v>
      </c>
      <c r="K32" s="70"/>
      <c r="L32" s="70"/>
      <c r="M32" s="70" t="s">
        <v>79</v>
      </c>
      <c r="N32" s="70"/>
      <c r="O32" s="70"/>
      <c r="P32" s="70" t="s">
        <v>76</v>
      </c>
      <c r="Q32" s="70"/>
      <c r="R32" s="70"/>
      <c r="S32" s="70" t="s">
        <v>77</v>
      </c>
      <c r="T32" s="70"/>
      <c r="U32" s="70"/>
    </row>
    <row r="33" spans="1:21" x14ac:dyDescent="0.3">
      <c r="A33" s="55"/>
      <c r="B33" s="95">
        <v>28</v>
      </c>
      <c r="C33" s="95"/>
      <c r="D33" s="70" t="s">
        <v>77</v>
      </c>
      <c r="E33" s="70"/>
      <c r="F33" s="70"/>
      <c r="G33" s="70"/>
      <c r="H33" s="70"/>
      <c r="I33" s="70"/>
      <c r="J33" s="70" t="s">
        <v>76</v>
      </c>
      <c r="K33" s="70"/>
      <c r="L33" s="70"/>
      <c r="M33" s="70" t="s">
        <v>76</v>
      </c>
      <c r="N33" s="70"/>
      <c r="O33" s="70"/>
      <c r="P33" s="70" t="s">
        <v>76</v>
      </c>
      <c r="Q33" s="70"/>
      <c r="R33" s="70"/>
      <c r="S33" s="70" t="s">
        <v>76</v>
      </c>
      <c r="T33" s="70"/>
      <c r="U33" s="70"/>
    </row>
    <row r="34" spans="1:21" x14ac:dyDescent="0.3">
      <c r="A34" s="55"/>
      <c r="B34" s="95">
        <v>29</v>
      </c>
      <c r="C34" s="95"/>
      <c r="D34" s="70" t="s">
        <v>76</v>
      </c>
      <c r="E34" s="70"/>
      <c r="F34" s="70"/>
      <c r="G34" s="70"/>
      <c r="H34" s="70"/>
      <c r="I34" s="70"/>
      <c r="J34" s="70" t="s">
        <v>76</v>
      </c>
      <c r="K34" s="70"/>
      <c r="L34" s="70"/>
      <c r="M34" s="70" t="s">
        <v>76</v>
      </c>
      <c r="N34" s="70"/>
      <c r="O34" s="70"/>
      <c r="P34" s="70" t="s">
        <v>76</v>
      </c>
      <c r="Q34" s="70"/>
      <c r="R34" s="70"/>
      <c r="S34" s="70" t="s">
        <v>76</v>
      </c>
      <c r="T34" s="70"/>
      <c r="U34" s="70"/>
    </row>
    <row r="35" spans="1:21" x14ac:dyDescent="0.3">
      <c r="B35" s="95">
        <v>30</v>
      </c>
      <c r="C35" s="95"/>
      <c r="D35" s="70" t="s">
        <v>76</v>
      </c>
      <c r="E35" s="70"/>
      <c r="F35" s="70"/>
      <c r="G35" s="70"/>
      <c r="H35" s="70"/>
      <c r="I35" s="70"/>
      <c r="J35" s="70" t="s">
        <v>76</v>
      </c>
      <c r="K35" s="70"/>
      <c r="L35" s="70"/>
      <c r="M35" s="70" t="s">
        <v>76</v>
      </c>
      <c r="N35" s="70"/>
      <c r="O35" s="70"/>
      <c r="P35" s="70" t="s">
        <v>76</v>
      </c>
      <c r="Q35" s="70"/>
      <c r="R35" s="70"/>
      <c r="S35" s="70" t="s">
        <v>76</v>
      </c>
      <c r="T35" s="70"/>
      <c r="U35" s="70"/>
    </row>
    <row r="36" spans="1:21" x14ac:dyDescent="0.3">
      <c r="B36" s="93" t="s">
        <v>78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</row>
    <row r="37" spans="1:21" x14ac:dyDescent="0.3">
      <c r="B37" s="95" t="s">
        <v>76</v>
      </c>
      <c r="C37" s="95"/>
      <c r="D37" s="100">
        <f>COUNTIF(D6:I35,"ДА")/30</f>
        <v>0.8666666666666667</v>
      </c>
      <c r="E37" s="100"/>
      <c r="F37" s="100"/>
      <c r="G37" s="100"/>
      <c r="H37" s="100"/>
      <c r="I37" s="100"/>
      <c r="J37" s="101">
        <f>COUNTIF(J6:L35,"ДА")/30</f>
        <v>0.96666666666666667</v>
      </c>
      <c r="K37" s="102"/>
      <c r="L37" s="103"/>
      <c r="M37" s="101">
        <f>COUNTIF(M6:O35,"ДА")/30</f>
        <v>0.56666666666666665</v>
      </c>
      <c r="N37" s="102"/>
      <c r="O37" s="103"/>
      <c r="P37" s="101">
        <f>COUNTIF(P6:R35,"ДА")/30</f>
        <v>0.8666666666666667</v>
      </c>
      <c r="Q37" s="102"/>
      <c r="R37" s="103"/>
      <c r="S37" s="101">
        <f>COUNTIF(S6:U35,"ДА")/30</f>
        <v>0.76666666666666672</v>
      </c>
      <c r="T37" s="102"/>
      <c r="U37" s="103"/>
    </row>
    <row r="38" spans="1:21" x14ac:dyDescent="0.3">
      <c r="B38" s="95" t="s">
        <v>77</v>
      </c>
      <c r="C38" s="95"/>
      <c r="D38" s="100">
        <f>COUNTIF(D6:I35,"НЕТ")/30</f>
        <v>0.1</v>
      </c>
      <c r="E38" s="100"/>
      <c r="F38" s="100"/>
      <c r="G38" s="100"/>
      <c r="H38" s="100"/>
      <c r="I38" s="100"/>
      <c r="J38" s="100">
        <f>COUNTIF(J6:L35,"НЕТ")/30</f>
        <v>3.3333333333333333E-2</v>
      </c>
      <c r="K38" s="100"/>
      <c r="L38" s="100"/>
      <c r="M38" s="100">
        <f>COUNTIF(M6:O35,"НЕТ")/30</f>
        <v>0.4</v>
      </c>
      <c r="N38" s="100"/>
      <c r="O38" s="100"/>
      <c r="P38" s="100">
        <f>COUNTIF(P6:R35,"НЕТ")/30</f>
        <v>3.3333333333333333E-2</v>
      </c>
      <c r="Q38" s="100"/>
      <c r="R38" s="100"/>
      <c r="S38" s="100">
        <f>COUNTIF(S6:U35,"НЕТ")/30</f>
        <v>0.1</v>
      </c>
      <c r="T38" s="100"/>
      <c r="U38" s="100"/>
    </row>
    <row r="39" spans="1:21" x14ac:dyDescent="0.3">
      <c r="B39" s="95" t="s">
        <v>79</v>
      </c>
      <c r="C39" s="95"/>
      <c r="D39" s="100">
        <f>COUNTIF(D6:I35,"НЕ ЗНАЮ")/30</f>
        <v>3.3333333333333333E-2</v>
      </c>
      <c r="E39" s="100"/>
      <c r="F39" s="100"/>
      <c r="G39" s="100"/>
      <c r="H39" s="100"/>
      <c r="I39" s="100"/>
      <c r="J39" s="100">
        <f>COUNTIF(J6:L35,"НЕ ЗНАЮ")/30</f>
        <v>0</v>
      </c>
      <c r="K39" s="100"/>
      <c r="L39" s="100"/>
      <c r="M39" s="100">
        <f>COUNTIF(M6:O35,"НЕ ЗНАЮ")/30</f>
        <v>3.3333333333333333E-2</v>
      </c>
      <c r="N39" s="100"/>
      <c r="O39" s="100"/>
      <c r="P39" s="100">
        <f>COUNTIF(P6:R35,"НЕ ЗНАЮ")/30</f>
        <v>0.1</v>
      </c>
      <c r="Q39" s="100"/>
      <c r="R39" s="100"/>
      <c r="S39" s="100">
        <f>COUNTIF(S6:U35,"НЕ ЗНАЮ")/30</f>
        <v>0.13333333333333333</v>
      </c>
      <c r="T39" s="100"/>
      <c r="U39" s="100"/>
    </row>
  </sheetData>
  <mergeCells count="206">
    <mergeCell ref="M38:O38"/>
    <mergeCell ref="M39:O39"/>
    <mergeCell ref="P37:R37"/>
    <mergeCell ref="P38:R38"/>
    <mergeCell ref="P39:R39"/>
    <mergeCell ref="S37:U37"/>
    <mergeCell ref="S38:U38"/>
    <mergeCell ref="S39:U39"/>
    <mergeCell ref="B38:C38"/>
    <mergeCell ref="B39:C39"/>
    <mergeCell ref="D37:I37"/>
    <mergeCell ref="D38:I38"/>
    <mergeCell ref="D39:I39"/>
    <mergeCell ref="J37:L37"/>
    <mergeCell ref="J38:L38"/>
    <mergeCell ref="J39:L39"/>
    <mergeCell ref="M37:O37"/>
    <mergeCell ref="S30:U30"/>
    <mergeCell ref="S31:U31"/>
    <mergeCell ref="S32:U32"/>
    <mergeCell ref="S33:U33"/>
    <mergeCell ref="S34:U34"/>
    <mergeCell ref="S35:U35"/>
    <mergeCell ref="S24:U24"/>
    <mergeCell ref="S25:U25"/>
    <mergeCell ref="S26:U26"/>
    <mergeCell ref="S27:U27"/>
    <mergeCell ref="S28:U28"/>
    <mergeCell ref="S29:U29"/>
    <mergeCell ref="S18:U18"/>
    <mergeCell ref="S19:U19"/>
    <mergeCell ref="S20:U20"/>
    <mergeCell ref="S21:U21"/>
    <mergeCell ref="S22:U22"/>
    <mergeCell ref="S23:U23"/>
    <mergeCell ref="S12:U12"/>
    <mergeCell ref="S13:U13"/>
    <mergeCell ref="S14:U14"/>
    <mergeCell ref="S15:U15"/>
    <mergeCell ref="S16:U16"/>
    <mergeCell ref="S17:U17"/>
    <mergeCell ref="S6:U6"/>
    <mergeCell ref="S7:U7"/>
    <mergeCell ref="S8:U8"/>
    <mergeCell ref="S9:U9"/>
    <mergeCell ref="S10:U10"/>
    <mergeCell ref="S11:U11"/>
    <mergeCell ref="P30:R30"/>
    <mergeCell ref="P31:R31"/>
    <mergeCell ref="P32:R32"/>
    <mergeCell ref="P33:R33"/>
    <mergeCell ref="P34:R34"/>
    <mergeCell ref="P35:R35"/>
    <mergeCell ref="P24:R24"/>
    <mergeCell ref="P25:R25"/>
    <mergeCell ref="P26:R26"/>
    <mergeCell ref="P27:R27"/>
    <mergeCell ref="P28:R28"/>
    <mergeCell ref="P29:R29"/>
    <mergeCell ref="P18:R18"/>
    <mergeCell ref="P19:R19"/>
    <mergeCell ref="P20:R20"/>
    <mergeCell ref="P21:R21"/>
    <mergeCell ref="P22:R22"/>
    <mergeCell ref="P23:R23"/>
    <mergeCell ref="P12:R12"/>
    <mergeCell ref="P13:R13"/>
    <mergeCell ref="P14:R14"/>
    <mergeCell ref="P15:R15"/>
    <mergeCell ref="P16:R16"/>
    <mergeCell ref="P17:R17"/>
    <mergeCell ref="P6:R6"/>
    <mergeCell ref="P7:R7"/>
    <mergeCell ref="P8:R8"/>
    <mergeCell ref="P9:R9"/>
    <mergeCell ref="P10:R10"/>
    <mergeCell ref="P11:R11"/>
    <mergeCell ref="M30:O30"/>
    <mergeCell ref="M31:O31"/>
    <mergeCell ref="M32:O32"/>
    <mergeCell ref="M33:O33"/>
    <mergeCell ref="M34:O34"/>
    <mergeCell ref="M35:O35"/>
    <mergeCell ref="M22:O22"/>
    <mergeCell ref="M23:O23"/>
    <mergeCell ref="M24:O24"/>
    <mergeCell ref="M25:O25"/>
    <mergeCell ref="M26:O26"/>
    <mergeCell ref="M27:O27"/>
    <mergeCell ref="M16:O16"/>
    <mergeCell ref="M17:O17"/>
    <mergeCell ref="M18:O18"/>
    <mergeCell ref="M19:O19"/>
    <mergeCell ref="M20:O20"/>
    <mergeCell ref="M21:O21"/>
    <mergeCell ref="J34:L34"/>
    <mergeCell ref="J35:L35"/>
    <mergeCell ref="M6:O6"/>
    <mergeCell ref="M7:O7"/>
    <mergeCell ref="M8:O8"/>
    <mergeCell ref="M9:O9"/>
    <mergeCell ref="M10:O10"/>
    <mergeCell ref="M11:O11"/>
    <mergeCell ref="M12:O12"/>
    <mergeCell ref="M13:O13"/>
    <mergeCell ref="J22:L22"/>
    <mergeCell ref="J23:L23"/>
    <mergeCell ref="J24:L24"/>
    <mergeCell ref="J25:L25"/>
    <mergeCell ref="J26:L26"/>
    <mergeCell ref="J27:L27"/>
    <mergeCell ref="J10:L10"/>
    <mergeCell ref="J11:L11"/>
    <mergeCell ref="J12:L12"/>
    <mergeCell ref="J13:L13"/>
    <mergeCell ref="J14:L14"/>
    <mergeCell ref="J15:L15"/>
    <mergeCell ref="J30:L30"/>
    <mergeCell ref="J31:L31"/>
    <mergeCell ref="J32:L32"/>
    <mergeCell ref="J33:L33"/>
    <mergeCell ref="J28:L28"/>
    <mergeCell ref="J29:L29"/>
    <mergeCell ref="M28:O28"/>
    <mergeCell ref="M29:O29"/>
    <mergeCell ref="J18:L18"/>
    <mergeCell ref="J19:L19"/>
    <mergeCell ref="J20:L20"/>
    <mergeCell ref="J21:L21"/>
    <mergeCell ref="J16:L16"/>
    <mergeCell ref="J17:L17"/>
    <mergeCell ref="M14:O14"/>
    <mergeCell ref="M15:O15"/>
    <mergeCell ref="J6:L6"/>
    <mergeCell ref="J7:L7"/>
    <mergeCell ref="J8:L8"/>
    <mergeCell ref="J9:L9"/>
    <mergeCell ref="D30:I30"/>
    <mergeCell ref="D31:I31"/>
    <mergeCell ref="D32:I32"/>
    <mergeCell ref="D33:I33"/>
    <mergeCell ref="D34:I34"/>
    <mergeCell ref="D35:I35"/>
    <mergeCell ref="D18:I18"/>
    <mergeCell ref="D19:I19"/>
    <mergeCell ref="D20:I20"/>
    <mergeCell ref="D21:I21"/>
    <mergeCell ref="D22:I22"/>
    <mergeCell ref="D23:I23"/>
    <mergeCell ref="D8:I8"/>
    <mergeCell ref="D9:I9"/>
    <mergeCell ref="D10:I10"/>
    <mergeCell ref="D11:I11"/>
    <mergeCell ref="D12:I12"/>
    <mergeCell ref="D13:I13"/>
    <mergeCell ref="B4:C5"/>
    <mergeCell ref="D4:I5"/>
    <mergeCell ref="J4:L5"/>
    <mergeCell ref="M4:O5"/>
    <mergeCell ref="P4:R5"/>
    <mergeCell ref="S4:U5"/>
    <mergeCell ref="D6:I6"/>
    <mergeCell ref="D7:I7"/>
    <mergeCell ref="B36:U36"/>
    <mergeCell ref="B37:C37"/>
    <mergeCell ref="D26:I26"/>
    <mergeCell ref="D27:I27"/>
    <mergeCell ref="D28:I28"/>
    <mergeCell ref="D29:I29"/>
    <mergeCell ref="D24:I24"/>
    <mergeCell ref="D25:I25"/>
    <mergeCell ref="D14:I14"/>
    <mergeCell ref="D15:I15"/>
    <mergeCell ref="D16:I16"/>
    <mergeCell ref="D17:I17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6:C6"/>
    <mergeCell ref="B7:C7"/>
    <mergeCell ref="B2:U3"/>
  </mergeCells>
  <conditionalFormatting sqref="D37:I39">
    <cfRule type="cellIs" dxfId="0" priority="1" operator="greaterThan">
      <formula>"макс($D$37:$I$39)"</formula>
    </cfRule>
  </conditionalFormatting>
  <dataValidations count="1">
    <dataValidation type="list" allowBlank="1" showInputMessage="1" showErrorMessage="1" sqref="D6:U35" xr:uid="{98B88864-1A5A-420E-920C-9BB595F93DAE}">
      <formula1>"ДА, НЕТ, НЕ ЗНАЮ"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"Дележ премии"</vt:lpstr>
      <vt:lpstr>"Перевозка грузов"</vt:lpstr>
      <vt:lpstr>"Перевозка - новая"</vt:lpstr>
      <vt:lpstr>"Штатное расписание клиники"</vt:lpstr>
      <vt:lpstr>"Сотрудники - новое"</vt:lpstr>
      <vt:lpstr>"Социологический опрос"</vt:lpstr>
      <vt:lpstr>"Социологический опрос - новый"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Nikita Gordeev</cp:lastModifiedBy>
  <cp:lastPrinted>2021-09-14T17:12:19Z</cp:lastPrinted>
  <dcterms:created xsi:type="dcterms:W3CDTF">2021-09-08T08:36:52Z</dcterms:created>
  <dcterms:modified xsi:type="dcterms:W3CDTF">2021-09-22T09:41:30Z</dcterms:modified>
</cp:coreProperties>
</file>