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tgor\YandexDisk\Объёмные объекты\ПРОЕКТЫ - ПетрГУ\1 курс, 1 семестр\Офисные технологии\Лабораторная работа 2\"/>
    </mc:Choice>
  </mc:AlternateContent>
  <xr:revisionPtr revIDLastSave="0" documentId="13_ncr:1_{229FA144-60BE-4969-B8CE-801FEB596E62}" xr6:coauthVersionLast="47" xr6:coauthVersionMax="47" xr10:uidLastSave="{00000000-0000-0000-0000-000000000000}"/>
  <bookViews>
    <workbookView xWindow="-108" yWindow="-108" windowWidth="23256" windowHeight="12720" activeTab="2" xr2:uid="{00000000-000D-0000-FFFF-FFFF00000000}"/>
  </bookViews>
  <sheets>
    <sheet name="Полный каталог изданий" sheetId="1" r:id="rId1"/>
    <sheet name="Основной рабочий лист" sheetId="2" r:id="rId2"/>
    <sheet name="Поисковые системы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T10" i="2" l="1"/>
  <c r="T11" i="2"/>
  <c r="T12" i="2"/>
  <c r="T13" i="2"/>
  <c r="T14" i="2"/>
  <c r="T15" i="2"/>
  <c r="T16" i="2"/>
  <c r="T17" i="2"/>
  <c r="T18" i="2"/>
  <c r="T19" i="2"/>
  <c r="T20" i="2"/>
  <c r="T21" i="2"/>
  <c r="T22" i="2"/>
  <c r="T23" i="2"/>
  <c r="T24" i="2"/>
  <c r="T25" i="2"/>
  <c r="T26" i="2"/>
  <c r="T27" i="2"/>
  <c r="T28" i="2"/>
  <c r="I9" i="2"/>
  <c r="T9" i="2" s="1"/>
  <c r="Q9" i="2"/>
  <c r="O9" i="2"/>
  <c r="J8" i="3" a="1"/>
  <c r="J8" i="3" s="1"/>
  <c r="B8" i="3" s="1"/>
  <c r="G33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O22" i="2"/>
  <c r="Q22" i="2" s="1"/>
  <c r="O28" i="2"/>
  <c r="O27" i="2"/>
  <c r="O26" i="2"/>
  <c r="O25" i="2"/>
  <c r="O24" i="2"/>
  <c r="O23" i="2"/>
  <c r="Q23" i="2" s="1"/>
  <c r="O21" i="2"/>
  <c r="Q21" i="2" s="1"/>
  <c r="O20" i="2"/>
  <c r="Q20" i="2" s="1"/>
  <c r="O19" i="2"/>
  <c r="O18" i="2"/>
  <c r="O17" i="2"/>
  <c r="O16" i="2"/>
  <c r="O15" i="2"/>
  <c r="O14" i="2"/>
  <c r="O13" i="2"/>
  <c r="O12" i="2"/>
  <c r="O11" i="2"/>
  <c r="Q11" i="2" s="1"/>
  <c r="O10" i="2"/>
  <c r="Q10" i="2" s="1"/>
  <c r="G30" i="2" l="1"/>
  <c r="F8" i="3"/>
  <c r="Q18" i="2"/>
  <c r="Q19" i="2"/>
  <c r="Q17" i="2"/>
  <c r="Q28" i="2"/>
  <c r="Q16" i="2"/>
  <c r="Q27" i="2"/>
  <c r="Q15" i="2"/>
  <c r="Q26" i="2"/>
  <c r="Q14" i="2"/>
  <c r="Q25" i="2"/>
  <c r="Q13" i="2"/>
  <c r="Q24" i="2"/>
  <c r="Q1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<sst xmlns="http://schemas.openxmlformats.org/spreadsheetml/2006/main" count="142" uniqueCount="73">
  <si>
    <t>общая стоимость подписки</t>
  </si>
  <si>
    <t>количество изданий</t>
  </si>
  <si>
    <t>Введите Ваше имя и фамилию:</t>
  </si>
  <si>
    <t>Алексей Кузьмин</t>
  </si>
  <si>
    <t>Наталья Мельникова</t>
  </si>
  <si>
    <t>Даниил Смирнов</t>
  </si>
  <si>
    <t>Тимофей Власов</t>
  </si>
  <si>
    <t>Варвара Борисова</t>
  </si>
  <si>
    <t>Михаил Нестеров</t>
  </si>
  <si>
    <t>Дмитрий Зиновьев</t>
  </si>
  <si>
    <t>Алёна Иванова</t>
  </si>
  <si>
    <t>Ева Ерофеева</t>
  </si>
  <si>
    <t>Мария Кузьмина</t>
  </si>
  <si>
    <t>Александр Афанасьев</t>
  </si>
  <si>
    <t>Али Волков</t>
  </si>
  <si>
    <t>Ольга Дмитриева</t>
  </si>
  <si>
    <t>Мария Андреева</t>
  </si>
  <si>
    <t>Сергей Титов</t>
  </si>
  <si>
    <t>Марк Козлов</t>
  </si>
  <si>
    <t>Виктория Исакова</t>
  </si>
  <si>
    <t>Софья Соловьева</t>
  </si>
  <si>
    <t>Екатерина Соколова</t>
  </si>
  <si>
    <t>Дмитрий Петровский</t>
  </si>
  <si>
    <t>ФАМИЛИЯ И ИМЯ ПОДПИСЧИКА</t>
  </si>
  <si>
    <t>НАИМЕНОВАНИЕ ИЗДАНИЯ, НА КОТОРОЕ ПОДПИСАЛСЯ КЛИЕНТ</t>
  </si>
  <si>
    <t xml:space="preserve">ИНДЕКС </t>
  </si>
  <si>
    <t>МЕСЯЦ НАЧАЛА ПОДПИСКИ</t>
  </si>
  <si>
    <t>МЕСЯЦ ОКОНЧАНИЯ ПОДПИСКИ</t>
  </si>
  <si>
    <t>ПРОДОЛЖИТЕЛЬНОСТЬ ПОДПИСКИ В МЕСЯЦАХ</t>
  </si>
  <si>
    <t>СТОИМОСТЬ ПОДПИСКИ НА ДАННОЕ ИЗДАНИЕ С УЧЕТОМ СКИДОК</t>
  </si>
  <si>
    <t>ПОЛНОЕ НАИМЕНОВАНИЕ ИЗДАНИЯ</t>
  </si>
  <si>
    <t>ИНДЕКС</t>
  </si>
  <si>
    <t>СТОИМОСТЬ ОДНОГО НОМЕРА ЖУРНАЛА</t>
  </si>
  <si>
    <t>РАЗМЕР СКИДКИ В ПРОЦЕНТАХ</t>
  </si>
  <si>
    <t>Властелин колец</t>
  </si>
  <si>
    <t>Гордость и предубеждение</t>
  </si>
  <si>
    <t>Тёмные начала</t>
  </si>
  <si>
    <t>Автостопом по галактике</t>
  </si>
  <si>
    <t>Гарри Поттер и Кубок огня</t>
  </si>
  <si>
    <t>Убить пересмешника</t>
  </si>
  <si>
    <t>Винни Пух</t>
  </si>
  <si>
    <t>Лев, колдунья и платяной шкаф</t>
  </si>
  <si>
    <t>Джейн Эйр</t>
  </si>
  <si>
    <t>Уловка-22</t>
  </si>
  <si>
    <t>Грозовой перевал</t>
  </si>
  <si>
    <t>Пение птиц</t>
  </si>
  <si>
    <t>Ребекка</t>
  </si>
  <si>
    <t>Над пропастью во ржи</t>
  </si>
  <si>
    <t>Ветер в ивах</t>
  </si>
  <si>
    <t>Большие надежды</t>
  </si>
  <si>
    <t>Маленькие женщины</t>
  </si>
  <si>
    <t>Скидки при подписке на продолжительный срок</t>
  </si>
  <si>
    <t>ПРЕДЕЛЬНАЯ ПРОДОЛЖИТЕЛЬНОСТЬ ПОДПИСКИ В МЕСЯЦАХ БЕЗ ПРЕДОСТАВЛЕНИЯ ЛЬГОТ</t>
  </si>
  <si>
    <t>ВЕДОМОСТЬ ПОДПИСЧИКОВ НА 2021</t>
  </si>
  <si>
    <t>март</t>
  </si>
  <si>
    <t>май</t>
  </si>
  <si>
    <t>апрель</t>
  </si>
  <si>
    <t>ноябрь</t>
  </si>
  <si>
    <t>сентябрь</t>
  </si>
  <si>
    <t>январь</t>
  </si>
  <si>
    <t>октябрь</t>
  </si>
  <si>
    <t>июнь</t>
  </si>
  <si>
    <t>июль</t>
  </si>
  <si>
    <t>февраль</t>
  </si>
  <si>
    <t>декабрь</t>
  </si>
  <si>
    <t>Содержание в терминалах, расположенных в зале</t>
  </si>
  <si>
    <t>ОШИБКИ</t>
  </si>
  <si>
    <t xml:space="preserve"> Обеспечение максимальной корректности при вводе записей о подписчиках</t>
  </si>
  <si>
    <t>КОЛОНКА НЕ РАСПЕЧАТЫВАЕТСЯ В ИТОГОВЫХ ДОКУМЕНТАХ</t>
  </si>
  <si>
    <t>Сведения об общей стоимости подписных изданий на данный момент времени:</t>
  </si>
  <si>
    <t>Cведения о количестве записей в подписной ведомости</t>
  </si>
  <si>
    <t>Имена, для проверки:</t>
  </si>
  <si>
    <t>минаев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</si>
</sst>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7" formatCode="#,##0.00\ &quot;₽&quot;;\-#,##0.00\ &quot;₽&quot;"/>
    <numFmt numFmtId="164" formatCode="#,##0.00\ &quot;₽&quot;"/>
  </numFmts>
  <fonts count="14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5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8"/>
      <color theme="1"/>
      <name val="Calibri"/>
      <family val="2"/>
      <charset val="204"/>
      <scheme val="minor"/>
    </font>
    <font>
      <u/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5.5"/>
      <color theme="1"/>
      <name val="Calibri"/>
      <family val="2"/>
      <charset val="204"/>
      <scheme val="minor"/>
    </font>
    <font>
      <b/>
      <u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2" fillId="0" borderId="0" xfId="0" applyFont="1"/>
    <xf numFmtId="0" fontId="0" fillId="0" borderId="0" xfId="0" applyAlignment="1"/>
    <xf numFmtId="0" fontId="0" fillId="0" borderId="0" xfId="0" applyBorder="1"/>
    <xf numFmtId="0" fontId="3" fillId="0" borderId="0" xfId="0" applyFont="1" applyBorder="1" applyAlignment="1"/>
    <xf numFmtId="0" fontId="0" fillId="0" borderId="0" xfId="0" applyBorder="1" applyAlignment="1"/>
    <xf numFmtId="0" fontId="1" fillId="0" borderId="0" xfId="0" applyFont="1" applyBorder="1"/>
    <xf numFmtId="0" fontId="1" fillId="0" borderId="0" xfId="0" applyFont="1"/>
    <xf numFmtId="0" fontId="6" fillId="0" borderId="0" xfId="0" applyFont="1" applyBorder="1" applyAlignment="1">
      <alignment vertical="center" wrapText="1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vertical="center" wrapText="1"/>
    </xf>
    <xf numFmtId="0" fontId="0" fillId="0" borderId="3" xfId="0" applyBorder="1" applyAlignment="1"/>
    <xf numFmtId="0" fontId="0" fillId="0" borderId="5" xfId="0" applyBorder="1" applyAlignment="1"/>
    <xf numFmtId="0" fontId="0" fillId="0" borderId="6" xfId="0" applyBorder="1" applyAlignment="1"/>
    <xf numFmtId="0" fontId="11" fillId="0" borderId="0" xfId="0" applyFont="1" applyBorder="1" applyAlignment="1">
      <alignment vertical="center" wrapText="1"/>
    </xf>
    <xf numFmtId="0" fontId="0" fillId="0" borderId="0" xfId="0" applyFill="1" applyBorder="1"/>
    <xf numFmtId="0" fontId="7" fillId="0" borderId="0" xfId="0" applyFont="1" applyFill="1" applyBorder="1" applyAlignment="1">
      <alignment textRotation="90"/>
    </xf>
    <xf numFmtId="0" fontId="0" fillId="0" borderId="0" xfId="0" applyFont="1" applyBorder="1" applyAlignment="1">
      <alignment wrapText="1"/>
    </xf>
    <xf numFmtId="0" fontId="7" fillId="0" borderId="0" xfId="0" applyFont="1" applyFill="1" applyAlignment="1">
      <alignment vertical="center" wrapText="1"/>
    </xf>
    <xf numFmtId="0" fontId="12" fillId="0" borderId="0" xfId="0" applyFont="1"/>
    <xf numFmtId="0" fontId="13" fillId="0" borderId="0" xfId="0" applyFont="1"/>
    <xf numFmtId="0" fontId="7" fillId="3" borderId="8" xfId="0" applyFont="1" applyFill="1" applyBorder="1" applyAlignment="1">
      <alignment horizontal="right" textRotation="90"/>
    </xf>
    <xf numFmtId="0" fontId="0" fillId="0" borderId="1" xfId="0" applyBorder="1" applyAlignment="1">
      <alignment horizontal="center"/>
    </xf>
    <xf numFmtId="0" fontId="6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7" fillId="3" borderId="0" xfId="0" applyFont="1" applyFill="1" applyAlignment="1">
      <alignment horizontal="right" textRotation="90"/>
    </xf>
    <xf numFmtId="0" fontId="11" fillId="4" borderId="1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7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0" borderId="10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7" fillId="6" borderId="0" xfId="0" applyFont="1" applyFill="1" applyAlignment="1">
      <alignment horizontal="left" wrapText="1"/>
    </xf>
    <xf numFmtId="0" fontId="7" fillId="3" borderId="0" xfId="0" applyFont="1" applyFill="1" applyAlignment="1">
      <alignment horizontal="left" vertical="center" wrapText="1"/>
    </xf>
    <xf numFmtId="7" fontId="10" fillId="0" borderId="0" xfId="0" applyNumberFormat="1" applyFont="1" applyBorder="1" applyAlignment="1">
      <alignment horizontal="center"/>
    </xf>
    <xf numFmtId="7" fontId="10" fillId="0" borderId="11" xfId="0" applyNumberFormat="1" applyFont="1" applyBorder="1" applyAlignment="1">
      <alignment horizontal="center"/>
    </xf>
    <xf numFmtId="0" fontId="10" fillId="0" borderId="0" xfId="0" applyFont="1" applyBorder="1" applyAlignment="1">
      <alignment horizontal="center"/>
    </xf>
    <xf numFmtId="0" fontId="10" fillId="0" borderId="11" xfId="0" applyFont="1" applyBorder="1" applyAlignment="1">
      <alignment horizontal="center"/>
    </xf>
    <xf numFmtId="0" fontId="7" fillId="3" borderId="0" xfId="0" applyFont="1" applyFill="1" applyBorder="1" applyAlignment="1">
      <alignment horizontal="right" textRotation="90" wrapText="1"/>
    </xf>
    <xf numFmtId="0" fontId="5" fillId="2" borderId="2" xfId="0" applyFont="1" applyFill="1" applyBorder="1" applyAlignment="1">
      <alignment horizontal="center"/>
    </xf>
  </cellXfs>
  <cellStyles count="1">
    <cellStyle name="Обычный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9"/>
  <sheetViews>
    <sheetView workbookViewId="0">
      <selection activeCell="M6" sqref="M6:N6"/>
    </sheetView>
  </sheetViews>
  <sheetFormatPr defaultRowHeight="14.4" x14ac:dyDescent="0.3"/>
  <sheetData>
    <row r="1" spans="1:22" x14ac:dyDescent="0.3"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2" spans="1:22" x14ac:dyDescent="0.3">
      <c r="A2" s="3"/>
      <c r="B2" s="3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3"/>
      <c r="P2" s="4"/>
      <c r="Q2" s="3"/>
      <c r="R2" s="3"/>
      <c r="S2" s="3"/>
    </row>
    <row r="3" spans="1:22" ht="15" customHeight="1" x14ac:dyDescent="0.3">
      <c r="A3" s="3"/>
      <c r="B3" s="21" t="s">
        <v>65</v>
      </c>
      <c r="C3" s="24" t="s">
        <v>30</v>
      </c>
      <c r="D3" s="24"/>
      <c r="E3" s="24"/>
      <c r="F3" s="24"/>
      <c r="G3" s="25" t="s">
        <v>31</v>
      </c>
      <c r="H3" s="25"/>
      <c r="I3" s="25" t="s">
        <v>32</v>
      </c>
      <c r="J3" s="25"/>
      <c r="L3" s="26" t="s">
        <v>51</v>
      </c>
      <c r="M3" s="27" t="s">
        <v>52</v>
      </c>
      <c r="N3" s="27"/>
      <c r="O3" s="23" t="s">
        <v>33</v>
      </c>
      <c r="P3" s="23"/>
    </row>
    <row r="4" spans="1:22" ht="14.4" customHeight="1" x14ac:dyDescent="0.3">
      <c r="A4" s="3"/>
      <c r="B4" s="21"/>
      <c r="C4" s="24"/>
      <c r="D4" s="24"/>
      <c r="E4" s="24"/>
      <c r="F4" s="24"/>
      <c r="G4" s="25"/>
      <c r="H4" s="25"/>
      <c r="I4" s="25"/>
      <c r="J4" s="25"/>
      <c r="K4" s="10"/>
      <c r="L4" s="26"/>
      <c r="M4" s="27"/>
      <c r="N4" s="27"/>
      <c r="O4" s="23"/>
      <c r="P4" s="23"/>
      <c r="Q4" s="8"/>
      <c r="R4" s="8"/>
      <c r="S4" s="9"/>
      <c r="T4" s="9"/>
      <c r="U4" s="9"/>
      <c r="V4" s="9"/>
    </row>
    <row r="5" spans="1:22" x14ac:dyDescent="0.3">
      <c r="A5" s="3"/>
      <c r="B5" s="21"/>
      <c r="C5" s="22" t="s">
        <v>34</v>
      </c>
      <c r="D5" s="22"/>
      <c r="E5" s="22"/>
      <c r="F5" s="22"/>
      <c r="G5" s="22">
        <v>10000</v>
      </c>
      <c r="H5" s="22"/>
      <c r="I5" s="22">
        <v>700</v>
      </c>
      <c r="J5" s="22"/>
      <c r="K5" s="3"/>
      <c r="L5" s="26"/>
      <c r="M5" s="22">
        <v>5</v>
      </c>
      <c r="N5" s="22"/>
      <c r="O5" s="22">
        <v>15</v>
      </c>
      <c r="P5" s="22"/>
      <c r="Q5" s="5"/>
      <c r="R5" s="5"/>
      <c r="S5" s="5"/>
      <c r="T5" s="5"/>
      <c r="U5" s="5"/>
      <c r="V5" s="5"/>
    </row>
    <row r="6" spans="1:22" x14ac:dyDescent="0.3">
      <c r="A6" s="3"/>
      <c r="B6" s="21"/>
      <c r="C6" s="22" t="s">
        <v>35</v>
      </c>
      <c r="D6" s="22"/>
      <c r="E6" s="22"/>
      <c r="F6" s="22"/>
      <c r="G6" s="22">
        <v>10001</v>
      </c>
      <c r="H6" s="22"/>
      <c r="I6" s="22">
        <v>35</v>
      </c>
      <c r="J6" s="22"/>
      <c r="K6" s="3"/>
      <c r="L6" s="26"/>
      <c r="M6" s="22">
        <v>2</v>
      </c>
      <c r="N6" s="22"/>
      <c r="O6" s="22">
        <v>30</v>
      </c>
      <c r="P6" s="22"/>
      <c r="Q6" s="5"/>
      <c r="R6" s="5"/>
      <c r="S6" s="5"/>
      <c r="T6" s="5"/>
      <c r="U6" s="5"/>
      <c r="V6" s="5"/>
    </row>
    <row r="7" spans="1:22" x14ac:dyDescent="0.3">
      <c r="A7" s="3"/>
      <c r="B7" s="21"/>
      <c r="C7" s="22" t="s">
        <v>36</v>
      </c>
      <c r="D7" s="22"/>
      <c r="E7" s="22"/>
      <c r="F7" s="22"/>
      <c r="G7" s="22">
        <v>10002</v>
      </c>
      <c r="H7" s="22"/>
      <c r="I7" s="22">
        <v>700</v>
      </c>
      <c r="J7" s="22"/>
      <c r="K7" s="3"/>
      <c r="L7" s="26"/>
      <c r="M7" s="22">
        <v>9</v>
      </c>
      <c r="N7" s="22"/>
      <c r="O7" s="22">
        <v>45</v>
      </c>
      <c r="P7" s="22"/>
      <c r="Q7" s="5"/>
      <c r="R7" s="5"/>
      <c r="S7" s="5"/>
      <c r="T7" s="5"/>
      <c r="U7" s="5"/>
      <c r="V7" s="5"/>
    </row>
    <row r="8" spans="1:22" x14ac:dyDescent="0.3">
      <c r="A8" s="3"/>
      <c r="B8" s="21"/>
      <c r="C8" s="22" t="s">
        <v>37</v>
      </c>
      <c r="D8" s="22"/>
      <c r="E8" s="22"/>
      <c r="F8" s="22"/>
      <c r="G8" s="22">
        <v>10003</v>
      </c>
      <c r="H8" s="22"/>
      <c r="I8" s="22">
        <v>800</v>
      </c>
      <c r="J8" s="22"/>
      <c r="K8" s="3"/>
      <c r="L8" s="26"/>
      <c r="M8" s="22">
        <v>9</v>
      </c>
      <c r="N8" s="22"/>
      <c r="O8" s="22">
        <v>60</v>
      </c>
      <c r="P8" s="22"/>
      <c r="Q8" s="5"/>
      <c r="R8" s="5"/>
      <c r="S8" s="5"/>
      <c r="T8" s="5"/>
      <c r="U8" s="5"/>
      <c r="V8" s="5"/>
    </row>
    <row r="9" spans="1:22" x14ac:dyDescent="0.3">
      <c r="A9" s="3"/>
      <c r="B9" s="21"/>
      <c r="C9" s="22" t="s">
        <v>38</v>
      </c>
      <c r="D9" s="22"/>
      <c r="E9" s="22"/>
      <c r="F9" s="22"/>
      <c r="G9" s="22">
        <v>10004</v>
      </c>
      <c r="H9" s="22"/>
      <c r="I9" s="22">
        <v>700</v>
      </c>
      <c r="J9" s="22"/>
      <c r="K9" s="3"/>
      <c r="L9" s="26"/>
      <c r="M9" s="22">
        <v>5</v>
      </c>
      <c r="N9" s="22"/>
      <c r="O9" s="22">
        <v>15</v>
      </c>
      <c r="P9" s="22"/>
      <c r="Q9" s="5"/>
      <c r="R9" s="5"/>
      <c r="S9" s="5"/>
      <c r="T9" s="5"/>
      <c r="U9" s="5"/>
      <c r="V9" s="5"/>
    </row>
    <row r="10" spans="1:22" x14ac:dyDescent="0.3">
      <c r="A10" s="3"/>
      <c r="B10" s="21"/>
      <c r="C10" s="22" t="s">
        <v>39</v>
      </c>
      <c r="D10" s="22"/>
      <c r="E10" s="22"/>
      <c r="F10" s="22"/>
      <c r="G10" s="22">
        <v>10005</v>
      </c>
      <c r="H10" s="22"/>
      <c r="I10" s="22">
        <v>346</v>
      </c>
      <c r="J10" s="22"/>
      <c r="K10" s="3"/>
      <c r="L10" s="26"/>
      <c r="M10" s="22">
        <v>1</v>
      </c>
      <c r="N10" s="22"/>
      <c r="O10" s="22">
        <v>30</v>
      </c>
      <c r="P10" s="22"/>
      <c r="Q10" s="5"/>
      <c r="R10" s="5"/>
      <c r="S10" s="5"/>
      <c r="T10" s="5"/>
      <c r="U10" s="5"/>
      <c r="V10" s="5"/>
    </row>
    <row r="11" spans="1:22" x14ac:dyDescent="0.3">
      <c r="A11" s="3"/>
      <c r="B11" s="21"/>
      <c r="C11" s="22" t="s">
        <v>40</v>
      </c>
      <c r="D11" s="22"/>
      <c r="E11" s="22"/>
      <c r="F11" s="22"/>
      <c r="G11" s="22">
        <v>10006</v>
      </c>
      <c r="H11" s="22"/>
      <c r="I11" s="22">
        <v>50</v>
      </c>
      <c r="J11" s="22"/>
      <c r="K11" s="5"/>
      <c r="L11" s="26"/>
      <c r="M11" s="22">
        <v>6</v>
      </c>
      <c r="N11" s="22"/>
      <c r="O11" s="22">
        <v>75</v>
      </c>
      <c r="P11" s="22"/>
      <c r="Q11" s="5"/>
      <c r="R11" s="5"/>
      <c r="S11" s="5"/>
      <c r="T11" s="5"/>
      <c r="U11" s="5"/>
      <c r="V11" s="5"/>
    </row>
    <row r="12" spans="1:22" x14ac:dyDescent="0.3">
      <c r="A12" s="3"/>
      <c r="B12" s="21"/>
      <c r="C12" s="22">
        <v>1984</v>
      </c>
      <c r="D12" s="22"/>
      <c r="E12" s="22"/>
      <c r="F12" s="22"/>
      <c r="G12" s="22">
        <v>10007</v>
      </c>
      <c r="H12" s="22"/>
      <c r="I12" s="22">
        <v>700</v>
      </c>
      <c r="J12" s="22"/>
      <c r="K12" s="5"/>
      <c r="L12" s="26"/>
      <c r="M12" s="22">
        <v>7</v>
      </c>
      <c r="N12" s="22"/>
      <c r="O12" s="22">
        <v>60</v>
      </c>
      <c r="P12" s="22"/>
      <c r="Q12" s="5"/>
      <c r="R12" s="5"/>
      <c r="S12" s="5"/>
      <c r="T12" s="5"/>
      <c r="U12" s="5"/>
      <c r="V12" s="5"/>
    </row>
    <row r="13" spans="1:22" x14ac:dyDescent="0.3">
      <c r="A13" s="3"/>
      <c r="B13" s="21"/>
      <c r="C13" s="22" t="s">
        <v>41</v>
      </c>
      <c r="D13" s="22"/>
      <c r="E13" s="22"/>
      <c r="F13" s="22"/>
      <c r="G13" s="22">
        <v>10008</v>
      </c>
      <c r="H13" s="22"/>
      <c r="I13" s="22">
        <v>546</v>
      </c>
      <c r="J13" s="22"/>
      <c r="K13" s="5"/>
      <c r="L13" s="26"/>
      <c r="M13" s="22">
        <v>8</v>
      </c>
      <c r="N13" s="22"/>
      <c r="O13" s="22">
        <v>15</v>
      </c>
      <c r="P13" s="22"/>
      <c r="Q13" s="5"/>
      <c r="R13" s="5"/>
      <c r="S13" s="5"/>
      <c r="T13" s="5"/>
      <c r="U13" s="5"/>
      <c r="V13" s="5"/>
    </row>
    <row r="14" spans="1:22" x14ac:dyDescent="0.3">
      <c r="A14" s="3"/>
      <c r="B14" s="21"/>
      <c r="C14" s="22" t="s">
        <v>42</v>
      </c>
      <c r="D14" s="22"/>
      <c r="E14" s="22"/>
      <c r="F14" s="22"/>
      <c r="G14" s="22">
        <v>10009</v>
      </c>
      <c r="H14" s="22"/>
      <c r="I14" s="22">
        <v>243</v>
      </c>
      <c r="J14" s="22"/>
      <c r="K14" s="5"/>
      <c r="L14" s="26"/>
      <c r="M14" s="22">
        <v>9</v>
      </c>
      <c r="N14" s="22"/>
      <c r="O14" s="22">
        <v>30</v>
      </c>
      <c r="P14" s="22"/>
      <c r="Q14" s="5"/>
      <c r="R14" s="5"/>
      <c r="S14" s="5"/>
      <c r="T14" s="5"/>
      <c r="U14" s="5"/>
      <c r="V14" s="5"/>
    </row>
    <row r="15" spans="1:22" x14ac:dyDescent="0.3">
      <c r="A15" s="3"/>
      <c r="B15" s="21"/>
      <c r="C15" s="22" t="s">
        <v>43</v>
      </c>
      <c r="D15" s="22"/>
      <c r="E15" s="22"/>
      <c r="F15" s="22"/>
      <c r="G15" s="22">
        <v>10010</v>
      </c>
      <c r="H15" s="22"/>
      <c r="I15" s="22">
        <v>234</v>
      </c>
      <c r="J15" s="22"/>
      <c r="K15" s="5"/>
      <c r="L15" s="26"/>
      <c r="M15" s="22">
        <v>4</v>
      </c>
      <c r="N15" s="22"/>
      <c r="O15" s="22">
        <v>45</v>
      </c>
      <c r="P15" s="22"/>
      <c r="Q15" s="5"/>
      <c r="R15" s="5"/>
      <c r="S15" s="5"/>
      <c r="T15" s="5"/>
      <c r="U15" s="5"/>
      <c r="V15" s="5"/>
    </row>
    <row r="16" spans="1:22" x14ac:dyDescent="0.3">
      <c r="A16" s="3"/>
      <c r="B16" s="21"/>
      <c r="C16" s="22" t="s">
        <v>44</v>
      </c>
      <c r="D16" s="22"/>
      <c r="E16" s="22"/>
      <c r="F16" s="22"/>
      <c r="G16" s="22">
        <v>10011</v>
      </c>
      <c r="H16" s="22"/>
      <c r="I16" s="22">
        <v>54</v>
      </c>
      <c r="J16" s="22"/>
      <c r="K16" s="5"/>
      <c r="L16" s="26"/>
      <c r="M16" s="22">
        <v>6</v>
      </c>
      <c r="N16" s="22"/>
      <c r="O16" s="22">
        <v>60</v>
      </c>
      <c r="P16" s="22"/>
      <c r="Q16" s="5"/>
      <c r="R16" s="5"/>
      <c r="S16" s="5"/>
      <c r="T16" s="5"/>
      <c r="U16" s="5"/>
      <c r="V16" s="5"/>
    </row>
    <row r="17" spans="1:22" x14ac:dyDescent="0.3">
      <c r="A17" s="3"/>
      <c r="B17" s="21"/>
      <c r="C17" s="22" t="s">
        <v>45</v>
      </c>
      <c r="D17" s="22"/>
      <c r="E17" s="22"/>
      <c r="F17" s="22"/>
      <c r="G17" s="22">
        <v>10012</v>
      </c>
      <c r="H17" s="22"/>
      <c r="I17" s="22">
        <v>476</v>
      </c>
      <c r="J17" s="22"/>
      <c r="K17" s="5"/>
      <c r="L17" s="26"/>
      <c r="M17" s="22">
        <v>7</v>
      </c>
      <c r="N17" s="22"/>
      <c r="O17" s="22">
        <v>5</v>
      </c>
      <c r="P17" s="22"/>
      <c r="Q17" s="5"/>
      <c r="R17" s="5"/>
      <c r="S17" s="5"/>
      <c r="T17" s="5"/>
      <c r="U17" s="5"/>
      <c r="V17" s="5"/>
    </row>
    <row r="18" spans="1:22" x14ac:dyDescent="0.3">
      <c r="A18" s="3"/>
      <c r="B18" s="21"/>
      <c r="C18" s="22" t="s">
        <v>46</v>
      </c>
      <c r="D18" s="22"/>
      <c r="E18" s="22"/>
      <c r="F18" s="22"/>
      <c r="G18" s="22">
        <v>10013</v>
      </c>
      <c r="H18" s="22"/>
      <c r="I18" s="22">
        <v>990</v>
      </c>
      <c r="J18" s="22"/>
      <c r="K18" s="5"/>
      <c r="L18" s="26"/>
      <c r="M18" s="22">
        <v>5</v>
      </c>
      <c r="N18" s="22"/>
      <c r="O18" s="22">
        <v>30</v>
      </c>
      <c r="P18" s="22"/>
      <c r="Q18" s="5"/>
      <c r="R18" s="5"/>
      <c r="S18" s="5"/>
      <c r="T18" s="5"/>
      <c r="U18" s="5"/>
      <c r="V18" s="5"/>
    </row>
    <row r="19" spans="1:22" x14ac:dyDescent="0.3">
      <c r="A19" s="3"/>
      <c r="B19" s="21"/>
      <c r="C19" s="22" t="s">
        <v>47</v>
      </c>
      <c r="D19" s="22"/>
      <c r="E19" s="22"/>
      <c r="F19" s="22"/>
      <c r="G19" s="22">
        <v>10014</v>
      </c>
      <c r="H19" s="22"/>
      <c r="I19" s="22">
        <v>768</v>
      </c>
      <c r="J19" s="22"/>
      <c r="K19" s="5"/>
      <c r="L19" s="26"/>
      <c r="M19" s="22">
        <v>3</v>
      </c>
      <c r="N19" s="22"/>
      <c r="O19" s="22">
        <v>45</v>
      </c>
      <c r="P19" s="22"/>
      <c r="Q19" s="5"/>
      <c r="R19" s="5"/>
      <c r="S19" s="5"/>
      <c r="T19" s="5"/>
      <c r="U19" s="5"/>
      <c r="V19" s="5"/>
    </row>
    <row r="20" spans="1:22" x14ac:dyDescent="0.3">
      <c r="A20" s="3"/>
      <c r="B20" s="21"/>
      <c r="C20" s="22" t="s">
        <v>48</v>
      </c>
      <c r="D20" s="22"/>
      <c r="E20" s="22"/>
      <c r="F20" s="22"/>
      <c r="G20" s="22">
        <v>10015</v>
      </c>
      <c r="H20" s="22"/>
      <c r="I20" s="22">
        <v>685</v>
      </c>
      <c r="J20" s="22"/>
      <c r="K20" s="5"/>
      <c r="L20" s="26"/>
      <c r="M20" s="22">
        <v>1</v>
      </c>
      <c r="N20" s="22"/>
      <c r="O20" s="22">
        <v>60</v>
      </c>
      <c r="P20" s="22"/>
      <c r="Q20" s="5"/>
      <c r="R20" s="5"/>
      <c r="S20" s="5"/>
      <c r="T20" s="5"/>
      <c r="U20" s="5"/>
      <c r="V20" s="5"/>
    </row>
    <row r="21" spans="1:22" x14ac:dyDescent="0.3">
      <c r="A21" s="3"/>
      <c r="B21" s="21"/>
      <c r="C21" s="22" t="s">
        <v>49</v>
      </c>
      <c r="D21" s="22"/>
      <c r="E21" s="22"/>
      <c r="F21" s="22"/>
      <c r="G21" s="22">
        <v>10016</v>
      </c>
      <c r="H21" s="22"/>
      <c r="I21" s="22">
        <v>353</v>
      </c>
      <c r="J21" s="22"/>
      <c r="K21" s="5"/>
      <c r="L21" s="26"/>
      <c r="M21" s="22">
        <v>8</v>
      </c>
      <c r="N21" s="22"/>
      <c r="O21" s="22">
        <v>15</v>
      </c>
      <c r="P21" s="22"/>
      <c r="Q21" s="5"/>
      <c r="R21" s="5"/>
      <c r="S21" s="5"/>
      <c r="T21" s="5"/>
      <c r="U21" s="5"/>
      <c r="V21" s="5"/>
    </row>
    <row r="22" spans="1:22" x14ac:dyDescent="0.3">
      <c r="A22" s="3"/>
      <c r="B22" s="21"/>
      <c r="C22" s="22" t="s">
        <v>50</v>
      </c>
      <c r="D22" s="22"/>
      <c r="E22" s="22"/>
      <c r="F22" s="22"/>
      <c r="G22" s="22">
        <v>10017</v>
      </c>
      <c r="H22" s="22"/>
      <c r="I22" s="22">
        <v>487</v>
      </c>
      <c r="J22" s="22"/>
      <c r="K22" s="5"/>
      <c r="L22" s="26"/>
      <c r="M22" s="22">
        <v>15</v>
      </c>
      <c r="N22" s="22"/>
      <c r="O22" s="22">
        <v>30</v>
      </c>
      <c r="P22" s="22"/>
      <c r="Q22" s="5"/>
      <c r="R22" s="5"/>
      <c r="S22" s="5"/>
      <c r="T22" s="5"/>
      <c r="U22" s="5"/>
      <c r="V22" s="5"/>
    </row>
    <row r="23" spans="1:22" x14ac:dyDescent="0.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</row>
    <row r="24" spans="1:22" x14ac:dyDescent="0.3">
      <c r="B24" s="3"/>
      <c r="C24" s="6"/>
      <c r="D24" s="6"/>
      <c r="E24" s="6"/>
      <c r="F24" s="6"/>
      <c r="G24" s="6"/>
      <c r="H24" s="3"/>
      <c r="I24" s="3"/>
      <c r="J24" s="3"/>
      <c r="K24" s="3"/>
      <c r="L24" s="3"/>
      <c r="M24" s="15"/>
      <c r="N24" s="3"/>
      <c r="O24" s="3"/>
      <c r="P24" s="3"/>
      <c r="Q24" s="3"/>
      <c r="R24" s="3"/>
      <c r="S24" s="3"/>
    </row>
    <row r="25" spans="1:22" x14ac:dyDescent="0.3">
      <c r="B25" s="3"/>
      <c r="C25" s="6"/>
      <c r="D25" s="9"/>
      <c r="E25" s="9"/>
      <c r="F25" s="9"/>
      <c r="G25" s="9"/>
      <c r="H25" s="10"/>
      <c r="I25" s="10"/>
      <c r="J25" s="10"/>
      <c r="K25" s="10"/>
      <c r="L25" s="3"/>
      <c r="M25" s="16"/>
      <c r="N25" s="14"/>
      <c r="O25" s="14"/>
      <c r="P25" s="8"/>
      <c r="Q25" s="8"/>
      <c r="R25" s="3"/>
      <c r="S25" s="3"/>
    </row>
    <row r="26" spans="1:22" x14ac:dyDescent="0.3">
      <c r="B26" s="8"/>
      <c r="C26" s="8"/>
      <c r="D26" s="9"/>
      <c r="E26" s="9"/>
      <c r="F26" s="9"/>
      <c r="G26" s="9"/>
      <c r="H26" s="10"/>
      <c r="I26" s="10"/>
      <c r="J26" s="10"/>
      <c r="K26" s="10"/>
      <c r="L26" s="10"/>
      <c r="M26" s="16"/>
      <c r="N26" s="14"/>
      <c r="O26" s="14"/>
      <c r="P26" s="8"/>
      <c r="Q26" s="8"/>
      <c r="R26" s="3"/>
      <c r="S26" s="3"/>
    </row>
    <row r="27" spans="1:22" x14ac:dyDescent="0.3">
      <c r="B27" s="5"/>
      <c r="C27" s="5"/>
      <c r="D27" s="5"/>
      <c r="E27" s="5"/>
      <c r="F27" s="5"/>
      <c r="G27" s="5"/>
      <c r="H27" s="5"/>
      <c r="I27" s="5"/>
      <c r="J27" s="5"/>
      <c r="K27" s="5"/>
      <c r="L27" s="3"/>
      <c r="M27" s="16"/>
      <c r="N27" s="5"/>
      <c r="O27" s="5"/>
      <c r="P27" s="5"/>
      <c r="Q27" s="5"/>
    </row>
    <row r="28" spans="1:22" x14ac:dyDescent="0.3">
      <c r="B28" s="5"/>
      <c r="C28" s="5"/>
      <c r="D28" s="5"/>
      <c r="E28" s="5"/>
      <c r="F28" s="5"/>
      <c r="G28" s="5"/>
      <c r="H28" s="5"/>
      <c r="I28" s="5"/>
      <c r="J28" s="5"/>
      <c r="K28" s="5"/>
      <c r="L28" s="3"/>
      <c r="M28" s="16"/>
      <c r="N28" s="5"/>
      <c r="O28" s="5"/>
      <c r="P28" s="5"/>
      <c r="Q28" s="5"/>
    </row>
    <row r="29" spans="1:22" x14ac:dyDescent="0.3">
      <c r="B29" s="5"/>
      <c r="C29" s="5"/>
      <c r="D29" s="5"/>
      <c r="E29" s="5"/>
      <c r="F29" s="5"/>
      <c r="G29" s="5"/>
      <c r="H29" s="5"/>
      <c r="I29" s="5"/>
      <c r="J29" s="5"/>
      <c r="K29" s="5"/>
      <c r="L29" s="3"/>
      <c r="M29" s="16"/>
      <c r="N29" s="5"/>
      <c r="O29" s="5"/>
      <c r="P29" s="5"/>
      <c r="Q29" s="5"/>
    </row>
    <row r="30" spans="1:22" x14ac:dyDescent="0.3">
      <c r="B30" s="5"/>
      <c r="C30" s="5"/>
      <c r="D30" s="5"/>
      <c r="E30" s="5"/>
      <c r="F30" s="5"/>
      <c r="G30" s="5"/>
      <c r="H30" s="5"/>
      <c r="I30" s="5"/>
      <c r="J30" s="5"/>
      <c r="K30" s="5"/>
      <c r="L30" s="3"/>
      <c r="M30" s="16"/>
      <c r="N30" s="5"/>
      <c r="O30" s="5"/>
      <c r="P30" s="5"/>
      <c r="Q30" s="5"/>
    </row>
    <row r="31" spans="1:22" x14ac:dyDescent="0.3">
      <c r="B31" s="5"/>
      <c r="C31" s="5"/>
      <c r="D31" s="5"/>
      <c r="E31" s="5"/>
      <c r="F31" s="5"/>
      <c r="G31" s="5"/>
      <c r="H31" s="5"/>
      <c r="I31" s="5"/>
      <c r="J31" s="5"/>
      <c r="K31" s="5"/>
      <c r="L31" s="3"/>
      <c r="M31" s="16"/>
      <c r="N31" s="5"/>
      <c r="O31" s="5"/>
      <c r="P31" s="5"/>
      <c r="Q31" s="5"/>
    </row>
    <row r="32" spans="1:22" x14ac:dyDescent="0.3">
      <c r="B32" s="5"/>
      <c r="C32" s="5"/>
      <c r="D32" s="5"/>
      <c r="E32" s="5"/>
      <c r="F32" s="5"/>
      <c r="G32" s="5"/>
      <c r="H32" s="5"/>
      <c r="I32" s="5"/>
      <c r="J32" s="5"/>
      <c r="K32" s="5"/>
      <c r="L32" s="3"/>
      <c r="M32" s="16"/>
      <c r="N32" s="5"/>
      <c r="O32" s="5"/>
      <c r="P32" s="5"/>
      <c r="Q32" s="5"/>
    </row>
    <row r="33" spans="2:17" x14ac:dyDescent="0.3"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16"/>
      <c r="N33" s="5"/>
      <c r="O33" s="5"/>
      <c r="P33" s="5"/>
      <c r="Q33" s="5"/>
    </row>
    <row r="34" spans="2:17" x14ac:dyDescent="0.3"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16"/>
      <c r="N34" s="5"/>
      <c r="O34" s="5"/>
      <c r="P34" s="5"/>
      <c r="Q34" s="5"/>
    </row>
    <row r="35" spans="2:17" x14ac:dyDescent="0.3"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16"/>
      <c r="N35" s="5"/>
      <c r="O35" s="5"/>
      <c r="P35" s="5"/>
      <c r="Q35" s="5"/>
    </row>
    <row r="36" spans="2:17" x14ac:dyDescent="0.3"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16"/>
      <c r="N36" s="5"/>
      <c r="O36" s="5"/>
      <c r="P36" s="5"/>
      <c r="Q36" s="5"/>
    </row>
    <row r="37" spans="2:17" x14ac:dyDescent="0.3"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16"/>
      <c r="N37" s="5"/>
      <c r="O37" s="5"/>
      <c r="P37" s="5"/>
      <c r="Q37" s="5"/>
    </row>
    <row r="38" spans="2:17" x14ac:dyDescent="0.3"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16"/>
      <c r="N38" s="5"/>
      <c r="O38" s="5"/>
      <c r="P38" s="5"/>
      <c r="Q38" s="5"/>
    </row>
    <row r="39" spans="2:17" x14ac:dyDescent="0.3"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16"/>
      <c r="N39" s="5"/>
      <c r="O39" s="5"/>
      <c r="P39" s="5"/>
      <c r="Q39" s="5"/>
    </row>
    <row r="40" spans="2:17" x14ac:dyDescent="0.3"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16"/>
      <c r="N40" s="5"/>
      <c r="O40" s="5"/>
      <c r="P40" s="5"/>
      <c r="Q40" s="5"/>
    </row>
    <row r="41" spans="2:17" x14ac:dyDescent="0.3"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16"/>
      <c r="N41" s="5"/>
      <c r="O41" s="5"/>
      <c r="P41" s="5"/>
      <c r="Q41" s="5"/>
    </row>
    <row r="42" spans="2:17" x14ac:dyDescent="0.3"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16"/>
      <c r="N42" s="5"/>
      <c r="O42" s="5"/>
      <c r="P42" s="5"/>
      <c r="Q42" s="5"/>
    </row>
    <row r="43" spans="2:17" x14ac:dyDescent="0.3"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16"/>
      <c r="N43" s="5"/>
      <c r="O43" s="5"/>
      <c r="P43" s="5"/>
      <c r="Q43" s="5"/>
    </row>
    <row r="44" spans="2:17" x14ac:dyDescent="0.3"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16"/>
      <c r="N44" s="5"/>
      <c r="O44" s="5"/>
      <c r="P44" s="5"/>
      <c r="Q44" s="5"/>
    </row>
    <row r="45" spans="2:17" x14ac:dyDescent="0.3">
      <c r="B45" s="3"/>
      <c r="C45" s="6"/>
      <c r="D45" s="6"/>
      <c r="E45" s="6"/>
      <c r="F45" s="6"/>
      <c r="G45" s="6"/>
      <c r="H45" s="3"/>
      <c r="I45" s="3"/>
      <c r="J45" s="3"/>
      <c r="K45" s="3"/>
      <c r="L45" s="3"/>
      <c r="M45" s="15"/>
      <c r="N45" s="3"/>
      <c r="O45" s="3"/>
      <c r="P45" s="3"/>
      <c r="Q45" s="3"/>
    </row>
    <row r="46" spans="2:17" x14ac:dyDescent="0.3">
      <c r="C46" s="7"/>
      <c r="D46" s="6"/>
      <c r="E46" s="7"/>
      <c r="F46" s="7"/>
      <c r="G46" s="7"/>
    </row>
    <row r="47" spans="2:17" x14ac:dyDescent="0.3">
      <c r="C47" s="7"/>
      <c r="D47" s="6"/>
      <c r="E47" s="7"/>
      <c r="F47" s="7"/>
      <c r="G47" s="7"/>
    </row>
    <row r="48" spans="2:17" x14ac:dyDescent="0.3">
      <c r="C48" s="7"/>
      <c r="D48" s="7"/>
      <c r="E48" s="7"/>
      <c r="F48" s="7"/>
      <c r="G48" s="7"/>
    </row>
    <row r="49" spans="3:7" x14ac:dyDescent="0.3">
      <c r="C49" s="7"/>
      <c r="D49" s="7"/>
      <c r="E49" s="7"/>
      <c r="F49" s="7"/>
      <c r="G49" s="7"/>
    </row>
  </sheetData>
  <mergeCells count="97">
    <mergeCell ref="O22:P22"/>
    <mergeCell ref="O17:P17"/>
    <mergeCell ref="O18:P18"/>
    <mergeCell ref="O19:P19"/>
    <mergeCell ref="O20:P20"/>
    <mergeCell ref="O21:P21"/>
    <mergeCell ref="M19:N19"/>
    <mergeCell ref="M20:N20"/>
    <mergeCell ref="M21:N21"/>
    <mergeCell ref="M22:N22"/>
    <mergeCell ref="O5:P5"/>
    <mergeCell ref="O6:P6"/>
    <mergeCell ref="O7:P7"/>
    <mergeCell ref="O8:P8"/>
    <mergeCell ref="O9:P9"/>
    <mergeCell ref="O10:P10"/>
    <mergeCell ref="O11:P11"/>
    <mergeCell ref="O12:P12"/>
    <mergeCell ref="O13:P13"/>
    <mergeCell ref="O14:P14"/>
    <mergeCell ref="O15:P15"/>
    <mergeCell ref="O16:P16"/>
    <mergeCell ref="G21:H21"/>
    <mergeCell ref="I21:J21"/>
    <mergeCell ref="M5:N5"/>
    <mergeCell ref="M6:N6"/>
    <mergeCell ref="M7:N7"/>
    <mergeCell ref="M8:N8"/>
    <mergeCell ref="M9:N9"/>
    <mergeCell ref="M10:N10"/>
    <mergeCell ref="M11:N11"/>
    <mergeCell ref="M12:N12"/>
    <mergeCell ref="M13:N13"/>
    <mergeCell ref="M14:N14"/>
    <mergeCell ref="M15:N15"/>
    <mergeCell ref="M16:N16"/>
    <mergeCell ref="M17:N17"/>
    <mergeCell ref="M18:N18"/>
    <mergeCell ref="C22:F22"/>
    <mergeCell ref="G22:H22"/>
    <mergeCell ref="I22:J22"/>
    <mergeCell ref="C17:F17"/>
    <mergeCell ref="G17:H17"/>
    <mergeCell ref="I17:J17"/>
    <mergeCell ref="C18:F18"/>
    <mergeCell ref="G18:H18"/>
    <mergeCell ref="I18:J18"/>
    <mergeCell ref="C19:F19"/>
    <mergeCell ref="G19:H19"/>
    <mergeCell ref="I19:J19"/>
    <mergeCell ref="C20:F20"/>
    <mergeCell ref="G20:H20"/>
    <mergeCell ref="I20:J20"/>
    <mergeCell ref="C21:F21"/>
    <mergeCell ref="G12:H12"/>
    <mergeCell ref="I12:J12"/>
    <mergeCell ref="G13:H13"/>
    <mergeCell ref="I13:J13"/>
    <mergeCell ref="C7:F7"/>
    <mergeCell ref="G9:H9"/>
    <mergeCell ref="I9:J9"/>
    <mergeCell ref="G10:H10"/>
    <mergeCell ref="I10:J10"/>
    <mergeCell ref="G11:H11"/>
    <mergeCell ref="I11:J11"/>
    <mergeCell ref="I7:J7"/>
    <mergeCell ref="C8:F8"/>
    <mergeCell ref="G8:H8"/>
    <mergeCell ref="I8:J8"/>
    <mergeCell ref="O3:P4"/>
    <mergeCell ref="C5:F5"/>
    <mergeCell ref="G5:H5"/>
    <mergeCell ref="I5:J5"/>
    <mergeCell ref="C6:F6"/>
    <mergeCell ref="G6:H6"/>
    <mergeCell ref="I6:J6"/>
    <mergeCell ref="C3:F4"/>
    <mergeCell ref="G3:H4"/>
    <mergeCell ref="I3:J4"/>
    <mergeCell ref="L3:L22"/>
    <mergeCell ref="M3:N4"/>
    <mergeCell ref="B3:B22"/>
    <mergeCell ref="C15:F15"/>
    <mergeCell ref="G15:H15"/>
    <mergeCell ref="I15:J15"/>
    <mergeCell ref="C16:F16"/>
    <mergeCell ref="G16:H16"/>
    <mergeCell ref="I16:J16"/>
    <mergeCell ref="C13:F13"/>
    <mergeCell ref="C14:F14"/>
    <mergeCell ref="G14:H14"/>
    <mergeCell ref="I14:J14"/>
    <mergeCell ref="C11:F11"/>
    <mergeCell ref="C12:F12"/>
    <mergeCell ref="C9:F9"/>
    <mergeCell ref="C10:F10"/>
    <mergeCell ref="G7:H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AL60"/>
  <sheetViews>
    <sheetView topLeftCell="A4" zoomScale="80" zoomScaleNormal="80" workbookViewId="0">
      <selection activeCell="E9" sqref="E9:H9"/>
    </sheetView>
  </sheetViews>
  <sheetFormatPr defaultRowHeight="14.4" x14ac:dyDescent="0.3"/>
  <cols>
    <col min="4" max="4" width="9.88671875" bestFit="1" customWidth="1"/>
  </cols>
  <sheetData>
    <row r="3" spans="2:38" ht="19.2" x14ac:dyDescent="0.35">
      <c r="B3" s="1"/>
      <c r="G3" s="1"/>
      <c r="N3" s="2"/>
    </row>
    <row r="4" spans="2:38" x14ac:dyDescent="0.3"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</row>
    <row r="5" spans="2:38" x14ac:dyDescent="0.3">
      <c r="B5" s="46" t="s">
        <v>53</v>
      </c>
      <c r="C5" s="46"/>
      <c r="D5" s="46"/>
      <c r="E5" s="46"/>
      <c r="F5" s="46"/>
      <c r="G5" s="46"/>
      <c r="H5" s="46"/>
      <c r="I5" s="46"/>
      <c r="J5" s="46"/>
      <c r="K5" s="46"/>
      <c r="L5" s="46"/>
      <c r="M5" s="46"/>
      <c r="N5" s="46"/>
      <c r="O5" s="46"/>
      <c r="P5" s="46"/>
      <c r="Q5" s="46"/>
      <c r="R5" s="46"/>
      <c r="S5" s="9"/>
      <c r="T5" s="50" t="s">
        <v>68</v>
      </c>
      <c r="U5" s="50"/>
      <c r="V5" s="50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3"/>
      <c r="AI5" s="3"/>
      <c r="AJ5" s="3"/>
      <c r="AK5" s="3"/>
      <c r="AL5" s="3"/>
    </row>
    <row r="6" spans="2:38" ht="15" customHeight="1" x14ac:dyDescent="0.3">
      <c r="B6" s="46"/>
      <c r="C6" s="46"/>
      <c r="D6" s="46"/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  <c r="Q6" s="46"/>
      <c r="R6" s="46"/>
      <c r="S6" s="9"/>
      <c r="T6" s="50"/>
      <c r="U6" s="50"/>
      <c r="V6" s="50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3"/>
      <c r="AI6" s="3"/>
      <c r="AJ6" s="3"/>
      <c r="AK6" s="3"/>
      <c r="AL6" s="3"/>
    </row>
    <row r="7" spans="2:38" ht="14.4" customHeight="1" x14ac:dyDescent="0.3">
      <c r="B7" s="34" t="s">
        <v>23</v>
      </c>
      <c r="C7" s="35"/>
      <c r="D7" s="35"/>
      <c r="E7" s="47" t="s">
        <v>24</v>
      </c>
      <c r="F7" s="47"/>
      <c r="G7" s="47"/>
      <c r="H7" s="47"/>
      <c r="I7" s="38" t="s">
        <v>25</v>
      </c>
      <c r="J7" s="39"/>
      <c r="K7" s="42" t="s">
        <v>26</v>
      </c>
      <c r="L7" s="42"/>
      <c r="M7" s="42" t="s">
        <v>27</v>
      </c>
      <c r="N7" s="42"/>
      <c r="O7" s="44" t="s">
        <v>28</v>
      </c>
      <c r="P7" s="44"/>
      <c r="Q7" s="49" t="s">
        <v>29</v>
      </c>
      <c r="R7" s="49"/>
      <c r="S7" s="58" t="s">
        <v>67</v>
      </c>
      <c r="T7" s="51" t="s">
        <v>66</v>
      </c>
      <c r="U7" s="51"/>
      <c r="V7" s="51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3"/>
      <c r="AI7" s="17"/>
      <c r="AJ7" s="17"/>
      <c r="AK7" s="17"/>
      <c r="AL7" s="17"/>
    </row>
    <row r="8" spans="2:38" ht="15" customHeight="1" x14ac:dyDescent="0.3">
      <c r="B8" s="36"/>
      <c r="C8" s="37"/>
      <c r="D8" s="37"/>
      <c r="E8" s="48"/>
      <c r="F8" s="48"/>
      <c r="G8" s="48"/>
      <c r="H8" s="48"/>
      <c r="I8" s="40"/>
      <c r="J8" s="41"/>
      <c r="K8" s="43"/>
      <c r="L8" s="43"/>
      <c r="M8" s="43"/>
      <c r="N8" s="43"/>
      <c r="O8" s="45"/>
      <c r="P8" s="45"/>
      <c r="Q8" s="50"/>
      <c r="R8" s="50"/>
      <c r="S8" s="58"/>
      <c r="T8" s="51"/>
      <c r="U8" s="51"/>
      <c r="V8" s="51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3"/>
      <c r="AI8" s="17"/>
      <c r="AJ8" s="17"/>
      <c r="AK8" s="17"/>
      <c r="AL8" s="17"/>
    </row>
    <row r="9" spans="2:38" x14ac:dyDescent="0.3">
      <c r="B9" s="28" t="s">
        <v>3</v>
      </c>
      <c r="C9" s="29"/>
      <c r="D9" s="29"/>
      <c r="E9" s="33" t="s">
        <v>34</v>
      </c>
      <c r="F9" s="33"/>
      <c r="G9" s="33"/>
      <c r="H9" s="33"/>
      <c r="I9" s="22">
        <f>VLOOKUP(E9,'Полный каталог изданий'!$C$5:$H$22,5,0)</f>
        <v>10000</v>
      </c>
      <c r="J9" s="22"/>
      <c r="K9" s="22" t="s">
        <v>54</v>
      </c>
      <c r="L9" s="22"/>
      <c r="M9" s="22" t="s">
        <v>61</v>
      </c>
      <c r="N9" s="22"/>
      <c r="O9" s="22">
        <f>MONTH(M9&amp;0)-MONTH(K9&amp;0)+1</f>
        <v>4</v>
      </c>
      <c r="P9" s="22"/>
      <c r="Q9" s="32">
        <f>(VLOOKUP(E9,'Полный каталог изданий'!$C$5:$J$22,7)*O9)*((100-VLOOKUP(E9,'Полный каталог изданий'!$C$5:$N$22,11))/100)</f>
        <v>2912</v>
      </c>
      <c r="R9" s="32"/>
      <c r="S9" s="58"/>
      <c r="T9" s="22" t="str">
        <f>IF(AND(LEN($B9)-LEN(SUBSTITUTE($B9," ",""))+1=2,$O9&gt;0,NOT(ISBLANK($E9)),$I9&gt;0,NOT(ISBLANK($K9)),NOT(ISBLANK($M9)), NOT(ISBLANK($B9))),"Данные проверены","Ошибка")</f>
        <v>Данные проверены</v>
      </c>
      <c r="U9" s="22"/>
      <c r="V9" s="22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</row>
    <row r="10" spans="2:38" x14ac:dyDescent="0.3">
      <c r="B10" s="28" t="s">
        <v>4</v>
      </c>
      <c r="C10" s="29"/>
      <c r="D10" s="29"/>
      <c r="E10" s="33" t="s">
        <v>35</v>
      </c>
      <c r="F10" s="33"/>
      <c r="G10" s="33"/>
      <c r="H10" s="33"/>
      <c r="I10" s="22">
        <f>VLOOKUP(E10,'Полный каталог изданий'!$C$5:$H$22,5,0)</f>
        <v>10001</v>
      </c>
      <c r="J10" s="22"/>
      <c r="K10" s="22" t="s">
        <v>56</v>
      </c>
      <c r="L10" s="22"/>
      <c r="M10" s="22" t="s">
        <v>55</v>
      </c>
      <c r="N10" s="22"/>
      <c r="O10" s="30">
        <f t="shared" ref="O10:O28" si="0">MONTH(M10&amp;0)-MONTH(K10&amp;0)+1</f>
        <v>2</v>
      </c>
      <c r="P10" s="31"/>
      <c r="Q10" s="32">
        <f>(VLOOKUP(E10,'Полный каталог изданий'!$C$5:$J$22,7)*O10)*((100-VLOOKUP(E10,'Полный каталог изданий'!$C$5:$N$22,11))/100)</f>
        <v>1330</v>
      </c>
      <c r="R10" s="32"/>
      <c r="S10" s="58"/>
      <c r="T10" s="22" t="str">
        <f t="shared" ref="T10:T28" si="1">IF(AND(LEN($B10)-LEN(SUBSTITUTE($B10," ",""))+1=2,$O10&gt;0,NOT(ISBLANK($E10)),$I10&gt;0,NOT(ISBLANK($K10)),NOT(ISBLANK($M10)), NOT(ISBLANK($B10))),"Данные проверены","Ошибка")</f>
        <v>Данные проверены</v>
      </c>
      <c r="U10" s="22"/>
      <c r="V10" s="22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</row>
    <row r="11" spans="2:38" x14ac:dyDescent="0.3">
      <c r="B11" s="28" t="s">
        <v>5</v>
      </c>
      <c r="C11" s="29"/>
      <c r="D11" s="29"/>
      <c r="E11" s="33" t="s">
        <v>35</v>
      </c>
      <c r="F11" s="33"/>
      <c r="G11" s="33"/>
      <c r="H11" s="33"/>
      <c r="I11" s="22">
        <f>VLOOKUP(E11,'Полный каталог изданий'!$C$5:$H$22,5,0)</f>
        <v>10001</v>
      </c>
      <c r="J11" s="22"/>
      <c r="K11" s="22" t="s">
        <v>55</v>
      </c>
      <c r="L11" s="22"/>
      <c r="M11" s="22" t="s">
        <v>61</v>
      </c>
      <c r="N11" s="22"/>
      <c r="O11" s="30">
        <f t="shared" si="0"/>
        <v>2</v>
      </c>
      <c r="P11" s="31"/>
      <c r="Q11" s="32">
        <f>(VLOOKUP(E11,'Полный каталог изданий'!$C$5:$J$22,7)*O11)*((100-VLOOKUP(E11,'Полный каталог изданий'!$C$5:$N$22,11))/100)</f>
        <v>1330</v>
      </c>
      <c r="R11" s="32"/>
      <c r="S11" s="58"/>
      <c r="T11" s="22" t="str">
        <f t="shared" si="1"/>
        <v>Данные проверены</v>
      </c>
      <c r="U11" s="22"/>
      <c r="V11" s="22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</row>
    <row r="12" spans="2:38" x14ac:dyDescent="0.3">
      <c r="B12" s="28" t="s">
        <v>6</v>
      </c>
      <c r="C12" s="29"/>
      <c r="D12" s="29"/>
      <c r="E12" s="33" t="s">
        <v>36</v>
      </c>
      <c r="F12" s="33"/>
      <c r="G12" s="33"/>
      <c r="H12" s="33"/>
      <c r="I12" s="22">
        <f>VLOOKUP(E12,'Полный каталог изданий'!$C$5:$H$22,5,0)</f>
        <v>10002</v>
      </c>
      <c r="J12" s="22"/>
      <c r="K12" s="22" t="s">
        <v>54</v>
      </c>
      <c r="L12" s="22"/>
      <c r="M12" s="22" t="s">
        <v>62</v>
      </c>
      <c r="N12" s="22"/>
      <c r="O12" s="30">
        <f t="shared" si="0"/>
        <v>5</v>
      </c>
      <c r="P12" s="31"/>
      <c r="Q12" s="32">
        <f>(VLOOKUP(E12,'Полный каталог изданий'!$C$5:$J$22,7)*O12)*((100-VLOOKUP(E12,'Полный каталог изданий'!$C$5:$N$22,11))/100)</f>
        <v>2069.75</v>
      </c>
      <c r="R12" s="32"/>
      <c r="S12" s="58"/>
      <c r="T12" s="22" t="str">
        <f t="shared" si="1"/>
        <v>Данные проверены</v>
      </c>
      <c r="U12" s="22"/>
      <c r="V12" s="22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</row>
    <row r="13" spans="2:38" x14ac:dyDescent="0.3">
      <c r="B13" s="28" t="s">
        <v>7</v>
      </c>
      <c r="C13" s="29"/>
      <c r="D13" s="29"/>
      <c r="E13" s="33" t="s">
        <v>37</v>
      </c>
      <c r="F13" s="33"/>
      <c r="G13" s="33"/>
      <c r="H13" s="33"/>
      <c r="I13" s="22">
        <f>VLOOKUP(E13,'Полный каталог изданий'!$C$5:$H$22,5,0)</f>
        <v>10003</v>
      </c>
      <c r="J13" s="22"/>
      <c r="K13" s="22" t="s">
        <v>56</v>
      </c>
      <c r="L13" s="22"/>
      <c r="M13" s="22" t="s">
        <v>60</v>
      </c>
      <c r="N13" s="22"/>
      <c r="O13" s="30">
        <f t="shared" si="0"/>
        <v>7</v>
      </c>
      <c r="P13" s="31"/>
      <c r="Q13" s="32">
        <f>(VLOOKUP(E13,'Полный каталог изданий'!$C$5:$J$22,7)*O13)*((100-VLOOKUP(E13,'Полный каталог изданий'!$C$5:$N$22,11))/100)</f>
        <v>5096</v>
      </c>
      <c r="R13" s="32"/>
      <c r="S13" s="58"/>
      <c r="T13" s="22" t="str">
        <f t="shared" si="1"/>
        <v>Данные проверены</v>
      </c>
      <c r="U13" s="22"/>
      <c r="V13" s="22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</row>
    <row r="14" spans="2:38" x14ac:dyDescent="0.3">
      <c r="B14" s="28" t="s">
        <v>8</v>
      </c>
      <c r="C14" s="29"/>
      <c r="D14" s="29"/>
      <c r="E14" s="33" t="s">
        <v>38</v>
      </c>
      <c r="F14" s="33"/>
      <c r="G14" s="33"/>
      <c r="H14" s="33"/>
      <c r="I14" s="22">
        <f>VLOOKUP(E14,'Полный каталог изданий'!$C$5:$H$22,5,0)</f>
        <v>10004</v>
      </c>
      <c r="J14" s="22"/>
      <c r="K14" s="22" t="s">
        <v>55</v>
      </c>
      <c r="L14" s="22"/>
      <c r="M14" s="22" t="s">
        <v>57</v>
      </c>
      <c r="N14" s="22"/>
      <c r="O14" s="30">
        <f t="shared" si="0"/>
        <v>7</v>
      </c>
      <c r="P14" s="31"/>
      <c r="Q14" s="32">
        <f>(VLOOKUP(E14,'Полный каталог изданий'!$C$5:$J$22,7)*O14)*((100-VLOOKUP(E14,'Полный каталог изданий'!$C$5:$N$22,11))/100)</f>
        <v>4655</v>
      </c>
      <c r="R14" s="32"/>
      <c r="S14" s="58"/>
      <c r="T14" s="22" t="str">
        <f t="shared" si="1"/>
        <v>Данные проверены</v>
      </c>
      <c r="U14" s="22"/>
      <c r="V14" s="22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</row>
    <row r="15" spans="2:38" x14ac:dyDescent="0.3">
      <c r="B15" s="28" t="s">
        <v>9</v>
      </c>
      <c r="C15" s="29"/>
      <c r="D15" s="29"/>
      <c r="E15" s="33" t="s">
        <v>39</v>
      </c>
      <c r="F15" s="33"/>
      <c r="G15" s="33"/>
      <c r="H15" s="33"/>
      <c r="I15" s="22">
        <f>VLOOKUP(E15,'Полный каталог изданий'!$C$5:$H$22,5,0)</f>
        <v>10005</v>
      </c>
      <c r="J15" s="22"/>
      <c r="K15" s="30" t="s">
        <v>57</v>
      </c>
      <c r="L15" s="31"/>
      <c r="M15" s="30" t="s">
        <v>55</v>
      </c>
      <c r="N15" s="31"/>
      <c r="O15" s="30">
        <f t="shared" si="0"/>
        <v>-5</v>
      </c>
      <c r="P15" s="31"/>
      <c r="Q15" s="32">
        <f>(VLOOKUP(E15,'Полный каталог изданий'!$C$5:$J$22,7)*O15)*((100-VLOOKUP(E15,'Полный каталог изданий'!$C$5:$N$22,11))/100)</f>
        <v>-2069.75</v>
      </c>
      <c r="R15" s="32"/>
      <c r="S15" s="58"/>
      <c r="T15" s="22" t="str">
        <f t="shared" si="1"/>
        <v>Ошибка</v>
      </c>
      <c r="U15" s="22"/>
      <c r="V15" s="22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</row>
    <row r="16" spans="2:38" x14ac:dyDescent="0.3">
      <c r="B16" s="28" t="s">
        <v>10</v>
      </c>
      <c r="C16" s="29"/>
      <c r="D16" s="29"/>
      <c r="E16" s="33" t="s">
        <v>40</v>
      </c>
      <c r="F16" s="33"/>
      <c r="G16" s="33"/>
      <c r="H16" s="33"/>
      <c r="I16" s="22">
        <f>VLOOKUP(E16,'Полный каталог изданий'!$C$5:$H$22,5,0)</f>
        <v>10006</v>
      </c>
      <c r="J16" s="22"/>
      <c r="K16" s="30" t="s">
        <v>57</v>
      </c>
      <c r="L16" s="31"/>
      <c r="M16" s="30" t="s">
        <v>56</v>
      </c>
      <c r="N16" s="31"/>
      <c r="O16" s="30">
        <f t="shared" si="0"/>
        <v>-6</v>
      </c>
      <c r="P16" s="31"/>
      <c r="Q16" s="32">
        <f>(VLOOKUP(E16,'Полный каталог изданий'!$C$5:$J$22,7)*O16)*((100-VLOOKUP(E16,'Полный каталог изданий'!$C$5:$N$22,11))/100)</f>
        <v>-4368</v>
      </c>
      <c r="R16" s="32"/>
      <c r="S16" s="58"/>
      <c r="T16" s="22" t="str">
        <f t="shared" si="1"/>
        <v>Ошибка</v>
      </c>
      <c r="U16" s="22"/>
      <c r="V16" s="22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</row>
    <row r="17" spans="2:38" x14ac:dyDescent="0.3">
      <c r="B17" s="28" t="s">
        <v>11</v>
      </c>
      <c r="C17" s="29"/>
      <c r="D17" s="29"/>
      <c r="E17" s="33">
        <v>1984</v>
      </c>
      <c r="F17" s="33"/>
      <c r="G17" s="33"/>
      <c r="H17" s="33"/>
      <c r="I17" s="22">
        <f>VLOOKUP(E17,'Полный каталог изданий'!$C$5:$H$22,5,0)</f>
        <v>10007</v>
      </c>
      <c r="J17" s="22"/>
      <c r="K17" s="30" t="s">
        <v>57</v>
      </c>
      <c r="L17" s="31"/>
      <c r="M17" s="30" t="s">
        <v>56</v>
      </c>
      <c r="N17" s="31"/>
      <c r="O17" s="30">
        <f t="shared" si="0"/>
        <v>-6</v>
      </c>
      <c r="P17" s="31"/>
      <c r="Q17" s="32">
        <f>(VLOOKUP(E17,'Полный каталог изданий'!$C$5:$J$22,7)*O17)*((100-VLOOKUP(E17,'Полный каталог изданий'!$C$5:$N$22,11))/100)</f>
        <v>-3906</v>
      </c>
      <c r="R17" s="32"/>
      <c r="S17" s="58"/>
      <c r="T17" s="22" t="str">
        <f t="shared" si="1"/>
        <v>Ошибка</v>
      </c>
      <c r="U17" s="22"/>
      <c r="V17" s="22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</row>
    <row r="18" spans="2:38" x14ac:dyDescent="0.3">
      <c r="B18" s="28" t="s">
        <v>12</v>
      </c>
      <c r="C18" s="29"/>
      <c r="D18" s="29"/>
      <c r="E18" s="11" t="s">
        <v>41</v>
      </c>
      <c r="F18" s="12"/>
      <c r="G18" s="12"/>
      <c r="H18" s="13"/>
      <c r="I18" s="22">
        <f>VLOOKUP(E18,'Полный каталог изданий'!$C$5:$H$22,5,0)</f>
        <v>10008</v>
      </c>
      <c r="J18" s="22"/>
      <c r="K18" s="22" t="s">
        <v>58</v>
      </c>
      <c r="L18" s="22"/>
      <c r="M18" s="30" t="s">
        <v>57</v>
      </c>
      <c r="N18" s="31"/>
      <c r="O18" s="30">
        <f t="shared" si="0"/>
        <v>3</v>
      </c>
      <c r="P18" s="31"/>
      <c r="Q18" s="32">
        <f>(VLOOKUP(E18,'Полный каталог изданий'!$C$5:$J$22,7)*O18)*((100-VLOOKUP(E18,'Полный каталог изданий'!$C$5:$N$22,11))/100)</f>
        <v>1506.96</v>
      </c>
      <c r="R18" s="32"/>
      <c r="S18" s="58"/>
      <c r="T18" s="22" t="str">
        <f t="shared" si="1"/>
        <v>Данные проверены</v>
      </c>
      <c r="U18" s="22"/>
      <c r="V18" s="22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</row>
    <row r="19" spans="2:38" x14ac:dyDescent="0.3">
      <c r="B19" s="28" t="s">
        <v>13</v>
      </c>
      <c r="C19" s="29"/>
      <c r="D19" s="29"/>
      <c r="E19" s="33" t="s">
        <v>42</v>
      </c>
      <c r="F19" s="33"/>
      <c r="G19" s="33"/>
      <c r="H19" s="33"/>
      <c r="I19" s="22">
        <f>VLOOKUP(E19,'Полный каталог изданий'!$C$5:$H$22,5,0)</f>
        <v>10009</v>
      </c>
      <c r="J19" s="22"/>
      <c r="K19" s="22" t="s">
        <v>59</v>
      </c>
      <c r="L19" s="22"/>
      <c r="M19" s="22" t="s">
        <v>60</v>
      </c>
      <c r="N19" s="22"/>
      <c r="O19" s="30">
        <f t="shared" si="0"/>
        <v>10</v>
      </c>
      <c r="P19" s="31"/>
      <c r="Q19" s="32">
        <f>(VLOOKUP(E19,'Полный каталог изданий'!$C$5:$J$22,7)*O19)*((100-VLOOKUP(E19,'Полный каталог изданий'!$C$5:$N$22,11))/100)</f>
        <v>6650</v>
      </c>
      <c r="R19" s="32"/>
      <c r="S19" s="58"/>
      <c r="T19" s="22" t="str">
        <f t="shared" si="1"/>
        <v>Данные проверены</v>
      </c>
      <c r="U19" s="22"/>
      <c r="V19" s="22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</row>
    <row r="20" spans="2:38" x14ac:dyDescent="0.3">
      <c r="B20" s="28" t="s">
        <v>14</v>
      </c>
      <c r="C20" s="29"/>
      <c r="D20" s="29"/>
      <c r="E20" s="33" t="s">
        <v>43</v>
      </c>
      <c r="F20" s="33"/>
      <c r="G20" s="33"/>
      <c r="H20" s="33"/>
      <c r="I20" s="22">
        <f>VLOOKUP(E20,'Полный каталог изданий'!$C$5:$H$22,5,0)</f>
        <v>10010</v>
      </c>
      <c r="J20" s="22"/>
      <c r="K20" s="22" t="s">
        <v>54</v>
      </c>
      <c r="L20" s="22"/>
      <c r="M20" s="22" t="s">
        <v>55</v>
      </c>
      <c r="N20" s="22"/>
      <c r="O20" s="30">
        <f t="shared" si="0"/>
        <v>3</v>
      </c>
      <c r="P20" s="31"/>
      <c r="Q20" s="32">
        <f>(VLOOKUP(E20,'Полный каталог изданий'!$C$5:$J$22,7)*O20)*((100-VLOOKUP(E20,'Полный каталог изданий'!$C$5:$N$22,11))/100)</f>
        <v>1241.8499999999999</v>
      </c>
      <c r="R20" s="32"/>
      <c r="S20" s="58"/>
      <c r="T20" s="22" t="str">
        <f t="shared" si="1"/>
        <v>Данные проверены</v>
      </c>
      <c r="U20" s="22"/>
      <c r="V20" s="22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</row>
    <row r="21" spans="2:38" x14ac:dyDescent="0.3">
      <c r="B21" s="28" t="s">
        <v>15</v>
      </c>
      <c r="C21" s="29"/>
      <c r="D21" s="29"/>
      <c r="E21" s="33" t="s">
        <v>44</v>
      </c>
      <c r="F21" s="33"/>
      <c r="G21" s="33"/>
      <c r="H21" s="33"/>
      <c r="I21" s="22">
        <f>VLOOKUP(E21,'Полный каталог изданий'!$C$5:$H$22,5,0)</f>
        <v>10011</v>
      </c>
      <c r="J21" s="22"/>
      <c r="K21" s="22" t="s">
        <v>56</v>
      </c>
      <c r="L21" s="22"/>
      <c r="M21" s="22" t="s">
        <v>55</v>
      </c>
      <c r="N21" s="22"/>
      <c r="O21" s="30">
        <f t="shared" si="0"/>
        <v>2</v>
      </c>
      <c r="P21" s="31"/>
      <c r="Q21" s="32">
        <f>(VLOOKUP(E21,'Полный каталог изданий'!$C$5:$J$22,7)*O21)*((100-VLOOKUP(E21,'Полный каталог изданий'!$C$5:$N$22,11))/100)</f>
        <v>1330</v>
      </c>
      <c r="R21" s="32"/>
      <c r="S21" s="58"/>
      <c r="T21" s="22" t="str">
        <f t="shared" si="1"/>
        <v>Данные проверены</v>
      </c>
      <c r="U21" s="22"/>
      <c r="V21" s="22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</row>
    <row r="22" spans="2:38" x14ac:dyDescent="0.3">
      <c r="B22" s="28" t="s">
        <v>16</v>
      </c>
      <c r="C22" s="29"/>
      <c r="D22" s="29"/>
      <c r="E22" s="33" t="s">
        <v>45</v>
      </c>
      <c r="F22" s="33"/>
      <c r="G22" s="33"/>
      <c r="H22" s="33"/>
      <c r="I22" s="22">
        <f>VLOOKUP(E22,'Полный каталог изданий'!$C$5:$H$22,5,0)</f>
        <v>10012</v>
      </c>
      <c r="J22" s="22"/>
      <c r="K22" s="22" t="s">
        <v>55</v>
      </c>
      <c r="L22" s="22"/>
      <c r="M22" s="30" t="s">
        <v>59</v>
      </c>
      <c r="N22" s="31"/>
      <c r="O22" s="22">
        <f>MONTH(M22&amp;0)-MONTH(K22&amp;0)+1</f>
        <v>-3</v>
      </c>
      <c r="P22" s="31"/>
      <c r="Q22" s="32">
        <f>(VLOOKUP(E22,'Полный каталог изданий'!$C$5:$J$22,7)*O22)*((100-VLOOKUP(E22,'Полный каталог изданий'!$C$5:$N$22,11))/100)</f>
        <v>-663.39</v>
      </c>
      <c r="R22" s="32"/>
      <c r="S22" s="58"/>
      <c r="T22" s="22" t="str">
        <f t="shared" si="1"/>
        <v>Ошибка</v>
      </c>
      <c r="U22" s="22"/>
      <c r="V22" s="22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</row>
    <row r="23" spans="2:38" x14ac:dyDescent="0.3">
      <c r="B23" s="28" t="s">
        <v>17</v>
      </c>
      <c r="C23" s="29"/>
      <c r="D23" s="29"/>
      <c r="E23" s="33" t="s">
        <v>46</v>
      </c>
      <c r="F23" s="33"/>
      <c r="G23" s="33"/>
      <c r="H23" s="33"/>
      <c r="I23" s="22">
        <f>VLOOKUP(E23,'Полный каталог изданий'!$C$5:$H$22,5,0)</f>
        <v>10013</v>
      </c>
      <c r="J23" s="22"/>
      <c r="K23" s="22" t="s">
        <v>59</v>
      </c>
      <c r="L23" s="22"/>
      <c r="M23" s="22" t="s">
        <v>60</v>
      </c>
      <c r="N23" s="22"/>
      <c r="O23" s="30">
        <f t="shared" si="0"/>
        <v>10</v>
      </c>
      <c r="P23" s="31"/>
      <c r="Q23" s="32">
        <f>(VLOOKUP(E23,'Полный каталог изданий'!$C$5:$J$22,7)*O23)*((100-VLOOKUP(E23,'Полный каталог изданий'!$C$5:$N$22,11))/100)</f>
        <v>9405</v>
      </c>
      <c r="R23" s="32"/>
      <c r="S23" s="58"/>
      <c r="T23" s="22" t="str">
        <f t="shared" si="1"/>
        <v>Данные проверены</v>
      </c>
      <c r="U23" s="22"/>
      <c r="V23" s="22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</row>
    <row r="24" spans="2:38" x14ac:dyDescent="0.3">
      <c r="B24" s="28" t="s">
        <v>18</v>
      </c>
      <c r="C24" s="29"/>
      <c r="D24" s="29"/>
      <c r="E24" s="33" t="s">
        <v>47</v>
      </c>
      <c r="F24" s="33"/>
      <c r="G24" s="33"/>
      <c r="H24" s="33"/>
      <c r="I24" s="22">
        <f>VLOOKUP(E24,'Полный каталог изданий'!$C$5:$H$22,5,0)</f>
        <v>10014</v>
      </c>
      <c r="J24" s="22"/>
      <c r="K24" s="22" t="s">
        <v>59</v>
      </c>
      <c r="L24" s="22"/>
      <c r="M24" s="22" t="s">
        <v>60</v>
      </c>
      <c r="N24" s="22"/>
      <c r="O24" s="30">
        <f t="shared" si="0"/>
        <v>10</v>
      </c>
      <c r="P24" s="31"/>
      <c r="Q24" s="32">
        <f>(VLOOKUP(E24,'Полный каталог изданий'!$C$5:$J$22,7)*O24)*((100-VLOOKUP(E24,'Полный каталог изданий'!$C$5:$N$22,11))/100)</f>
        <v>2211.3000000000002</v>
      </c>
      <c r="R24" s="32"/>
      <c r="S24" s="58"/>
      <c r="T24" s="22" t="str">
        <f t="shared" si="1"/>
        <v>Данные проверены</v>
      </c>
      <c r="U24" s="22"/>
      <c r="V24" s="22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</row>
    <row r="25" spans="2:38" x14ac:dyDescent="0.3">
      <c r="B25" s="28" t="s">
        <v>19</v>
      </c>
      <c r="C25" s="29"/>
      <c r="D25" s="29"/>
      <c r="E25" s="33" t="s">
        <v>48</v>
      </c>
      <c r="F25" s="33"/>
      <c r="G25" s="33"/>
      <c r="H25" s="33"/>
      <c r="I25" s="22">
        <f>VLOOKUP(E25,'Полный каталог изданий'!$C$5:$H$22,5,0)</f>
        <v>10015</v>
      </c>
      <c r="J25" s="22"/>
      <c r="K25" s="22" t="s">
        <v>59</v>
      </c>
      <c r="L25" s="22"/>
      <c r="M25" s="22" t="s">
        <v>63</v>
      </c>
      <c r="N25" s="22"/>
      <c r="O25" s="30">
        <f t="shared" si="0"/>
        <v>2</v>
      </c>
      <c r="P25" s="31"/>
      <c r="Q25" s="32">
        <f>(VLOOKUP(E25,'Полный каталог изданий'!$C$5:$J$22,7)*O25)*((100-VLOOKUP(E25,'Полный каталог изданий'!$C$5:$N$22,11))/100)</f>
        <v>1456</v>
      </c>
      <c r="R25" s="32"/>
      <c r="S25" s="58"/>
      <c r="T25" s="22" t="str">
        <f t="shared" si="1"/>
        <v>Данные проверены</v>
      </c>
      <c r="U25" s="22"/>
      <c r="V25" s="22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</row>
    <row r="26" spans="2:38" x14ac:dyDescent="0.3">
      <c r="B26" s="28" t="s">
        <v>20</v>
      </c>
      <c r="C26" s="29"/>
      <c r="D26" s="29"/>
      <c r="E26" s="33" t="s">
        <v>49</v>
      </c>
      <c r="F26" s="33"/>
      <c r="G26" s="33"/>
      <c r="H26" s="33"/>
      <c r="I26" s="22">
        <f>VLOOKUP(E26,'Полный каталог изданий'!$C$5:$H$22,5,0)</f>
        <v>10016</v>
      </c>
      <c r="J26" s="22"/>
      <c r="K26" s="22" t="s">
        <v>60</v>
      </c>
      <c r="L26" s="22"/>
      <c r="M26" s="30" t="s">
        <v>63</v>
      </c>
      <c r="N26" s="31"/>
      <c r="O26" s="30">
        <f t="shared" si="0"/>
        <v>-7</v>
      </c>
      <c r="P26" s="31"/>
      <c r="Q26" s="32">
        <f>(VLOOKUP(E26,'Полный каталог изданий'!$C$5:$J$22,7)*O26)*((100-VLOOKUP(E26,'Полный каталог изданий'!$C$5:$N$22,11))/100)</f>
        <v>-5096</v>
      </c>
      <c r="R26" s="32"/>
      <c r="S26" s="58"/>
      <c r="T26" s="22" t="str">
        <f t="shared" si="1"/>
        <v>Ошибка</v>
      </c>
      <c r="U26" s="22"/>
      <c r="V26" s="22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</row>
    <row r="27" spans="2:38" x14ac:dyDescent="0.3">
      <c r="B27" s="28" t="s">
        <v>21</v>
      </c>
      <c r="C27" s="29"/>
      <c r="D27" s="29"/>
      <c r="E27" s="33" t="s">
        <v>50</v>
      </c>
      <c r="F27" s="33"/>
      <c r="G27" s="33"/>
      <c r="H27" s="33"/>
      <c r="I27" s="22">
        <f>VLOOKUP(E27,'Полный каталог изданий'!$C$5:$H$22,5,0)</f>
        <v>10017</v>
      </c>
      <c r="J27" s="22"/>
      <c r="K27" s="22" t="s">
        <v>60</v>
      </c>
      <c r="L27" s="22"/>
      <c r="M27" s="30" t="s">
        <v>63</v>
      </c>
      <c r="N27" s="31"/>
      <c r="O27" s="30">
        <f t="shared" si="0"/>
        <v>-7</v>
      </c>
      <c r="P27" s="31"/>
      <c r="Q27" s="32">
        <f>(VLOOKUP(E27,'Полный каталог изданий'!$C$5:$J$22,7)*O27)*((100-VLOOKUP(E27,'Полный каталог изданий'!$C$5:$N$22,11))/100)</f>
        <v>-1547.91</v>
      </c>
      <c r="R27" s="32"/>
      <c r="S27" s="58"/>
      <c r="T27" s="22" t="str">
        <f t="shared" si="1"/>
        <v>Ошибка</v>
      </c>
      <c r="U27" s="22"/>
      <c r="V27" s="22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</row>
    <row r="28" spans="2:38" x14ac:dyDescent="0.3">
      <c r="B28" s="28" t="s">
        <v>22</v>
      </c>
      <c r="C28" s="29"/>
      <c r="D28" s="29"/>
      <c r="E28" s="33" t="s">
        <v>49</v>
      </c>
      <c r="F28" s="33"/>
      <c r="G28" s="33"/>
      <c r="H28" s="33"/>
      <c r="I28" s="22">
        <f>VLOOKUP(E28,'Полный каталог изданий'!$C$5:$H$22,5,0)</f>
        <v>10016</v>
      </c>
      <c r="J28" s="22"/>
      <c r="K28" s="22" t="s">
        <v>55</v>
      </c>
      <c r="L28" s="22"/>
      <c r="M28" s="22" t="s">
        <v>64</v>
      </c>
      <c r="N28" s="22"/>
      <c r="O28" s="30">
        <f t="shared" si="0"/>
        <v>8</v>
      </c>
      <c r="P28" s="31"/>
      <c r="Q28" s="32">
        <f>(VLOOKUP(E28,'Полный каталог изданий'!$C$5:$J$22,7)*O28)*((100-VLOOKUP(E28,'Полный каталог изданий'!$C$5:$N$22,11))/100)</f>
        <v>5824</v>
      </c>
      <c r="R28" s="32"/>
      <c r="S28" s="58"/>
      <c r="T28" s="22" t="str">
        <f t="shared" si="1"/>
        <v>Данные проверены</v>
      </c>
      <c r="U28" s="22"/>
      <c r="V28" s="22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</row>
    <row r="29" spans="2:38" x14ac:dyDescent="0.3"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</row>
    <row r="30" spans="2:38" ht="14.4" customHeight="1" x14ac:dyDescent="0.3">
      <c r="B30" s="52" t="s">
        <v>69</v>
      </c>
      <c r="C30" s="52"/>
      <c r="D30" s="52"/>
      <c r="E30" s="52"/>
      <c r="F30" s="52"/>
      <c r="G30" s="54">
        <f>SUMIF(Q9:R28,"&gt;0",Q9:R28)</f>
        <v>47017.86</v>
      </c>
      <c r="H30" s="54"/>
      <c r="I30" s="54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</row>
    <row r="31" spans="2:38" ht="14.4" customHeight="1" thickBot="1" x14ac:dyDescent="0.35">
      <c r="B31" s="52"/>
      <c r="C31" s="52"/>
      <c r="D31" s="52"/>
      <c r="E31" s="52"/>
      <c r="F31" s="52"/>
      <c r="G31" s="55"/>
      <c r="H31" s="55"/>
      <c r="I31" s="5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10"/>
      <c r="Z31" s="10"/>
      <c r="AA31" s="10"/>
      <c r="AB31" s="10"/>
      <c r="AC31" s="10"/>
      <c r="AD31" s="10"/>
      <c r="AE31" s="10"/>
      <c r="AF31" s="10"/>
      <c r="AG31" s="3"/>
      <c r="AH31" s="3"/>
      <c r="AI31" s="3"/>
      <c r="AJ31" s="3"/>
      <c r="AK31" s="3"/>
      <c r="AL31" s="3"/>
    </row>
    <row r="32" spans="2:38" ht="14.4" customHeight="1" x14ac:dyDescent="0.3">
      <c r="C32" s="18"/>
      <c r="D32" s="18"/>
      <c r="E32" s="18"/>
      <c r="F32" s="18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10"/>
      <c r="Z32" s="10"/>
      <c r="AA32" s="10"/>
      <c r="AB32" s="10"/>
      <c r="AC32" s="10"/>
      <c r="AD32" s="10"/>
      <c r="AE32" s="10"/>
      <c r="AF32" s="10"/>
      <c r="AG32" s="3"/>
      <c r="AH32" s="3"/>
      <c r="AI32" s="3"/>
      <c r="AJ32" s="3"/>
      <c r="AK32" s="3"/>
      <c r="AL32" s="3"/>
    </row>
    <row r="33" spans="2:38" ht="14.4" customHeight="1" x14ac:dyDescent="0.3">
      <c r="B33" s="53" t="s">
        <v>70</v>
      </c>
      <c r="C33" s="53"/>
      <c r="D33" s="53"/>
      <c r="E33" s="53"/>
      <c r="F33" s="53"/>
      <c r="G33" s="56">
        <f>COUNTA(B9:D28)</f>
        <v>20</v>
      </c>
      <c r="H33" s="56"/>
      <c r="I33" s="56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3"/>
      <c r="AH33" s="3"/>
      <c r="AI33" s="3"/>
      <c r="AJ33" s="3"/>
      <c r="AK33" s="3"/>
      <c r="AL33" s="3"/>
    </row>
    <row r="34" spans="2:38" ht="15" thickBot="1" x14ac:dyDescent="0.35">
      <c r="B34" s="53"/>
      <c r="C34" s="53"/>
      <c r="D34" s="53"/>
      <c r="E34" s="53"/>
      <c r="F34" s="53"/>
      <c r="G34" s="57"/>
      <c r="H34" s="57"/>
      <c r="I34" s="57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3"/>
      <c r="AH34" s="3"/>
      <c r="AI34" s="3"/>
      <c r="AJ34" s="3"/>
      <c r="AK34" s="3"/>
      <c r="AL34" s="3"/>
    </row>
    <row r="35" spans="2:38" x14ac:dyDescent="0.3"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3"/>
      <c r="AH35" s="3"/>
      <c r="AI35" s="3"/>
      <c r="AJ35" s="3"/>
      <c r="AK35" s="3"/>
      <c r="AL35" s="3"/>
    </row>
    <row r="36" spans="2:38" x14ac:dyDescent="0.3"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3"/>
      <c r="AH36" s="3"/>
      <c r="AI36" s="3"/>
      <c r="AJ36" s="3"/>
      <c r="AK36" s="3"/>
      <c r="AL36" s="3"/>
    </row>
    <row r="37" spans="2:38" x14ac:dyDescent="0.3"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3"/>
      <c r="AH37" s="3"/>
      <c r="AI37" s="3"/>
      <c r="AJ37" s="3"/>
      <c r="AK37" s="3"/>
      <c r="AL37" s="3"/>
    </row>
    <row r="38" spans="2:38" x14ac:dyDescent="0.3"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3"/>
      <c r="AH38" s="3"/>
      <c r="AI38" s="3"/>
      <c r="AJ38" s="3"/>
      <c r="AK38" s="3"/>
      <c r="AL38" s="3"/>
    </row>
    <row r="39" spans="2:38" x14ac:dyDescent="0.3"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3"/>
      <c r="AH39" s="3"/>
      <c r="AI39" s="3"/>
      <c r="AJ39" s="3"/>
      <c r="AK39" s="3"/>
      <c r="AL39" s="3"/>
    </row>
    <row r="40" spans="2:38" x14ac:dyDescent="0.3"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3"/>
      <c r="AH40" s="3"/>
      <c r="AI40" s="3"/>
      <c r="AJ40" s="3"/>
      <c r="AK40" s="3"/>
      <c r="AL40" s="3"/>
    </row>
    <row r="41" spans="2:38" x14ac:dyDescent="0.3"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3"/>
      <c r="AH41" s="3"/>
      <c r="AI41" s="3"/>
      <c r="AJ41" s="3"/>
      <c r="AK41" s="3"/>
      <c r="AL41" s="3"/>
    </row>
    <row r="42" spans="2:38" x14ac:dyDescent="0.3"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3"/>
      <c r="AH42" s="3"/>
      <c r="AI42" s="3"/>
      <c r="AJ42" s="3"/>
      <c r="AK42" s="3"/>
      <c r="AL42" s="3"/>
    </row>
    <row r="43" spans="2:38" x14ac:dyDescent="0.3"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3"/>
      <c r="AH43" s="3"/>
      <c r="AI43" s="3"/>
      <c r="AJ43" s="3"/>
      <c r="AK43" s="3"/>
      <c r="AL43" s="3"/>
    </row>
    <row r="44" spans="2:38" x14ac:dyDescent="0.3"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3"/>
      <c r="AH44" s="3"/>
      <c r="AI44" s="3"/>
      <c r="AJ44" s="3"/>
      <c r="AK44" s="3"/>
      <c r="AL44" s="3"/>
    </row>
    <row r="45" spans="2:38" x14ac:dyDescent="0.3"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3"/>
      <c r="AH45" s="3"/>
      <c r="AI45" s="3"/>
      <c r="AJ45" s="3"/>
      <c r="AK45" s="3"/>
      <c r="AL45" s="3"/>
    </row>
    <row r="46" spans="2:38" x14ac:dyDescent="0.3"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3"/>
      <c r="AH46" s="3"/>
      <c r="AI46" s="3"/>
      <c r="AJ46" s="3"/>
      <c r="AK46" s="3"/>
      <c r="AL46" s="3"/>
    </row>
    <row r="47" spans="2:38" x14ac:dyDescent="0.3"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3"/>
      <c r="AH47" s="3"/>
      <c r="AI47" s="3"/>
      <c r="AJ47" s="3"/>
      <c r="AK47" s="3"/>
      <c r="AL47" s="3"/>
    </row>
    <row r="48" spans="2:38" x14ac:dyDescent="0.3"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3"/>
      <c r="AH48" s="3"/>
      <c r="AI48" s="3"/>
      <c r="AJ48" s="3"/>
      <c r="AK48" s="3"/>
      <c r="AL48" s="3"/>
    </row>
    <row r="49" spans="7:38" x14ac:dyDescent="0.3"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3"/>
      <c r="AH49" s="3"/>
      <c r="AI49" s="3"/>
      <c r="AJ49" s="3"/>
      <c r="AK49" s="3"/>
      <c r="AL49" s="3"/>
    </row>
    <row r="50" spans="7:38" x14ac:dyDescent="0.3"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3"/>
      <c r="AH50" s="3"/>
      <c r="AI50" s="3"/>
      <c r="AJ50" s="3"/>
      <c r="AK50" s="3"/>
      <c r="AL50" s="3"/>
    </row>
    <row r="51" spans="7:38" x14ac:dyDescent="0.3"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3"/>
      <c r="AH51" s="3"/>
      <c r="AI51" s="3"/>
      <c r="AJ51" s="3"/>
      <c r="AK51" s="3"/>
      <c r="AL51" s="3"/>
    </row>
    <row r="52" spans="7:38" x14ac:dyDescent="0.3"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3"/>
      <c r="AH52" s="3"/>
      <c r="AI52" s="3"/>
      <c r="AJ52" s="3"/>
      <c r="AK52" s="3"/>
      <c r="AL52" s="3"/>
    </row>
    <row r="53" spans="7:38" x14ac:dyDescent="0.3"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</row>
    <row r="54" spans="7:38" x14ac:dyDescent="0.3"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</row>
    <row r="55" spans="7:38" x14ac:dyDescent="0.3"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</row>
    <row r="56" spans="7:38" x14ac:dyDescent="0.3"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</row>
    <row r="57" spans="7:38" x14ac:dyDescent="0.3"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</row>
    <row r="58" spans="7:38" x14ac:dyDescent="0.3"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</row>
    <row r="59" spans="7:38" x14ac:dyDescent="0.3"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</row>
    <row r="60" spans="7:38" x14ac:dyDescent="0.3"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</row>
  </sheetData>
  <mergeCells count="174">
    <mergeCell ref="T5:V6"/>
    <mergeCell ref="B30:F31"/>
    <mergeCell ref="B33:F34"/>
    <mergeCell ref="G30:I31"/>
    <mergeCell ref="G33:I34"/>
    <mergeCell ref="Q28:R28"/>
    <mergeCell ref="S7:S28"/>
    <mergeCell ref="T9:V9"/>
    <mergeCell ref="T10:V10"/>
    <mergeCell ref="T11:V11"/>
    <mergeCell ref="T12:V12"/>
    <mergeCell ref="T13:V13"/>
    <mergeCell ref="T14:V14"/>
    <mergeCell ref="T15:V15"/>
    <mergeCell ref="T16:V16"/>
    <mergeCell ref="T17:V17"/>
    <mergeCell ref="T18:V18"/>
    <mergeCell ref="T19:V19"/>
    <mergeCell ref="T20:V20"/>
    <mergeCell ref="T21:V21"/>
    <mergeCell ref="T22:V22"/>
    <mergeCell ref="T23:V23"/>
    <mergeCell ref="T24:V24"/>
    <mergeCell ref="T25:V25"/>
    <mergeCell ref="T26:V26"/>
    <mergeCell ref="T27:V27"/>
    <mergeCell ref="T28:V28"/>
    <mergeCell ref="E28:H28"/>
    <mergeCell ref="I28:J28"/>
    <mergeCell ref="K28:L28"/>
    <mergeCell ref="M28:N28"/>
    <mergeCell ref="O28:P28"/>
    <mergeCell ref="Q7:R8"/>
    <mergeCell ref="T7:V8"/>
    <mergeCell ref="Q17:R17"/>
    <mergeCell ref="Q18:R18"/>
    <mergeCell ref="Q19:R19"/>
    <mergeCell ref="Q20:R20"/>
    <mergeCell ref="Q21:R21"/>
    <mergeCell ref="Q22:R22"/>
    <mergeCell ref="Q23:R23"/>
    <mergeCell ref="E26:H26"/>
    <mergeCell ref="I26:J26"/>
    <mergeCell ref="K26:L26"/>
    <mergeCell ref="M26:N26"/>
    <mergeCell ref="O26:P26"/>
    <mergeCell ref="E27:H27"/>
    <mergeCell ref="I27:J27"/>
    <mergeCell ref="B5:R6"/>
    <mergeCell ref="Q9:R9"/>
    <mergeCell ref="Q10:R10"/>
    <mergeCell ref="Q11:R11"/>
    <mergeCell ref="Q12:R12"/>
    <mergeCell ref="Q13:R13"/>
    <mergeCell ref="Q14:R14"/>
    <mergeCell ref="Q15:R15"/>
    <mergeCell ref="Q16:R16"/>
    <mergeCell ref="E16:H16"/>
    <mergeCell ref="I16:J16"/>
    <mergeCell ref="K16:L16"/>
    <mergeCell ref="M16:N16"/>
    <mergeCell ref="O16:P16"/>
    <mergeCell ref="I12:J12"/>
    <mergeCell ref="K12:L12"/>
    <mergeCell ref="M12:N12"/>
    <mergeCell ref="O12:P12"/>
    <mergeCell ref="E13:H13"/>
    <mergeCell ref="I13:J13"/>
    <mergeCell ref="K13:L13"/>
    <mergeCell ref="M13:N13"/>
    <mergeCell ref="O13:P13"/>
    <mergeCell ref="E7:H8"/>
    <mergeCell ref="E23:H23"/>
    <mergeCell ref="I23:J23"/>
    <mergeCell ref="K23:L23"/>
    <mergeCell ref="M23:N23"/>
    <mergeCell ref="O23:P23"/>
    <mergeCell ref="K27:L27"/>
    <mergeCell ref="M27:N27"/>
    <mergeCell ref="O27:P27"/>
    <mergeCell ref="E24:H24"/>
    <mergeCell ref="I24:J24"/>
    <mergeCell ref="K24:L24"/>
    <mergeCell ref="M24:N24"/>
    <mergeCell ref="O24:P24"/>
    <mergeCell ref="E25:H25"/>
    <mergeCell ref="I25:J25"/>
    <mergeCell ref="K25:L25"/>
    <mergeCell ref="M25:N25"/>
    <mergeCell ref="O25:P25"/>
    <mergeCell ref="E21:H21"/>
    <mergeCell ref="I21:J21"/>
    <mergeCell ref="K21:L21"/>
    <mergeCell ref="M21:N21"/>
    <mergeCell ref="O21:P21"/>
    <mergeCell ref="E22:H22"/>
    <mergeCell ref="I22:J22"/>
    <mergeCell ref="K22:L22"/>
    <mergeCell ref="M22:N22"/>
    <mergeCell ref="O22:P22"/>
    <mergeCell ref="E19:H19"/>
    <mergeCell ref="I19:J19"/>
    <mergeCell ref="K19:L19"/>
    <mergeCell ref="M19:N19"/>
    <mergeCell ref="O19:P19"/>
    <mergeCell ref="E20:H20"/>
    <mergeCell ref="I20:J20"/>
    <mergeCell ref="K20:L20"/>
    <mergeCell ref="M20:N20"/>
    <mergeCell ref="O20:P20"/>
    <mergeCell ref="M14:N14"/>
    <mergeCell ref="O14:P14"/>
    <mergeCell ref="E15:H15"/>
    <mergeCell ref="I15:J15"/>
    <mergeCell ref="K15:L15"/>
    <mergeCell ref="M15:N15"/>
    <mergeCell ref="O15:P15"/>
    <mergeCell ref="I18:J18"/>
    <mergeCell ref="K18:L18"/>
    <mergeCell ref="M18:N18"/>
    <mergeCell ref="O18:P18"/>
    <mergeCell ref="I7:J8"/>
    <mergeCell ref="K7:L8"/>
    <mergeCell ref="M7:N8"/>
    <mergeCell ref="O7:P8"/>
    <mergeCell ref="E9:H9"/>
    <mergeCell ref="I9:J9"/>
    <mergeCell ref="K9:L9"/>
    <mergeCell ref="M9:N9"/>
    <mergeCell ref="O9:P9"/>
    <mergeCell ref="E10:H10"/>
    <mergeCell ref="I10:J10"/>
    <mergeCell ref="K10:L10"/>
    <mergeCell ref="M10:N10"/>
    <mergeCell ref="O10:P10"/>
    <mergeCell ref="E11:H11"/>
    <mergeCell ref="I11:J11"/>
    <mergeCell ref="K11:L11"/>
    <mergeCell ref="M11:N11"/>
    <mergeCell ref="B10:D10"/>
    <mergeCell ref="B25:D25"/>
    <mergeCell ref="B9:D9"/>
    <mergeCell ref="B7:D8"/>
    <mergeCell ref="B11:D11"/>
    <mergeCell ref="B12:D12"/>
    <mergeCell ref="B13:D13"/>
    <mergeCell ref="B14:D14"/>
    <mergeCell ref="B15:D15"/>
    <mergeCell ref="B16:D16"/>
    <mergeCell ref="B17:D17"/>
    <mergeCell ref="B26:D26"/>
    <mergeCell ref="B27:D27"/>
    <mergeCell ref="B28:D28"/>
    <mergeCell ref="O11:P11"/>
    <mergeCell ref="Q24:R24"/>
    <mergeCell ref="Q25:R25"/>
    <mergeCell ref="Q26:R26"/>
    <mergeCell ref="Q27:R27"/>
    <mergeCell ref="E12:H12"/>
    <mergeCell ref="B18:D18"/>
    <mergeCell ref="B19:D19"/>
    <mergeCell ref="B20:D20"/>
    <mergeCell ref="B21:D21"/>
    <mergeCell ref="B22:D22"/>
    <mergeCell ref="B23:D23"/>
    <mergeCell ref="B24:D24"/>
    <mergeCell ref="E17:H17"/>
    <mergeCell ref="I17:J17"/>
    <mergeCell ref="K17:L17"/>
    <mergeCell ref="M17:N17"/>
    <mergeCell ref="O17:P17"/>
    <mergeCell ref="E14:H14"/>
    <mergeCell ref="I14:J14"/>
    <mergeCell ref="K14:L14"/>
  </mergeCells>
  <phoneticPr fontId="9" type="noConversion"/>
  <conditionalFormatting sqref="T9:V28">
    <cfRule type="containsText" dxfId="1" priority="1" operator="containsText" text="Данные проверены">
      <formula>NOT(ISERROR(SEARCH("Данные проверены",T9)))</formula>
    </cfRule>
    <cfRule type="containsText" dxfId="0" priority="2" operator="containsText" text="Ошибка">
      <formula>NOT(ISERROR(SEARCH("Ошибка",T9)))</formula>
    </cfRule>
  </conditionalFormatting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4:P25"/>
  <sheetViews>
    <sheetView tabSelected="1" workbookViewId="0">
      <selection activeCell="B8" sqref="B8:E8"/>
    </sheetView>
  </sheetViews>
  <sheetFormatPr defaultRowHeight="14.4" x14ac:dyDescent="0.3"/>
  <sheetData>
    <row r="4" spans="2:16" ht="15" thickBot="1" x14ac:dyDescent="0.35">
      <c r="B4" s="22" t="s">
        <v>2</v>
      </c>
      <c r="C4" s="22"/>
      <c r="D4" s="22"/>
      <c r="E4" s="22"/>
      <c r="F4" s="59" t="s">
        <v>3</v>
      </c>
      <c r="G4" s="59"/>
      <c r="H4" s="59"/>
      <c r="I4" s="59"/>
      <c r="N4" s="9"/>
      <c r="O4" s="9"/>
    </row>
    <row r="5" spans="2:16" x14ac:dyDescent="0.3">
      <c r="M5" s="19" t="s">
        <v>71</v>
      </c>
      <c r="N5" s="9"/>
      <c r="O5" s="9"/>
    </row>
    <row r="6" spans="2:16" x14ac:dyDescent="0.3">
      <c r="M6" s="9" t="s">
        <v>3</v>
      </c>
      <c r="N6" s="9"/>
      <c r="O6" s="9"/>
      <c r="P6" t="s">
        <v>72</v>
      </c>
    </row>
    <row r="7" spans="2:16" x14ac:dyDescent="0.3">
      <c r="B7" s="22" t="s">
        <v>0</v>
      </c>
      <c r="C7" s="22"/>
      <c r="D7" s="22"/>
      <c r="E7" s="22"/>
      <c r="F7" s="22" t="s">
        <v>1</v>
      </c>
      <c r="G7" s="22"/>
      <c r="H7" s="22"/>
      <c r="I7" s="22"/>
      <c r="M7" s="9" t="s">
        <v>4</v>
      </c>
      <c r="N7" s="9"/>
      <c r="O7" s="9"/>
    </row>
    <row r="8" spans="2:16" x14ac:dyDescent="0.3">
      <c r="B8" s="22">
        <f>IF(J8 = "есть",VLOOKUP(F4,'Основной рабочий лист'!B9:R28,16),"Нет пользователя в базах данных")</f>
        <v>2912</v>
      </c>
      <c r="C8" s="22"/>
      <c r="D8" s="22"/>
      <c r="E8" s="22"/>
      <c r="F8" s="22">
        <f>IF(J8="есть",VLOOKUP(F4,'Основной рабочий лист'!B7:RL28,14),"Пользователя нет в базах данных")</f>
        <v>4</v>
      </c>
      <c r="G8" s="22"/>
      <c r="H8" s="22"/>
      <c r="I8" s="22"/>
      <c r="J8" s="20" t="str" cm="1">
        <f t="array" ref="J8">IF(ISNA(MATCH(TRUE,EXACT('Основной рабочий лист'!B9:B28,F4),0)),"нет","есть")</f>
        <v>есть</v>
      </c>
      <c r="M8" s="9" t="s">
        <v>5</v>
      </c>
      <c r="N8" s="9"/>
      <c r="O8" s="9"/>
    </row>
    <row r="9" spans="2:16" x14ac:dyDescent="0.3">
      <c r="M9" s="9" t="s">
        <v>6</v>
      </c>
      <c r="N9" s="9"/>
      <c r="O9" s="9"/>
    </row>
    <row r="10" spans="2:16" x14ac:dyDescent="0.3">
      <c r="M10" s="9" t="s">
        <v>7</v>
      </c>
      <c r="N10" s="9"/>
      <c r="O10" s="9"/>
    </row>
    <row r="11" spans="2:16" x14ac:dyDescent="0.3">
      <c r="M11" s="9" t="s">
        <v>8</v>
      </c>
      <c r="N11" s="9"/>
      <c r="O11" s="9"/>
    </row>
    <row r="12" spans="2:16" x14ac:dyDescent="0.3">
      <c r="M12" s="9" t="s">
        <v>9</v>
      </c>
      <c r="N12" s="9"/>
      <c r="O12" s="9"/>
    </row>
    <row r="13" spans="2:16" x14ac:dyDescent="0.3">
      <c r="M13" s="9" t="s">
        <v>10</v>
      </c>
      <c r="N13" s="9"/>
      <c r="O13" s="9"/>
    </row>
    <row r="14" spans="2:16" x14ac:dyDescent="0.3">
      <c r="M14" s="9" t="s">
        <v>11</v>
      </c>
      <c r="N14" s="9"/>
      <c r="O14" s="9"/>
    </row>
    <row r="15" spans="2:16" x14ac:dyDescent="0.3">
      <c r="M15" s="9" t="s">
        <v>12</v>
      </c>
      <c r="N15" s="9"/>
      <c r="O15" s="9"/>
    </row>
    <row r="16" spans="2:16" x14ac:dyDescent="0.3">
      <c r="M16" s="9" t="s">
        <v>13</v>
      </c>
      <c r="N16" s="9"/>
      <c r="O16" s="9"/>
    </row>
    <row r="17" spans="13:15" x14ac:dyDescent="0.3">
      <c r="M17" s="9" t="s">
        <v>14</v>
      </c>
      <c r="N17" s="9"/>
      <c r="O17" s="9"/>
    </row>
    <row r="18" spans="13:15" x14ac:dyDescent="0.3">
      <c r="M18" s="9" t="s">
        <v>15</v>
      </c>
      <c r="N18" s="9"/>
      <c r="O18" s="9"/>
    </row>
    <row r="19" spans="13:15" x14ac:dyDescent="0.3">
      <c r="M19" s="9" t="s">
        <v>16</v>
      </c>
      <c r="N19" s="9"/>
      <c r="O19" s="9"/>
    </row>
    <row r="20" spans="13:15" x14ac:dyDescent="0.3">
      <c r="M20" s="9" t="s">
        <v>17</v>
      </c>
      <c r="N20" s="9"/>
      <c r="O20" s="9"/>
    </row>
    <row r="21" spans="13:15" x14ac:dyDescent="0.3">
      <c r="M21" s="9" t="s">
        <v>18</v>
      </c>
      <c r="N21" s="9"/>
      <c r="O21" s="9"/>
    </row>
    <row r="22" spans="13:15" x14ac:dyDescent="0.3">
      <c r="M22" s="9" t="s">
        <v>19</v>
      </c>
      <c r="N22" s="9"/>
      <c r="O22" s="9"/>
    </row>
    <row r="23" spans="13:15" x14ac:dyDescent="0.3">
      <c r="M23" s="9" t="s">
        <v>20</v>
      </c>
      <c r="N23" s="9"/>
      <c r="O23" s="9"/>
    </row>
    <row r="24" spans="13:15" x14ac:dyDescent="0.3">
      <c r="M24" s="9" t="s">
        <v>21</v>
      </c>
    </row>
    <row r="25" spans="13:15" x14ac:dyDescent="0.3">
      <c r="M25" s="9" t="s">
        <v>22</v>
      </c>
    </row>
  </sheetData>
  <mergeCells count="6">
    <mergeCell ref="B8:E8"/>
    <mergeCell ref="B4:E4"/>
    <mergeCell ref="F4:I4"/>
    <mergeCell ref="B7:E7"/>
    <mergeCell ref="F7:I7"/>
    <mergeCell ref="F8:I8"/>
  </mergeCells>
  <conditionalFormatting sqref="B8:I8">
    <cfRule type="cellIs" dxfId="2" priority="1" operator="less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Полный каталог изданий</vt:lpstr>
      <vt:lpstr>Основной рабочий лист</vt:lpstr>
      <vt:lpstr>Поисковые системы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Nikita Gordeev</cp:lastModifiedBy>
  <dcterms:created xsi:type="dcterms:W3CDTF">2021-10-20T08:36:16Z</dcterms:created>
  <dcterms:modified xsi:type="dcterms:W3CDTF">2021-12-01T09:03:11Z</dcterms:modified>
</cp:coreProperties>
</file>