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nikitaizmailov/Desktop/"/>
    </mc:Choice>
  </mc:AlternateContent>
  <xr:revisionPtr revIDLastSave="0" documentId="13_ncr:1_{BE348B19-B15C-384B-97A6-E64EA5179B16}" xr6:coauthVersionLast="47" xr6:coauthVersionMax="47" xr10:uidLastSave="{00000000-0000-0000-0000-000000000000}"/>
  <bookViews>
    <workbookView xWindow="14200" yWindow="500" windowWidth="21640" windowHeight="20940" xr2:uid="{DD36DF38-3902-8D46-B76F-8C9A45A40503}"/>
  </bookViews>
  <sheets>
    <sheet name="Financial Statements" sheetId="1" r:id="rId1"/>
    <sheet name="Key Fac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7" i="1" l="1"/>
  <c r="O27" i="1"/>
  <c r="O28" i="1" s="1"/>
  <c r="P27" i="1"/>
  <c r="P28" i="1" s="1"/>
  <c r="M26" i="1"/>
  <c r="M27" i="1" s="1"/>
  <c r="M28" i="1" s="1"/>
  <c r="Q26" i="1"/>
  <c r="Q27" i="1" s="1"/>
  <c r="Q28" i="1" s="1"/>
  <c r="N39" i="1"/>
  <c r="O39" i="1"/>
  <c r="P39" i="1"/>
  <c r="Q39" i="1"/>
  <c r="M39" i="1"/>
  <c r="N38" i="1"/>
  <c r="O38" i="1"/>
  <c r="P38" i="1"/>
  <c r="Q38" i="1"/>
  <c r="M38" i="1"/>
  <c r="N37" i="1"/>
  <c r="O37" i="1"/>
  <c r="P37" i="1"/>
  <c r="Q37" i="1"/>
  <c r="M37" i="1"/>
  <c r="M117" i="1"/>
  <c r="Q118" i="1"/>
  <c r="P118" i="1"/>
  <c r="O118" i="1"/>
  <c r="N118" i="1"/>
  <c r="M118" i="1"/>
  <c r="Q117" i="1"/>
  <c r="P117" i="1"/>
  <c r="O117" i="1"/>
  <c r="N117" i="1"/>
  <c r="Q109" i="1"/>
  <c r="P109" i="1"/>
  <c r="O109" i="1"/>
  <c r="N109" i="1"/>
  <c r="M109" i="1"/>
  <c r="Q108" i="1"/>
  <c r="P108" i="1"/>
  <c r="O108" i="1"/>
  <c r="N108" i="1"/>
  <c r="M108" i="1"/>
  <c r="N100" i="1"/>
  <c r="O100" i="1"/>
  <c r="P100" i="1"/>
  <c r="Q100" i="1"/>
  <c r="M100" i="1"/>
  <c r="N99" i="1"/>
  <c r="O99" i="1"/>
  <c r="P99" i="1"/>
  <c r="Q99" i="1"/>
  <c r="M99" i="1"/>
  <c r="N116" i="1"/>
  <c r="O116" i="1"/>
  <c r="P116" i="1"/>
  <c r="Q116" i="1"/>
  <c r="M116" i="1"/>
  <c r="N107" i="1"/>
  <c r="O107" i="1"/>
  <c r="P107" i="1"/>
  <c r="Q107" i="1"/>
  <c r="M107" i="1"/>
  <c r="N98" i="1"/>
  <c r="O98" i="1"/>
  <c r="P98" i="1"/>
  <c r="Q98" i="1"/>
  <c r="M98" i="1"/>
  <c r="N115" i="1"/>
  <c r="O115" i="1"/>
  <c r="P115" i="1"/>
  <c r="Q115" i="1"/>
  <c r="M115" i="1"/>
  <c r="N106" i="1"/>
  <c r="O106" i="1"/>
  <c r="P106" i="1"/>
  <c r="Q106" i="1"/>
  <c r="M106" i="1"/>
  <c r="Q97" i="1"/>
  <c r="M97" i="1"/>
  <c r="N64" i="1"/>
  <c r="O64" i="1"/>
  <c r="P64" i="1"/>
  <c r="Q64" i="1"/>
  <c r="M64" i="1"/>
  <c r="N92" i="1"/>
  <c r="O92" i="1"/>
  <c r="P92" i="1"/>
  <c r="Q92" i="1"/>
  <c r="M92" i="1"/>
  <c r="N71" i="1"/>
  <c r="O71" i="1"/>
  <c r="P71" i="1"/>
  <c r="Q71" i="1"/>
  <c r="M71" i="1"/>
  <c r="M70" i="1"/>
  <c r="Q70" i="1"/>
  <c r="Q73" i="1"/>
  <c r="P73" i="1"/>
  <c r="O73" i="1"/>
  <c r="N73" i="1"/>
  <c r="M73" i="1"/>
  <c r="Q72" i="1"/>
  <c r="P72" i="1"/>
  <c r="O72" i="1"/>
  <c r="N72" i="1"/>
  <c r="M72" i="1"/>
  <c r="N80" i="1"/>
  <c r="O80" i="1"/>
  <c r="P80" i="1"/>
  <c r="Q80" i="1"/>
  <c r="M80" i="1"/>
  <c r="Q82" i="1"/>
  <c r="P82" i="1"/>
  <c r="O82" i="1"/>
  <c r="N82" i="1"/>
  <c r="M82" i="1"/>
  <c r="Q81" i="1"/>
  <c r="P81" i="1"/>
  <c r="O81" i="1"/>
  <c r="N81" i="1"/>
  <c r="M81" i="1"/>
  <c r="Q79" i="1"/>
  <c r="M79" i="1"/>
  <c r="N63" i="1"/>
  <c r="O63" i="1"/>
  <c r="P63" i="1"/>
  <c r="Q63" i="1"/>
  <c r="M63" i="1"/>
  <c r="N62" i="1"/>
  <c r="O62" i="1"/>
  <c r="P62" i="1"/>
  <c r="Q62" i="1"/>
  <c r="M62" i="1"/>
  <c r="Q61" i="1"/>
  <c r="M61" i="1"/>
  <c r="Q45" i="1"/>
  <c r="N45" i="1"/>
  <c r="O45" i="1"/>
  <c r="P45" i="1"/>
  <c r="M45" i="1"/>
  <c r="Q60" i="1"/>
  <c r="M60" i="1"/>
  <c r="Q230" i="1"/>
  <c r="M230" i="1"/>
  <c r="M224" i="1"/>
  <c r="Q224" i="1"/>
  <c r="Q216" i="1"/>
  <c r="M216" i="1"/>
  <c r="Q206" i="1"/>
  <c r="M206" i="1"/>
  <c r="Q192" i="1"/>
  <c r="M192" i="1"/>
  <c r="Q189" i="1"/>
  <c r="M189" i="1"/>
  <c r="Q181" i="1"/>
  <c r="M181" i="1"/>
  <c r="Q174" i="1"/>
  <c r="M174" i="1"/>
  <c r="M22" i="1"/>
  <c r="Q22" i="1"/>
  <c r="N22" i="1"/>
  <c r="O22" i="1"/>
  <c r="P22" i="1"/>
  <c r="N35" i="1"/>
  <c r="O35" i="1"/>
  <c r="P35" i="1"/>
  <c r="Q35" i="1"/>
  <c r="M35" i="1"/>
  <c r="N34" i="1"/>
  <c r="O34" i="1"/>
  <c r="P34" i="1"/>
  <c r="Q34" i="1"/>
  <c r="M34" i="1"/>
  <c r="N33" i="1"/>
  <c r="O33" i="1"/>
  <c r="P33" i="1"/>
  <c r="Q33" i="1"/>
  <c r="M33" i="1"/>
  <c r="N32" i="1"/>
  <c r="O32" i="1"/>
  <c r="P32" i="1"/>
  <c r="Q32" i="1"/>
  <c r="M32" i="1"/>
  <c r="O47" i="1"/>
  <c r="P47" i="1"/>
  <c r="Q47" i="1"/>
  <c r="Q46" i="1"/>
  <c r="N46" i="1"/>
  <c r="O46" i="1"/>
  <c r="P46" i="1"/>
  <c r="N43" i="1"/>
  <c r="O43" i="1"/>
  <c r="P43" i="1"/>
  <c r="Q43" i="1"/>
  <c r="M43" i="1"/>
  <c r="N42" i="1"/>
  <c r="O42" i="1"/>
  <c r="P42" i="1"/>
  <c r="Q42" i="1"/>
  <c r="M42" i="1"/>
  <c r="N41" i="1"/>
  <c r="O41" i="1"/>
  <c r="P41" i="1"/>
  <c r="Q41" i="1"/>
  <c r="M41" i="1"/>
  <c r="N40" i="1"/>
  <c r="O40" i="1"/>
  <c r="P40" i="1"/>
  <c r="Q40" i="1"/>
  <c r="M40" i="1"/>
  <c r="N31" i="1"/>
  <c r="O31" i="1"/>
  <c r="P31" i="1"/>
  <c r="Q31" i="1"/>
  <c r="M31" i="1"/>
  <c r="N28" i="1" l="1"/>
  <c r="Q231" i="1"/>
  <c r="M217" i="1"/>
  <c r="Q217" i="1"/>
  <c r="M231" i="1"/>
  <c r="M47" i="1"/>
  <c r="M46" i="1"/>
  <c r="N47" i="1"/>
</calcChain>
</file>

<file path=xl/sharedStrings.xml><?xml version="1.0" encoding="utf-8"?>
<sst xmlns="http://schemas.openxmlformats.org/spreadsheetml/2006/main" count="256" uniqueCount="210">
  <si>
    <t>Revenue</t>
  </si>
  <si>
    <t>Q120</t>
  </si>
  <si>
    <t>Q220</t>
  </si>
  <si>
    <t>Q320</t>
  </si>
  <si>
    <t>Q420</t>
  </si>
  <si>
    <t>Q121</t>
  </si>
  <si>
    <t>Q221</t>
  </si>
  <si>
    <t>Q321</t>
  </si>
  <si>
    <t>Q421</t>
  </si>
  <si>
    <t>Q122</t>
  </si>
  <si>
    <t>Q222</t>
  </si>
  <si>
    <t>Q322</t>
  </si>
  <si>
    <t>Q422</t>
  </si>
  <si>
    <t>Q123</t>
  </si>
  <si>
    <t>Q223</t>
  </si>
  <si>
    <t>Q323</t>
  </si>
  <si>
    <t>Q119</t>
  </si>
  <si>
    <t>Q219</t>
  </si>
  <si>
    <t>Q319</t>
  </si>
  <si>
    <t>Q419</t>
  </si>
  <si>
    <t>FY20</t>
  </si>
  <si>
    <t>FY21</t>
  </si>
  <si>
    <t>FY22</t>
  </si>
  <si>
    <t>FY23</t>
  </si>
  <si>
    <t>FY24</t>
  </si>
  <si>
    <t>FY25</t>
  </si>
  <si>
    <t>FY26</t>
  </si>
  <si>
    <t>FY27</t>
  </si>
  <si>
    <t>FY28</t>
  </si>
  <si>
    <t>FY29</t>
  </si>
  <si>
    <t>FY30</t>
  </si>
  <si>
    <t>Yandex Go</t>
  </si>
  <si>
    <t>Yandex Plus</t>
  </si>
  <si>
    <t>Yandex Kinopoisk</t>
  </si>
  <si>
    <t>Revenue by Segments:</t>
  </si>
  <si>
    <t>Search and Ads (Поиск, Геосервисы, Яндекс 360, Погоду, Новости, Путешествия, голосового помощника Алису и ряд других сервисов Яндекса в России, Беларуси и Казахстане)</t>
  </si>
  <si>
    <t>Yandex plus &amp; entertainment (before called mediaservices) includes (Яндекс Плюс, Яндекс Музыка, Кинопоиск, Яндекс Афиша, а также продюсерский центр Яндекс Студия.)</t>
  </si>
  <si>
    <t>Yandex N.V. (registered in Netherlands)</t>
  </si>
  <si>
    <t>Russia's largest search engine and one of Europe's biggest TECH company</t>
  </si>
  <si>
    <t>Free Cash Flow</t>
  </si>
  <si>
    <t>Historical Financial Ratios</t>
  </si>
  <si>
    <t>Price/Earnings (P/E)</t>
  </si>
  <si>
    <t>Price/Book Value (P/BV)</t>
  </si>
  <si>
    <t>Dividend Yield</t>
  </si>
  <si>
    <t>Quarters and Years</t>
  </si>
  <si>
    <t>Search and Portal</t>
  </si>
  <si>
    <t xml:space="preserve">Share of Russian search market, % </t>
  </si>
  <si>
    <t xml:space="preserve">Search share on Android, % </t>
  </si>
  <si>
    <t xml:space="preserve">Search share on iOS, % </t>
  </si>
  <si>
    <t>Amount of Subs in Millions</t>
  </si>
  <si>
    <t>Latest information up to and including updates from Second Quarter 2022</t>
  </si>
  <si>
    <t>Ни сама Yandex N.V., ни какие-либо из её дочерних компаний не находятся под санкциями США, Евросоюза, Швейцарии или Великобритании. Яндекс продолжает внимательно следить за развитием ситуации в этом отношении.</t>
  </si>
  <si>
    <t>Значительный прирост прибыли в первую очередь объясняется улучшением операционной эффективности большинства ключевых направлений сегмента, а также ориентацией всей группы компаний на увеличение денежных поступлений и более строгий контроль затрат. Это выражалось в том числе в ограничении найма новых сотрудников, оптимизации маркетинговых и прочих накладных расходов.</t>
  </si>
  <si>
    <t xml:space="preserve">On February 28, 2022, Nasdaq and the New York Stock Exchange suspended the trading in securities of a number of companies with material operations in Russia, including Yandex N.V. Class A shares, and as of the reporting date, trading in our Class A shares remains halted. There is still no clarity on when and whether trading may be resumed. The trading on the Moscow Exchange continues, however the international settlement systems remain closed for trading in rubles and in any securities of Russian businesses, and it is currently not possible for trades to settle between shareholders that acquired our shares on Nasdaq and investors on the Moscow Exchange. The liquidity of our shares remains limited to the number of shares held in the Russian National Stock Depository (NSD) system. The situation has been further complicated by the sanctions that have been imposed on the NSD and the impact such sanctions have had on the relationships within settlement systems. We continue to review different options to find a workable solution for our shareholders to trade our shares. </t>
  </si>
  <si>
    <t xml:space="preserve">Corporate and Subsequent Events </t>
  </si>
  <si>
    <t xml:space="preserve">On April 28, 2022, Yandex announced that its principal Russian operating subsidiary, Yandex LLC, has reached an agreement in principle with VK to sell Yandex’s news aggregation platform and infotainment service Zen. Definitive binding documentation has not yet been signed. The transaction would be subject to the approval of Russian Federal Anti- Monopoly Service (FAS). </t>
  </si>
  <si>
    <t xml:space="preserve">On June 23, 2022, Arkady Volozh, the company’s co-founder, stepped down with immediate effect from his positions as Executive Director and Chief Executive Officer of Yandex N.V. and from his board and executive positions with its international subsidiaries. As the settlor of a trust which holds Class B shares in the Company for the benefit of his family, Mr. Volozh has given an irrevocable undertaking to the trustee not to instruct the trustee as to how to vote such Class B shares for so long as Arkady remains subject to sanctions. Pursuant to the terms of the trust, the trustee will vote such shares on all matters proposed to the shareholders in accordance with the recommendations of the independent members of the Board of Directors. </t>
  </si>
  <si>
    <t xml:space="preserve">On June 22, 2022, Yandex announced that its 2022 Annual General Meeting of Shareholders (AGM) will be held later this year. The date will be communicated in due course. </t>
  </si>
  <si>
    <t xml:space="preserve">In June 2022, Yandex announced that it has completed its purchase of 93.2% in aggregate principal amount of its $1.25 billion 0.75% Convertible Notes due 2025 (the “Notes”) pursuant to a Purchase Agreement dated June 15, 2022. Following the amendment of the terms of the Notes made on June 10, 2022, Yandex also has a call option to redeem all of the remaining Notes pursuant to certain conditions, and Yandex anticipates that all of such remaining Notes will either be purchased or redeemed on or prior to September 12, 2022. </t>
  </si>
  <si>
    <t xml:space="preserve">Neither Yandex N.V. nor any of its subsidiaries is a target of sanctions in the United States, European Union, Switzerland or United Kingdom, and the Yandex group is not owned or controlled by any persons who have been designed under such sanctions. Yandex continues to closely monitor developments in this regard. </t>
  </si>
  <si>
    <t>Income Statement</t>
  </si>
  <si>
    <t>Cash Flow Statement</t>
  </si>
  <si>
    <t>Balance Sheet Statement</t>
  </si>
  <si>
    <t>Depreciation and amortization</t>
  </si>
  <si>
    <t>Total operating costs and expenses</t>
  </si>
  <si>
    <t>Income/(loss) from operations</t>
  </si>
  <si>
    <t>Interest Income</t>
  </si>
  <si>
    <t>Interest Expense</t>
  </si>
  <si>
    <t>Income tax expense</t>
  </si>
  <si>
    <t>Net Income/(loss)</t>
  </si>
  <si>
    <t xml:space="preserve">Adjustments to reconcile net income/(loss) to net cash provided by/(used in) operating activities: </t>
  </si>
  <si>
    <t>Depreciation of property and equipment</t>
  </si>
  <si>
    <t>Amortization of intangible assets</t>
  </si>
  <si>
    <t>Amortization of content assets</t>
  </si>
  <si>
    <t>Operating lease right-of-use assets amortization and the lease liability accretion</t>
  </si>
  <si>
    <t xml:space="preserve">Amortization of debt discount and issuance costs </t>
  </si>
  <si>
    <t xml:space="preserve">Share-based compensation expense </t>
  </si>
  <si>
    <t xml:space="preserve">Deferred income tax expense/(benefit) </t>
  </si>
  <si>
    <t>Foreign exchange losses</t>
  </si>
  <si>
    <t xml:space="preserve">Loss from equity method investments </t>
  </si>
  <si>
    <t xml:space="preserve">Gain on restructuring of convertible debt </t>
  </si>
  <si>
    <t xml:space="preserve">Impairment of long-lived assets </t>
  </si>
  <si>
    <t xml:space="preserve">Provision for expected credit losses </t>
  </si>
  <si>
    <t xml:space="preserve">Changes in operating assets and liabilities excluding the effect of acquisitions: </t>
  </si>
  <si>
    <t>Accounts receivable, net</t>
  </si>
  <si>
    <t>Prepaid expenses</t>
  </si>
  <si>
    <t>Inventory</t>
  </si>
  <si>
    <t xml:space="preserve">Accounts payable, accrued and other liabilities and non-income taxes payable </t>
  </si>
  <si>
    <t xml:space="preserve">Deferred revenue </t>
  </si>
  <si>
    <t xml:space="preserve">Other assets </t>
  </si>
  <si>
    <t xml:space="preserve">Content assets </t>
  </si>
  <si>
    <t xml:space="preserve">Content liabilities </t>
  </si>
  <si>
    <t xml:space="preserve">CASH FLOWS PROVIDED BY/(USED IN) OPERATING ACTIVITIES: </t>
  </si>
  <si>
    <t xml:space="preserve">CASH FLOWS PROVIDED BY/(USED IN) INVESTING ACTIVITIES: </t>
  </si>
  <si>
    <t xml:space="preserve">Net cash provided by/(used in) operating activities </t>
  </si>
  <si>
    <t xml:space="preserve">Purchases of property and equipment and intangible assets </t>
  </si>
  <si>
    <t xml:space="preserve">Acquisitions of businesses, net of cash acquired </t>
  </si>
  <si>
    <t>Investments in marketable equity securities</t>
  </si>
  <si>
    <t xml:space="preserve">Proceeds from sale of marketable equity securities </t>
  </si>
  <si>
    <t xml:space="preserve">Investments in term deposits </t>
  </si>
  <si>
    <t>Maturities of term deposits</t>
  </si>
  <si>
    <t>Loans granted</t>
  </si>
  <si>
    <t xml:space="preserve">Proceeds from repayments of loans </t>
  </si>
  <si>
    <t xml:space="preserve">Other investing activities </t>
  </si>
  <si>
    <t xml:space="preserve">Net cash provided by/(used in) investing activities </t>
  </si>
  <si>
    <t xml:space="preserve">CASH FLOWS USED IN FINANCING ACTIVITIES </t>
  </si>
  <si>
    <t xml:space="preserve">Proceeds from exercise of share options </t>
  </si>
  <si>
    <t xml:space="preserve">Repayment of convertible debt </t>
  </si>
  <si>
    <t xml:space="preserve">Proceeds from issuance of debt </t>
  </si>
  <si>
    <t xml:space="preserve">Payment for finance leases </t>
  </si>
  <si>
    <t xml:space="preserve">Other financing activities </t>
  </si>
  <si>
    <t xml:space="preserve">Net cash used in financing activities </t>
  </si>
  <si>
    <t xml:space="preserve">Effect of exchange rate changes on cash and cash equivalents, and restricted cash and cash equivalents </t>
  </si>
  <si>
    <t xml:space="preserve">Net change in cash and cash equivalents, and restricted cash and cash equivalents </t>
  </si>
  <si>
    <t xml:space="preserve">Cash and cash equivalents, and restricted cash and cash equivalents, beginning of period </t>
  </si>
  <si>
    <t xml:space="preserve">Cash and cash equivalents, and restricted cash and cash equivalents, end of period </t>
  </si>
  <si>
    <t xml:space="preserve">Reconciliation of cash and cash equivalents, and restricted cash and cash equivalents: </t>
  </si>
  <si>
    <t>Cash and cash equivalents, beginning of period</t>
  </si>
  <si>
    <t>Restricted cash and cash equivalents, beginning of period</t>
  </si>
  <si>
    <t>Cash and cash equivalents, end of period</t>
  </si>
  <si>
    <t>Restricted cash and cash equivalents, end of period</t>
  </si>
  <si>
    <t xml:space="preserve">ASSETS </t>
  </si>
  <si>
    <t>Cash and cash equivalents</t>
  </si>
  <si>
    <t>Term deposits</t>
  </si>
  <si>
    <t xml:space="preserve">Investments in marketable equity securities </t>
  </si>
  <si>
    <t>VAT reclaimable</t>
  </si>
  <si>
    <t>Funds receivable, net</t>
  </si>
  <si>
    <t xml:space="preserve">Other current assets </t>
  </si>
  <si>
    <t xml:space="preserve">Total current assets </t>
  </si>
  <si>
    <t>Goodwill</t>
  </si>
  <si>
    <t xml:space="preserve">Property and equipment, net </t>
  </si>
  <si>
    <t xml:space="preserve">Operating lease right-of-use assets </t>
  </si>
  <si>
    <t>Intangible assets, net</t>
  </si>
  <si>
    <t>Content assets, net</t>
  </si>
  <si>
    <t xml:space="preserve">Equity method investments </t>
  </si>
  <si>
    <t>Deferred tax assets</t>
  </si>
  <si>
    <t>Long-term prepaid expenses</t>
  </si>
  <si>
    <t xml:space="preserve">Other non-current assets </t>
  </si>
  <si>
    <t xml:space="preserve">Total non-current assets </t>
  </si>
  <si>
    <t xml:space="preserve">TOTAL ASSETS </t>
  </si>
  <si>
    <t xml:space="preserve">LIABILITIES AND SHAREHOLDERS’ EQUITY </t>
  </si>
  <si>
    <t xml:space="preserve">Accounts payable, accrued and other liabilities </t>
  </si>
  <si>
    <t>Debt, current portion</t>
  </si>
  <si>
    <t xml:space="preserve">Income and non-income taxes payable </t>
  </si>
  <si>
    <t xml:space="preserve">Total current liabilities </t>
  </si>
  <si>
    <t xml:space="preserve">Debt, non-current portion </t>
  </si>
  <si>
    <t xml:space="preserve">Operating lease liabilities </t>
  </si>
  <si>
    <t xml:space="preserve">Finance lease liabilities </t>
  </si>
  <si>
    <t xml:space="preserve">Deferred tax liabilities </t>
  </si>
  <si>
    <t xml:space="preserve">Other accrued liabilities </t>
  </si>
  <si>
    <t xml:space="preserve">Total non-current liabilities </t>
  </si>
  <si>
    <t xml:space="preserve">Total liabilities </t>
  </si>
  <si>
    <t>Additional paid-in capital</t>
  </si>
  <si>
    <t>Accumulated other comprehensive income</t>
  </si>
  <si>
    <t xml:space="preserve">Retained earnings </t>
  </si>
  <si>
    <t xml:space="preserve">Total equity attributable to Yandex N.V. </t>
  </si>
  <si>
    <t xml:space="preserve">Noncontrolling interests </t>
  </si>
  <si>
    <t>Total shareholders’ equity</t>
  </si>
  <si>
    <t xml:space="preserve">TOTAL LIABILITIES AND SHAREHOLDERS’ EQUITY </t>
  </si>
  <si>
    <t>Cost of revenues as a % of revenues</t>
  </si>
  <si>
    <t>Revenue growth Y/Y %</t>
  </si>
  <si>
    <t>Revenue growth Q/Q %</t>
  </si>
  <si>
    <t>Profit growth Q/Q %</t>
  </si>
  <si>
    <t>Gross Profit margin %</t>
  </si>
  <si>
    <t>Net Profit margin %</t>
  </si>
  <si>
    <t>Operating Profit margin %</t>
  </si>
  <si>
    <t xml:space="preserve">Other income/(loss), net </t>
  </si>
  <si>
    <t>Product development as a % of revenues</t>
  </si>
  <si>
    <t>SGA as a % of revenues</t>
  </si>
  <si>
    <t>Depreciation and amortization as a % of revenues</t>
  </si>
  <si>
    <t>Total operating expenses as a % of revenues</t>
  </si>
  <si>
    <t>In Billions of Rubles (unless stated otherwise)</t>
  </si>
  <si>
    <t>Adjuted EBITDA Q/Q %</t>
  </si>
  <si>
    <t>Adjusted EBITDA margin %</t>
  </si>
  <si>
    <t>Sales, general and administrative (includes part stock based compensation)</t>
  </si>
  <si>
    <t>Product development (includes part stock based compensation)</t>
  </si>
  <si>
    <t>EBITDA (Net Income + Taxes + Interest Expense + Depreciation &amp; Amortization)</t>
  </si>
  <si>
    <t xml:space="preserve"> </t>
  </si>
  <si>
    <t>Free Cash Flow Q/Q %</t>
  </si>
  <si>
    <t>Cost of revenues (includes Traffic Acquision Cost)</t>
  </si>
  <si>
    <t>Adjusted Net Income/(loss)</t>
  </si>
  <si>
    <t>The total number of shares issued and outstanding as of June 30, 2022 was 358,940,491, including 323,241,816 Class A shares, 35,698,674 Class B shares</t>
  </si>
  <si>
    <t>Other</t>
  </si>
  <si>
    <t>Treasury shares at cost</t>
  </si>
  <si>
    <t>GMV</t>
  </si>
  <si>
    <t>Revenues Ex-Traffic Acquisition Costs</t>
  </si>
  <si>
    <t>Adjusted EBITDA</t>
  </si>
  <si>
    <t>% of Total Revenue of Yandex</t>
  </si>
  <si>
    <t>Revenue growth q/q %</t>
  </si>
  <si>
    <t>RideTech (Яндекс Такси, Яндекс Драйв, Скутеры)</t>
  </si>
  <si>
    <t>E-commerce (Яндекс Маркет, Яндекс Лавка)</t>
  </si>
  <si>
    <t>Online-to-Offline (Яндекс Еда, Яндекс Доставка и Логистический бизнес)</t>
  </si>
  <si>
    <t>Marketplace's SKU(Единица запасов товара) in millions</t>
  </si>
  <si>
    <t>Number of active buyers on Yandex Market in millions</t>
  </si>
  <si>
    <t>Number of active sellers on Yandex Market in thousands</t>
  </si>
  <si>
    <t>Adjusted EBITDA for E-commerce, Mobility and Delivery</t>
  </si>
  <si>
    <t>% to Total Adjusted EBTIDA</t>
  </si>
  <si>
    <t>Classifieds (Auto.ru, Yandex Realty, Yandex Rent)</t>
  </si>
  <si>
    <t>Rest of the revenue (The Other Business Units and Initiatives segment includes our self-driving vehicles business (Yandex SDG), Zen, Yandex Cloud, Yandex Education, Devices, FinTech, Toloka, RouteQ and number of other experiments.)</t>
  </si>
  <si>
    <t>Business Analysis of Yandex for Second Quarter 2022</t>
  </si>
  <si>
    <t xml:space="preserve">Other Business Units and Initiatives revenues increased 107% year-on-year in Q2 2022, driven mainly by Devices, Cloud and Education. Devices revenue increased 165% year-on-year to RUB 4.3 billion in Q2 2022 driven by solid demand for our smart devices, including the recently launched second generation of the flagship Yandex Station, supported by the gradual recovery of logistics and production in China after COVID-related lockdowns. Cloud revenue grew 207% year-on-year, which was driven by the increasing demand for Cloud services and solid improvement in our market share on the back of the product portfolio expansion and changing competitive landscape on the domestic market. </t>
  </si>
  <si>
    <t xml:space="preserve">The adjusted EBITDA loss amounted to RUB 2.9 billion (including RUB 1.5 billion investments on SDG), compared to RUB 2.8 billion in Q2 2021. The segment demonstrated a material improvement of relative losses as a percentage of revenue primarily driven by solid performance in Cloud and Devices, which have now both reached positive Adjusted EBITDA for the first time. </t>
  </si>
  <si>
    <t>Number of employees in units</t>
  </si>
  <si>
    <t>Operating Costs Y/Y %</t>
  </si>
  <si>
    <t>Operating Costs Q/Q %</t>
  </si>
  <si>
    <t>Operating Costs as % of Total Revenue</t>
  </si>
  <si>
    <r>
      <rPr>
        <b/>
        <sz val="12"/>
        <color theme="1"/>
        <rFont val="Calibri"/>
        <family val="2"/>
        <scheme val="minor"/>
      </rPr>
      <t>Adjusted EBITDA</t>
    </r>
    <r>
      <rPr>
        <sz val="12"/>
        <color theme="1"/>
        <rFont val="Calibri"/>
        <family val="2"/>
        <scheme val="minor"/>
      </rPr>
      <t xml:space="preserve"> means U.S. GAAP net income/(loss) plus (1) depreciation and amortization, (2) SBC expense, (3) interest
expense, (4) income tax expense, (5) expenses related to the contingent compensation payable to employees in connection with certain business combinations, (6) loss from equity method investments, (7) impairment of goodwill and other intangible assets, less (1) interest income and (2) other income/(loss), net and (3) gain on restructuring of convertible debt.</t>
    </r>
  </si>
  <si>
    <t>Cost contributions by each segment:</t>
  </si>
  <si>
    <t>CAPEX (capital expenditure)</t>
  </si>
  <si>
    <t>Market Cap 709 billion rubles (17/09/22)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</si>
</sst>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 "/>
  </numFmts>
  <fonts count="11">
    <font>
      <sz val="12"/>
      <color theme="1"/>
      <name val="Calibri"/>
      <family val="2"/>
      <scheme val="minor"/>
    </font>
    <font>
      <b/>
      <sz val="12"/>
      <color theme="1"/>
      <name val="Calibri"/>
      <family val="2"/>
      <scheme val="minor"/>
    </font>
    <font>
      <sz val="8"/>
      <name val="Calibri"/>
      <family val="2"/>
      <scheme val="minor"/>
    </font>
    <font>
      <sz val="14"/>
      <color theme="1"/>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sz val="12"/>
      <color theme="1"/>
      <name val="Calibri (Body)"/>
    </font>
    <font>
      <b/>
      <sz val="14"/>
      <color rgb="FFFF0000"/>
      <name val="Calibri"/>
      <family val="2"/>
      <scheme val="minor"/>
    </font>
    <font>
      <sz val="14"/>
      <color theme="1"/>
      <name val="ArialMT"/>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bgColor indexed="64"/>
      </patternFill>
    </fill>
    <fill>
      <patternFill patternType="solid">
        <fgColor theme="8" tint="0.39997558519241921"/>
        <bgColor indexed="64"/>
      </patternFill>
    </fill>
    <fill>
      <patternFill patternType="solid">
        <fgColor rgb="FF9BC2E7"/>
        <bgColor indexed="64"/>
      </patternFill>
    </fill>
  </fills>
  <borders count="1">
    <border>
      <left/>
      <right/>
      <top/>
      <bottom/>
      <diagonal/>
    </border>
  </borders>
  <cellStyleXfs count="1">
    <xf numFmtId="0" fontId="0" fillId="0" borderId="0"/>
  </cellStyleXfs>
  <cellXfs count="33">
    <xf numFmtId="0" fontId="0" fillId="0" borderId="0" xfId="0"/>
    <xf numFmtId="0" fontId="0" fillId="5" borderId="0" xfId="0" applyFill="1"/>
    <xf numFmtId="0" fontId="3" fillId="0" borderId="0" xfId="0" applyFont="1"/>
    <xf numFmtId="0" fontId="0" fillId="0" borderId="0" xfId="0" applyFont="1"/>
    <xf numFmtId="0" fontId="4" fillId="5" borderId="0" xfId="0" applyFont="1" applyFill="1"/>
    <xf numFmtId="164" fontId="0" fillId="0" borderId="0" xfId="0" applyNumberFormat="1"/>
    <xf numFmtId="164" fontId="0" fillId="0" borderId="0" xfId="0" applyNumberFormat="1" applyFill="1"/>
    <xf numFmtId="164" fontId="0" fillId="2" borderId="0" xfId="0" applyNumberFormat="1" applyFill="1"/>
    <xf numFmtId="164" fontId="0" fillId="2" borderId="0" xfId="0" applyNumberFormat="1" applyFill="1" applyAlignment="1">
      <alignment horizontal="right"/>
    </xf>
    <xf numFmtId="164" fontId="0" fillId="6" borderId="0" xfId="0" applyNumberFormat="1" applyFill="1"/>
    <xf numFmtId="164" fontId="0" fillId="0" borderId="0" xfId="0" applyNumberFormat="1" applyAlignment="1">
      <alignment horizontal="left"/>
    </xf>
    <xf numFmtId="164" fontId="0" fillId="4" borderId="0" xfId="0" applyNumberFormat="1" applyFont="1" applyFill="1"/>
    <xf numFmtId="164" fontId="0" fillId="3" borderId="0" xfId="0" applyNumberFormat="1" applyFill="1"/>
    <xf numFmtId="164" fontId="1" fillId="0" borderId="0" xfId="0" applyNumberFormat="1" applyFont="1"/>
    <xf numFmtId="164" fontId="1" fillId="4" borderId="0" xfId="0" applyNumberFormat="1" applyFont="1" applyFill="1"/>
    <xf numFmtId="164" fontId="0" fillId="4" borderId="0" xfId="0" applyNumberFormat="1" applyFill="1"/>
    <xf numFmtId="164" fontId="0" fillId="0" borderId="0" xfId="0" applyNumberFormat="1" applyFont="1"/>
    <xf numFmtId="164" fontId="1" fillId="6" borderId="0" xfId="0" applyNumberFormat="1" applyFont="1" applyFill="1"/>
    <xf numFmtId="164" fontId="1" fillId="0" borderId="0" xfId="0" applyNumberFormat="1" applyFont="1" applyFill="1"/>
    <xf numFmtId="164" fontId="0" fillId="0" borderId="0" xfId="0" applyNumberFormat="1" applyFont="1" applyFill="1"/>
    <xf numFmtId="10" fontId="0" fillId="0" borderId="0" xfId="0" applyNumberFormat="1"/>
    <xf numFmtId="164" fontId="5" fillId="3" borderId="0" xfId="0" applyNumberFormat="1" applyFont="1" applyFill="1"/>
    <xf numFmtId="164" fontId="6" fillId="3" borderId="0" xfId="0" applyNumberFormat="1" applyFont="1" applyFill="1"/>
    <xf numFmtId="164" fontId="0" fillId="7" borderId="0" xfId="0" applyNumberFormat="1" applyFill="1"/>
    <xf numFmtId="164" fontId="1" fillId="7" borderId="0" xfId="0" applyNumberFormat="1" applyFont="1" applyFill="1"/>
    <xf numFmtId="164" fontId="0" fillId="0" borderId="0" xfId="0" applyNumberFormat="1" applyAlignment="1">
      <alignment wrapText="1"/>
    </xf>
    <xf numFmtId="164" fontId="7" fillId="3" borderId="0" xfId="0" applyNumberFormat="1" applyFont="1" applyFill="1"/>
    <xf numFmtId="164" fontId="5" fillId="0" borderId="0" xfId="0" applyNumberFormat="1" applyFont="1"/>
    <xf numFmtId="164" fontId="8" fillId="0" borderId="0" xfId="0" applyNumberFormat="1" applyFont="1"/>
    <xf numFmtId="164" fontId="9" fillId="0" borderId="0" xfId="0" applyNumberFormat="1" applyFont="1"/>
    <xf numFmtId="0" fontId="0" fillId="6" borderId="0" xfId="0" applyFill="1"/>
    <xf numFmtId="0" fontId="4" fillId="6" borderId="0" xfId="0" applyFont="1" applyFill="1"/>
    <xf numFmtId="0" fontId="10" fillId="0" borderId="0" xfId="0" applyFont="1"/>
  </cellXfs>
  <cellStyles count="1">
    <cellStyle name="Normal" xfId="0" builtinId="0"/>
  </cellStyles>
  <dxfs count="0"/>
  <tableStyles count="0" defaultTableStyle="TableStyleMedium2" defaultPivotStyle="PivotStyleLight16"/>
  <colors>
    <mruColors>
      <color rgb="FF9BC2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EB290-2C40-3F46-9097-A13FF61BD39D}">
  <dimension ref="A1:AK246"/>
  <sheetViews>
    <sheetView tabSelected="1" zoomScale="125" workbookViewId="0">
      <pane xSplit="3" ySplit="7" topLeftCell="K198" activePane="bottomRight" state="frozen"/>
      <selection pane="topRight" activeCell="D1" sqref="D1"/>
      <selection pane="bottomLeft" activeCell="A7" sqref="A7"/>
      <selection pane="bottomRight" activeCell="P203" sqref="P203"/>
    </sheetView>
  </sheetViews>
  <sheetFormatPr baseColWidth="10" defaultRowHeight="16"/>
  <cols>
    <col min="1" max="1" width="4.5" style="5" customWidth="1"/>
    <col min="2" max="2" width="4.6640625" style="5" customWidth="1"/>
    <col min="3" max="3" width="46.33203125" style="5" customWidth="1"/>
    <col min="4" max="16384" width="10.83203125" style="5"/>
  </cols>
  <sheetData>
    <row r="1" spans="3:37" s="12" customFormat="1"/>
    <row r="2" spans="3:37" s="12" customFormat="1" ht="21">
      <c r="C2" s="22" t="s">
        <v>37</v>
      </c>
    </row>
    <row r="3" spans="3:37" s="12" customFormat="1" ht="21">
      <c r="C3" s="22" t="s">
        <v>38</v>
      </c>
    </row>
    <row r="4" spans="3:37" s="12" customFormat="1" ht="21">
      <c r="C4" s="22" t="s">
        <v>209</v>
      </c>
    </row>
    <row r="5" spans="3:37" s="12" customFormat="1" ht="19" customHeight="1">
      <c r="C5" s="26" t="s">
        <v>181</v>
      </c>
    </row>
    <row r="6" spans="3:37" s="12" customFormat="1" ht="19">
      <c r="C6" s="21" t="s">
        <v>171</v>
      </c>
    </row>
    <row r="7" spans="3:37" s="7" customFormat="1">
      <c r="C7" s="7" t="s">
        <v>44</v>
      </c>
      <c r="D7" s="7" t="s">
        <v>16</v>
      </c>
      <c r="E7" s="7" t="s">
        <v>17</v>
      </c>
      <c r="F7" s="7" t="s">
        <v>18</v>
      </c>
      <c r="G7" s="7" t="s">
        <v>19</v>
      </c>
      <c r="H7" s="7" t="s">
        <v>1</v>
      </c>
      <c r="I7" s="8" t="s">
        <v>2</v>
      </c>
      <c r="J7" s="8" t="s">
        <v>3</v>
      </c>
      <c r="K7" s="8" t="s">
        <v>4</v>
      </c>
      <c r="L7" s="8" t="s">
        <v>5</v>
      </c>
      <c r="M7" s="8" t="s">
        <v>6</v>
      </c>
      <c r="N7" s="8" t="s">
        <v>7</v>
      </c>
      <c r="O7" s="8" t="s">
        <v>8</v>
      </c>
      <c r="P7" s="8" t="s">
        <v>9</v>
      </c>
      <c r="Q7" s="8" t="s">
        <v>10</v>
      </c>
      <c r="R7" s="8" t="s">
        <v>11</v>
      </c>
      <c r="S7" s="8" t="s">
        <v>12</v>
      </c>
      <c r="T7" s="8" t="s">
        <v>13</v>
      </c>
      <c r="U7" s="8" t="s">
        <v>14</v>
      </c>
      <c r="V7" s="8" t="s">
        <v>15</v>
      </c>
      <c r="AA7" s="8" t="s">
        <v>20</v>
      </c>
      <c r="AB7" s="8" t="s">
        <v>21</v>
      </c>
      <c r="AC7" s="8" t="s">
        <v>22</v>
      </c>
      <c r="AD7" s="8" t="s">
        <v>23</v>
      </c>
      <c r="AE7" s="8" t="s">
        <v>24</v>
      </c>
      <c r="AF7" s="8" t="s">
        <v>25</v>
      </c>
      <c r="AG7" s="8" t="s">
        <v>26</v>
      </c>
      <c r="AH7" s="8" t="s">
        <v>27</v>
      </c>
      <c r="AI7" s="8" t="s">
        <v>28</v>
      </c>
      <c r="AJ7" s="8" t="s">
        <v>29</v>
      </c>
      <c r="AK7" s="8" t="s">
        <v>30</v>
      </c>
    </row>
    <row r="8" spans="3:37" s="9" customFormat="1">
      <c r="C8" s="17" t="s">
        <v>60</v>
      </c>
    </row>
    <row r="9" spans="3:37">
      <c r="C9" s="5" t="s">
        <v>0</v>
      </c>
      <c r="M9" s="5">
        <v>81.400000000000006</v>
      </c>
      <c r="Q9" s="5">
        <v>117.75</v>
      </c>
    </row>
    <row r="10" spans="3:37">
      <c r="C10" s="5" t="s">
        <v>179</v>
      </c>
      <c r="M10" s="5">
        <v>41.77</v>
      </c>
      <c r="Q10" s="5">
        <v>48.72</v>
      </c>
    </row>
    <row r="11" spans="3:37">
      <c r="C11" s="5" t="s">
        <v>175</v>
      </c>
      <c r="M11" s="5">
        <v>11.2</v>
      </c>
      <c r="Q11" s="5">
        <v>16.8</v>
      </c>
    </row>
    <row r="12" spans="3:37">
      <c r="C12" s="5" t="s">
        <v>174</v>
      </c>
      <c r="M12" s="5">
        <v>27.47</v>
      </c>
      <c r="Q12" s="5">
        <v>35.700000000000003</v>
      </c>
    </row>
    <row r="13" spans="3:37">
      <c r="C13" s="5" t="s">
        <v>63</v>
      </c>
      <c r="M13" s="5">
        <v>5.6</v>
      </c>
      <c r="Q13" s="5">
        <v>7.7</v>
      </c>
    </row>
    <row r="14" spans="3:37">
      <c r="C14" s="5" t="s">
        <v>64</v>
      </c>
      <c r="M14" s="5">
        <v>86.1</v>
      </c>
      <c r="Q14" s="5">
        <v>109</v>
      </c>
    </row>
    <row r="15" spans="3:37">
      <c r="C15" s="5" t="s">
        <v>65</v>
      </c>
      <c r="M15" s="5">
        <v>-4.7229999999999999</v>
      </c>
      <c r="Q15" s="5">
        <v>8.7460000000000004</v>
      </c>
    </row>
    <row r="16" spans="3:37">
      <c r="C16" s="5" t="s">
        <v>66</v>
      </c>
      <c r="M16" s="5">
        <v>1.18</v>
      </c>
      <c r="Q16" s="5">
        <v>1.03</v>
      </c>
    </row>
    <row r="17" spans="3:17">
      <c r="C17" s="5" t="s">
        <v>67</v>
      </c>
      <c r="M17" s="5">
        <v>-0.86099999999999999</v>
      </c>
      <c r="Q17" s="5">
        <v>-1.109</v>
      </c>
    </row>
    <row r="18" spans="3:17">
      <c r="C18" s="5" t="s">
        <v>68</v>
      </c>
      <c r="M18" s="5">
        <v>0.48499999999999999</v>
      </c>
      <c r="Q18" s="5">
        <v>3.7320000000000002</v>
      </c>
    </row>
    <row r="19" spans="3:17">
      <c r="C19" s="5" t="s">
        <v>80</v>
      </c>
      <c r="M19" s="5">
        <v>0</v>
      </c>
      <c r="Q19" s="5">
        <v>9.3000000000000007</v>
      </c>
    </row>
    <row r="20" spans="3:17">
      <c r="C20" s="5" t="s">
        <v>79</v>
      </c>
      <c r="M20" s="5">
        <v>5.0000000000000001E-3</v>
      </c>
      <c r="Q20" s="5">
        <v>8.5999999999999993E-2</v>
      </c>
    </row>
    <row r="21" spans="3:17">
      <c r="C21" s="5" t="s">
        <v>166</v>
      </c>
      <c r="M21" s="5">
        <v>0.23</v>
      </c>
      <c r="Q21" s="5">
        <v>-6.1</v>
      </c>
    </row>
    <row r="22" spans="3:17">
      <c r="C22" s="5" t="s">
        <v>176</v>
      </c>
      <c r="M22" s="5">
        <f>M25+M18+(-M17)+M13</f>
        <v>2.282</v>
      </c>
      <c r="N22" s="5">
        <f>N25+N18+(-N17)+N13</f>
        <v>0</v>
      </c>
      <c r="O22" s="5">
        <f>O25+O18+(-O17)+O13</f>
        <v>0</v>
      </c>
      <c r="P22" s="5">
        <f>P25+P18+(-P17)+P13</f>
        <v>0</v>
      </c>
      <c r="Q22" s="5">
        <f>Q25+Q18+(-Q17)+Q13</f>
        <v>20.597000000000001</v>
      </c>
    </row>
    <row r="23" spans="3:17" ht="176" customHeight="1">
      <c r="C23" s="25" t="s">
        <v>206</v>
      </c>
      <c r="M23" s="5">
        <v>5.78</v>
      </c>
      <c r="Q23" s="5">
        <v>25.69</v>
      </c>
    </row>
    <row r="24" spans="3:17">
      <c r="C24" s="13" t="s">
        <v>180</v>
      </c>
      <c r="M24" s="5">
        <v>1.012</v>
      </c>
      <c r="Q24" s="5">
        <v>13.134</v>
      </c>
    </row>
    <row r="25" spans="3:17">
      <c r="C25" s="13" t="s">
        <v>69</v>
      </c>
      <c r="M25" s="5">
        <v>-4.6639999999999997</v>
      </c>
      <c r="Q25" s="5">
        <v>8.0559999999999992</v>
      </c>
    </row>
    <row r="26" spans="3:17">
      <c r="C26" s="13" t="s">
        <v>208</v>
      </c>
      <c r="M26" s="5">
        <f>M165</f>
        <v>-13.685</v>
      </c>
      <c r="Q26" s="5">
        <f>Q165</f>
        <v>-7.7039999999999997</v>
      </c>
    </row>
    <row r="27" spans="3:17">
      <c r="C27" s="13" t="s">
        <v>39</v>
      </c>
      <c r="M27" s="5">
        <f>M163+M26</f>
        <v>-18.558</v>
      </c>
      <c r="N27" s="5">
        <f t="shared" ref="N27:Q27" si="0">N163+N26</f>
        <v>0</v>
      </c>
      <c r="O27" s="5">
        <f t="shared" si="0"/>
        <v>0</v>
      </c>
      <c r="P27" s="5">
        <f t="shared" si="0"/>
        <v>0</v>
      </c>
      <c r="Q27" s="5">
        <f t="shared" si="0"/>
        <v>13.172000000000001</v>
      </c>
    </row>
    <row r="28" spans="3:17">
      <c r="C28" s="13" t="s">
        <v>178</v>
      </c>
      <c r="D28" s="5" t="s">
        <v>177</v>
      </c>
      <c r="M28" s="5" t="e">
        <f>(M27-L27)/L27</f>
        <v>#DIV/0!</v>
      </c>
      <c r="N28" s="5">
        <f t="shared" ref="N28:Q28" si="1">(N27-M27)/M27</f>
        <v>-1</v>
      </c>
      <c r="O28" s="5" t="e">
        <f t="shared" si="1"/>
        <v>#DIV/0!</v>
      </c>
      <c r="P28" s="5" t="e">
        <f t="shared" si="1"/>
        <v>#DIV/0!</v>
      </c>
      <c r="Q28" s="5" t="e">
        <f t="shared" si="1"/>
        <v>#DIV/0!</v>
      </c>
    </row>
    <row r="29" spans="3:17">
      <c r="C29" s="13"/>
    </row>
    <row r="30" spans="3:17">
      <c r="C30" s="13" t="s">
        <v>207</v>
      </c>
    </row>
    <row r="31" spans="3:17">
      <c r="C31" s="5" t="s">
        <v>159</v>
      </c>
      <c r="M31" s="20">
        <f>M10/M9</f>
        <v>0.51314496314496316</v>
      </c>
      <c r="N31" s="20" t="e">
        <f>N10/N9</f>
        <v>#DIV/0!</v>
      </c>
      <c r="O31" s="20" t="e">
        <f>O10/O9</f>
        <v>#DIV/0!</v>
      </c>
      <c r="P31" s="20" t="e">
        <f>P10/P9</f>
        <v>#DIV/0!</v>
      </c>
      <c r="Q31" s="20">
        <f>Q10/Q9</f>
        <v>0.41375796178343949</v>
      </c>
    </row>
    <row r="32" spans="3:17">
      <c r="C32" s="5" t="s">
        <v>167</v>
      </c>
      <c r="M32" s="20">
        <f>(M11/M9)</f>
        <v>0.13759213759213756</v>
      </c>
      <c r="N32" s="20" t="e">
        <f>(N11/N9)</f>
        <v>#DIV/0!</v>
      </c>
      <c r="O32" s="20" t="e">
        <f>(O11/O9)</f>
        <v>#DIV/0!</v>
      </c>
      <c r="P32" s="20" t="e">
        <f>(P11/P9)</f>
        <v>#DIV/0!</v>
      </c>
      <c r="Q32" s="20">
        <f>(Q11/Q9)</f>
        <v>0.14267515923566879</v>
      </c>
    </row>
    <row r="33" spans="3:17">
      <c r="C33" s="5" t="s">
        <v>168</v>
      </c>
      <c r="M33" s="20">
        <f>(M12/M9)</f>
        <v>0.33746928746928745</v>
      </c>
      <c r="N33" s="20" t="e">
        <f>(N12/N9)</f>
        <v>#DIV/0!</v>
      </c>
      <c r="O33" s="20" t="e">
        <f>(O12/O9)</f>
        <v>#DIV/0!</v>
      </c>
      <c r="P33" s="20" t="e">
        <f>(P12/P9)</f>
        <v>#DIV/0!</v>
      </c>
      <c r="Q33" s="20">
        <f>(Q12/Q9)</f>
        <v>0.30318471337579622</v>
      </c>
    </row>
    <row r="34" spans="3:17">
      <c r="C34" s="5" t="s">
        <v>169</v>
      </c>
      <c r="M34" s="20">
        <f>(M13/M9)</f>
        <v>6.8796068796068782E-2</v>
      </c>
      <c r="N34" s="20" t="e">
        <f>(N13/N9)</f>
        <v>#DIV/0!</v>
      </c>
      <c r="O34" s="20" t="e">
        <f>(O13/O9)</f>
        <v>#DIV/0!</v>
      </c>
      <c r="P34" s="20" t="e">
        <f>(P13/P9)</f>
        <v>#DIV/0!</v>
      </c>
      <c r="Q34" s="20">
        <f>(Q13/Q9)</f>
        <v>6.5392781316348195E-2</v>
      </c>
    </row>
    <row r="35" spans="3:17">
      <c r="C35" s="5" t="s">
        <v>170</v>
      </c>
      <c r="M35" s="20">
        <f>M14/M9</f>
        <v>1.0577395577395576</v>
      </c>
      <c r="N35" s="20" t="e">
        <f>N14/N9</f>
        <v>#DIV/0!</v>
      </c>
      <c r="O35" s="20" t="e">
        <f>O14/O9</f>
        <v>#DIV/0!</v>
      </c>
      <c r="P35" s="20" t="e">
        <f>P14/P9</f>
        <v>#DIV/0!</v>
      </c>
      <c r="Q35" s="20">
        <f>Q14/Q9</f>
        <v>0.92569002123142252</v>
      </c>
    </row>
    <row r="36" spans="3:17">
      <c r="M36" s="20"/>
      <c r="N36" s="20"/>
      <c r="O36" s="20"/>
      <c r="P36" s="20"/>
      <c r="Q36" s="20"/>
    </row>
    <row r="37" spans="3:17">
      <c r="C37" s="5" t="s">
        <v>205</v>
      </c>
      <c r="M37" s="20">
        <f>M14/M9</f>
        <v>1.0577395577395576</v>
      </c>
      <c r="N37" s="20" t="e">
        <f t="shared" ref="N37:Q37" si="2">N14/N9</f>
        <v>#DIV/0!</v>
      </c>
      <c r="O37" s="20" t="e">
        <f t="shared" si="2"/>
        <v>#DIV/0!</v>
      </c>
      <c r="P37" s="20" t="e">
        <f t="shared" si="2"/>
        <v>#DIV/0!</v>
      </c>
      <c r="Q37" s="20">
        <f t="shared" si="2"/>
        <v>0.92569002123142252</v>
      </c>
    </row>
    <row r="38" spans="3:17">
      <c r="C38" s="5" t="s">
        <v>203</v>
      </c>
      <c r="M38" s="20" t="e">
        <f>(M14-I14)/I14</f>
        <v>#DIV/0!</v>
      </c>
      <c r="N38" s="20" t="e">
        <f t="shared" ref="N38:Q38" si="3">(N14-J14)/J14</f>
        <v>#DIV/0!</v>
      </c>
      <c r="O38" s="20" t="e">
        <f t="shared" si="3"/>
        <v>#DIV/0!</v>
      </c>
      <c r="P38" s="20" t="e">
        <f t="shared" si="3"/>
        <v>#DIV/0!</v>
      </c>
      <c r="Q38" s="20">
        <f t="shared" si="3"/>
        <v>0.2659698025551685</v>
      </c>
    </row>
    <row r="39" spans="3:17">
      <c r="C39" s="5" t="s">
        <v>204</v>
      </c>
      <c r="M39" s="20" t="e">
        <f>(M14-L14)/L14</f>
        <v>#DIV/0!</v>
      </c>
      <c r="N39" s="20">
        <f t="shared" ref="N39:Q39" si="4">(N14-M14)/M14</f>
        <v>-1</v>
      </c>
      <c r="O39" s="20" t="e">
        <f t="shared" si="4"/>
        <v>#DIV/0!</v>
      </c>
      <c r="P39" s="20" t="e">
        <f t="shared" si="4"/>
        <v>#DIV/0!</v>
      </c>
      <c r="Q39" s="20" t="e">
        <f t="shared" si="4"/>
        <v>#DIV/0!</v>
      </c>
    </row>
    <row r="40" spans="3:17">
      <c r="C40" s="5" t="s">
        <v>160</v>
      </c>
      <c r="M40" s="20" t="e">
        <f>(M9-I9)/I9</f>
        <v>#DIV/0!</v>
      </c>
      <c r="N40" s="20" t="e">
        <f>(N9-J9)/J9</f>
        <v>#DIV/0!</v>
      </c>
      <c r="O40" s="20" t="e">
        <f>(O9-K9)/K9</f>
        <v>#DIV/0!</v>
      </c>
      <c r="P40" s="20" t="e">
        <f>(P9-L9)/L9</f>
        <v>#DIV/0!</v>
      </c>
      <c r="Q40" s="20">
        <f>(Q9-M9)/M9</f>
        <v>0.44656019656019647</v>
      </c>
    </row>
    <row r="41" spans="3:17">
      <c r="C41" s="5" t="s">
        <v>161</v>
      </c>
      <c r="M41" s="20" t="e">
        <f>(M9-L9)/L9</f>
        <v>#DIV/0!</v>
      </c>
      <c r="N41" s="20">
        <f>(N9-M9)/M9</f>
        <v>-1</v>
      </c>
      <c r="O41" s="20" t="e">
        <f>(O9-N9)/N9</f>
        <v>#DIV/0!</v>
      </c>
      <c r="P41" s="20" t="e">
        <f>(P9-O9)/O9</f>
        <v>#DIV/0!</v>
      </c>
      <c r="Q41" s="20" t="e">
        <f>(Q9-P9)/P9</f>
        <v>#DIV/0!</v>
      </c>
    </row>
    <row r="42" spans="3:17">
      <c r="C42" s="5" t="s">
        <v>163</v>
      </c>
      <c r="K42" s="6"/>
      <c r="M42" s="20">
        <f>(M9-M10)/M9</f>
        <v>0.48685503685503684</v>
      </c>
      <c r="N42" s="20" t="e">
        <f>(N9-N10)/N9</f>
        <v>#DIV/0!</v>
      </c>
      <c r="O42" s="20" t="e">
        <f>(O9-O10)/O9</f>
        <v>#DIV/0!</v>
      </c>
      <c r="P42" s="20" t="e">
        <f>(P9-P10)/P9</f>
        <v>#DIV/0!</v>
      </c>
      <c r="Q42" s="20">
        <f>(Q9-Q10)/Q9</f>
        <v>0.58624203821656051</v>
      </c>
    </row>
    <row r="43" spans="3:17">
      <c r="C43" s="5" t="s">
        <v>165</v>
      </c>
      <c r="M43" s="20">
        <f>(M15/M9)</f>
        <v>-5.8022113022113013E-2</v>
      </c>
      <c r="N43" s="20" t="e">
        <f>(N15/N9)</f>
        <v>#DIV/0!</v>
      </c>
      <c r="O43" s="20" t="e">
        <f>(O15/O9)</f>
        <v>#DIV/0!</v>
      </c>
      <c r="P43" s="20" t="e">
        <f>(P15/P9)</f>
        <v>#DIV/0!</v>
      </c>
      <c r="Q43" s="20">
        <f>(Q15/Q9)</f>
        <v>7.4276008492569004E-2</v>
      </c>
    </row>
    <row r="44" spans="3:17">
      <c r="C44" s="5" t="s">
        <v>172</v>
      </c>
      <c r="M44" s="20"/>
      <c r="N44" s="20"/>
      <c r="O44" s="20"/>
      <c r="P44" s="20"/>
      <c r="Q44" s="20"/>
    </row>
    <row r="45" spans="3:17">
      <c r="C45" s="5" t="s">
        <v>173</v>
      </c>
      <c r="M45" s="20">
        <f>M23/M9</f>
        <v>7.1007371007371006E-2</v>
      </c>
      <c r="N45" s="20" t="e">
        <f t="shared" ref="N45:P45" si="5">N23/N9</f>
        <v>#DIV/0!</v>
      </c>
      <c r="O45" s="20" t="e">
        <f t="shared" si="5"/>
        <v>#DIV/0!</v>
      </c>
      <c r="P45" s="20" t="e">
        <f t="shared" si="5"/>
        <v>#DIV/0!</v>
      </c>
      <c r="Q45" s="20">
        <f>Q23/Q9</f>
        <v>0.21817409766454354</v>
      </c>
    </row>
    <row r="46" spans="3:17">
      <c r="C46" s="5" t="s">
        <v>164</v>
      </c>
      <c r="M46" s="20">
        <f>(M25/M9)</f>
        <v>-5.7297297297297288E-2</v>
      </c>
      <c r="N46" s="20" t="e">
        <f>(N25/N9)</f>
        <v>#DIV/0!</v>
      </c>
      <c r="O46" s="20" t="e">
        <f>(O25/O9)</f>
        <v>#DIV/0!</v>
      </c>
      <c r="P46" s="20" t="e">
        <f>(P25/P9)</f>
        <v>#DIV/0!</v>
      </c>
      <c r="Q46" s="20">
        <f>(Q25/Q9)</f>
        <v>6.8416135881104026E-2</v>
      </c>
    </row>
    <row r="47" spans="3:17">
      <c r="C47" s="5" t="s">
        <v>162</v>
      </c>
      <c r="M47" s="20" t="e">
        <f>(M25-L25)/L25</f>
        <v>#DIV/0!</v>
      </c>
      <c r="N47" s="20">
        <f>(N25-M25)/M25</f>
        <v>-1</v>
      </c>
      <c r="O47" s="20" t="e">
        <f>(O25-N25)/N25</f>
        <v>#DIV/0!</v>
      </c>
      <c r="P47" s="20" t="e">
        <f>(P25-O25)/O25</f>
        <v>#DIV/0!</v>
      </c>
      <c r="Q47" s="20" t="e">
        <f>(Q25-P25)/P25</f>
        <v>#DIV/0!</v>
      </c>
    </row>
    <row r="49" spans="3:17">
      <c r="M49" s="20"/>
      <c r="N49" s="20"/>
      <c r="O49" s="20"/>
      <c r="P49" s="20"/>
      <c r="Q49" s="20"/>
    </row>
    <row r="50" spans="3:17">
      <c r="C50" s="5" t="s">
        <v>45</v>
      </c>
    </row>
    <row r="51" spans="3:17">
      <c r="C51" s="5" t="s">
        <v>46</v>
      </c>
      <c r="M51" s="5">
        <v>59.7</v>
      </c>
      <c r="Q51" s="5">
        <v>62.1</v>
      </c>
    </row>
    <row r="52" spans="3:17">
      <c r="C52" s="5" t="s">
        <v>47</v>
      </c>
      <c r="M52" s="5">
        <v>59.5</v>
      </c>
      <c r="Q52" s="5">
        <v>61.9</v>
      </c>
    </row>
    <row r="53" spans="3:17">
      <c r="C53" s="5" t="s">
        <v>48</v>
      </c>
      <c r="D53" s="10"/>
      <c r="E53" s="10"/>
      <c r="F53" s="10"/>
      <c r="G53" s="10"/>
      <c r="H53" s="10"/>
      <c r="I53" s="10"/>
      <c r="J53" s="10"/>
      <c r="K53" s="10"/>
      <c r="L53" s="10"/>
      <c r="M53" s="5">
        <v>42.2</v>
      </c>
      <c r="N53" s="10"/>
      <c r="O53" s="10"/>
      <c r="P53" s="10"/>
      <c r="Q53" s="5">
        <v>48.4</v>
      </c>
    </row>
    <row r="54" spans="3:17">
      <c r="C54" s="10"/>
    </row>
    <row r="55" spans="3:17" ht="19">
      <c r="C55" s="27" t="s">
        <v>34</v>
      </c>
    </row>
    <row r="56" spans="3:17" ht="16" customHeight="1">
      <c r="C56" s="13" t="s">
        <v>35</v>
      </c>
    </row>
    <row r="57" spans="3:17" ht="16" customHeight="1">
      <c r="C57" s="28" t="s">
        <v>0</v>
      </c>
      <c r="M57" s="5">
        <v>39.212000000000003</v>
      </c>
      <c r="Q57" s="5">
        <v>51.232999999999997</v>
      </c>
    </row>
    <row r="58" spans="3:17" ht="16" customHeight="1">
      <c r="C58" s="28" t="s">
        <v>185</v>
      </c>
      <c r="M58" s="5">
        <v>32.151000000000003</v>
      </c>
      <c r="Q58" s="5">
        <v>43.215000000000003</v>
      </c>
    </row>
    <row r="59" spans="3:17" ht="16" customHeight="1">
      <c r="C59" s="28" t="s">
        <v>186</v>
      </c>
      <c r="M59" s="5">
        <v>18.542999999999999</v>
      </c>
      <c r="Q59" s="5">
        <v>28.460999999999999</v>
      </c>
    </row>
    <row r="60" spans="3:17" ht="16" customHeight="1">
      <c r="C60" s="28" t="s">
        <v>173</v>
      </c>
      <c r="M60" s="20">
        <f>M59/M57</f>
        <v>0.47289095174946438</v>
      </c>
      <c r="N60" s="20"/>
      <c r="O60" s="20"/>
      <c r="P60" s="20"/>
      <c r="Q60" s="20">
        <f>Q59/Q57</f>
        <v>0.55552085569847565</v>
      </c>
    </row>
    <row r="61" spans="3:17" ht="16" customHeight="1">
      <c r="C61" s="28" t="s">
        <v>187</v>
      </c>
      <c r="M61" s="20">
        <f>M57/M9</f>
        <v>0.4817199017199017</v>
      </c>
      <c r="N61" s="20"/>
      <c r="O61" s="20"/>
      <c r="P61" s="20"/>
      <c r="Q61" s="20">
        <f>Q57/Q9</f>
        <v>0.4350997876857749</v>
      </c>
    </row>
    <row r="62" spans="3:17" ht="16" customHeight="1">
      <c r="C62" s="28" t="s">
        <v>160</v>
      </c>
      <c r="M62" s="20" t="e">
        <f>(M57-I57)/I57</f>
        <v>#DIV/0!</v>
      </c>
      <c r="N62" s="20" t="e">
        <f t="shared" ref="N62:Q62" si="6">(N57-J57)/J57</f>
        <v>#DIV/0!</v>
      </c>
      <c r="O62" s="20" t="e">
        <f t="shared" si="6"/>
        <v>#DIV/0!</v>
      </c>
      <c r="P62" s="20" t="e">
        <f t="shared" si="6"/>
        <v>#DIV/0!</v>
      </c>
      <c r="Q62" s="20">
        <f t="shared" si="6"/>
        <v>0.30656431704580211</v>
      </c>
    </row>
    <row r="63" spans="3:17" ht="16" customHeight="1">
      <c r="C63" s="28" t="s">
        <v>188</v>
      </c>
      <c r="M63" s="20" t="e">
        <f>(M57-L57)/L57</f>
        <v>#DIV/0!</v>
      </c>
      <c r="N63" s="20">
        <f t="shared" ref="N63:Q63" si="7">(N57-M57)/M57</f>
        <v>-1</v>
      </c>
      <c r="O63" s="20" t="e">
        <f t="shared" si="7"/>
        <v>#DIV/0!</v>
      </c>
      <c r="P63" s="20" t="e">
        <f t="shared" si="7"/>
        <v>#DIV/0!</v>
      </c>
      <c r="Q63" s="20" t="e">
        <f t="shared" si="7"/>
        <v>#DIV/0!</v>
      </c>
    </row>
    <row r="64" spans="3:17" ht="16" customHeight="1">
      <c r="C64" s="29" t="s">
        <v>196</v>
      </c>
      <c r="M64" s="20">
        <f>IF(M59&lt;0,"NA",M59/M23)</f>
        <v>3.2081314878892733</v>
      </c>
      <c r="N64" s="20" t="e">
        <f t="shared" ref="N64:Q64" si="8">IF(N59&lt;0,"NA",N59/N23)</f>
        <v>#DIV/0!</v>
      </c>
      <c r="O64" s="20" t="e">
        <f t="shared" si="8"/>
        <v>#DIV/0!</v>
      </c>
      <c r="P64" s="20" t="e">
        <f t="shared" si="8"/>
        <v>#DIV/0!</v>
      </c>
      <c r="Q64" s="20">
        <f t="shared" si="8"/>
        <v>1.1078629817049435</v>
      </c>
    </row>
    <row r="66" spans="3:17">
      <c r="C66" s="13" t="s">
        <v>189</v>
      </c>
    </row>
    <row r="67" spans="3:17">
      <c r="C67" s="5" t="s">
        <v>0</v>
      </c>
      <c r="M67" s="5">
        <v>18.495999999999999</v>
      </c>
      <c r="Q67" s="5">
        <v>29.937999999999999</v>
      </c>
    </row>
    <row r="68" spans="3:17">
      <c r="C68" s="5" t="s">
        <v>184</v>
      </c>
      <c r="M68" s="5">
        <v>138.58000000000001</v>
      </c>
      <c r="Q68" s="5">
        <v>178.96299999999999</v>
      </c>
    </row>
    <row r="69" spans="3:17">
      <c r="C69" s="28" t="s">
        <v>186</v>
      </c>
    </row>
    <row r="70" spans="3:17">
      <c r="C70" s="28" t="s">
        <v>173</v>
      </c>
      <c r="M70" s="20">
        <f>M69/M67</f>
        <v>0</v>
      </c>
      <c r="N70" s="20"/>
      <c r="O70" s="20"/>
      <c r="P70" s="20"/>
      <c r="Q70" s="20">
        <f>Q69/Q67</f>
        <v>0</v>
      </c>
    </row>
    <row r="71" spans="3:17">
      <c r="C71" s="28" t="s">
        <v>187</v>
      </c>
      <c r="M71" s="20">
        <f>M67/M9</f>
        <v>0.22722358722358718</v>
      </c>
      <c r="N71" s="20" t="e">
        <f t="shared" ref="N71:Q71" si="9">N67/N9</f>
        <v>#DIV/0!</v>
      </c>
      <c r="O71" s="20" t="e">
        <f t="shared" si="9"/>
        <v>#DIV/0!</v>
      </c>
      <c r="P71" s="20" t="e">
        <f t="shared" si="9"/>
        <v>#DIV/0!</v>
      </c>
      <c r="Q71" s="20">
        <f t="shared" si="9"/>
        <v>0.25425053078556265</v>
      </c>
    </row>
    <row r="72" spans="3:17">
      <c r="C72" s="28" t="s">
        <v>160</v>
      </c>
      <c r="M72" s="20" t="e">
        <f>(M67-I67)/I67</f>
        <v>#DIV/0!</v>
      </c>
      <c r="N72" s="20" t="e">
        <f t="shared" ref="N72" si="10">(N67-J67)/J67</f>
        <v>#DIV/0!</v>
      </c>
      <c r="O72" s="20" t="e">
        <f t="shared" ref="O72" si="11">(O67-K67)/K67</f>
        <v>#DIV/0!</v>
      </c>
      <c r="P72" s="20" t="e">
        <f t="shared" ref="P72" si="12">(P67-L67)/L67</f>
        <v>#DIV/0!</v>
      </c>
      <c r="Q72" s="20">
        <f t="shared" ref="Q72" si="13">(Q67-M67)/M67</f>
        <v>0.61862024221453293</v>
      </c>
    </row>
    <row r="73" spans="3:17">
      <c r="C73" s="28" t="s">
        <v>188</v>
      </c>
      <c r="M73" s="20" t="e">
        <f>(M67-L67)/L67</f>
        <v>#DIV/0!</v>
      </c>
      <c r="N73" s="20">
        <f t="shared" ref="N73:Q73" si="14">(N67-M67)/M67</f>
        <v>-1</v>
      </c>
      <c r="O73" s="20" t="e">
        <f t="shared" si="14"/>
        <v>#DIV/0!</v>
      </c>
      <c r="P73" s="20" t="e">
        <f t="shared" si="14"/>
        <v>#DIV/0!</v>
      </c>
      <c r="Q73" s="20" t="e">
        <f t="shared" si="14"/>
        <v>#DIV/0!</v>
      </c>
    </row>
    <row r="75" spans="3:17">
      <c r="C75" s="13" t="s">
        <v>190</v>
      </c>
    </row>
    <row r="76" spans="3:17">
      <c r="C76" s="5" t="s">
        <v>0</v>
      </c>
      <c r="M76" s="5">
        <v>14.429</v>
      </c>
      <c r="Q76" s="5">
        <v>19.652999999999999</v>
      </c>
    </row>
    <row r="77" spans="3:17">
      <c r="C77" s="5" t="s">
        <v>184</v>
      </c>
      <c r="M77" s="5">
        <v>35.006999999999998</v>
      </c>
      <c r="Q77" s="5">
        <v>58.567999999999998</v>
      </c>
    </row>
    <row r="78" spans="3:17">
      <c r="C78" s="28" t="s">
        <v>186</v>
      </c>
    </row>
    <row r="79" spans="3:17">
      <c r="C79" s="28" t="s">
        <v>173</v>
      </c>
      <c r="M79" s="20">
        <f>M78/M76</f>
        <v>0</v>
      </c>
      <c r="N79" s="20"/>
      <c r="O79" s="20"/>
      <c r="P79" s="20"/>
      <c r="Q79" s="20">
        <f>Q78/Q76</f>
        <v>0</v>
      </c>
    </row>
    <row r="80" spans="3:17">
      <c r="C80" s="28" t="s">
        <v>187</v>
      </c>
      <c r="M80" s="20">
        <f>M76/M9</f>
        <v>0.17726044226044224</v>
      </c>
      <c r="N80" s="20" t="e">
        <f>N76/N9</f>
        <v>#DIV/0!</v>
      </c>
      <c r="O80" s="20" t="e">
        <f>O76/O9</f>
        <v>#DIV/0!</v>
      </c>
      <c r="P80" s="20" t="e">
        <f>P76/P9</f>
        <v>#DIV/0!</v>
      </c>
      <c r="Q80" s="20">
        <f>Q76/Q9</f>
        <v>0.1669044585987261</v>
      </c>
    </row>
    <row r="81" spans="3:17">
      <c r="C81" s="28" t="s">
        <v>160</v>
      </c>
      <c r="M81" s="20" t="e">
        <f>(M76-I76)/I76</f>
        <v>#DIV/0!</v>
      </c>
      <c r="N81" s="20" t="e">
        <f t="shared" ref="N81" si="15">(N76-J76)/J76</f>
        <v>#DIV/0!</v>
      </c>
      <c r="O81" s="20" t="e">
        <f t="shared" ref="O81" si="16">(O76-K76)/K76</f>
        <v>#DIV/0!</v>
      </c>
      <c r="P81" s="20" t="e">
        <f t="shared" ref="P81" si="17">(P76-L76)/L76</f>
        <v>#DIV/0!</v>
      </c>
      <c r="Q81" s="20">
        <f t="shared" ref="Q81" si="18">(Q76-M76)/M76</f>
        <v>0.36204865202023689</v>
      </c>
    </row>
    <row r="82" spans="3:17">
      <c r="C82" s="28" t="s">
        <v>188</v>
      </c>
      <c r="M82" s="20" t="e">
        <f>(M76-L76)/L76</f>
        <v>#DIV/0!</v>
      </c>
      <c r="N82" s="20">
        <f t="shared" ref="N82:Q82" si="19">(N76-M76)/M76</f>
        <v>-1</v>
      </c>
      <c r="O82" s="20" t="e">
        <f t="shared" si="19"/>
        <v>#DIV/0!</v>
      </c>
      <c r="P82" s="20" t="e">
        <f t="shared" si="19"/>
        <v>#DIV/0!</v>
      </c>
      <c r="Q82" s="20" t="e">
        <f t="shared" si="19"/>
        <v>#DIV/0!</v>
      </c>
    </row>
    <row r="83" spans="3:17">
      <c r="C83" s="5" t="s">
        <v>192</v>
      </c>
      <c r="M83" s="5">
        <v>16.8</v>
      </c>
      <c r="P83" s="5">
        <v>26.1</v>
      </c>
      <c r="Q83" s="5">
        <v>39.9</v>
      </c>
    </row>
    <row r="84" spans="3:17">
      <c r="C84" s="5" t="s">
        <v>193</v>
      </c>
      <c r="M84" s="5">
        <v>7.125</v>
      </c>
      <c r="Q84" s="5">
        <v>11.4</v>
      </c>
    </row>
    <row r="85" spans="3:17">
      <c r="C85" s="5" t="s">
        <v>194</v>
      </c>
      <c r="M85" s="5">
        <v>12.99</v>
      </c>
      <c r="Q85" s="5">
        <v>30.8</v>
      </c>
    </row>
    <row r="87" spans="3:17">
      <c r="C87" s="13" t="s">
        <v>191</v>
      </c>
      <c r="D87" s="5">
        <v>2</v>
      </c>
    </row>
    <row r="88" spans="3:17">
      <c r="C88" s="16" t="s">
        <v>0</v>
      </c>
      <c r="M88" s="5">
        <v>4.4240000000000004</v>
      </c>
      <c r="Q88" s="5">
        <v>7.9660000000000002</v>
      </c>
    </row>
    <row r="89" spans="3:17">
      <c r="C89" s="5" t="s">
        <v>184</v>
      </c>
      <c r="M89" s="5">
        <v>15.071</v>
      </c>
      <c r="Q89" s="5">
        <v>23.439</v>
      </c>
    </row>
    <row r="91" spans="3:17" ht="19">
      <c r="C91" s="29" t="s">
        <v>195</v>
      </c>
      <c r="M91" s="5">
        <v>-9.0619999999999994</v>
      </c>
      <c r="Q91" s="5">
        <v>2.1389999999999998</v>
      </c>
    </row>
    <row r="92" spans="3:17" ht="19">
      <c r="C92" s="29" t="s">
        <v>196</v>
      </c>
      <c r="M92" s="20" t="str">
        <f>IF(M91&lt;0,"NA",M91/M23)</f>
        <v>NA</v>
      </c>
      <c r="N92" s="20" t="e">
        <f t="shared" ref="N92:Q92" si="20">IF(N91&lt;0,"NA",N91/N23)</f>
        <v>#DIV/0!</v>
      </c>
      <c r="O92" s="20" t="e">
        <f t="shared" si="20"/>
        <v>#DIV/0!</v>
      </c>
      <c r="P92" s="20" t="e">
        <f t="shared" si="20"/>
        <v>#DIV/0!</v>
      </c>
      <c r="Q92" s="20">
        <f t="shared" si="20"/>
        <v>8.3261969637991429E-2</v>
      </c>
    </row>
    <row r="94" spans="3:17">
      <c r="C94" s="13" t="s">
        <v>36</v>
      </c>
    </row>
    <row r="95" spans="3:17">
      <c r="C95" s="16" t="s">
        <v>0</v>
      </c>
      <c r="M95" s="5">
        <v>4.0940000000000003</v>
      </c>
      <c r="Q95" s="5">
        <v>6.15</v>
      </c>
    </row>
    <row r="96" spans="3:17">
      <c r="C96" s="16" t="s">
        <v>186</v>
      </c>
      <c r="M96" s="5">
        <v>-1.732</v>
      </c>
      <c r="Q96" s="5">
        <v>-2.5950000000000002</v>
      </c>
    </row>
    <row r="97" spans="3:17">
      <c r="C97" s="5" t="s">
        <v>173</v>
      </c>
      <c r="M97" s="20">
        <f>M96/M95</f>
        <v>-0.42305813385442109</v>
      </c>
      <c r="N97" s="20"/>
      <c r="O97" s="20"/>
      <c r="P97" s="20"/>
      <c r="Q97" s="20">
        <f>Q96/Q95</f>
        <v>-0.42195121951219511</v>
      </c>
    </row>
    <row r="98" spans="3:17">
      <c r="C98" s="28" t="s">
        <v>187</v>
      </c>
      <c r="M98" s="20">
        <f>M95/M9</f>
        <v>5.0294840294840298E-2</v>
      </c>
      <c r="N98" s="20" t="e">
        <f t="shared" ref="N98:Q98" si="21">N95/N9</f>
        <v>#DIV/0!</v>
      </c>
      <c r="O98" s="20" t="e">
        <f t="shared" si="21"/>
        <v>#DIV/0!</v>
      </c>
      <c r="P98" s="20" t="e">
        <f t="shared" si="21"/>
        <v>#DIV/0!</v>
      </c>
      <c r="Q98" s="20">
        <f t="shared" si="21"/>
        <v>5.2229299363057327E-2</v>
      </c>
    </row>
    <row r="99" spans="3:17">
      <c r="C99" s="28" t="s">
        <v>160</v>
      </c>
      <c r="M99" s="20" t="e">
        <f>(M95-I95)/I95</f>
        <v>#DIV/0!</v>
      </c>
      <c r="N99" s="20" t="e">
        <f t="shared" ref="N99:Q99" si="22">(N95-J95)/J95</f>
        <v>#DIV/0!</v>
      </c>
      <c r="O99" s="20" t="e">
        <f t="shared" si="22"/>
        <v>#DIV/0!</v>
      </c>
      <c r="P99" s="20" t="e">
        <f t="shared" si="22"/>
        <v>#DIV/0!</v>
      </c>
      <c r="Q99" s="20">
        <f t="shared" si="22"/>
        <v>0.50219833903273081</v>
      </c>
    </row>
    <row r="100" spans="3:17">
      <c r="C100" s="28" t="s">
        <v>188</v>
      </c>
      <c r="M100" s="20" t="e">
        <f>(M95-L95)/L95</f>
        <v>#DIV/0!</v>
      </c>
      <c r="N100" s="20">
        <f t="shared" ref="N100:Q100" si="23">(N95-M95)/M95</f>
        <v>-1</v>
      </c>
      <c r="O100" s="20" t="e">
        <f t="shared" si="23"/>
        <v>#DIV/0!</v>
      </c>
      <c r="P100" s="20" t="e">
        <f t="shared" si="23"/>
        <v>#DIV/0!</v>
      </c>
      <c r="Q100" s="20" t="e">
        <f t="shared" si="23"/>
        <v>#DIV/0!</v>
      </c>
    </row>
    <row r="101" spans="3:17">
      <c r="C101" s="28"/>
      <c r="M101" s="20"/>
      <c r="N101" s="20"/>
      <c r="O101" s="20"/>
      <c r="P101" s="20"/>
      <c r="Q101" s="20"/>
    </row>
    <row r="103" spans="3:17">
      <c r="C103" s="13" t="s">
        <v>197</v>
      </c>
    </row>
    <row r="104" spans="3:17">
      <c r="C104" s="16" t="s">
        <v>0</v>
      </c>
      <c r="M104" s="5">
        <v>1.9950000000000001</v>
      </c>
      <c r="Q104" s="5">
        <v>2.085</v>
      </c>
    </row>
    <row r="105" spans="3:17">
      <c r="C105" s="16" t="s">
        <v>186</v>
      </c>
      <c r="M105" s="5">
        <v>0.72799999999999998</v>
      </c>
      <c r="Q105" s="5">
        <v>0.54100000000000004</v>
      </c>
    </row>
    <row r="106" spans="3:17">
      <c r="C106" s="5" t="s">
        <v>173</v>
      </c>
      <c r="M106" s="20">
        <f>M105/M104</f>
        <v>0.36491228070175435</v>
      </c>
      <c r="N106" s="20" t="e">
        <f t="shared" ref="N106:Q106" si="24">N105/N104</f>
        <v>#DIV/0!</v>
      </c>
      <c r="O106" s="20" t="e">
        <f t="shared" si="24"/>
        <v>#DIV/0!</v>
      </c>
      <c r="P106" s="20" t="e">
        <f t="shared" si="24"/>
        <v>#DIV/0!</v>
      </c>
      <c r="Q106" s="20">
        <f t="shared" si="24"/>
        <v>0.25947242206235016</v>
      </c>
    </row>
    <row r="107" spans="3:17">
      <c r="C107" s="28" t="s">
        <v>187</v>
      </c>
      <c r="M107" s="20">
        <f>M104/M9</f>
        <v>2.4508599508599509E-2</v>
      </c>
      <c r="N107" s="20" t="e">
        <f t="shared" ref="N107:Q107" si="25">N104/N9</f>
        <v>#DIV/0!</v>
      </c>
      <c r="O107" s="20" t="e">
        <f t="shared" si="25"/>
        <v>#DIV/0!</v>
      </c>
      <c r="P107" s="20" t="e">
        <f t="shared" si="25"/>
        <v>#DIV/0!</v>
      </c>
      <c r="Q107" s="20">
        <f t="shared" si="25"/>
        <v>1.770700636942675E-2</v>
      </c>
    </row>
    <row r="108" spans="3:17">
      <c r="C108" s="28" t="s">
        <v>160</v>
      </c>
      <c r="M108" s="20" t="e">
        <f>(M104-I104)/I104</f>
        <v>#DIV/0!</v>
      </c>
      <c r="N108" s="20" t="e">
        <f t="shared" ref="N108" si="26">(N104-J104)/J104</f>
        <v>#DIV/0!</v>
      </c>
      <c r="O108" s="20" t="e">
        <f t="shared" ref="O108" si="27">(O104-K104)/K104</f>
        <v>#DIV/0!</v>
      </c>
      <c r="P108" s="20" t="e">
        <f t="shared" ref="P108" si="28">(P104-L104)/L104</f>
        <v>#DIV/0!</v>
      </c>
      <c r="Q108" s="20">
        <f t="shared" ref="Q108" si="29">(Q104-M104)/M104</f>
        <v>4.5112781954887146E-2</v>
      </c>
    </row>
    <row r="109" spans="3:17">
      <c r="C109" s="28" t="s">
        <v>188</v>
      </c>
      <c r="M109" s="20" t="e">
        <f>(M104-L104)/L104</f>
        <v>#DIV/0!</v>
      </c>
      <c r="N109" s="20">
        <f t="shared" ref="N109:Q109" si="30">(N104-M104)/M104</f>
        <v>-1</v>
      </c>
      <c r="O109" s="20" t="e">
        <f t="shared" si="30"/>
        <v>#DIV/0!</v>
      </c>
      <c r="P109" s="20" t="e">
        <f t="shared" si="30"/>
        <v>#DIV/0!</v>
      </c>
      <c r="Q109" s="20" t="e">
        <f t="shared" si="30"/>
        <v>#DIV/0!</v>
      </c>
    </row>
    <row r="110" spans="3:17">
      <c r="C110" s="28"/>
      <c r="M110" s="20"/>
      <c r="N110" s="20"/>
      <c r="O110" s="20"/>
      <c r="P110" s="20"/>
      <c r="Q110" s="20"/>
    </row>
    <row r="112" spans="3:17">
      <c r="C112" s="13" t="s">
        <v>198</v>
      </c>
    </row>
    <row r="113" spans="3:17">
      <c r="C113" s="16" t="s">
        <v>0</v>
      </c>
      <c r="M113" s="5">
        <v>4.9290000000000003</v>
      </c>
      <c r="Q113" s="5">
        <v>10.185</v>
      </c>
    </row>
    <row r="114" spans="3:17">
      <c r="C114" s="16" t="s">
        <v>186</v>
      </c>
      <c r="M114" s="5">
        <v>-2.7789999999999999</v>
      </c>
      <c r="Q114" s="5">
        <v>-2.8959999999999999</v>
      </c>
    </row>
    <row r="115" spans="3:17">
      <c r="C115" s="16" t="s">
        <v>173</v>
      </c>
      <c r="M115" s="20">
        <f>M114/M113</f>
        <v>-0.5638060458510854</v>
      </c>
      <c r="N115" s="20" t="e">
        <f t="shared" ref="N115:Q115" si="31">N114/N113</f>
        <v>#DIV/0!</v>
      </c>
      <c r="O115" s="20" t="e">
        <f t="shared" si="31"/>
        <v>#DIV/0!</v>
      </c>
      <c r="P115" s="20" t="e">
        <f t="shared" si="31"/>
        <v>#DIV/0!</v>
      </c>
      <c r="Q115" s="20">
        <f t="shared" si="31"/>
        <v>-0.28433971526755031</v>
      </c>
    </row>
    <row r="116" spans="3:17">
      <c r="C116" s="28" t="s">
        <v>187</v>
      </c>
      <c r="M116" s="20">
        <f>M113/M9</f>
        <v>6.0552825552825554E-2</v>
      </c>
      <c r="N116" s="20" t="e">
        <f t="shared" ref="N116:Q116" si="32">N113/N9</f>
        <v>#DIV/0!</v>
      </c>
      <c r="O116" s="20" t="e">
        <f t="shared" si="32"/>
        <v>#DIV/0!</v>
      </c>
      <c r="P116" s="20" t="e">
        <f t="shared" si="32"/>
        <v>#DIV/0!</v>
      </c>
      <c r="Q116" s="20">
        <f t="shared" si="32"/>
        <v>8.6496815286624201E-2</v>
      </c>
    </row>
    <row r="117" spans="3:17">
      <c r="C117" s="28" t="s">
        <v>160</v>
      </c>
      <c r="M117" s="20" t="e">
        <f>(M113-I113)/I113</f>
        <v>#DIV/0!</v>
      </c>
      <c r="N117" s="20" t="e">
        <f t="shared" ref="N117" si="33">(N113-J113)/J113</f>
        <v>#DIV/0!</v>
      </c>
      <c r="O117" s="20" t="e">
        <f t="shared" ref="O117" si="34">(O113-K113)/K113</f>
        <v>#DIV/0!</v>
      </c>
      <c r="P117" s="20" t="e">
        <f t="shared" ref="P117" si="35">(P113-L113)/L113</f>
        <v>#DIV/0!</v>
      </c>
      <c r="Q117" s="20">
        <f t="shared" ref="Q117" si="36">(Q113-M113)/M113</f>
        <v>1.0663420572124163</v>
      </c>
    </row>
    <row r="118" spans="3:17">
      <c r="C118" s="28" t="s">
        <v>188</v>
      </c>
      <c r="M118" s="20" t="e">
        <f>(M113-L113)/L113</f>
        <v>#DIV/0!</v>
      </c>
      <c r="N118" s="20">
        <f t="shared" ref="N118:Q118" si="37">(N113-M113)/M113</f>
        <v>-1</v>
      </c>
      <c r="O118" s="20" t="e">
        <f t="shared" si="37"/>
        <v>#DIV/0!</v>
      </c>
      <c r="P118" s="20" t="e">
        <f t="shared" si="37"/>
        <v>#DIV/0!</v>
      </c>
      <c r="Q118" s="20" t="e">
        <f t="shared" si="37"/>
        <v>#DIV/0!</v>
      </c>
    </row>
    <row r="121" spans="3:17">
      <c r="C121" s="5" t="s">
        <v>49</v>
      </c>
    </row>
    <row r="122" spans="3:17">
      <c r="C122" s="5" t="s">
        <v>31</v>
      </c>
      <c r="M122" s="5">
        <v>9</v>
      </c>
      <c r="Q122" s="5">
        <v>13.7</v>
      </c>
    </row>
    <row r="123" spans="3:17">
      <c r="C123" s="5" t="s">
        <v>32</v>
      </c>
    </row>
    <row r="124" spans="3:17">
      <c r="C124" s="5" t="s">
        <v>33</v>
      </c>
    </row>
    <row r="126" spans="3:17">
      <c r="C126" s="5" t="s">
        <v>40</v>
      </c>
    </row>
    <row r="127" spans="3:17">
      <c r="C127" s="5" t="s">
        <v>41</v>
      </c>
    </row>
    <row r="128" spans="3:17">
      <c r="C128" s="5" t="s">
        <v>42</v>
      </c>
    </row>
    <row r="129" spans="1:17">
      <c r="C129" s="5" t="s">
        <v>43</v>
      </c>
    </row>
    <row r="130" spans="1:17">
      <c r="M130" s="20"/>
      <c r="N130" s="20"/>
      <c r="O130" s="20"/>
      <c r="P130" s="20"/>
      <c r="Q130" s="20"/>
    </row>
    <row r="131" spans="1:17">
      <c r="M131" s="20"/>
      <c r="N131" s="20"/>
      <c r="O131" s="20"/>
      <c r="P131" s="20"/>
      <c r="Q131" s="20"/>
    </row>
    <row r="132" spans="1:17">
      <c r="M132" s="20"/>
      <c r="N132" s="20"/>
      <c r="O132" s="20"/>
      <c r="Q132" s="20"/>
    </row>
    <row r="133" spans="1:17">
      <c r="C133" s="5" t="s">
        <v>202</v>
      </c>
      <c r="M133" s="5">
        <v>14858</v>
      </c>
      <c r="P133" s="5">
        <v>18700</v>
      </c>
      <c r="Q133" s="5">
        <v>18870</v>
      </c>
    </row>
    <row r="137" spans="1:17" s="23" customFormat="1">
      <c r="C137" s="24" t="s">
        <v>61</v>
      </c>
    </row>
    <row r="138" spans="1:17">
      <c r="A138" s="11"/>
      <c r="B138" s="11"/>
      <c r="C138" s="14" t="s">
        <v>92</v>
      </c>
    </row>
    <row r="139" spans="1:17">
      <c r="C139" s="5" t="s">
        <v>69</v>
      </c>
      <c r="M139" s="5">
        <v>-4.6639999999999997</v>
      </c>
      <c r="Q139" s="5">
        <v>8.0559999999999992</v>
      </c>
    </row>
    <row r="140" spans="1:17">
      <c r="C140" s="13" t="s">
        <v>70</v>
      </c>
    </row>
    <row r="141" spans="1:17">
      <c r="C141" s="5" t="s">
        <v>71</v>
      </c>
      <c r="M141" s="5">
        <v>4.2389999999999999</v>
      </c>
      <c r="Q141" s="5">
        <v>5.8579999999999997</v>
      </c>
    </row>
    <row r="142" spans="1:17">
      <c r="C142" s="5" t="s">
        <v>72</v>
      </c>
      <c r="M142" s="5">
        <v>1.4019999999999999</v>
      </c>
      <c r="Q142" s="5">
        <v>1.855</v>
      </c>
    </row>
    <row r="143" spans="1:17">
      <c r="C143" s="5" t="s">
        <v>73</v>
      </c>
      <c r="M143" s="5">
        <v>1.6819999999999999</v>
      </c>
      <c r="Q143" s="5">
        <v>2.3239999999999998</v>
      </c>
    </row>
    <row r="144" spans="1:17">
      <c r="C144" s="5" t="s">
        <v>74</v>
      </c>
      <c r="M144" s="5">
        <v>2.6309999999999998</v>
      </c>
      <c r="Q144" s="5">
        <v>3.4849999999999999</v>
      </c>
    </row>
    <row r="145" spans="3:17">
      <c r="C145" s="5" t="s">
        <v>75</v>
      </c>
      <c r="M145" s="5">
        <v>0.51900000000000002</v>
      </c>
      <c r="Q145" s="5">
        <v>0.53200000000000003</v>
      </c>
    </row>
    <row r="146" spans="3:17">
      <c r="C146" s="5" t="s">
        <v>76</v>
      </c>
      <c r="M146" s="5">
        <v>4.8620000000000001</v>
      </c>
      <c r="Q146" s="5">
        <v>-2.7130000000000001</v>
      </c>
    </row>
    <row r="147" spans="3:17">
      <c r="C147" s="5" t="s">
        <v>77</v>
      </c>
      <c r="M147" s="5">
        <v>-3.6619999999999999</v>
      </c>
      <c r="Q147" s="5">
        <v>0.35299999999999998</v>
      </c>
    </row>
    <row r="148" spans="3:17">
      <c r="C148" s="5" t="s">
        <v>78</v>
      </c>
      <c r="M148" s="5">
        <v>0.55500000000000005</v>
      </c>
      <c r="Q148" s="5">
        <v>5.9039999999999999</v>
      </c>
    </row>
    <row r="149" spans="3:17">
      <c r="C149" s="5" t="s">
        <v>79</v>
      </c>
      <c r="M149" s="5">
        <v>5.0000000000000001E-3</v>
      </c>
      <c r="Q149" s="5">
        <v>8.5999999999999993E-2</v>
      </c>
    </row>
    <row r="150" spans="3:17">
      <c r="C150" s="5" t="s">
        <v>80</v>
      </c>
      <c r="M150" s="5">
        <v>0</v>
      </c>
      <c r="Q150" s="5">
        <v>-9.3049999999999997</v>
      </c>
    </row>
    <row r="151" spans="3:17">
      <c r="C151" s="5" t="s">
        <v>81</v>
      </c>
      <c r="M151" s="5">
        <v>0</v>
      </c>
      <c r="Q151" s="5">
        <v>2.74</v>
      </c>
    </row>
    <row r="152" spans="3:17">
      <c r="C152" s="5" t="s">
        <v>82</v>
      </c>
      <c r="M152" s="5">
        <v>0.224</v>
      </c>
      <c r="Q152" s="5">
        <v>0.40100000000000002</v>
      </c>
    </row>
    <row r="153" spans="3:17">
      <c r="C153" s="5" t="s">
        <v>182</v>
      </c>
      <c r="M153" s="5">
        <v>0.23100000000000001</v>
      </c>
      <c r="Q153" s="5">
        <v>0.24</v>
      </c>
    </row>
    <row r="154" spans="3:17">
      <c r="C154" s="13" t="s">
        <v>83</v>
      </c>
    </row>
    <row r="155" spans="3:17">
      <c r="C155" s="5" t="s">
        <v>84</v>
      </c>
      <c r="M155" s="5">
        <v>-1.1339999999999999</v>
      </c>
      <c r="Q155" s="5">
        <v>0.28299999999999997</v>
      </c>
    </row>
    <row r="156" spans="3:17">
      <c r="C156" s="5" t="s">
        <v>85</v>
      </c>
      <c r="M156" s="5">
        <v>-4.6870000000000003</v>
      </c>
      <c r="Q156" s="5">
        <v>-1.714</v>
      </c>
    </row>
    <row r="157" spans="3:17">
      <c r="C157" s="5" t="s">
        <v>86</v>
      </c>
      <c r="M157" s="5">
        <v>-0.38200000000000001</v>
      </c>
      <c r="Q157" s="5">
        <v>-2.4009999999999998</v>
      </c>
    </row>
    <row r="158" spans="3:17">
      <c r="C158" s="5" t="s">
        <v>87</v>
      </c>
      <c r="M158" s="5">
        <v>-1.034</v>
      </c>
      <c r="Q158" s="5">
        <v>9.3539999999999992</v>
      </c>
    </row>
    <row r="159" spans="3:17">
      <c r="C159" s="5" t="s">
        <v>88</v>
      </c>
      <c r="M159" s="5">
        <v>0.46200000000000002</v>
      </c>
      <c r="Q159" s="5">
        <v>0.91</v>
      </c>
    </row>
    <row r="160" spans="3:17">
      <c r="C160" s="5" t="s">
        <v>89</v>
      </c>
      <c r="M160" s="5">
        <v>-3.5489999999999999</v>
      </c>
      <c r="Q160" s="5">
        <v>-1.83</v>
      </c>
    </row>
    <row r="161" spans="1:17">
      <c r="C161" s="5" t="s">
        <v>90</v>
      </c>
      <c r="M161" s="5">
        <v>-2.8879999999999999</v>
      </c>
      <c r="Q161" s="5">
        <v>-3.0169999999999999</v>
      </c>
    </row>
    <row r="162" spans="1:17">
      <c r="C162" s="5" t="s">
        <v>91</v>
      </c>
      <c r="M162" s="5">
        <v>0.315</v>
      </c>
      <c r="Q162" s="5">
        <v>-0.52400000000000002</v>
      </c>
    </row>
    <row r="163" spans="1:17">
      <c r="C163" s="13" t="s">
        <v>94</v>
      </c>
      <c r="M163" s="5">
        <v>-4.8730000000000002</v>
      </c>
      <c r="Q163" s="5">
        <v>20.876000000000001</v>
      </c>
    </row>
    <row r="164" spans="1:17">
      <c r="A164" s="11"/>
      <c r="B164" s="11"/>
      <c r="C164" s="14" t="s">
        <v>93</v>
      </c>
    </row>
    <row r="165" spans="1:17">
      <c r="C165" s="5" t="s">
        <v>95</v>
      </c>
      <c r="M165" s="5">
        <v>-13.685</v>
      </c>
      <c r="Q165" s="5">
        <v>-7.7039999999999997</v>
      </c>
    </row>
    <row r="166" spans="1:17">
      <c r="C166" s="5" t="s">
        <v>96</v>
      </c>
      <c r="M166" s="5">
        <v>-4.5999999999999999E-2</v>
      </c>
      <c r="Q166" s="5">
        <v>0</v>
      </c>
    </row>
    <row r="167" spans="1:17">
      <c r="C167" s="5" t="s">
        <v>97</v>
      </c>
      <c r="M167" s="5">
        <v>-1.4219999999999999</v>
      </c>
      <c r="Q167" s="5">
        <v>0</v>
      </c>
    </row>
    <row r="168" spans="1:17">
      <c r="C168" s="5" t="s">
        <v>98</v>
      </c>
      <c r="M168" s="5">
        <v>2.5779999999999998</v>
      </c>
      <c r="Q168" s="5">
        <v>0</v>
      </c>
    </row>
    <row r="169" spans="1:17">
      <c r="C169" s="5" t="s">
        <v>99</v>
      </c>
      <c r="M169" s="5">
        <v>-56.941000000000003</v>
      </c>
      <c r="Q169" s="5">
        <v>0</v>
      </c>
    </row>
    <row r="170" spans="1:17">
      <c r="C170" s="5" t="s">
        <v>100</v>
      </c>
      <c r="M170" s="5">
        <v>70.436999999999998</v>
      </c>
      <c r="Q170" s="5">
        <v>2</v>
      </c>
    </row>
    <row r="171" spans="1:17">
      <c r="C171" s="5" t="s">
        <v>101</v>
      </c>
      <c r="M171" s="5">
        <v>-0.47399999999999998</v>
      </c>
      <c r="Q171" s="5">
        <v>-1.2999999999999999E-2</v>
      </c>
    </row>
    <row r="172" spans="1:17">
      <c r="C172" s="5" t="s">
        <v>102</v>
      </c>
      <c r="M172" s="5">
        <v>0.57699999999999996</v>
      </c>
      <c r="Q172" s="5">
        <v>4.1000000000000002E-2</v>
      </c>
    </row>
    <row r="173" spans="1:17">
      <c r="C173" s="5" t="s">
        <v>103</v>
      </c>
      <c r="M173" s="5">
        <v>-0.14399999999999999</v>
      </c>
      <c r="Q173" s="5">
        <v>3.2000000000000001E-2</v>
      </c>
    </row>
    <row r="174" spans="1:17">
      <c r="C174" s="13" t="s">
        <v>104</v>
      </c>
      <c r="M174" s="5">
        <f>SUM(M165:M173)</f>
        <v>0.87999999999999223</v>
      </c>
      <c r="Q174" s="5">
        <f>SUM(Q165:Q173)</f>
        <v>-5.6439999999999992</v>
      </c>
    </row>
    <row r="175" spans="1:17">
      <c r="A175" s="15"/>
      <c r="B175" s="15"/>
      <c r="C175" s="14" t="s">
        <v>105</v>
      </c>
    </row>
    <row r="176" spans="1:17">
      <c r="C176" s="5" t="s">
        <v>106</v>
      </c>
      <c r="M176" s="5">
        <v>0.24399999999999999</v>
      </c>
      <c r="Q176" s="5">
        <v>0</v>
      </c>
    </row>
    <row r="177" spans="3:17">
      <c r="C177" s="3" t="s">
        <v>107</v>
      </c>
      <c r="M177" s="5">
        <v>0</v>
      </c>
      <c r="Q177" s="5">
        <v>-45.832000000000001</v>
      </c>
    </row>
    <row r="178" spans="3:17">
      <c r="C178" s="16" t="s">
        <v>108</v>
      </c>
      <c r="M178" s="5">
        <v>0</v>
      </c>
      <c r="Q178" s="5">
        <v>46.445999999999998</v>
      </c>
    </row>
    <row r="179" spans="3:17">
      <c r="C179" s="5" t="s">
        <v>109</v>
      </c>
      <c r="M179" s="5">
        <v>-0.128</v>
      </c>
      <c r="Q179" s="5">
        <v>-0.372</v>
      </c>
    </row>
    <row r="180" spans="3:17">
      <c r="C180" s="5" t="s">
        <v>110</v>
      </c>
      <c r="M180" s="5">
        <v>-0.49</v>
      </c>
      <c r="Q180" s="5">
        <v>-0.64500000000000002</v>
      </c>
    </row>
    <row r="181" spans="3:17">
      <c r="C181" s="13" t="s">
        <v>111</v>
      </c>
      <c r="M181" s="5">
        <f>SUM(M176:M180)</f>
        <v>-0.374</v>
      </c>
      <c r="Q181" s="5">
        <f>SUM(Q176:Q180)</f>
        <v>-0.4030000000000028</v>
      </c>
    </row>
    <row r="182" spans="3:17">
      <c r="C182" s="5" t="s">
        <v>112</v>
      </c>
      <c r="M182" s="5">
        <v>-0.64400000000000002</v>
      </c>
      <c r="Q182" s="5">
        <v>-25.274000000000001</v>
      </c>
    </row>
    <row r="183" spans="3:17">
      <c r="C183" s="5" t="s">
        <v>113</v>
      </c>
      <c r="M183" s="5">
        <v>-5.0110000000000001</v>
      </c>
      <c r="Q183" s="5">
        <v>-10.445</v>
      </c>
    </row>
    <row r="184" spans="3:17">
      <c r="C184" s="5" t="s">
        <v>114</v>
      </c>
      <c r="M184" s="5">
        <v>92.924999999999997</v>
      </c>
      <c r="Q184" s="5">
        <v>86.311999999999998</v>
      </c>
    </row>
    <row r="185" spans="3:17">
      <c r="C185" s="5" t="s">
        <v>115</v>
      </c>
      <c r="M185" s="5">
        <v>87.914000000000001</v>
      </c>
      <c r="Q185" s="5">
        <v>75.867000000000004</v>
      </c>
    </row>
    <row r="186" spans="3:17">
      <c r="C186" s="13" t="s">
        <v>116</v>
      </c>
    </row>
    <row r="187" spans="3:17">
      <c r="C187" s="5" t="s">
        <v>117</v>
      </c>
      <c r="M187" s="5">
        <v>92.878</v>
      </c>
      <c r="Q187" s="5">
        <v>86.046999999999997</v>
      </c>
    </row>
    <row r="188" spans="3:17">
      <c r="C188" s="5" t="s">
        <v>118</v>
      </c>
      <c r="M188" s="5">
        <v>4.7E-2</v>
      </c>
      <c r="Q188" s="5">
        <v>0.26500000000000001</v>
      </c>
    </row>
    <row r="189" spans="3:17">
      <c r="C189" s="5" t="s">
        <v>114</v>
      </c>
      <c r="M189" s="5">
        <f>SUM(M187:M188)</f>
        <v>92.924999999999997</v>
      </c>
      <c r="Q189" s="5">
        <f>SUM(Q187:Q188)</f>
        <v>86.311999999999998</v>
      </c>
    </row>
    <row r="191" spans="3:17">
      <c r="C191" s="5" t="s">
        <v>119</v>
      </c>
      <c r="M191" s="5">
        <v>87.867000000000004</v>
      </c>
      <c r="Q191" s="5">
        <v>75.591999999999999</v>
      </c>
    </row>
    <row r="192" spans="3:17">
      <c r="C192" s="5" t="s">
        <v>120</v>
      </c>
      <c r="M192" s="5">
        <f>M193-M191</f>
        <v>4.6999999999997044E-2</v>
      </c>
      <c r="Q192" s="5">
        <f>Q193-Q191</f>
        <v>0.27500000000000568</v>
      </c>
    </row>
    <row r="193" spans="1:17">
      <c r="C193" s="5" t="s">
        <v>115</v>
      </c>
      <c r="M193" s="5">
        <v>87.914000000000001</v>
      </c>
      <c r="Q193" s="5">
        <v>75.867000000000004</v>
      </c>
    </row>
    <row r="195" spans="1:17" s="23" customFormat="1">
      <c r="C195" s="24" t="s">
        <v>62</v>
      </c>
    </row>
    <row r="196" spans="1:17">
      <c r="A196" s="15"/>
      <c r="B196" s="15"/>
      <c r="C196" s="14" t="s">
        <v>121</v>
      </c>
    </row>
    <row r="197" spans="1:17">
      <c r="A197" s="6"/>
      <c r="B197" s="6"/>
      <c r="C197" s="6" t="s">
        <v>122</v>
      </c>
      <c r="M197" s="5">
        <v>79.275000000000006</v>
      </c>
      <c r="Q197" s="5">
        <v>75.591999999999999</v>
      </c>
    </row>
    <row r="198" spans="1:17">
      <c r="A198" s="6"/>
      <c r="B198" s="6"/>
      <c r="C198" s="6" t="s">
        <v>123</v>
      </c>
      <c r="M198" s="5">
        <v>23.414999999999999</v>
      </c>
      <c r="Q198" s="5">
        <v>0</v>
      </c>
    </row>
    <row r="199" spans="1:17">
      <c r="A199" s="6"/>
      <c r="B199" s="6"/>
      <c r="C199" s="6" t="s">
        <v>124</v>
      </c>
      <c r="M199" s="5">
        <v>4.0490000000000004</v>
      </c>
      <c r="Q199" s="5">
        <v>0</v>
      </c>
    </row>
    <row r="200" spans="1:17">
      <c r="A200" s="6"/>
      <c r="B200" s="6"/>
      <c r="C200" s="6" t="s">
        <v>84</v>
      </c>
      <c r="M200" s="5">
        <v>43.567999999999998</v>
      </c>
      <c r="Q200" s="5">
        <v>37.685000000000002</v>
      </c>
    </row>
    <row r="201" spans="1:17">
      <c r="A201" s="6"/>
      <c r="B201" s="6"/>
      <c r="C201" s="6" t="s">
        <v>86</v>
      </c>
      <c r="M201" s="5">
        <v>9.5869999999999997</v>
      </c>
      <c r="Q201" s="5">
        <v>15.823</v>
      </c>
    </row>
    <row r="202" spans="1:17">
      <c r="A202" s="6"/>
      <c r="B202" s="6"/>
      <c r="C202" s="6" t="s">
        <v>85</v>
      </c>
      <c r="M202" s="5">
        <v>12.663</v>
      </c>
      <c r="Q202" s="5">
        <v>12.67</v>
      </c>
    </row>
    <row r="203" spans="1:17">
      <c r="A203" s="6"/>
      <c r="B203" s="6"/>
      <c r="C203" s="6" t="s">
        <v>125</v>
      </c>
      <c r="M203" s="5">
        <v>13.497999999999999</v>
      </c>
      <c r="Q203" s="5">
        <v>12.701000000000001</v>
      </c>
    </row>
    <row r="204" spans="1:17">
      <c r="A204" s="6"/>
      <c r="B204" s="6"/>
      <c r="C204" s="6" t="s">
        <v>126</v>
      </c>
      <c r="M204" s="5">
        <v>6.18</v>
      </c>
      <c r="Q204" s="5">
        <v>4.1180000000000003</v>
      </c>
    </row>
    <row r="205" spans="1:17">
      <c r="A205" s="6"/>
      <c r="B205" s="6"/>
      <c r="C205" s="6" t="s">
        <v>127</v>
      </c>
      <c r="M205" s="5">
        <v>7.74</v>
      </c>
      <c r="Q205" s="5">
        <v>7.7450000000000001</v>
      </c>
    </row>
    <row r="206" spans="1:17">
      <c r="A206" s="6"/>
      <c r="B206" s="6"/>
      <c r="C206" s="18" t="s">
        <v>128</v>
      </c>
      <c r="M206" s="5">
        <f>SUM(M197:M205)</f>
        <v>199.97500000000002</v>
      </c>
      <c r="Q206" s="5">
        <f>SUM(Q197:Q205)</f>
        <v>166.33399999999997</v>
      </c>
    </row>
    <row r="207" spans="1:17">
      <c r="A207" s="6"/>
      <c r="B207" s="6"/>
      <c r="C207" s="6" t="s">
        <v>129</v>
      </c>
      <c r="M207" s="5">
        <v>117.864</v>
      </c>
      <c r="Q207" s="5">
        <v>118.521</v>
      </c>
    </row>
    <row r="208" spans="1:17">
      <c r="A208" s="6"/>
      <c r="B208" s="6"/>
      <c r="C208" s="6" t="s">
        <v>130</v>
      </c>
      <c r="M208" s="5">
        <v>98.325000000000003</v>
      </c>
      <c r="Q208" s="5">
        <v>107.291</v>
      </c>
    </row>
    <row r="209" spans="1:17">
      <c r="A209" s="6"/>
      <c r="B209" s="6"/>
      <c r="C209" s="6" t="s">
        <v>131</v>
      </c>
      <c r="M209" s="5">
        <v>36.244999999999997</v>
      </c>
      <c r="Q209" s="5">
        <v>31.544</v>
      </c>
    </row>
    <row r="210" spans="1:17">
      <c r="A210" s="6"/>
      <c r="B210" s="6"/>
      <c r="C210" s="6" t="s">
        <v>132</v>
      </c>
      <c r="M210" s="5">
        <v>22.359000000000002</v>
      </c>
      <c r="Q210" s="5">
        <v>18.928999999999998</v>
      </c>
    </row>
    <row r="211" spans="1:17">
      <c r="A211" s="6"/>
      <c r="B211" s="6"/>
      <c r="C211" s="6" t="s">
        <v>133</v>
      </c>
      <c r="M211" s="5">
        <v>13.766999999999999</v>
      </c>
      <c r="Q211" s="5">
        <v>15.339</v>
      </c>
    </row>
    <row r="212" spans="1:17">
      <c r="A212" s="6"/>
      <c r="B212" s="6"/>
      <c r="C212" s="6" t="s">
        <v>134</v>
      </c>
      <c r="M212" s="5">
        <v>9.4250000000000007</v>
      </c>
      <c r="Q212" s="5">
        <v>6.4889999999999999</v>
      </c>
    </row>
    <row r="213" spans="1:17">
      <c r="A213" s="6"/>
      <c r="B213" s="6"/>
      <c r="C213" s="6" t="s">
        <v>135</v>
      </c>
      <c r="M213" s="5">
        <v>5.625</v>
      </c>
      <c r="Q213" s="5">
        <v>5.6269999999999998</v>
      </c>
    </row>
    <row r="214" spans="1:17">
      <c r="A214" s="6"/>
      <c r="B214" s="6"/>
      <c r="C214" s="6" t="s">
        <v>136</v>
      </c>
      <c r="M214" s="5">
        <v>3.278</v>
      </c>
      <c r="Q214" s="5">
        <v>3.589</v>
      </c>
    </row>
    <row r="215" spans="1:17">
      <c r="A215" s="6"/>
      <c r="B215" s="6"/>
      <c r="C215" s="6" t="s">
        <v>137</v>
      </c>
      <c r="M215" s="5">
        <v>8.6329999999999991</v>
      </c>
      <c r="Q215" s="5">
        <v>8.7579999999999991</v>
      </c>
    </row>
    <row r="216" spans="1:17">
      <c r="A216" s="6"/>
      <c r="B216" s="6"/>
      <c r="C216" s="18" t="s">
        <v>138</v>
      </c>
      <c r="M216" s="5">
        <f>SUM(M207:M215)</f>
        <v>315.52100000000002</v>
      </c>
      <c r="Q216" s="5">
        <f>SUM(Q207:Q215)</f>
        <v>316.08699999999993</v>
      </c>
    </row>
    <row r="217" spans="1:17">
      <c r="A217" s="6"/>
      <c r="B217" s="6"/>
      <c r="C217" s="18" t="s">
        <v>139</v>
      </c>
      <c r="M217" s="5">
        <f>M216+M206</f>
        <v>515.49600000000009</v>
      </c>
      <c r="Q217" s="5">
        <f>Q216+Q206</f>
        <v>482.42099999999994</v>
      </c>
    </row>
    <row r="219" spans="1:17">
      <c r="A219" s="15"/>
      <c r="B219" s="15"/>
      <c r="C219" s="14" t="s">
        <v>140</v>
      </c>
    </row>
    <row r="220" spans="1:17">
      <c r="A220" s="6"/>
      <c r="B220" s="6"/>
      <c r="C220" s="6" t="s">
        <v>141</v>
      </c>
      <c r="M220" s="5">
        <v>84.495000000000005</v>
      </c>
      <c r="Q220" s="5">
        <v>77.477999999999994</v>
      </c>
    </row>
    <row r="221" spans="1:17">
      <c r="A221" s="6"/>
      <c r="B221" s="6"/>
      <c r="C221" s="6" t="s">
        <v>142</v>
      </c>
      <c r="M221" s="5">
        <v>0</v>
      </c>
      <c r="Q221" s="5">
        <v>23.358000000000001</v>
      </c>
    </row>
    <row r="222" spans="1:17">
      <c r="A222" s="6"/>
      <c r="B222" s="6"/>
      <c r="C222" s="6" t="s">
        <v>143</v>
      </c>
      <c r="M222" s="5">
        <v>16.196000000000002</v>
      </c>
      <c r="Q222" s="5">
        <v>20.555</v>
      </c>
    </row>
    <row r="223" spans="1:17">
      <c r="A223" s="6"/>
      <c r="B223" s="6"/>
      <c r="C223" s="6" t="s">
        <v>88</v>
      </c>
      <c r="M223" s="5">
        <v>10.414999999999999</v>
      </c>
      <c r="Q223" s="5">
        <v>10.782999999999999</v>
      </c>
    </row>
    <row r="224" spans="1:17">
      <c r="A224" s="6"/>
      <c r="B224" s="6"/>
      <c r="C224" s="18" t="s">
        <v>144</v>
      </c>
      <c r="M224" s="5">
        <f>SUM(M220:M223)</f>
        <v>111.10599999999999</v>
      </c>
      <c r="Q224" s="5">
        <f>SUM(Q220:Q223)</f>
        <v>132.17399999999998</v>
      </c>
    </row>
    <row r="225" spans="1:17">
      <c r="A225" s="6"/>
      <c r="B225" s="6"/>
      <c r="C225" s="6" t="s">
        <v>145</v>
      </c>
      <c r="M225" s="5">
        <v>85.834999999999994</v>
      </c>
      <c r="Q225" s="5">
        <v>26.437999999999999</v>
      </c>
    </row>
    <row r="226" spans="1:17">
      <c r="A226" s="6"/>
      <c r="B226" s="6"/>
      <c r="C226" s="6" t="s">
        <v>146</v>
      </c>
      <c r="M226" s="5">
        <v>24.641999999999999</v>
      </c>
      <c r="Q226" s="5">
        <v>20.672000000000001</v>
      </c>
    </row>
    <row r="227" spans="1:17">
      <c r="A227" s="6"/>
      <c r="B227" s="6"/>
      <c r="C227" s="6" t="s">
        <v>147</v>
      </c>
      <c r="M227" s="5">
        <v>15.35</v>
      </c>
      <c r="Q227" s="5">
        <v>15.612</v>
      </c>
    </row>
    <row r="228" spans="1:17">
      <c r="A228" s="6"/>
      <c r="B228" s="6"/>
      <c r="C228" s="6" t="s">
        <v>148</v>
      </c>
      <c r="M228" s="5">
        <v>2.9889999999999999</v>
      </c>
      <c r="Q228" s="5">
        <v>2.855</v>
      </c>
    </row>
    <row r="229" spans="1:17">
      <c r="A229" s="6"/>
      <c r="B229" s="6"/>
      <c r="C229" s="6" t="s">
        <v>149</v>
      </c>
      <c r="M229" s="5">
        <v>2.649</v>
      </c>
      <c r="Q229" s="5">
        <v>2.976</v>
      </c>
    </row>
    <row r="230" spans="1:17">
      <c r="A230" s="6"/>
      <c r="B230" s="6"/>
      <c r="C230" s="18" t="s">
        <v>150</v>
      </c>
      <c r="M230" s="5">
        <f>SUM(M225:M229)</f>
        <v>131.46499999999997</v>
      </c>
      <c r="Q230" s="5">
        <f>SUM(Q225:Q229)</f>
        <v>68.552999999999997</v>
      </c>
    </row>
    <row r="231" spans="1:17">
      <c r="A231" s="6"/>
      <c r="B231" s="6"/>
      <c r="C231" s="18" t="s">
        <v>151</v>
      </c>
      <c r="M231" s="5">
        <f>M230+M224</f>
        <v>242.57099999999997</v>
      </c>
      <c r="Q231" s="5">
        <f>Q230+Q224</f>
        <v>200.72699999999998</v>
      </c>
    </row>
    <row r="232" spans="1:17">
      <c r="A232" s="6"/>
      <c r="B232" s="6"/>
      <c r="C232" s="19" t="s">
        <v>183</v>
      </c>
      <c r="M232" s="5">
        <v>-2.7280000000000002</v>
      </c>
      <c r="Q232" s="5">
        <v>-1.393</v>
      </c>
    </row>
    <row r="233" spans="1:17">
      <c r="A233" s="6"/>
      <c r="B233" s="6"/>
      <c r="C233" s="6" t="s">
        <v>152</v>
      </c>
      <c r="M233" s="5">
        <v>112.94199999999999</v>
      </c>
      <c r="Q233" s="5">
        <v>116.634</v>
      </c>
    </row>
    <row r="234" spans="1:17">
      <c r="A234" s="6"/>
      <c r="B234" s="6"/>
      <c r="C234" s="6" t="s">
        <v>153</v>
      </c>
      <c r="M234" s="5">
        <v>16.193000000000001</v>
      </c>
      <c r="Q234" s="5">
        <v>23.303999999999998</v>
      </c>
    </row>
    <row r="235" spans="1:17">
      <c r="A235" s="6"/>
      <c r="B235" s="6"/>
      <c r="C235" s="6" t="s">
        <v>154</v>
      </c>
      <c r="M235" s="5">
        <v>131.488</v>
      </c>
      <c r="Q235" s="5">
        <v>125.29300000000001</v>
      </c>
    </row>
    <row r="236" spans="1:17">
      <c r="A236" s="6"/>
      <c r="B236" s="6"/>
      <c r="C236" s="18" t="s">
        <v>155</v>
      </c>
      <c r="M236" s="5">
        <v>258.17599999999999</v>
      </c>
      <c r="Q236" s="5">
        <v>264.11900000000003</v>
      </c>
    </row>
    <row r="237" spans="1:17">
      <c r="A237" s="6"/>
      <c r="B237" s="6"/>
      <c r="C237" s="6" t="s">
        <v>156</v>
      </c>
      <c r="M237" s="5">
        <v>13.88</v>
      </c>
      <c r="Q237" s="5">
        <v>17.236999999999998</v>
      </c>
    </row>
    <row r="238" spans="1:17">
      <c r="A238" s="6"/>
      <c r="B238" s="6"/>
      <c r="C238" s="18" t="s">
        <v>157</v>
      </c>
      <c r="M238" s="5">
        <v>272.05599999999998</v>
      </c>
      <c r="Q238" s="5">
        <v>281.35599999999999</v>
      </c>
    </row>
    <row r="239" spans="1:17">
      <c r="A239" s="6"/>
      <c r="B239" s="6"/>
      <c r="C239" s="18" t="s">
        <v>158</v>
      </c>
      <c r="M239" s="5">
        <v>515.49599999999998</v>
      </c>
      <c r="Q239" s="5">
        <v>482.42099999999999</v>
      </c>
    </row>
    <row r="244" spans="2:3" s="10" customFormat="1">
      <c r="B244" s="5"/>
      <c r="C244" s="5"/>
    </row>
    <row r="245" spans="2:3">
      <c r="C245" s="10"/>
    </row>
    <row r="246" spans="2:3">
      <c r="B246" s="10"/>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8C4B0-B0E8-9F41-A6D2-9F2505EABA50}">
  <dimension ref="B3:C25"/>
  <sheetViews>
    <sheetView workbookViewId="0">
      <selection activeCell="B24" sqref="B24"/>
    </sheetView>
  </sheetViews>
  <sheetFormatPr baseColWidth="10" defaultRowHeight="16"/>
  <sheetData>
    <row r="3" spans="2:2" s="1" customFormat="1" ht="21">
      <c r="B3" s="4" t="s">
        <v>50</v>
      </c>
    </row>
    <row r="4" spans="2:2" s="1" customFormat="1" ht="21">
      <c r="B4" s="4" t="s">
        <v>54</v>
      </c>
    </row>
    <row r="5" spans="2:2" ht="19">
      <c r="B5" s="2"/>
    </row>
    <row r="6" spans="2:2" ht="19">
      <c r="B6" s="2" t="s">
        <v>51</v>
      </c>
    </row>
    <row r="7" spans="2:2" ht="19">
      <c r="B7" s="2"/>
    </row>
    <row r="8" spans="2:2" ht="19">
      <c r="B8" s="2" t="s">
        <v>52</v>
      </c>
    </row>
    <row r="9" spans="2:2" ht="19">
      <c r="B9" s="2"/>
    </row>
    <row r="10" spans="2:2" ht="19">
      <c r="B10" s="2" t="s">
        <v>53</v>
      </c>
    </row>
    <row r="11" spans="2:2" ht="19">
      <c r="B11" s="2"/>
    </row>
    <row r="12" spans="2:2" ht="19">
      <c r="B12" s="2" t="s">
        <v>55</v>
      </c>
    </row>
    <row r="13" spans="2:2" ht="19">
      <c r="B13" s="2"/>
    </row>
    <row r="14" spans="2:2" ht="19">
      <c r="B14" s="2" t="s">
        <v>56</v>
      </c>
    </row>
    <row r="15" spans="2:2" ht="19">
      <c r="B15" s="2"/>
    </row>
    <row r="16" spans="2:2" ht="19">
      <c r="B16" s="2" t="s">
        <v>57</v>
      </c>
    </row>
    <row r="17" spans="2:3" ht="19">
      <c r="B17" s="2"/>
    </row>
    <row r="18" spans="2:3" ht="19">
      <c r="B18" s="2" t="s">
        <v>58</v>
      </c>
    </row>
    <row r="19" spans="2:3" ht="19">
      <c r="B19" s="2"/>
    </row>
    <row r="20" spans="2:3" ht="19">
      <c r="B20" s="2" t="s">
        <v>59</v>
      </c>
    </row>
    <row r="22" spans="2:3" s="30" customFormat="1" ht="21">
      <c r="B22" s="31" t="s">
        <v>199</v>
      </c>
    </row>
    <row r="24" spans="2:3" ht="19">
      <c r="B24" s="32" t="s">
        <v>200</v>
      </c>
      <c r="C24" s="2"/>
    </row>
    <row r="25" spans="2:3" ht="19">
      <c r="B25" s="2"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Financial Statements</vt:lpstr>
      <vt:lpstr>Key Facts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2022-08-14T08:57:50Z</dcterms:created>
  <dcterms:modified xsi:type="dcterms:W3CDTF">2022-08-17T12:56:11Z</dcterms:modified>
</cp:coreProperties>
</file>