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folders/7p/m7_32xgd3ks1nflnw4dbzzf80000gn/T/net.whatsapp.WhatsApp/documents/"/>
    </mc:Choice>
  </mc:AlternateContent>
  <xr:revisionPtr revIDLastSave="0" documentId="13_ncr:1_{DE0D45CF-12D7-4347-B597-7C07D778A206}" xr6:coauthVersionLast="47" xr6:coauthVersionMax="47" xr10:uidLastSave="{00000000-0000-0000-0000-000000000000}"/>
  <bookViews>
    <workbookView xWindow="3480" yWindow="880" windowWidth="28040" windowHeight="17140" xr2:uid="{786431CC-AAB3-E74B-BE1F-2C28CB8AD297}"/>
  </bookViews>
  <sheets>
    <sheet name="Лист 1" sheetId="1" r:id="rId1"/>
    <sheet name="Лист 2" sheetId="2" r:id="rId2"/>
    <sheet name="Лист 3" sheetId="3" r:id="rId3"/>
    <sheet name="Лист 5" sheetId="6" r:id="rId4"/>
    <sheet name="Лист 6" sheetId="4" r:id="rId5"/>
    <sheet name="Лист 7" sheetId="5" r:id="rId6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'Лист 3'!$L$3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C2" i="6"/>
  <c r="B2" i="6"/>
  <c r="D2" i="6" s="1"/>
  <c r="B8" i="2"/>
  <c r="B11" i="2"/>
  <c r="B5" i="2"/>
  <c r="E3" i="5"/>
  <c r="E4" i="5" s="1"/>
  <c r="E6" i="5" s="1"/>
  <c r="B3" i="5"/>
  <c r="F4" i="4"/>
  <c r="F5" i="4" s="1"/>
  <c r="B4" i="4"/>
  <c r="B5" i="4" s="1"/>
  <c r="L4" i="3"/>
  <c r="E4" i="3"/>
  <c r="B4" i="3"/>
  <c r="B2" i="2"/>
  <c r="B22" i="1"/>
  <c r="B17" i="1"/>
  <c r="B14" i="1"/>
  <c r="B11" i="1"/>
  <c r="B8" i="1"/>
  <c r="B5" i="1"/>
  <c r="B2" i="1"/>
  <c r="B4" i="5" l="1"/>
  <c r="B6" i="5" s="1"/>
</calcChain>
</file>

<file path=xl/sharedStrings.xml><?xml version="1.0" encoding="utf-8"?>
<sst xmlns="http://schemas.openxmlformats.org/spreadsheetml/2006/main" count="66" uniqueCount="21">
  <si>
    <t>x</t>
  </si>
  <si>
    <t>y</t>
  </si>
  <si>
    <t>Вариант 11</t>
  </si>
  <si>
    <t>Сумма займа</t>
  </si>
  <si>
    <t>Срок</t>
  </si>
  <si>
    <t>Процентная ставка</t>
  </si>
  <si>
    <t>Ежемесячные платежи</t>
  </si>
  <si>
    <t xml:space="preserve">Начальная инвестиция </t>
  </si>
  <si>
    <t xml:space="preserve">Доходность </t>
  </si>
  <si>
    <t>Коэффициент наращения</t>
  </si>
  <si>
    <t xml:space="preserve">Сумма выплат </t>
  </si>
  <si>
    <t>Возраст</t>
  </si>
  <si>
    <t>Отчисления</t>
  </si>
  <si>
    <t>Период</t>
  </si>
  <si>
    <t>Пенсионные накопления</t>
  </si>
  <si>
    <t xml:space="preserve">Прибавка к пенсии </t>
  </si>
  <si>
    <t>Ожидаемый период выплаты трудовой пенсии</t>
  </si>
  <si>
    <t>Q</t>
  </si>
  <si>
    <t>P спрос</t>
  </si>
  <si>
    <t>Р предложение</t>
  </si>
  <si>
    <t>Равновесие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</si>
</sst>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RUB&quot;;[Red]\-#,##0.00\ &quot;RUB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8CB-ECEA-854A-9B58-EA02F655A149}">
  <dimension ref="A1:B22"/>
  <sheetViews>
    <sheetView tabSelected="1" workbookViewId="0">
      <selection activeCell="E15" sqref="E15"/>
    </sheetView>
  </sheetViews>
  <sheetFormatPr baseColWidth="10" defaultRowHeight="16" x14ac:dyDescent="0.2"/>
  <sheetData>
    <row r="1" spans="1:2" x14ac:dyDescent="0.2">
      <c r="A1" t="s">
        <v>0</v>
      </c>
      <c r="B1">
        <v>-2.0000069989696199</v>
      </c>
    </row>
    <row r="2" spans="1:2" x14ac:dyDescent="0.2">
      <c r="A2" t="s">
        <v>1</v>
      </c>
      <c r="B2">
        <f>B1^2+B1-2</f>
        <v>2.0996957845298425E-5</v>
      </c>
    </row>
    <row r="4" spans="1:2" x14ac:dyDescent="0.2">
      <c r="A4" t="s">
        <v>0</v>
      </c>
      <c r="B4">
        <v>-0.6357758295043886</v>
      </c>
    </row>
    <row r="5" spans="1:2" x14ac:dyDescent="0.2">
      <c r="A5" t="s">
        <v>1</v>
      </c>
      <c r="B5">
        <f>B4^3-5*(B4)^2+9*B4+8</f>
        <v>-2.4516113420247621E-5</v>
      </c>
    </row>
    <row r="7" spans="1:2" x14ac:dyDescent="0.2">
      <c r="A7" t="s">
        <v>0</v>
      </c>
      <c r="B7">
        <v>-0.31997037811041212</v>
      </c>
    </row>
    <row r="8" spans="1:2" x14ac:dyDescent="0.2">
      <c r="A8" t="s">
        <v>1</v>
      </c>
      <c r="B8">
        <f>B7^3-2.92*(B7)^2+1.4355*B7+0.791136</f>
        <v>1.0697604974196917E-4</v>
      </c>
    </row>
    <row r="10" spans="1:2" x14ac:dyDescent="0.2">
      <c r="A10" t="s">
        <v>0</v>
      </c>
      <c r="B10">
        <v>0.23475292681016074</v>
      </c>
    </row>
    <row r="11" spans="1:2" x14ac:dyDescent="0.2">
      <c r="A11" t="s">
        <v>1</v>
      </c>
      <c r="B11">
        <f>B10^3-2.56*(B10)^2-1.3251*B10+0.4395006</f>
        <v>2.8760304128744307E-4</v>
      </c>
    </row>
    <row r="13" spans="1:2" x14ac:dyDescent="0.2">
      <c r="A13" t="s">
        <v>0</v>
      </c>
      <c r="B13">
        <v>-335544.32000000001</v>
      </c>
    </row>
    <row r="14" spans="1:2" x14ac:dyDescent="0.2">
      <c r="A14" t="s">
        <v>1</v>
      </c>
      <c r="B14">
        <f>B10^3+0.78*(B10)^2-0.8269*B10+0.146718</f>
        <v>8.5227595755380525E-3</v>
      </c>
    </row>
    <row r="16" spans="1:2" x14ac:dyDescent="0.2">
      <c r="A16" t="s">
        <v>0</v>
      </c>
      <c r="B16">
        <v>-335544.32000000001</v>
      </c>
    </row>
    <row r="17" spans="1:2" x14ac:dyDescent="0.2">
      <c r="A17" t="s">
        <v>1</v>
      </c>
      <c r="B17">
        <f>B10^3+0.88*(B10)^2-0.3999*B10+0.037638</f>
        <v>5.193152988070375E-3</v>
      </c>
    </row>
    <row r="19" spans="1:2" x14ac:dyDescent="0.2">
      <c r="A19" t="s">
        <v>2</v>
      </c>
    </row>
    <row r="21" spans="1:2" x14ac:dyDescent="0.2">
      <c r="A21" t="s">
        <v>0</v>
      </c>
      <c r="B21">
        <v>56294995342131.719</v>
      </c>
    </row>
    <row r="22" spans="1:2" x14ac:dyDescent="0.2">
      <c r="A22" t="s">
        <v>1</v>
      </c>
      <c r="B22">
        <f>B21^3+1.8*(B21)^2-2*B21+5.7</f>
        <v>1.7840596158825559E+41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802E-AE9F-5A43-BF3A-49D9F70E0853}">
  <dimension ref="A1:B11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0</v>
      </c>
      <c r="B1">
        <v>0.73906246078895355</v>
      </c>
    </row>
    <row r="2" spans="1:2" x14ac:dyDescent="0.2">
      <c r="A2" t="s">
        <v>1</v>
      </c>
      <c r="B2">
        <f>B1-COS(B1)</f>
        <v>-3.794465527040547E-5</v>
      </c>
    </row>
    <row r="4" spans="1:2" x14ac:dyDescent="0.2">
      <c r="A4" t="s">
        <v>0</v>
      </c>
      <c r="B4">
        <v>0.78539508310769224</v>
      </c>
    </row>
    <row r="5" spans="1:2" x14ac:dyDescent="0.2">
      <c r="A5" t="s">
        <v>1</v>
      </c>
      <c r="B5">
        <f>SIN(B4)-COS(B4)</f>
        <v>-4.3561875490150115E-6</v>
      </c>
    </row>
    <row r="7" spans="1:2" x14ac:dyDescent="0.2">
      <c r="A7" t="s">
        <v>0</v>
      </c>
      <c r="B7">
        <v>1.3858833258679768</v>
      </c>
    </row>
    <row r="8" spans="1:2" x14ac:dyDescent="0.2">
      <c r="A8" t="s">
        <v>1</v>
      </c>
      <c r="B8">
        <f>(EXP(1)^(-B7)*2)-0.5</f>
        <v>2.0555986923909142E-4</v>
      </c>
    </row>
    <row r="10" spans="1:2" x14ac:dyDescent="0.2">
      <c r="A10" t="s">
        <v>0</v>
      </c>
      <c r="B10">
        <v>-0.70346449339128059</v>
      </c>
    </row>
    <row r="11" spans="1:2" x14ac:dyDescent="0.2">
      <c r="A11" t="s">
        <v>1</v>
      </c>
      <c r="B11">
        <f>EXP(1)^B10-B10^2</f>
        <v>5.5705731363264732E-6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2EA7-1000-6A47-82F9-29E72322BE5D}">
  <dimension ref="A1:L9"/>
  <sheetViews>
    <sheetView workbookViewId="0">
      <selection activeCell="H5" sqref="H5"/>
    </sheetView>
  </sheetViews>
  <sheetFormatPr baseColWidth="10" defaultRowHeight="16" x14ac:dyDescent="0.2"/>
  <cols>
    <col min="1" max="1" width="21.33203125" customWidth="1"/>
    <col min="2" max="2" width="13" bestFit="1" customWidth="1"/>
    <col min="4" max="4" width="21.6640625" customWidth="1"/>
    <col min="5" max="5" width="13" bestFit="1" customWidth="1"/>
    <col min="7" max="7" width="21.5" customWidth="1"/>
    <col min="8" max="8" width="15" bestFit="1" customWidth="1"/>
    <col min="12" max="12" width="13" bestFit="1" customWidth="1"/>
  </cols>
  <sheetData>
    <row r="1" spans="1:12" x14ac:dyDescent="0.2">
      <c r="A1" t="s">
        <v>3</v>
      </c>
      <c r="B1">
        <v>150000</v>
      </c>
      <c r="D1" t="s">
        <v>3</v>
      </c>
      <c r="E1">
        <v>154956.1779266251</v>
      </c>
      <c r="G1" t="s">
        <v>3</v>
      </c>
      <c r="H1">
        <v>200000</v>
      </c>
      <c r="J1" t="s">
        <v>2</v>
      </c>
      <c r="K1" t="s">
        <v>3</v>
      </c>
      <c r="L1">
        <v>200000</v>
      </c>
    </row>
    <row r="2" spans="1:12" x14ac:dyDescent="0.2">
      <c r="A2" t="s">
        <v>4</v>
      </c>
      <c r="B2">
        <v>36</v>
      </c>
      <c r="D2" t="s">
        <v>4</v>
      </c>
      <c r="E2">
        <v>36</v>
      </c>
      <c r="G2" t="s">
        <v>4</v>
      </c>
      <c r="H2">
        <v>0</v>
      </c>
      <c r="K2" t="s">
        <v>4</v>
      </c>
      <c r="L2">
        <v>24</v>
      </c>
    </row>
    <row r="3" spans="1:12" x14ac:dyDescent="0.2">
      <c r="A3" t="s">
        <v>5</v>
      </c>
      <c r="B3" s="2">
        <v>0.12248938712744498</v>
      </c>
      <c r="D3" t="s">
        <v>5</v>
      </c>
      <c r="E3" s="2">
        <v>0.1</v>
      </c>
      <c r="G3" t="s">
        <v>5</v>
      </c>
      <c r="H3" s="2">
        <v>0.15</v>
      </c>
      <c r="K3" t="s">
        <v>5</v>
      </c>
      <c r="L3" s="2">
        <v>7.5008943900060562E-2</v>
      </c>
    </row>
    <row r="4" spans="1:12" x14ac:dyDescent="0.2">
      <c r="A4" t="s">
        <v>6</v>
      </c>
      <c r="B4" s="1">
        <f>PMT(B3/12,B2,B1)</f>
        <v>-4999.9999935012811</v>
      </c>
      <c r="D4" t="s">
        <v>6</v>
      </c>
      <c r="E4" s="1">
        <f>PMT(E3/12,E2,E1)</f>
        <v>-5000</v>
      </c>
      <c r="G4" t="s">
        <v>6</v>
      </c>
      <c r="H4" s="1" t="e">
        <f>PMT(H3/12,H2,H1)</f>
        <v>#NUM!</v>
      </c>
      <c r="K4" t="s">
        <v>6</v>
      </c>
      <c r="L4" s="1">
        <f>PMT(L3/12,L2,L1)</f>
        <v>-8999.999868618519</v>
      </c>
    </row>
    <row r="8" spans="1:12" x14ac:dyDescent="0.2">
      <c r="I8" s="2"/>
    </row>
    <row r="9" spans="1:12" x14ac:dyDescent="0.2">
      <c r="I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213-D0BE-9B43-B3F2-22AE422D919C}">
  <dimension ref="A1:D2"/>
  <sheetViews>
    <sheetView workbookViewId="0">
      <selection activeCell="D5" sqref="D5"/>
    </sheetView>
  </sheetViews>
  <sheetFormatPr baseColWidth="10" defaultRowHeight="16" x14ac:dyDescent="0.2"/>
  <cols>
    <col min="3" max="3" width="14" customWidth="1"/>
  </cols>
  <sheetData>
    <row r="1" spans="1:4" x14ac:dyDescent="0.2">
      <c r="A1" t="s">
        <v>17</v>
      </c>
      <c r="B1" t="s">
        <v>18</v>
      </c>
      <c r="C1" t="s">
        <v>19</v>
      </c>
      <c r="D1" t="s">
        <v>20</v>
      </c>
    </row>
    <row r="2" spans="1:4" x14ac:dyDescent="0.2">
      <c r="A2">
        <v>0</v>
      </c>
      <c r="B2">
        <f>20-5*A2</f>
        <v>20</v>
      </c>
      <c r="C2">
        <f>20+25*A2</f>
        <v>20</v>
      </c>
      <c r="D2">
        <f>B2-C2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1AA-859B-5145-B3F6-85EE7A546614}">
  <dimension ref="A1:F5"/>
  <sheetViews>
    <sheetView workbookViewId="0">
      <selection activeCell="F5" sqref="F5"/>
    </sheetView>
  </sheetViews>
  <sheetFormatPr baseColWidth="10" defaultRowHeight="16" x14ac:dyDescent="0.2"/>
  <sheetData>
    <row r="1" spans="1:6" x14ac:dyDescent="0.2">
      <c r="A1" t="s">
        <v>7</v>
      </c>
      <c r="B1">
        <v>192771.64471476572</v>
      </c>
      <c r="E1" t="s">
        <v>7</v>
      </c>
      <c r="F1">
        <v>262919.29113807029</v>
      </c>
    </row>
    <row r="2" spans="1:6" x14ac:dyDescent="0.2">
      <c r="A2" t="s">
        <v>4</v>
      </c>
      <c r="B2">
        <v>10</v>
      </c>
      <c r="E2" t="s">
        <v>4</v>
      </c>
      <c r="F2">
        <v>8</v>
      </c>
    </row>
    <row r="3" spans="1:6" x14ac:dyDescent="0.2">
      <c r="A3" t="s">
        <v>8</v>
      </c>
      <c r="B3" s="3">
        <v>0.1</v>
      </c>
      <c r="E3" t="s">
        <v>8</v>
      </c>
      <c r="F3" s="3">
        <v>0.14000000000000001</v>
      </c>
    </row>
    <row r="4" spans="1:6" x14ac:dyDescent="0.2">
      <c r="A4" t="s">
        <v>9</v>
      </c>
      <c r="B4">
        <f>(1+B3)^B2</f>
        <v>2.5937424601000019</v>
      </c>
      <c r="E4" t="s">
        <v>9</v>
      </c>
      <c r="F4">
        <f>(1+F3)^F2</f>
        <v>2.8525864220672283</v>
      </c>
    </row>
    <row r="5" spans="1:6" x14ac:dyDescent="0.2">
      <c r="A5" t="s">
        <v>10</v>
      </c>
      <c r="B5">
        <f>B4*B1</f>
        <v>499999.99999999994</v>
      </c>
      <c r="E5" t="s">
        <v>10</v>
      </c>
      <c r="F5">
        <f>F4*F1</f>
        <v>749999.99999999988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4F62-C17A-D04A-8E0B-4D5C5876BBAE}">
  <dimension ref="A1:E6"/>
  <sheetViews>
    <sheetView workbookViewId="0">
      <selection activeCell="H6" sqref="H6"/>
    </sheetView>
  </sheetViews>
  <sheetFormatPr baseColWidth="10" defaultRowHeight="16" x14ac:dyDescent="0.2"/>
  <sheetData>
    <row r="1" spans="1:5" x14ac:dyDescent="0.2">
      <c r="A1" t="s">
        <v>11</v>
      </c>
      <c r="B1">
        <v>41.000000000000007</v>
      </c>
      <c r="D1" t="s">
        <v>11</v>
      </c>
      <c r="E1">
        <v>46</v>
      </c>
    </row>
    <row r="2" spans="1:5" x14ac:dyDescent="0.2">
      <c r="A2" t="s">
        <v>12</v>
      </c>
      <c r="B2">
        <v>1000</v>
      </c>
      <c r="D2" t="s">
        <v>12</v>
      </c>
      <c r="E2">
        <v>1000</v>
      </c>
    </row>
    <row r="3" spans="1:5" x14ac:dyDescent="0.2">
      <c r="A3" t="s">
        <v>13</v>
      </c>
      <c r="B3">
        <f>60-B1</f>
        <v>18.999999999999993</v>
      </c>
      <c r="D3" t="s">
        <v>13</v>
      </c>
      <c r="E3">
        <f>65-E1</f>
        <v>19</v>
      </c>
    </row>
    <row r="4" spans="1:5" x14ac:dyDescent="0.2">
      <c r="A4" t="s">
        <v>14</v>
      </c>
      <c r="B4">
        <f>(B2*12)*B3*2</f>
        <v>455999.99999999983</v>
      </c>
      <c r="D4" t="s">
        <v>14</v>
      </c>
      <c r="E4">
        <f>(E2*12)*E3*2</f>
        <v>456000</v>
      </c>
    </row>
    <row r="5" spans="1:5" x14ac:dyDescent="0.2">
      <c r="A5" t="s">
        <v>16</v>
      </c>
      <c r="B5">
        <v>228</v>
      </c>
      <c r="D5" t="s">
        <v>16</v>
      </c>
      <c r="E5">
        <v>228</v>
      </c>
    </row>
    <row r="6" spans="1:5" x14ac:dyDescent="0.2">
      <c r="A6" t="s">
        <v>15</v>
      </c>
      <c r="B6">
        <f>B4/B5</f>
        <v>1999.9999999999993</v>
      </c>
      <c r="D6" t="s">
        <v>15</v>
      </c>
      <c r="E6">
        <f>E4/E5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 1</vt:lpstr>
      <vt:lpstr>Лист 2</vt:lpstr>
      <vt:lpstr>Лист 3</vt:lpstr>
      <vt:lpstr>Лист 5</vt:lpstr>
      <vt:lpstr>Лист 6</vt:lpstr>
      <vt:lpstr>Лист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T</dc:creator>
  <cp:lastModifiedBy>Renata T</cp:lastModifiedBy>
  <dcterms:created xsi:type="dcterms:W3CDTF">2024-09-25T18:41:11Z</dcterms:created>
  <dcterms:modified xsi:type="dcterms:W3CDTF">2024-09-26T05:07:51Z</dcterms:modified>
</cp:coreProperties>
</file>