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83" i="1" l="1"/>
  <c r="C183" i="1"/>
  <c r="F182" i="1"/>
  <c r="F181" i="1"/>
  <c r="F180" i="1"/>
  <c r="F179" i="1"/>
  <c r="F178" i="1"/>
  <c r="F177" i="1"/>
  <c r="F176" i="1"/>
  <c r="F175" i="1"/>
  <c r="E175" i="1"/>
  <c r="E183" i="1" s="1"/>
  <c r="F174" i="1"/>
  <c r="F173" i="1"/>
  <c r="F172" i="1"/>
  <c r="F171" i="1"/>
  <c r="F183" i="1" s="1"/>
  <c r="D168" i="1"/>
  <c r="C168" i="1"/>
  <c r="F167" i="1"/>
  <c r="F166" i="1"/>
  <c r="F165" i="1"/>
  <c r="F164" i="1"/>
  <c r="F163" i="1"/>
  <c r="F162" i="1"/>
  <c r="F161" i="1"/>
  <c r="F160" i="1"/>
  <c r="E160" i="1"/>
  <c r="E168" i="1" s="1"/>
  <c r="F159" i="1"/>
  <c r="F158" i="1"/>
  <c r="F157" i="1"/>
  <c r="F156" i="1"/>
  <c r="F153" i="1"/>
  <c r="D153" i="1"/>
  <c r="C153" i="1"/>
  <c r="F152" i="1"/>
  <c r="F151" i="1"/>
  <c r="F150" i="1"/>
  <c r="F149" i="1"/>
  <c r="F148" i="1"/>
  <c r="F147" i="1"/>
  <c r="F146" i="1"/>
  <c r="F145" i="1"/>
  <c r="E145" i="1"/>
  <c r="E153" i="1" s="1"/>
  <c r="F144" i="1"/>
  <c r="F143" i="1"/>
  <c r="F142" i="1"/>
  <c r="F141" i="1"/>
  <c r="E138" i="1"/>
  <c r="D138" i="1"/>
  <c r="C138" i="1"/>
  <c r="F137" i="1"/>
  <c r="F136" i="1"/>
  <c r="F135" i="1"/>
  <c r="F134" i="1"/>
  <c r="F133" i="1"/>
  <c r="F132" i="1"/>
  <c r="F131" i="1"/>
  <c r="F130" i="1"/>
  <c r="E130" i="1"/>
  <c r="F129" i="1"/>
  <c r="F128" i="1"/>
  <c r="F127" i="1"/>
  <c r="F126" i="1"/>
  <c r="D123" i="1"/>
  <c r="C123" i="1"/>
  <c r="F122" i="1"/>
  <c r="F121" i="1"/>
  <c r="F120" i="1"/>
  <c r="F119" i="1"/>
  <c r="F118" i="1"/>
  <c r="F117" i="1"/>
  <c r="F116" i="1"/>
  <c r="F115" i="1"/>
  <c r="E115" i="1"/>
  <c r="E123" i="1" s="1"/>
  <c r="F114" i="1"/>
  <c r="F113" i="1"/>
  <c r="F112" i="1"/>
  <c r="F111" i="1"/>
  <c r="F123" i="1" s="1"/>
  <c r="D108" i="1"/>
  <c r="C108" i="1"/>
  <c r="F107" i="1"/>
  <c r="F106" i="1"/>
  <c r="F105" i="1"/>
  <c r="F104" i="1"/>
  <c r="F103" i="1"/>
  <c r="F102" i="1"/>
  <c r="F101" i="1"/>
  <c r="F100" i="1"/>
  <c r="E100" i="1"/>
  <c r="E108" i="1" s="1"/>
  <c r="F99" i="1"/>
  <c r="F98" i="1"/>
  <c r="F97" i="1"/>
  <c r="F96" i="1"/>
  <c r="F93" i="1"/>
  <c r="D93" i="1"/>
  <c r="C93" i="1"/>
  <c r="F92" i="1"/>
  <c r="F91" i="1"/>
  <c r="F90" i="1"/>
  <c r="F89" i="1"/>
  <c r="F88" i="1"/>
  <c r="F87" i="1"/>
  <c r="F86" i="1"/>
  <c r="F85" i="1"/>
  <c r="E85" i="1"/>
  <c r="E93" i="1" s="1"/>
  <c r="F84" i="1"/>
  <c r="F83" i="1"/>
  <c r="F82" i="1"/>
  <c r="F81" i="1"/>
  <c r="E78" i="1"/>
  <c r="D78" i="1"/>
  <c r="C78" i="1"/>
  <c r="F77" i="1"/>
  <c r="F76" i="1"/>
  <c r="F75" i="1"/>
  <c r="F74" i="1"/>
  <c r="F73" i="1"/>
  <c r="F72" i="1"/>
  <c r="F71" i="1"/>
  <c r="F70" i="1"/>
  <c r="E70" i="1"/>
  <c r="F69" i="1"/>
  <c r="F68" i="1"/>
  <c r="F67" i="1"/>
  <c r="F66" i="1"/>
  <c r="D63" i="1"/>
  <c r="C63" i="1"/>
  <c r="F62" i="1"/>
  <c r="F61" i="1"/>
  <c r="F60" i="1"/>
  <c r="F59" i="1"/>
  <c r="F58" i="1"/>
  <c r="F57" i="1"/>
  <c r="F56" i="1"/>
  <c r="F55" i="1"/>
  <c r="E55" i="1"/>
  <c r="E63" i="1" s="1"/>
  <c r="G54" i="1"/>
  <c r="B69" i="1" s="1"/>
  <c r="G69" i="1" s="1"/>
  <c r="B84" i="1" s="1"/>
  <c r="G84" i="1" s="1"/>
  <c r="B99" i="1" s="1"/>
  <c r="G99" i="1" s="1"/>
  <c r="B114" i="1" s="1"/>
  <c r="G114" i="1" s="1"/>
  <c r="B129" i="1" s="1"/>
  <c r="G129" i="1" s="1"/>
  <c r="B144" i="1" s="1"/>
  <c r="G144" i="1" s="1"/>
  <c r="B159" i="1" s="1"/>
  <c r="G159" i="1" s="1"/>
  <c r="B174" i="1" s="1"/>
  <c r="G174" i="1" s="1"/>
  <c r="F54" i="1"/>
  <c r="F53" i="1"/>
  <c r="F52" i="1"/>
  <c r="B52" i="1"/>
  <c r="G52" i="1" s="1"/>
  <c r="B67" i="1" s="1"/>
  <c r="G67" i="1" s="1"/>
  <c r="B82" i="1" s="1"/>
  <c r="G82" i="1" s="1"/>
  <c r="B97" i="1" s="1"/>
  <c r="G97" i="1" s="1"/>
  <c r="B112" i="1" s="1"/>
  <c r="G112" i="1" s="1"/>
  <c r="B127" i="1" s="1"/>
  <c r="G127" i="1" s="1"/>
  <c r="B142" i="1" s="1"/>
  <c r="G142" i="1" s="1"/>
  <c r="B157" i="1" s="1"/>
  <c r="G157" i="1" s="1"/>
  <c r="B172" i="1" s="1"/>
  <c r="G172" i="1" s="1"/>
  <c r="F51" i="1"/>
  <c r="F63" i="1" s="1"/>
  <c r="D48" i="1"/>
  <c r="C48" i="1"/>
  <c r="F47" i="1"/>
  <c r="F46" i="1"/>
  <c r="G45" i="1"/>
  <c r="B60" i="1" s="1"/>
  <c r="G60" i="1" s="1"/>
  <c r="B75" i="1" s="1"/>
  <c r="G75" i="1" s="1"/>
  <c r="B90" i="1" s="1"/>
  <c r="G90" i="1" s="1"/>
  <c r="B105" i="1" s="1"/>
  <c r="G105" i="1" s="1"/>
  <c r="B120" i="1" s="1"/>
  <c r="G120" i="1" s="1"/>
  <c r="B135" i="1" s="1"/>
  <c r="G135" i="1" s="1"/>
  <c r="B150" i="1" s="1"/>
  <c r="G150" i="1" s="1"/>
  <c r="B165" i="1" s="1"/>
  <c r="G165" i="1" s="1"/>
  <c r="B180" i="1" s="1"/>
  <c r="G180" i="1" s="1"/>
  <c r="F45" i="1"/>
  <c r="F44" i="1"/>
  <c r="F43" i="1"/>
  <c r="B43" i="1"/>
  <c r="G43" i="1" s="1"/>
  <c r="B58" i="1" s="1"/>
  <c r="G58" i="1" s="1"/>
  <c r="B73" i="1" s="1"/>
  <c r="G73" i="1" s="1"/>
  <c r="B88" i="1" s="1"/>
  <c r="G88" i="1" s="1"/>
  <c r="B103" i="1" s="1"/>
  <c r="G103" i="1" s="1"/>
  <c r="B118" i="1" s="1"/>
  <c r="G118" i="1" s="1"/>
  <c r="B133" i="1" s="1"/>
  <c r="G133" i="1" s="1"/>
  <c r="B148" i="1" s="1"/>
  <c r="G148" i="1" s="1"/>
  <c r="B163" i="1" s="1"/>
  <c r="G163" i="1" s="1"/>
  <c r="B178" i="1" s="1"/>
  <c r="G178" i="1" s="1"/>
  <c r="F42" i="1"/>
  <c r="F41" i="1"/>
  <c r="F40" i="1"/>
  <c r="E40" i="1"/>
  <c r="E48" i="1" s="1"/>
  <c r="F39" i="1"/>
  <c r="F38" i="1"/>
  <c r="F37" i="1"/>
  <c r="F36" i="1"/>
  <c r="F33" i="1"/>
  <c r="D33" i="1"/>
  <c r="C33" i="1"/>
  <c r="F32" i="1"/>
  <c r="G31" i="1"/>
  <c r="B46" i="1" s="1"/>
  <c r="G46" i="1" s="1"/>
  <c r="B61" i="1" s="1"/>
  <c r="G61" i="1" s="1"/>
  <c r="B76" i="1" s="1"/>
  <c r="G76" i="1" s="1"/>
  <c r="B91" i="1" s="1"/>
  <c r="G91" i="1" s="1"/>
  <c r="B106" i="1" s="1"/>
  <c r="G106" i="1" s="1"/>
  <c r="B121" i="1" s="1"/>
  <c r="G121" i="1" s="1"/>
  <c r="B136" i="1" s="1"/>
  <c r="G136" i="1" s="1"/>
  <c r="B151" i="1" s="1"/>
  <c r="G151" i="1" s="1"/>
  <c r="B166" i="1" s="1"/>
  <c r="G166" i="1" s="1"/>
  <c r="B181" i="1" s="1"/>
  <c r="G181" i="1" s="1"/>
  <c r="F31" i="1"/>
  <c r="F30" i="1"/>
  <c r="F29" i="1"/>
  <c r="B29" i="1"/>
  <c r="G29" i="1" s="1"/>
  <c r="B44" i="1" s="1"/>
  <c r="G44" i="1" s="1"/>
  <c r="B59" i="1" s="1"/>
  <c r="G59" i="1" s="1"/>
  <c r="B74" i="1" s="1"/>
  <c r="G74" i="1" s="1"/>
  <c r="B89" i="1" s="1"/>
  <c r="G89" i="1" s="1"/>
  <c r="B104" i="1" s="1"/>
  <c r="G104" i="1" s="1"/>
  <c r="B119" i="1" s="1"/>
  <c r="G119" i="1" s="1"/>
  <c r="B134" i="1" s="1"/>
  <c r="G134" i="1" s="1"/>
  <c r="B149" i="1" s="1"/>
  <c r="G149" i="1" s="1"/>
  <c r="B164" i="1" s="1"/>
  <c r="G164" i="1" s="1"/>
  <c r="B179" i="1" s="1"/>
  <c r="G179" i="1" s="1"/>
  <c r="F28" i="1"/>
  <c r="F27" i="1"/>
  <c r="F26" i="1"/>
  <c r="F25" i="1"/>
  <c r="E25" i="1"/>
  <c r="E33" i="1" s="1"/>
  <c r="F24" i="1"/>
  <c r="B24" i="1"/>
  <c r="G24" i="1" s="1"/>
  <c r="B39" i="1" s="1"/>
  <c r="G39" i="1" s="1"/>
  <c r="B54" i="1" s="1"/>
  <c r="F23" i="1"/>
  <c r="G22" i="1"/>
  <c r="B37" i="1" s="1"/>
  <c r="G37" i="1" s="1"/>
  <c r="F22" i="1"/>
  <c r="F21" i="1"/>
  <c r="E18" i="1"/>
  <c r="D18" i="1"/>
  <c r="C18" i="1"/>
  <c r="G17" i="1"/>
  <c r="B32" i="1" s="1"/>
  <c r="G32" i="1" s="1"/>
  <c r="B47" i="1" s="1"/>
  <c r="G47" i="1" s="1"/>
  <c r="B62" i="1" s="1"/>
  <c r="G62" i="1" s="1"/>
  <c r="B77" i="1" s="1"/>
  <c r="G77" i="1" s="1"/>
  <c r="B92" i="1" s="1"/>
  <c r="G92" i="1" s="1"/>
  <c r="B107" i="1" s="1"/>
  <c r="G107" i="1" s="1"/>
  <c r="B122" i="1" s="1"/>
  <c r="G122" i="1" s="1"/>
  <c r="B137" i="1" s="1"/>
  <c r="G137" i="1" s="1"/>
  <c r="B152" i="1" s="1"/>
  <c r="G152" i="1" s="1"/>
  <c r="B167" i="1" s="1"/>
  <c r="G167" i="1" s="1"/>
  <c r="B182" i="1" s="1"/>
  <c r="G182" i="1" s="1"/>
  <c r="F17" i="1"/>
  <c r="G16" i="1"/>
  <c r="B31" i="1" s="1"/>
  <c r="F16" i="1"/>
  <c r="G15" i="1"/>
  <c r="B30" i="1" s="1"/>
  <c r="G30" i="1" s="1"/>
  <c r="B45" i="1" s="1"/>
  <c r="F15" i="1"/>
  <c r="G14" i="1"/>
  <c r="F14" i="1"/>
  <c r="G13" i="1"/>
  <c r="B28" i="1" s="1"/>
  <c r="G28" i="1" s="1"/>
  <c r="F13" i="1"/>
  <c r="G12" i="1"/>
  <c r="B27" i="1" s="1"/>
  <c r="G27" i="1" s="1"/>
  <c r="B42" i="1" s="1"/>
  <c r="G42" i="1" s="1"/>
  <c r="B57" i="1" s="1"/>
  <c r="G57" i="1" s="1"/>
  <c r="B72" i="1" s="1"/>
  <c r="G72" i="1" s="1"/>
  <c r="B87" i="1" s="1"/>
  <c r="G87" i="1" s="1"/>
  <c r="B102" i="1" s="1"/>
  <c r="G102" i="1" s="1"/>
  <c r="B117" i="1" s="1"/>
  <c r="G117" i="1" s="1"/>
  <c r="B132" i="1" s="1"/>
  <c r="G132" i="1" s="1"/>
  <c r="B147" i="1" s="1"/>
  <c r="G147" i="1" s="1"/>
  <c r="B162" i="1" s="1"/>
  <c r="G162" i="1" s="1"/>
  <c r="B177" i="1" s="1"/>
  <c r="G177" i="1" s="1"/>
  <c r="F12" i="1"/>
  <c r="G11" i="1"/>
  <c r="B26" i="1" s="1"/>
  <c r="G26" i="1" s="1"/>
  <c r="B41" i="1" s="1"/>
  <c r="G41" i="1" s="1"/>
  <c r="B56" i="1" s="1"/>
  <c r="G56" i="1" s="1"/>
  <c r="B71" i="1" s="1"/>
  <c r="G71" i="1" s="1"/>
  <c r="B86" i="1" s="1"/>
  <c r="G86" i="1" s="1"/>
  <c r="B101" i="1" s="1"/>
  <c r="G101" i="1" s="1"/>
  <c r="B116" i="1" s="1"/>
  <c r="G116" i="1" s="1"/>
  <c r="B131" i="1" s="1"/>
  <c r="G131" i="1" s="1"/>
  <c r="B146" i="1" s="1"/>
  <c r="G146" i="1" s="1"/>
  <c r="B161" i="1" s="1"/>
  <c r="G161" i="1" s="1"/>
  <c r="B176" i="1" s="1"/>
  <c r="G176" i="1" s="1"/>
  <c r="F11" i="1"/>
  <c r="B11" i="1"/>
  <c r="B18" i="1" s="1"/>
  <c r="F10" i="1"/>
  <c r="E10" i="1"/>
  <c r="G10" i="1" s="1"/>
  <c r="B25" i="1" s="1"/>
  <c r="G25" i="1" s="1"/>
  <c r="B40" i="1" s="1"/>
  <c r="G40" i="1" s="1"/>
  <c r="B55" i="1" s="1"/>
  <c r="G55" i="1" s="1"/>
  <c r="B70" i="1" s="1"/>
  <c r="G70" i="1" s="1"/>
  <c r="B85" i="1" s="1"/>
  <c r="G85" i="1" s="1"/>
  <c r="B100" i="1" s="1"/>
  <c r="G100" i="1" s="1"/>
  <c r="B115" i="1" s="1"/>
  <c r="G115" i="1" s="1"/>
  <c r="B130" i="1" s="1"/>
  <c r="G130" i="1" s="1"/>
  <c r="B145" i="1" s="1"/>
  <c r="G145" i="1" s="1"/>
  <c r="B160" i="1" s="1"/>
  <c r="G160" i="1" s="1"/>
  <c r="B175" i="1" s="1"/>
  <c r="G175" i="1" s="1"/>
  <c r="G9" i="1"/>
  <c r="F9" i="1"/>
  <c r="G8" i="1"/>
  <c r="B23" i="1" s="1"/>
  <c r="G23" i="1" s="1"/>
  <c r="B38" i="1" s="1"/>
  <c r="G38" i="1" s="1"/>
  <c r="B53" i="1" s="1"/>
  <c r="G53" i="1" s="1"/>
  <c r="B68" i="1" s="1"/>
  <c r="G68" i="1" s="1"/>
  <c r="B83" i="1" s="1"/>
  <c r="G83" i="1" s="1"/>
  <c r="B98" i="1" s="1"/>
  <c r="G98" i="1" s="1"/>
  <c r="B113" i="1" s="1"/>
  <c r="G113" i="1" s="1"/>
  <c r="B128" i="1" s="1"/>
  <c r="G128" i="1" s="1"/>
  <c r="B143" i="1" s="1"/>
  <c r="G143" i="1" s="1"/>
  <c r="B158" i="1" s="1"/>
  <c r="G158" i="1" s="1"/>
  <c r="B173" i="1" s="1"/>
  <c r="G173" i="1" s="1"/>
  <c r="F8" i="1"/>
  <c r="G7" i="1"/>
  <c r="B22" i="1" s="1"/>
  <c r="F7" i="1"/>
  <c r="G6" i="1"/>
  <c r="F6" i="1"/>
  <c r="F48" i="1" l="1"/>
  <c r="F78" i="1"/>
  <c r="F108" i="1"/>
  <c r="F138" i="1"/>
  <c r="F168" i="1"/>
  <c r="B21" i="1"/>
  <c r="G18" i="1"/>
  <c r="F18" i="1"/>
  <c r="G21" i="1" l="1"/>
  <c r="B33" i="1"/>
  <c r="B36" i="1" l="1"/>
  <c r="G33" i="1"/>
  <c r="B48" i="1" l="1"/>
  <c r="G36" i="1"/>
  <c r="B51" i="1" l="1"/>
  <c r="G48" i="1"/>
  <c r="G51" i="1" l="1"/>
  <c r="B63" i="1"/>
  <c r="G63" i="1" l="1"/>
  <c r="B66" i="1"/>
  <c r="G66" i="1" l="1"/>
  <c r="B78" i="1"/>
  <c r="B81" i="1" l="1"/>
  <c r="G78" i="1"/>
  <c r="G81" i="1" l="1"/>
  <c r="B93" i="1"/>
  <c r="B96" i="1" l="1"/>
  <c r="G93" i="1"/>
  <c r="B108" i="1" l="1"/>
  <c r="G96" i="1"/>
  <c r="B111" i="1" l="1"/>
  <c r="G108" i="1"/>
  <c r="G111" i="1" l="1"/>
  <c r="B123" i="1"/>
  <c r="G123" i="1" l="1"/>
  <c r="B126" i="1"/>
  <c r="G126" i="1" l="1"/>
  <c r="B138" i="1"/>
  <c r="B141" i="1" l="1"/>
  <c r="G138" i="1"/>
  <c r="G141" i="1" l="1"/>
  <c r="B153" i="1"/>
  <c r="B156" i="1" l="1"/>
  <c r="G153" i="1"/>
  <c r="B168" i="1" l="1"/>
  <c r="G156" i="1"/>
  <c r="G168" i="1" l="1"/>
  <c r="B171" i="1"/>
  <c r="G171" i="1" l="1"/>
  <c r="G183" i="1" s="1"/>
  <c r="B183" i="1"/>
</calcChain>
</file>

<file path=xl/sharedStrings.xml><?xml version="1.0" encoding="utf-8"?>
<sst xmlns="http://schemas.openxmlformats.org/spreadsheetml/2006/main" count="178" uniqueCount="35">
  <si>
    <t>Информация о начисленных и собранных денежных средствах  собственников  МКД по ул. Вишневая № 15/2  в управлении с 01.05.2015г.( по всем статьям)</t>
  </si>
  <si>
    <t>руб.</t>
  </si>
  <si>
    <t>Услуги</t>
  </si>
  <si>
    <t>Остаток денежных средств на начало года</t>
  </si>
  <si>
    <t>Начислено</t>
  </si>
  <si>
    <t>Оплачено</t>
  </si>
  <si>
    <t>Выполненные работы</t>
  </si>
  <si>
    <t>Задолженность собственников</t>
  </si>
  <si>
    <t>Остаток на л/счете МКД  (ст.1+ст3-ст4)</t>
  </si>
  <si>
    <t>2018 год</t>
  </si>
  <si>
    <t>Январь</t>
  </si>
  <si>
    <t>Водоотведение (СОИД)</t>
  </si>
  <si>
    <t>Вознаграждение уполномоченному совета МКД</t>
  </si>
  <si>
    <t>Вывоз ТБО</t>
  </si>
  <si>
    <t xml:space="preserve">ГВ снабжение (СОИД) </t>
  </si>
  <si>
    <t>Содержание и ремонт</t>
  </si>
  <si>
    <t>Сод.ОПУ ТЭ</t>
  </si>
  <si>
    <t>Теплоноситель СОИД</t>
  </si>
  <si>
    <t>Уборка лест.</t>
  </si>
  <si>
    <t>Уборка придомовой терр.</t>
  </si>
  <si>
    <t>Управление МКД</t>
  </si>
  <si>
    <t>ХВ снабжение СОИД</t>
  </si>
  <si>
    <t>Эл.снабжение СОИД</t>
  </si>
  <si>
    <t>Итого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</si>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</sst>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6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color indexed="8"/>
      <name val="Calibri"/>
      <family val="2"/>
      <charset val="204"/>
    </font>
    <font>
      <b/>
      <i/>
      <sz val="12"/>
      <name val="Calibri"/>
      <family val="2"/>
      <charset val="204"/>
    </font>
    <font>
      <i/>
      <sz val="12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0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47"/>
      </patternFill>
    </fill>
    <fill>
      <patternFill patternType="solid">
        <fgColor rgb="FFFFFF00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6" fillId="3" borderId="1" xfId="0" applyNumberFormat="1" applyFont="1" applyFill="1" applyBorder="1"/>
    <xf numFmtId="4" fontId="6" fillId="2" borderId="1" xfId="0" applyNumberFormat="1" applyFont="1" applyFill="1" applyBorder="1"/>
    <xf numFmtId="4" fontId="6" fillId="4" borderId="1" xfId="0" applyNumberFormat="1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/>
    <xf numFmtId="4" fontId="5" fillId="2" borderId="1" xfId="0" applyNumberFormat="1" applyFont="1" applyFill="1" applyBorder="1"/>
    <xf numFmtId="0" fontId="7" fillId="0" borderId="1" xfId="0" applyFont="1" applyBorder="1"/>
    <xf numFmtId="4" fontId="6" fillId="5" borderId="1" xfId="0" applyNumberFormat="1" applyFont="1" applyFill="1" applyBorder="1"/>
    <xf numFmtId="4" fontId="8" fillId="0" borderId="0" xfId="0" applyNumberFormat="1" applyFont="1"/>
    <xf numFmtId="0" fontId="9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topLeftCell="A162" workbookViewId="0">
      <selection sqref="A1:XFD1048576"/>
    </sheetView>
  </sheetViews>
  <sheetFormatPr defaultColWidth="8.42578125" defaultRowHeight="15" x14ac:dyDescent="0.25"/>
  <cols>
    <col min="1" max="1" width="24.42578125" customWidth="1"/>
    <col min="2" max="2" width="14" bestFit="1" customWidth="1"/>
    <col min="3" max="3" width="11.140625" customWidth="1"/>
    <col min="4" max="5" width="12.140625" bestFit="1" customWidth="1"/>
    <col min="6" max="6" width="11.140625" customWidth="1"/>
    <col min="7" max="7" width="14" bestFit="1" customWidth="1"/>
    <col min="257" max="257" width="24.42578125" customWidth="1"/>
    <col min="258" max="258" width="14" bestFit="1" customWidth="1"/>
    <col min="259" max="259" width="11.140625" customWidth="1"/>
    <col min="260" max="261" width="12.140625" bestFit="1" customWidth="1"/>
    <col min="262" max="262" width="11.140625" customWidth="1"/>
    <col min="263" max="263" width="14" bestFit="1" customWidth="1"/>
    <col min="513" max="513" width="24.42578125" customWidth="1"/>
    <col min="514" max="514" width="14" bestFit="1" customWidth="1"/>
    <col min="515" max="515" width="11.140625" customWidth="1"/>
    <col min="516" max="517" width="12.140625" bestFit="1" customWidth="1"/>
    <col min="518" max="518" width="11.140625" customWidth="1"/>
    <col min="519" max="519" width="14" bestFit="1" customWidth="1"/>
    <col min="769" max="769" width="24.42578125" customWidth="1"/>
    <col min="770" max="770" width="14" bestFit="1" customWidth="1"/>
    <col min="771" max="771" width="11.140625" customWidth="1"/>
    <col min="772" max="773" width="12.140625" bestFit="1" customWidth="1"/>
    <col min="774" max="774" width="11.140625" customWidth="1"/>
    <col min="775" max="775" width="14" bestFit="1" customWidth="1"/>
    <col min="1025" max="1025" width="24.42578125" customWidth="1"/>
    <col min="1026" max="1026" width="14" bestFit="1" customWidth="1"/>
    <col min="1027" max="1027" width="11.140625" customWidth="1"/>
    <col min="1028" max="1029" width="12.140625" bestFit="1" customWidth="1"/>
    <col min="1030" max="1030" width="11.140625" customWidth="1"/>
    <col min="1031" max="1031" width="14" bestFit="1" customWidth="1"/>
    <col min="1281" max="1281" width="24.42578125" customWidth="1"/>
    <col min="1282" max="1282" width="14" bestFit="1" customWidth="1"/>
    <col min="1283" max="1283" width="11.140625" customWidth="1"/>
    <col min="1284" max="1285" width="12.140625" bestFit="1" customWidth="1"/>
    <col min="1286" max="1286" width="11.140625" customWidth="1"/>
    <col min="1287" max="1287" width="14" bestFit="1" customWidth="1"/>
    <col min="1537" max="1537" width="24.42578125" customWidth="1"/>
    <col min="1538" max="1538" width="14" bestFit="1" customWidth="1"/>
    <col min="1539" max="1539" width="11.140625" customWidth="1"/>
    <col min="1540" max="1541" width="12.140625" bestFit="1" customWidth="1"/>
    <col min="1542" max="1542" width="11.140625" customWidth="1"/>
    <col min="1543" max="1543" width="14" bestFit="1" customWidth="1"/>
    <col min="1793" max="1793" width="24.42578125" customWidth="1"/>
    <col min="1794" max="1794" width="14" bestFit="1" customWidth="1"/>
    <col min="1795" max="1795" width="11.140625" customWidth="1"/>
    <col min="1796" max="1797" width="12.140625" bestFit="1" customWidth="1"/>
    <col min="1798" max="1798" width="11.140625" customWidth="1"/>
    <col min="1799" max="1799" width="14" bestFit="1" customWidth="1"/>
    <col min="2049" max="2049" width="24.42578125" customWidth="1"/>
    <col min="2050" max="2050" width="14" bestFit="1" customWidth="1"/>
    <col min="2051" max="2051" width="11.140625" customWidth="1"/>
    <col min="2052" max="2053" width="12.140625" bestFit="1" customWidth="1"/>
    <col min="2054" max="2054" width="11.140625" customWidth="1"/>
    <col min="2055" max="2055" width="14" bestFit="1" customWidth="1"/>
    <col min="2305" max="2305" width="24.42578125" customWidth="1"/>
    <col min="2306" max="2306" width="14" bestFit="1" customWidth="1"/>
    <col min="2307" max="2307" width="11.140625" customWidth="1"/>
    <col min="2308" max="2309" width="12.140625" bestFit="1" customWidth="1"/>
    <col min="2310" max="2310" width="11.140625" customWidth="1"/>
    <col min="2311" max="2311" width="14" bestFit="1" customWidth="1"/>
    <col min="2561" max="2561" width="24.42578125" customWidth="1"/>
    <col min="2562" max="2562" width="14" bestFit="1" customWidth="1"/>
    <col min="2563" max="2563" width="11.140625" customWidth="1"/>
    <col min="2564" max="2565" width="12.140625" bestFit="1" customWidth="1"/>
    <col min="2566" max="2566" width="11.140625" customWidth="1"/>
    <col min="2567" max="2567" width="14" bestFit="1" customWidth="1"/>
    <col min="2817" max="2817" width="24.42578125" customWidth="1"/>
    <col min="2818" max="2818" width="14" bestFit="1" customWidth="1"/>
    <col min="2819" max="2819" width="11.140625" customWidth="1"/>
    <col min="2820" max="2821" width="12.140625" bestFit="1" customWidth="1"/>
    <col min="2822" max="2822" width="11.140625" customWidth="1"/>
    <col min="2823" max="2823" width="14" bestFit="1" customWidth="1"/>
    <col min="3073" max="3073" width="24.42578125" customWidth="1"/>
    <col min="3074" max="3074" width="14" bestFit="1" customWidth="1"/>
    <col min="3075" max="3075" width="11.140625" customWidth="1"/>
    <col min="3076" max="3077" width="12.140625" bestFit="1" customWidth="1"/>
    <col min="3078" max="3078" width="11.140625" customWidth="1"/>
    <col min="3079" max="3079" width="14" bestFit="1" customWidth="1"/>
    <col min="3329" max="3329" width="24.42578125" customWidth="1"/>
    <col min="3330" max="3330" width="14" bestFit="1" customWidth="1"/>
    <col min="3331" max="3331" width="11.140625" customWidth="1"/>
    <col min="3332" max="3333" width="12.140625" bestFit="1" customWidth="1"/>
    <col min="3334" max="3334" width="11.140625" customWidth="1"/>
    <col min="3335" max="3335" width="14" bestFit="1" customWidth="1"/>
    <col min="3585" max="3585" width="24.42578125" customWidth="1"/>
    <col min="3586" max="3586" width="14" bestFit="1" customWidth="1"/>
    <col min="3587" max="3587" width="11.140625" customWidth="1"/>
    <col min="3588" max="3589" width="12.140625" bestFit="1" customWidth="1"/>
    <col min="3590" max="3590" width="11.140625" customWidth="1"/>
    <col min="3591" max="3591" width="14" bestFit="1" customWidth="1"/>
    <col min="3841" max="3841" width="24.42578125" customWidth="1"/>
    <col min="3842" max="3842" width="14" bestFit="1" customWidth="1"/>
    <col min="3843" max="3843" width="11.140625" customWidth="1"/>
    <col min="3844" max="3845" width="12.140625" bestFit="1" customWidth="1"/>
    <col min="3846" max="3846" width="11.140625" customWidth="1"/>
    <col min="3847" max="3847" width="14" bestFit="1" customWidth="1"/>
    <col min="4097" max="4097" width="24.42578125" customWidth="1"/>
    <col min="4098" max="4098" width="14" bestFit="1" customWidth="1"/>
    <col min="4099" max="4099" width="11.140625" customWidth="1"/>
    <col min="4100" max="4101" width="12.140625" bestFit="1" customWidth="1"/>
    <col min="4102" max="4102" width="11.140625" customWidth="1"/>
    <col min="4103" max="4103" width="14" bestFit="1" customWidth="1"/>
    <col min="4353" max="4353" width="24.42578125" customWidth="1"/>
    <col min="4354" max="4354" width="14" bestFit="1" customWidth="1"/>
    <col min="4355" max="4355" width="11.140625" customWidth="1"/>
    <col min="4356" max="4357" width="12.140625" bestFit="1" customWidth="1"/>
    <col min="4358" max="4358" width="11.140625" customWidth="1"/>
    <col min="4359" max="4359" width="14" bestFit="1" customWidth="1"/>
    <col min="4609" max="4609" width="24.42578125" customWidth="1"/>
    <col min="4610" max="4610" width="14" bestFit="1" customWidth="1"/>
    <col min="4611" max="4611" width="11.140625" customWidth="1"/>
    <col min="4612" max="4613" width="12.140625" bestFit="1" customWidth="1"/>
    <col min="4614" max="4614" width="11.140625" customWidth="1"/>
    <col min="4615" max="4615" width="14" bestFit="1" customWidth="1"/>
    <col min="4865" max="4865" width="24.42578125" customWidth="1"/>
    <col min="4866" max="4866" width="14" bestFit="1" customWidth="1"/>
    <col min="4867" max="4867" width="11.140625" customWidth="1"/>
    <col min="4868" max="4869" width="12.140625" bestFit="1" customWidth="1"/>
    <col min="4870" max="4870" width="11.140625" customWidth="1"/>
    <col min="4871" max="4871" width="14" bestFit="1" customWidth="1"/>
    <col min="5121" max="5121" width="24.42578125" customWidth="1"/>
    <col min="5122" max="5122" width="14" bestFit="1" customWidth="1"/>
    <col min="5123" max="5123" width="11.140625" customWidth="1"/>
    <col min="5124" max="5125" width="12.140625" bestFit="1" customWidth="1"/>
    <col min="5126" max="5126" width="11.140625" customWidth="1"/>
    <col min="5127" max="5127" width="14" bestFit="1" customWidth="1"/>
    <col min="5377" max="5377" width="24.42578125" customWidth="1"/>
    <col min="5378" max="5378" width="14" bestFit="1" customWidth="1"/>
    <col min="5379" max="5379" width="11.140625" customWidth="1"/>
    <col min="5380" max="5381" width="12.140625" bestFit="1" customWidth="1"/>
    <col min="5382" max="5382" width="11.140625" customWidth="1"/>
    <col min="5383" max="5383" width="14" bestFit="1" customWidth="1"/>
    <col min="5633" max="5633" width="24.42578125" customWidth="1"/>
    <col min="5634" max="5634" width="14" bestFit="1" customWidth="1"/>
    <col min="5635" max="5635" width="11.140625" customWidth="1"/>
    <col min="5636" max="5637" width="12.140625" bestFit="1" customWidth="1"/>
    <col min="5638" max="5638" width="11.140625" customWidth="1"/>
    <col min="5639" max="5639" width="14" bestFit="1" customWidth="1"/>
    <col min="5889" max="5889" width="24.42578125" customWidth="1"/>
    <col min="5890" max="5890" width="14" bestFit="1" customWidth="1"/>
    <col min="5891" max="5891" width="11.140625" customWidth="1"/>
    <col min="5892" max="5893" width="12.140625" bestFit="1" customWidth="1"/>
    <col min="5894" max="5894" width="11.140625" customWidth="1"/>
    <col min="5895" max="5895" width="14" bestFit="1" customWidth="1"/>
    <col min="6145" max="6145" width="24.42578125" customWidth="1"/>
    <col min="6146" max="6146" width="14" bestFit="1" customWidth="1"/>
    <col min="6147" max="6147" width="11.140625" customWidth="1"/>
    <col min="6148" max="6149" width="12.140625" bestFit="1" customWidth="1"/>
    <col min="6150" max="6150" width="11.140625" customWidth="1"/>
    <col min="6151" max="6151" width="14" bestFit="1" customWidth="1"/>
    <col min="6401" max="6401" width="24.42578125" customWidth="1"/>
    <col min="6402" max="6402" width="14" bestFit="1" customWidth="1"/>
    <col min="6403" max="6403" width="11.140625" customWidth="1"/>
    <col min="6404" max="6405" width="12.140625" bestFit="1" customWidth="1"/>
    <col min="6406" max="6406" width="11.140625" customWidth="1"/>
    <col min="6407" max="6407" width="14" bestFit="1" customWidth="1"/>
    <col min="6657" max="6657" width="24.42578125" customWidth="1"/>
    <col min="6658" max="6658" width="14" bestFit="1" customWidth="1"/>
    <col min="6659" max="6659" width="11.140625" customWidth="1"/>
    <col min="6660" max="6661" width="12.140625" bestFit="1" customWidth="1"/>
    <col min="6662" max="6662" width="11.140625" customWidth="1"/>
    <col min="6663" max="6663" width="14" bestFit="1" customWidth="1"/>
    <col min="6913" max="6913" width="24.42578125" customWidth="1"/>
    <col min="6914" max="6914" width="14" bestFit="1" customWidth="1"/>
    <col min="6915" max="6915" width="11.140625" customWidth="1"/>
    <col min="6916" max="6917" width="12.140625" bestFit="1" customWidth="1"/>
    <col min="6918" max="6918" width="11.140625" customWidth="1"/>
    <col min="6919" max="6919" width="14" bestFit="1" customWidth="1"/>
    <col min="7169" max="7169" width="24.42578125" customWidth="1"/>
    <col min="7170" max="7170" width="14" bestFit="1" customWidth="1"/>
    <col min="7171" max="7171" width="11.140625" customWidth="1"/>
    <col min="7172" max="7173" width="12.140625" bestFit="1" customWidth="1"/>
    <col min="7174" max="7174" width="11.140625" customWidth="1"/>
    <col min="7175" max="7175" width="14" bestFit="1" customWidth="1"/>
    <col min="7425" max="7425" width="24.42578125" customWidth="1"/>
    <col min="7426" max="7426" width="14" bestFit="1" customWidth="1"/>
    <col min="7427" max="7427" width="11.140625" customWidth="1"/>
    <col min="7428" max="7429" width="12.140625" bestFit="1" customWidth="1"/>
    <col min="7430" max="7430" width="11.140625" customWidth="1"/>
    <col min="7431" max="7431" width="14" bestFit="1" customWidth="1"/>
    <col min="7681" max="7681" width="24.42578125" customWidth="1"/>
    <col min="7682" max="7682" width="14" bestFit="1" customWidth="1"/>
    <col min="7683" max="7683" width="11.140625" customWidth="1"/>
    <col min="7684" max="7685" width="12.140625" bestFit="1" customWidth="1"/>
    <col min="7686" max="7686" width="11.140625" customWidth="1"/>
    <col min="7687" max="7687" width="14" bestFit="1" customWidth="1"/>
    <col min="7937" max="7937" width="24.42578125" customWidth="1"/>
    <col min="7938" max="7938" width="14" bestFit="1" customWidth="1"/>
    <col min="7939" max="7939" width="11.140625" customWidth="1"/>
    <col min="7940" max="7941" width="12.140625" bestFit="1" customWidth="1"/>
    <col min="7942" max="7942" width="11.140625" customWidth="1"/>
    <col min="7943" max="7943" width="14" bestFit="1" customWidth="1"/>
    <col min="8193" max="8193" width="24.42578125" customWidth="1"/>
    <col min="8194" max="8194" width="14" bestFit="1" customWidth="1"/>
    <col min="8195" max="8195" width="11.140625" customWidth="1"/>
    <col min="8196" max="8197" width="12.140625" bestFit="1" customWidth="1"/>
    <col min="8198" max="8198" width="11.140625" customWidth="1"/>
    <col min="8199" max="8199" width="14" bestFit="1" customWidth="1"/>
    <col min="8449" max="8449" width="24.42578125" customWidth="1"/>
    <col min="8450" max="8450" width="14" bestFit="1" customWidth="1"/>
    <col min="8451" max="8451" width="11.140625" customWidth="1"/>
    <col min="8452" max="8453" width="12.140625" bestFit="1" customWidth="1"/>
    <col min="8454" max="8454" width="11.140625" customWidth="1"/>
    <col min="8455" max="8455" width="14" bestFit="1" customWidth="1"/>
    <col min="8705" max="8705" width="24.42578125" customWidth="1"/>
    <col min="8706" max="8706" width="14" bestFit="1" customWidth="1"/>
    <col min="8707" max="8707" width="11.140625" customWidth="1"/>
    <col min="8708" max="8709" width="12.140625" bestFit="1" customWidth="1"/>
    <col min="8710" max="8710" width="11.140625" customWidth="1"/>
    <col min="8711" max="8711" width="14" bestFit="1" customWidth="1"/>
    <col min="8961" max="8961" width="24.42578125" customWidth="1"/>
    <col min="8962" max="8962" width="14" bestFit="1" customWidth="1"/>
    <col min="8963" max="8963" width="11.140625" customWidth="1"/>
    <col min="8964" max="8965" width="12.140625" bestFit="1" customWidth="1"/>
    <col min="8966" max="8966" width="11.140625" customWidth="1"/>
    <col min="8967" max="8967" width="14" bestFit="1" customWidth="1"/>
    <col min="9217" max="9217" width="24.42578125" customWidth="1"/>
    <col min="9218" max="9218" width="14" bestFit="1" customWidth="1"/>
    <col min="9219" max="9219" width="11.140625" customWidth="1"/>
    <col min="9220" max="9221" width="12.140625" bestFit="1" customWidth="1"/>
    <col min="9222" max="9222" width="11.140625" customWidth="1"/>
    <col min="9223" max="9223" width="14" bestFit="1" customWidth="1"/>
    <col min="9473" max="9473" width="24.42578125" customWidth="1"/>
    <col min="9474" max="9474" width="14" bestFit="1" customWidth="1"/>
    <col min="9475" max="9475" width="11.140625" customWidth="1"/>
    <col min="9476" max="9477" width="12.140625" bestFit="1" customWidth="1"/>
    <col min="9478" max="9478" width="11.140625" customWidth="1"/>
    <col min="9479" max="9479" width="14" bestFit="1" customWidth="1"/>
    <col min="9729" max="9729" width="24.42578125" customWidth="1"/>
    <col min="9730" max="9730" width="14" bestFit="1" customWidth="1"/>
    <col min="9731" max="9731" width="11.140625" customWidth="1"/>
    <col min="9732" max="9733" width="12.140625" bestFit="1" customWidth="1"/>
    <col min="9734" max="9734" width="11.140625" customWidth="1"/>
    <col min="9735" max="9735" width="14" bestFit="1" customWidth="1"/>
    <col min="9985" max="9985" width="24.42578125" customWidth="1"/>
    <col min="9986" max="9986" width="14" bestFit="1" customWidth="1"/>
    <col min="9987" max="9987" width="11.140625" customWidth="1"/>
    <col min="9988" max="9989" width="12.140625" bestFit="1" customWidth="1"/>
    <col min="9990" max="9990" width="11.140625" customWidth="1"/>
    <col min="9991" max="9991" width="14" bestFit="1" customWidth="1"/>
    <col min="10241" max="10241" width="24.42578125" customWidth="1"/>
    <col min="10242" max="10242" width="14" bestFit="1" customWidth="1"/>
    <col min="10243" max="10243" width="11.140625" customWidth="1"/>
    <col min="10244" max="10245" width="12.140625" bestFit="1" customWidth="1"/>
    <col min="10246" max="10246" width="11.140625" customWidth="1"/>
    <col min="10247" max="10247" width="14" bestFit="1" customWidth="1"/>
    <col min="10497" max="10497" width="24.42578125" customWidth="1"/>
    <col min="10498" max="10498" width="14" bestFit="1" customWidth="1"/>
    <col min="10499" max="10499" width="11.140625" customWidth="1"/>
    <col min="10500" max="10501" width="12.140625" bestFit="1" customWidth="1"/>
    <col min="10502" max="10502" width="11.140625" customWidth="1"/>
    <col min="10503" max="10503" width="14" bestFit="1" customWidth="1"/>
    <col min="10753" max="10753" width="24.42578125" customWidth="1"/>
    <col min="10754" max="10754" width="14" bestFit="1" customWidth="1"/>
    <col min="10755" max="10755" width="11.140625" customWidth="1"/>
    <col min="10756" max="10757" width="12.140625" bestFit="1" customWidth="1"/>
    <col min="10758" max="10758" width="11.140625" customWidth="1"/>
    <col min="10759" max="10759" width="14" bestFit="1" customWidth="1"/>
    <col min="11009" max="11009" width="24.42578125" customWidth="1"/>
    <col min="11010" max="11010" width="14" bestFit="1" customWidth="1"/>
    <col min="11011" max="11011" width="11.140625" customWidth="1"/>
    <col min="11012" max="11013" width="12.140625" bestFit="1" customWidth="1"/>
    <col min="11014" max="11014" width="11.140625" customWidth="1"/>
    <col min="11015" max="11015" width="14" bestFit="1" customWidth="1"/>
    <col min="11265" max="11265" width="24.42578125" customWidth="1"/>
    <col min="11266" max="11266" width="14" bestFit="1" customWidth="1"/>
    <col min="11267" max="11267" width="11.140625" customWidth="1"/>
    <col min="11268" max="11269" width="12.140625" bestFit="1" customWidth="1"/>
    <col min="11270" max="11270" width="11.140625" customWidth="1"/>
    <col min="11271" max="11271" width="14" bestFit="1" customWidth="1"/>
    <col min="11521" max="11521" width="24.42578125" customWidth="1"/>
    <col min="11522" max="11522" width="14" bestFit="1" customWidth="1"/>
    <col min="11523" max="11523" width="11.140625" customWidth="1"/>
    <col min="11524" max="11525" width="12.140625" bestFit="1" customWidth="1"/>
    <col min="11526" max="11526" width="11.140625" customWidth="1"/>
    <col min="11527" max="11527" width="14" bestFit="1" customWidth="1"/>
    <col min="11777" max="11777" width="24.42578125" customWidth="1"/>
    <col min="11778" max="11778" width="14" bestFit="1" customWidth="1"/>
    <col min="11779" max="11779" width="11.140625" customWidth="1"/>
    <col min="11780" max="11781" width="12.140625" bestFit="1" customWidth="1"/>
    <col min="11782" max="11782" width="11.140625" customWidth="1"/>
    <col min="11783" max="11783" width="14" bestFit="1" customWidth="1"/>
    <col min="12033" max="12033" width="24.42578125" customWidth="1"/>
    <col min="12034" max="12034" width="14" bestFit="1" customWidth="1"/>
    <col min="12035" max="12035" width="11.140625" customWidth="1"/>
    <col min="12036" max="12037" width="12.140625" bestFit="1" customWidth="1"/>
    <col min="12038" max="12038" width="11.140625" customWidth="1"/>
    <col min="12039" max="12039" width="14" bestFit="1" customWidth="1"/>
    <col min="12289" max="12289" width="24.42578125" customWidth="1"/>
    <col min="12290" max="12290" width="14" bestFit="1" customWidth="1"/>
    <col min="12291" max="12291" width="11.140625" customWidth="1"/>
    <col min="12292" max="12293" width="12.140625" bestFit="1" customWidth="1"/>
    <col min="12294" max="12294" width="11.140625" customWidth="1"/>
    <col min="12295" max="12295" width="14" bestFit="1" customWidth="1"/>
    <col min="12545" max="12545" width="24.42578125" customWidth="1"/>
    <col min="12546" max="12546" width="14" bestFit="1" customWidth="1"/>
    <col min="12547" max="12547" width="11.140625" customWidth="1"/>
    <col min="12548" max="12549" width="12.140625" bestFit="1" customWidth="1"/>
    <col min="12550" max="12550" width="11.140625" customWidth="1"/>
    <col min="12551" max="12551" width="14" bestFit="1" customWidth="1"/>
    <col min="12801" max="12801" width="24.42578125" customWidth="1"/>
    <col min="12802" max="12802" width="14" bestFit="1" customWidth="1"/>
    <col min="12803" max="12803" width="11.140625" customWidth="1"/>
    <col min="12804" max="12805" width="12.140625" bestFit="1" customWidth="1"/>
    <col min="12806" max="12806" width="11.140625" customWidth="1"/>
    <col min="12807" max="12807" width="14" bestFit="1" customWidth="1"/>
    <col min="13057" max="13057" width="24.42578125" customWidth="1"/>
    <col min="13058" max="13058" width="14" bestFit="1" customWidth="1"/>
    <col min="13059" max="13059" width="11.140625" customWidth="1"/>
    <col min="13060" max="13061" width="12.140625" bestFit="1" customWidth="1"/>
    <col min="13062" max="13062" width="11.140625" customWidth="1"/>
    <col min="13063" max="13063" width="14" bestFit="1" customWidth="1"/>
    <col min="13313" max="13313" width="24.42578125" customWidth="1"/>
    <col min="13314" max="13314" width="14" bestFit="1" customWidth="1"/>
    <col min="13315" max="13315" width="11.140625" customWidth="1"/>
    <col min="13316" max="13317" width="12.140625" bestFit="1" customWidth="1"/>
    <col min="13318" max="13318" width="11.140625" customWidth="1"/>
    <col min="13319" max="13319" width="14" bestFit="1" customWidth="1"/>
    <col min="13569" max="13569" width="24.42578125" customWidth="1"/>
    <col min="13570" max="13570" width="14" bestFit="1" customWidth="1"/>
    <col min="13571" max="13571" width="11.140625" customWidth="1"/>
    <col min="13572" max="13573" width="12.140625" bestFit="1" customWidth="1"/>
    <col min="13574" max="13574" width="11.140625" customWidth="1"/>
    <col min="13575" max="13575" width="14" bestFit="1" customWidth="1"/>
    <col min="13825" max="13825" width="24.42578125" customWidth="1"/>
    <col min="13826" max="13826" width="14" bestFit="1" customWidth="1"/>
    <col min="13827" max="13827" width="11.140625" customWidth="1"/>
    <col min="13828" max="13829" width="12.140625" bestFit="1" customWidth="1"/>
    <col min="13830" max="13830" width="11.140625" customWidth="1"/>
    <col min="13831" max="13831" width="14" bestFit="1" customWidth="1"/>
    <col min="14081" max="14081" width="24.42578125" customWidth="1"/>
    <col min="14082" max="14082" width="14" bestFit="1" customWidth="1"/>
    <col min="14083" max="14083" width="11.140625" customWidth="1"/>
    <col min="14084" max="14085" width="12.140625" bestFit="1" customWidth="1"/>
    <col min="14086" max="14086" width="11.140625" customWidth="1"/>
    <col min="14087" max="14087" width="14" bestFit="1" customWidth="1"/>
    <col min="14337" max="14337" width="24.42578125" customWidth="1"/>
    <col min="14338" max="14338" width="14" bestFit="1" customWidth="1"/>
    <col min="14339" max="14339" width="11.140625" customWidth="1"/>
    <col min="14340" max="14341" width="12.140625" bestFit="1" customWidth="1"/>
    <col min="14342" max="14342" width="11.140625" customWidth="1"/>
    <col min="14343" max="14343" width="14" bestFit="1" customWidth="1"/>
    <col min="14593" max="14593" width="24.42578125" customWidth="1"/>
    <col min="14594" max="14594" width="14" bestFit="1" customWidth="1"/>
    <col min="14595" max="14595" width="11.140625" customWidth="1"/>
    <col min="14596" max="14597" width="12.140625" bestFit="1" customWidth="1"/>
    <col min="14598" max="14598" width="11.140625" customWidth="1"/>
    <col min="14599" max="14599" width="14" bestFit="1" customWidth="1"/>
    <col min="14849" max="14849" width="24.42578125" customWidth="1"/>
    <col min="14850" max="14850" width="14" bestFit="1" customWidth="1"/>
    <col min="14851" max="14851" width="11.140625" customWidth="1"/>
    <col min="14852" max="14853" width="12.140625" bestFit="1" customWidth="1"/>
    <col min="14854" max="14854" width="11.140625" customWidth="1"/>
    <col min="14855" max="14855" width="14" bestFit="1" customWidth="1"/>
    <col min="15105" max="15105" width="24.42578125" customWidth="1"/>
    <col min="15106" max="15106" width="14" bestFit="1" customWidth="1"/>
    <col min="15107" max="15107" width="11.140625" customWidth="1"/>
    <col min="15108" max="15109" width="12.140625" bestFit="1" customWidth="1"/>
    <col min="15110" max="15110" width="11.140625" customWidth="1"/>
    <col min="15111" max="15111" width="14" bestFit="1" customWidth="1"/>
    <col min="15361" max="15361" width="24.42578125" customWidth="1"/>
    <col min="15362" max="15362" width="14" bestFit="1" customWidth="1"/>
    <col min="15363" max="15363" width="11.140625" customWidth="1"/>
    <col min="15364" max="15365" width="12.140625" bestFit="1" customWidth="1"/>
    <col min="15366" max="15366" width="11.140625" customWidth="1"/>
    <col min="15367" max="15367" width="14" bestFit="1" customWidth="1"/>
    <col min="15617" max="15617" width="24.42578125" customWidth="1"/>
    <col min="15618" max="15618" width="14" bestFit="1" customWidth="1"/>
    <col min="15619" max="15619" width="11.140625" customWidth="1"/>
    <col min="15620" max="15621" width="12.140625" bestFit="1" customWidth="1"/>
    <col min="15622" max="15622" width="11.140625" customWidth="1"/>
    <col min="15623" max="15623" width="14" bestFit="1" customWidth="1"/>
    <col min="15873" max="15873" width="24.42578125" customWidth="1"/>
    <col min="15874" max="15874" width="14" bestFit="1" customWidth="1"/>
    <col min="15875" max="15875" width="11.140625" customWidth="1"/>
    <col min="15876" max="15877" width="12.140625" bestFit="1" customWidth="1"/>
    <col min="15878" max="15878" width="11.140625" customWidth="1"/>
    <col min="15879" max="15879" width="14" bestFit="1" customWidth="1"/>
    <col min="16129" max="16129" width="24.42578125" customWidth="1"/>
    <col min="16130" max="16130" width="14" bestFit="1" customWidth="1"/>
    <col min="16131" max="16131" width="11.140625" customWidth="1"/>
    <col min="16132" max="16133" width="12.140625" bestFit="1" customWidth="1"/>
    <col min="16134" max="16134" width="11.140625" customWidth="1"/>
    <col min="16135" max="16135" width="14" bestFit="1" customWidth="1"/>
  </cols>
  <sheetData>
    <row r="1" spans="1:8" ht="60" customHeight="1" x14ac:dyDescent="0.25">
      <c r="A1" s="1" t="s">
        <v>0</v>
      </c>
      <c r="B1" s="1"/>
      <c r="C1" s="1"/>
      <c r="D1" s="1"/>
      <c r="E1" s="1"/>
      <c r="F1" s="1"/>
      <c r="G1" s="1"/>
    </row>
    <row r="2" spans="1:8" ht="21" x14ac:dyDescent="0.35">
      <c r="A2" s="2"/>
      <c r="B2" s="2"/>
      <c r="C2" s="2"/>
      <c r="D2" s="2"/>
      <c r="E2" s="2"/>
      <c r="F2" s="3" t="s">
        <v>1</v>
      </c>
    </row>
    <row r="3" spans="1:8" ht="78.75" x14ac:dyDescent="0.25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4" t="s">
        <v>7</v>
      </c>
      <c r="G3" s="5" t="s">
        <v>8</v>
      </c>
    </row>
    <row r="4" spans="1:8" ht="15.75" x14ac:dyDescent="0.25">
      <c r="A4" s="6" t="s">
        <v>9</v>
      </c>
      <c r="B4" s="7">
        <v>1</v>
      </c>
      <c r="C4" s="8">
        <v>2</v>
      </c>
      <c r="D4" s="8">
        <v>3</v>
      </c>
      <c r="E4" s="9">
        <v>4</v>
      </c>
      <c r="F4" s="9">
        <v>5</v>
      </c>
      <c r="G4" s="7">
        <v>6</v>
      </c>
    </row>
    <row r="5" spans="1:8" ht="15.75" x14ac:dyDescent="0.25">
      <c r="A5" s="10" t="s">
        <v>10</v>
      </c>
      <c r="B5" s="11"/>
      <c r="C5" s="11"/>
      <c r="D5" s="11"/>
      <c r="E5" s="12"/>
      <c r="F5" s="13"/>
      <c r="G5" s="14"/>
    </row>
    <row r="6" spans="1:8" ht="15.75" x14ac:dyDescent="0.25">
      <c r="A6" s="17" t="s">
        <v>11</v>
      </c>
      <c r="B6" s="11">
        <v>-66.540000000000006</v>
      </c>
      <c r="C6" s="11">
        <v>452</v>
      </c>
      <c r="D6" s="11">
        <v>298.33999999999997</v>
      </c>
      <c r="E6" s="18">
        <v>452</v>
      </c>
      <c r="F6" s="13">
        <f t="shared" ref="F6:F17" si="0">C6-D6</f>
        <v>153.66000000000003</v>
      </c>
      <c r="G6" s="14">
        <f t="shared" ref="G6:G17" si="1">B6+D6-E6</f>
        <v>-220.20000000000005</v>
      </c>
    </row>
    <row r="7" spans="1:8" ht="15.75" x14ac:dyDescent="0.25">
      <c r="A7" s="17" t="s">
        <v>12</v>
      </c>
      <c r="B7" s="11">
        <v>-20048.05</v>
      </c>
      <c r="C7" s="11">
        <v>9156.0300000000007</v>
      </c>
      <c r="D7" s="11">
        <v>5084.2700000000004</v>
      </c>
      <c r="E7" s="18">
        <v>9156.0300000000007</v>
      </c>
      <c r="F7" s="13">
        <f t="shared" si="0"/>
        <v>4071.76</v>
      </c>
      <c r="G7" s="14">
        <f t="shared" si="1"/>
        <v>-24119.809999999998</v>
      </c>
    </row>
    <row r="8" spans="1:8" ht="15.75" x14ac:dyDescent="0.25">
      <c r="A8" s="17" t="s">
        <v>13</v>
      </c>
      <c r="B8" s="11">
        <v>-45496.02</v>
      </c>
      <c r="C8" s="11">
        <v>2617.0100000000002</v>
      </c>
      <c r="D8" s="11">
        <v>678.81</v>
      </c>
      <c r="E8" s="18">
        <v>2617.0100000000002</v>
      </c>
      <c r="F8" s="13">
        <f t="shared" si="0"/>
        <v>1938.2000000000003</v>
      </c>
      <c r="G8" s="14">
        <f t="shared" si="1"/>
        <v>-47434.22</v>
      </c>
    </row>
    <row r="9" spans="1:8" ht="15.75" x14ac:dyDescent="0.25">
      <c r="A9" s="17" t="s">
        <v>14</v>
      </c>
      <c r="B9" s="11">
        <v>-10852.08</v>
      </c>
      <c r="C9" s="11">
        <v>2001.56</v>
      </c>
      <c r="D9" s="11">
        <v>0</v>
      </c>
      <c r="E9" s="18">
        <v>2001.56</v>
      </c>
      <c r="F9" s="13">
        <f t="shared" si="0"/>
        <v>2001.56</v>
      </c>
      <c r="G9" s="14">
        <f t="shared" si="1"/>
        <v>-12853.64</v>
      </c>
    </row>
    <row r="10" spans="1:8" ht="15.75" x14ac:dyDescent="0.25">
      <c r="A10" s="17" t="s">
        <v>15</v>
      </c>
      <c r="B10" s="11">
        <v>432603.12</v>
      </c>
      <c r="C10" s="11">
        <v>31679.82</v>
      </c>
      <c r="D10" s="11">
        <v>14212.93</v>
      </c>
      <c r="E10" s="18">
        <f>6269.06+1608</f>
        <v>7877.06</v>
      </c>
      <c r="F10" s="13">
        <f t="shared" si="0"/>
        <v>17466.89</v>
      </c>
      <c r="G10" s="14">
        <f t="shared" si="1"/>
        <v>438938.99</v>
      </c>
    </row>
    <row r="11" spans="1:8" ht="15.75" x14ac:dyDescent="0.25">
      <c r="A11" s="17" t="s">
        <v>16</v>
      </c>
      <c r="B11" s="11">
        <f>-15842.61-7719.61</f>
        <v>-23562.22</v>
      </c>
      <c r="C11" s="11">
        <v>1220.8</v>
      </c>
      <c r="D11" s="11">
        <v>867.89</v>
      </c>
      <c r="E11" s="18">
        <v>3168</v>
      </c>
      <c r="F11" s="13">
        <f t="shared" si="0"/>
        <v>352.90999999999997</v>
      </c>
      <c r="G11" s="14">
        <f t="shared" si="1"/>
        <v>-25862.33</v>
      </c>
    </row>
    <row r="12" spans="1:8" ht="15.75" x14ac:dyDescent="0.25">
      <c r="A12" s="17" t="s">
        <v>17</v>
      </c>
      <c r="B12" s="11">
        <v>-1224.1400000000001</v>
      </c>
      <c r="C12" s="11">
        <v>0</v>
      </c>
      <c r="D12" s="11">
        <v>0</v>
      </c>
      <c r="E12" s="18">
        <v>0</v>
      </c>
      <c r="F12" s="13">
        <f t="shared" si="0"/>
        <v>0</v>
      </c>
      <c r="G12" s="14">
        <f t="shared" si="1"/>
        <v>-1224.1400000000001</v>
      </c>
    </row>
    <row r="13" spans="1:8" ht="15.75" x14ac:dyDescent="0.25">
      <c r="A13" s="17" t="s">
        <v>18</v>
      </c>
      <c r="B13" s="11">
        <v>-2795.42</v>
      </c>
      <c r="C13" s="11">
        <v>3204.62</v>
      </c>
      <c r="D13" s="11">
        <v>2465.5100000000002</v>
      </c>
      <c r="E13" s="18">
        <v>3204.62</v>
      </c>
      <c r="F13" s="13">
        <f t="shared" si="0"/>
        <v>739.10999999999967</v>
      </c>
      <c r="G13" s="14">
        <f t="shared" si="1"/>
        <v>-3534.5299999999997</v>
      </c>
      <c r="H13" s="19"/>
    </row>
    <row r="14" spans="1:8" ht="15.75" x14ac:dyDescent="0.25">
      <c r="A14" s="17" t="s">
        <v>19</v>
      </c>
      <c r="B14" s="11">
        <v>-13702.34</v>
      </c>
      <c r="C14" s="11">
        <v>6256.63</v>
      </c>
      <c r="D14" s="11">
        <v>4586.4799999999996</v>
      </c>
      <c r="E14" s="18">
        <v>6256.63</v>
      </c>
      <c r="F14" s="13">
        <f t="shared" si="0"/>
        <v>1670.1500000000005</v>
      </c>
      <c r="G14" s="14">
        <f t="shared" si="1"/>
        <v>-15372.490000000002</v>
      </c>
    </row>
    <row r="15" spans="1:8" ht="15.75" x14ac:dyDescent="0.25">
      <c r="A15" s="17" t="s">
        <v>20</v>
      </c>
      <c r="B15" s="11">
        <v>-48552.74</v>
      </c>
      <c r="C15" s="11">
        <v>7111.19</v>
      </c>
      <c r="D15" s="11">
        <v>3931.99</v>
      </c>
      <c r="E15" s="18">
        <v>7111.19</v>
      </c>
      <c r="F15" s="13">
        <f t="shared" si="0"/>
        <v>3179.2</v>
      </c>
      <c r="G15" s="14">
        <f t="shared" si="1"/>
        <v>-51731.94</v>
      </c>
    </row>
    <row r="16" spans="1:8" ht="15.75" x14ac:dyDescent="0.25">
      <c r="A16" s="17" t="s">
        <v>21</v>
      </c>
      <c r="B16" s="11">
        <v>-1917.96</v>
      </c>
      <c r="C16" s="11">
        <v>401.51</v>
      </c>
      <c r="D16" s="11">
        <v>4300.99</v>
      </c>
      <c r="E16" s="18">
        <v>401.51</v>
      </c>
      <c r="F16" s="13">
        <f t="shared" si="0"/>
        <v>-3899.4799999999996</v>
      </c>
      <c r="G16" s="14">
        <f t="shared" si="1"/>
        <v>1981.5199999999998</v>
      </c>
    </row>
    <row r="17" spans="1:8" ht="15.75" x14ac:dyDescent="0.25">
      <c r="A17" s="17" t="s">
        <v>22</v>
      </c>
      <c r="B17" s="11">
        <v>-11863.5</v>
      </c>
      <c r="C17" s="11">
        <v>2385.3000000000002</v>
      </c>
      <c r="D17" s="11">
        <v>5314.4</v>
      </c>
      <c r="E17" s="18">
        <v>2385.3000000000002</v>
      </c>
      <c r="F17" s="13">
        <f t="shared" si="0"/>
        <v>-2929.0999999999995</v>
      </c>
      <c r="G17" s="14">
        <f t="shared" si="1"/>
        <v>-8934.4000000000015</v>
      </c>
    </row>
    <row r="18" spans="1:8" ht="15.75" x14ac:dyDescent="0.25">
      <c r="A18" s="15" t="s">
        <v>23</v>
      </c>
      <c r="B18" s="16">
        <f t="shared" ref="B18:G18" si="2">SUM(B6:B17)</f>
        <v>252522.10999999993</v>
      </c>
      <c r="C18" s="16">
        <f t="shared" si="2"/>
        <v>66486.47</v>
      </c>
      <c r="D18" s="16">
        <f t="shared" si="2"/>
        <v>41741.61</v>
      </c>
      <c r="E18" s="16">
        <f t="shared" si="2"/>
        <v>44630.91</v>
      </c>
      <c r="F18" s="16">
        <f t="shared" si="2"/>
        <v>24744.860000000004</v>
      </c>
      <c r="G18" s="16">
        <f t="shared" si="2"/>
        <v>249632.80999999994</v>
      </c>
    </row>
    <row r="19" spans="1:8" ht="15.75" x14ac:dyDescent="0.25">
      <c r="A19" s="6"/>
      <c r="B19" s="7"/>
      <c r="C19" s="8"/>
      <c r="D19" s="8"/>
      <c r="E19" s="9"/>
      <c r="F19" s="9"/>
      <c r="G19" s="7"/>
    </row>
    <row r="20" spans="1:8" ht="15.75" x14ac:dyDescent="0.25">
      <c r="A20" s="10" t="s">
        <v>24</v>
      </c>
      <c r="B20" s="11"/>
      <c r="C20" s="11"/>
      <c r="D20" s="11"/>
      <c r="E20" s="12"/>
      <c r="F20" s="13"/>
      <c r="G20" s="14"/>
    </row>
    <row r="21" spans="1:8" ht="15.75" x14ac:dyDescent="0.25">
      <c r="A21" s="17" t="s">
        <v>11</v>
      </c>
      <c r="B21" s="11">
        <f t="shared" ref="B21:B32" si="3">G6</f>
        <v>-220.20000000000005</v>
      </c>
      <c r="C21" s="11">
        <v>442.1</v>
      </c>
      <c r="D21" s="11">
        <v>313.26</v>
      </c>
      <c r="E21" s="18">
        <v>442.1</v>
      </c>
      <c r="F21" s="13">
        <f t="shared" ref="F21:F32" si="4">C21-D21</f>
        <v>128.84000000000003</v>
      </c>
      <c r="G21" s="14">
        <f t="shared" ref="G21:G32" si="5">B21+D21-E21</f>
        <v>-349.04000000000008</v>
      </c>
    </row>
    <row r="22" spans="1:8" ht="15.75" x14ac:dyDescent="0.25">
      <c r="A22" s="17" t="s">
        <v>12</v>
      </c>
      <c r="B22" s="11">
        <f t="shared" si="3"/>
        <v>-24119.809999999998</v>
      </c>
      <c r="C22" s="11">
        <v>9156.0300000000007</v>
      </c>
      <c r="D22" s="11">
        <v>4232.28</v>
      </c>
      <c r="E22" s="18">
        <v>9156.0300000000007</v>
      </c>
      <c r="F22" s="13">
        <f t="shared" si="4"/>
        <v>4923.7500000000009</v>
      </c>
      <c r="G22" s="14">
        <f t="shared" si="5"/>
        <v>-29043.559999999998</v>
      </c>
    </row>
    <row r="23" spans="1:8" ht="15.75" x14ac:dyDescent="0.25">
      <c r="A23" s="17" t="s">
        <v>13</v>
      </c>
      <c r="B23" s="11">
        <f t="shared" si="3"/>
        <v>-47434.22</v>
      </c>
      <c r="C23" s="11">
        <v>2617.0100000000002</v>
      </c>
      <c r="D23" s="11">
        <v>1765.51</v>
      </c>
      <c r="E23" s="18">
        <v>2617.0100000000002</v>
      </c>
      <c r="F23" s="13">
        <f t="shared" si="4"/>
        <v>851.50000000000023</v>
      </c>
      <c r="G23" s="14">
        <f t="shared" si="5"/>
        <v>-48285.72</v>
      </c>
    </row>
    <row r="24" spans="1:8" ht="15.75" x14ac:dyDescent="0.25">
      <c r="A24" s="17" t="s">
        <v>14</v>
      </c>
      <c r="B24" s="11">
        <f t="shared" si="3"/>
        <v>-12853.64</v>
      </c>
      <c r="C24" s="11">
        <v>2165.0100000000002</v>
      </c>
      <c r="D24" s="11">
        <v>7954.32</v>
      </c>
      <c r="E24" s="18">
        <v>2165.0100000000002</v>
      </c>
      <c r="F24" s="13">
        <f t="shared" si="4"/>
        <v>-5789.3099999999995</v>
      </c>
      <c r="G24" s="14">
        <f t="shared" si="5"/>
        <v>-7064.33</v>
      </c>
    </row>
    <row r="25" spans="1:8" ht="15.75" x14ac:dyDescent="0.25">
      <c r="A25" s="17" t="s">
        <v>15</v>
      </c>
      <c r="B25" s="11">
        <f t="shared" si="3"/>
        <v>438938.99</v>
      </c>
      <c r="C25" s="11">
        <v>31679.82</v>
      </c>
      <c r="D25" s="11">
        <v>32541.63</v>
      </c>
      <c r="E25" s="18">
        <f>6269.06+8369</f>
        <v>14638.060000000001</v>
      </c>
      <c r="F25" s="13">
        <f t="shared" si="4"/>
        <v>-861.81000000000131</v>
      </c>
      <c r="G25" s="14">
        <f t="shared" si="5"/>
        <v>456842.56</v>
      </c>
    </row>
    <row r="26" spans="1:8" ht="15.75" x14ac:dyDescent="0.25">
      <c r="A26" s="17" t="s">
        <v>16</v>
      </c>
      <c r="B26" s="11">
        <f t="shared" si="3"/>
        <v>-25862.33</v>
      </c>
      <c r="C26" s="11">
        <v>1220.8</v>
      </c>
      <c r="D26" s="11">
        <v>1176.54</v>
      </c>
      <c r="E26" s="18">
        <v>3168</v>
      </c>
      <c r="F26" s="13">
        <f t="shared" si="4"/>
        <v>44.259999999999991</v>
      </c>
      <c r="G26" s="14">
        <f t="shared" si="5"/>
        <v>-27853.79</v>
      </c>
    </row>
    <row r="27" spans="1:8" ht="15.75" x14ac:dyDescent="0.25">
      <c r="A27" s="17" t="s">
        <v>17</v>
      </c>
      <c r="B27" s="11">
        <f t="shared" si="3"/>
        <v>-1224.1400000000001</v>
      </c>
      <c r="C27" s="11">
        <v>0</v>
      </c>
      <c r="D27" s="11">
        <v>0</v>
      </c>
      <c r="E27" s="18">
        <v>0</v>
      </c>
      <c r="F27" s="13">
        <f t="shared" si="4"/>
        <v>0</v>
      </c>
      <c r="G27" s="14">
        <f t="shared" si="5"/>
        <v>-1224.1400000000001</v>
      </c>
    </row>
    <row r="28" spans="1:8" ht="15.75" x14ac:dyDescent="0.25">
      <c r="A28" s="17" t="s">
        <v>18</v>
      </c>
      <c r="B28" s="11">
        <f t="shared" si="3"/>
        <v>-3534.5299999999997</v>
      </c>
      <c r="C28" s="11">
        <v>3204.62</v>
      </c>
      <c r="D28" s="11">
        <v>716.9</v>
      </c>
      <c r="E28" s="18">
        <v>3204.62</v>
      </c>
      <c r="F28" s="13">
        <f t="shared" si="4"/>
        <v>2487.7199999999998</v>
      </c>
      <c r="G28" s="14">
        <f t="shared" si="5"/>
        <v>-6022.25</v>
      </c>
      <c r="H28" s="19"/>
    </row>
    <row r="29" spans="1:8" ht="15.75" x14ac:dyDescent="0.25">
      <c r="A29" s="17" t="s">
        <v>19</v>
      </c>
      <c r="B29" s="11">
        <f t="shared" si="3"/>
        <v>-15372.490000000002</v>
      </c>
      <c r="C29" s="11">
        <v>6256.63</v>
      </c>
      <c r="D29" s="11">
        <v>3399.86</v>
      </c>
      <c r="E29" s="18">
        <v>6256.63</v>
      </c>
      <c r="F29" s="13">
        <f t="shared" si="4"/>
        <v>2856.77</v>
      </c>
      <c r="G29" s="14">
        <f t="shared" si="5"/>
        <v>-18229.260000000002</v>
      </c>
    </row>
    <row r="30" spans="1:8" ht="15.75" x14ac:dyDescent="0.25">
      <c r="A30" s="17" t="s">
        <v>20</v>
      </c>
      <c r="B30" s="11">
        <f t="shared" si="3"/>
        <v>-51731.94</v>
      </c>
      <c r="C30" s="11">
        <v>7111.19</v>
      </c>
      <c r="D30" s="11">
        <v>3296.52</v>
      </c>
      <c r="E30" s="18">
        <v>7111.19</v>
      </c>
      <c r="F30" s="13">
        <f t="shared" si="4"/>
        <v>3814.6699999999996</v>
      </c>
      <c r="G30" s="14">
        <f t="shared" si="5"/>
        <v>-55546.610000000008</v>
      </c>
    </row>
    <row r="31" spans="1:8" ht="15.75" x14ac:dyDescent="0.25">
      <c r="A31" s="17" t="s">
        <v>21</v>
      </c>
      <c r="B31" s="11">
        <f t="shared" si="3"/>
        <v>1981.5199999999998</v>
      </c>
      <c r="C31" s="11">
        <v>399.15</v>
      </c>
      <c r="D31" s="11">
        <v>254.25</v>
      </c>
      <c r="E31" s="18">
        <v>399.15</v>
      </c>
      <c r="F31" s="13">
        <f t="shared" si="4"/>
        <v>144.89999999999998</v>
      </c>
      <c r="G31" s="14">
        <f t="shared" si="5"/>
        <v>1836.6199999999994</v>
      </c>
    </row>
    <row r="32" spans="1:8" ht="15.75" x14ac:dyDescent="0.25">
      <c r="A32" s="17" t="s">
        <v>22</v>
      </c>
      <c r="B32" s="11">
        <f t="shared" si="3"/>
        <v>-8934.4000000000015</v>
      </c>
      <c r="C32" s="11">
        <v>2381.6799999999998</v>
      </c>
      <c r="D32" s="11">
        <v>1116.01</v>
      </c>
      <c r="E32" s="18">
        <v>2381.6799999999998</v>
      </c>
      <c r="F32" s="13">
        <f t="shared" si="4"/>
        <v>1265.6699999999998</v>
      </c>
      <c r="G32" s="14">
        <f t="shared" si="5"/>
        <v>-10200.070000000002</v>
      </c>
    </row>
    <row r="33" spans="1:8" ht="15.75" x14ac:dyDescent="0.25">
      <c r="A33" s="15" t="s">
        <v>23</v>
      </c>
      <c r="B33" s="16">
        <f t="shared" ref="B33:G33" si="6">SUM(B21:B32)</f>
        <v>249632.80999999994</v>
      </c>
      <c r="C33" s="16">
        <f t="shared" si="6"/>
        <v>66634.040000000008</v>
      </c>
      <c r="D33" s="16">
        <f t="shared" si="6"/>
        <v>56767.08</v>
      </c>
      <c r="E33" s="16">
        <f t="shared" si="6"/>
        <v>51539.48</v>
      </c>
      <c r="F33" s="16">
        <f t="shared" si="6"/>
        <v>9866.9599999999991</v>
      </c>
      <c r="G33" s="16">
        <f t="shared" si="6"/>
        <v>254860.40999999997</v>
      </c>
    </row>
    <row r="34" spans="1:8" ht="15.75" x14ac:dyDescent="0.25">
      <c r="A34" s="6"/>
      <c r="B34" s="7"/>
      <c r="C34" s="8"/>
      <c r="D34" s="8"/>
      <c r="E34" s="9"/>
      <c r="F34" s="9"/>
      <c r="G34" s="7"/>
    </row>
    <row r="35" spans="1:8" ht="15.75" x14ac:dyDescent="0.25">
      <c r="A35" s="10" t="s">
        <v>25</v>
      </c>
      <c r="B35" s="11"/>
      <c r="C35" s="11"/>
      <c r="D35" s="11"/>
      <c r="E35" s="12"/>
      <c r="F35" s="13"/>
      <c r="G35" s="14"/>
    </row>
    <row r="36" spans="1:8" ht="15.75" x14ac:dyDescent="0.25">
      <c r="A36" s="17" t="s">
        <v>11</v>
      </c>
      <c r="B36" s="11">
        <f t="shared" ref="B36:B47" si="7">G21</f>
        <v>-349.04000000000008</v>
      </c>
      <c r="C36" s="11">
        <v>442.09</v>
      </c>
      <c r="D36" s="11">
        <v>208.03</v>
      </c>
      <c r="E36" s="18">
        <v>442.09</v>
      </c>
      <c r="F36" s="13">
        <f t="shared" ref="F36:F47" si="8">C36-D36</f>
        <v>234.05999999999997</v>
      </c>
      <c r="G36" s="14">
        <f t="shared" ref="G36:G47" si="9">B36+D36-E36</f>
        <v>-583.1</v>
      </c>
    </row>
    <row r="37" spans="1:8" ht="15.75" x14ac:dyDescent="0.25">
      <c r="A37" s="17" t="s">
        <v>12</v>
      </c>
      <c r="B37" s="11">
        <f t="shared" si="7"/>
        <v>-29043.559999999998</v>
      </c>
      <c r="C37" s="11">
        <v>0</v>
      </c>
      <c r="D37" s="11">
        <v>7592.09</v>
      </c>
      <c r="E37" s="18">
        <v>0</v>
      </c>
      <c r="F37" s="13">
        <f t="shared" si="8"/>
        <v>-7592.09</v>
      </c>
      <c r="G37" s="14">
        <f t="shared" si="9"/>
        <v>-21451.469999999998</v>
      </c>
    </row>
    <row r="38" spans="1:8" ht="15.75" x14ac:dyDescent="0.25">
      <c r="A38" s="17" t="s">
        <v>13</v>
      </c>
      <c r="B38" s="11">
        <f t="shared" si="7"/>
        <v>-48285.72</v>
      </c>
      <c r="C38" s="11">
        <v>2617.0100000000002</v>
      </c>
      <c r="D38" s="11">
        <v>541.08000000000004</v>
      </c>
      <c r="E38" s="18">
        <v>2617.0100000000002</v>
      </c>
      <c r="F38" s="13">
        <f t="shared" si="8"/>
        <v>2075.9300000000003</v>
      </c>
      <c r="G38" s="14">
        <f t="shared" si="9"/>
        <v>-50361.65</v>
      </c>
    </row>
    <row r="39" spans="1:8" ht="15.75" x14ac:dyDescent="0.25">
      <c r="A39" s="17" t="s">
        <v>14</v>
      </c>
      <c r="B39" s="11">
        <f t="shared" si="7"/>
        <v>-7064.33</v>
      </c>
      <c r="C39" s="11">
        <v>2047.92</v>
      </c>
      <c r="D39" s="11">
        <v>1847.82</v>
      </c>
      <c r="E39" s="18">
        <v>2047.92</v>
      </c>
      <c r="F39" s="13">
        <f t="shared" si="8"/>
        <v>200.10000000000014</v>
      </c>
      <c r="G39" s="14">
        <f t="shared" si="9"/>
        <v>-7264.43</v>
      </c>
    </row>
    <row r="40" spans="1:8" ht="15.75" x14ac:dyDescent="0.25">
      <c r="A40" s="17" t="s">
        <v>15</v>
      </c>
      <c r="B40" s="11">
        <f t="shared" si="7"/>
        <v>456842.56</v>
      </c>
      <c r="C40" s="11">
        <v>31679.82</v>
      </c>
      <c r="D40" s="11">
        <v>23733.86</v>
      </c>
      <c r="E40" s="18">
        <f>6269.06+54547</f>
        <v>60816.06</v>
      </c>
      <c r="F40" s="13">
        <f t="shared" si="8"/>
        <v>7945.9599999999991</v>
      </c>
      <c r="G40" s="14">
        <f t="shared" si="9"/>
        <v>419760.36</v>
      </c>
    </row>
    <row r="41" spans="1:8" ht="15.75" x14ac:dyDescent="0.25">
      <c r="A41" s="17" t="s">
        <v>16</v>
      </c>
      <c r="B41" s="11">
        <f t="shared" si="7"/>
        <v>-27853.79</v>
      </c>
      <c r="C41" s="11">
        <v>1220.8</v>
      </c>
      <c r="D41" s="11">
        <v>929.94</v>
      </c>
      <c r="E41" s="18">
        <v>3168</v>
      </c>
      <c r="F41" s="13">
        <f t="shared" si="8"/>
        <v>290.8599999999999</v>
      </c>
      <c r="G41" s="14">
        <f t="shared" si="9"/>
        <v>-30091.850000000002</v>
      </c>
    </row>
    <row r="42" spans="1:8" ht="15.75" x14ac:dyDescent="0.25">
      <c r="A42" s="17" t="s">
        <v>17</v>
      </c>
      <c r="B42" s="11">
        <f t="shared" si="7"/>
        <v>-1224.1400000000001</v>
      </c>
      <c r="C42" s="11">
        <v>0</v>
      </c>
      <c r="D42" s="11">
        <v>0</v>
      </c>
      <c r="E42" s="18">
        <v>0</v>
      </c>
      <c r="F42" s="13">
        <f t="shared" si="8"/>
        <v>0</v>
      </c>
      <c r="G42" s="14">
        <f t="shared" si="9"/>
        <v>-1224.1400000000001</v>
      </c>
    </row>
    <row r="43" spans="1:8" ht="15.75" x14ac:dyDescent="0.25">
      <c r="A43" s="17" t="s">
        <v>18</v>
      </c>
      <c r="B43" s="11">
        <f t="shared" si="7"/>
        <v>-6022.25</v>
      </c>
      <c r="C43" s="11">
        <v>3204.62</v>
      </c>
      <c r="D43" s="11">
        <v>3395.52</v>
      </c>
      <c r="E43" s="18">
        <v>3204.62</v>
      </c>
      <c r="F43" s="13">
        <f t="shared" si="8"/>
        <v>-190.90000000000009</v>
      </c>
      <c r="G43" s="14">
        <f t="shared" si="9"/>
        <v>-5831.35</v>
      </c>
      <c r="H43" s="19"/>
    </row>
    <row r="44" spans="1:8" ht="15.75" x14ac:dyDescent="0.25">
      <c r="A44" s="17" t="s">
        <v>19</v>
      </c>
      <c r="B44" s="11">
        <f t="shared" si="7"/>
        <v>-18229.260000000002</v>
      </c>
      <c r="C44" s="11">
        <v>6256.63</v>
      </c>
      <c r="D44" s="11">
        <v>4099.38</v>
      </c>
      <c r="E44" s="18">
        <v>6256.63</v>
      </c>
      <c r="F44" s="13">
        <f t="shared" si="8"/>
        <v>2157.25</v>
      </c>
      <c r="G44" s="14">
        <f t="shared" si="9"/>
        <v>-20386.510000000002</v>
      </c>
    </row>
    <row r="45" spans="1:8" ht="15.75" x14ac:dyDescent="0.25">
      <c r="A45" s="17" t="s">
        <v>20</v>
      </c>
      <c r="B45" s="11">
        <f t="shared" si="7"/>
        <v>-55546.610000000008</v>
      </c>
      <c r="C45" s="11">
        <v>7111.19</v>
      </c>
      <c r="D45" s="11">
        <v>7371.68</v>
      </c>
      <c r="E45" s="18">
        <v>7111.19</v>
      </c>
      <c r="F45" s="13">
        <f t="shared" si="8"/>
        <v>-260.49000000000069</v>
      </c>
      <c r="G45" s="14">
        <f t="shared" si="9"/>
        <v>-55286.12000000001</v>
      </c>
    </row>
    <row r="46" spans="1:8" ht="15.75" x14ac:dyDescent="0.25">
      <c r="A46" s="17" t="s">
        <v>21</v>
      </c>
      <c r="B46" s="11">
        <f t="shared" si="7"/>
        <v>1836.6199999999994</v>
      </c>
      <c r="C46" s="11">
        <v>399.15</v>
      </c>
      <c r="D46" s="11">
        <v>402.38</v>
      </c>
      <c r="E46" s="18">
        <v>399.15</v>
      </c>
      <c r="F46" s="13">
        <f t="shared" si="8"/>
        <v>-3.2300000000000182</v>
      </c>
      <c r="G46" s="14">
        <f t="shared" si="9"/>
        <v>1839.8499999999995</v>
      </c>
    </row>
    <row r="47" spans="1:8" ht="15.75" x14ac:dyDescent="0.25">
      <c r="A47" s="17" t="s">
        <v>22</v>
      </c>
      <c r="B47" s="11">
        <f t="shared" si="7"/>
        <v>-10200.070000000002</v>
      </c>
      <c r="C47" s="11">
        <v>2381.6799999999998</v>
      </c>
      <c r="D47" s="11">
        <v>2374.2600000000002</v>
      </c>
      <c r="E47" s="18">
        <v>2381.6799999999998</v>
      </c>
      <c r="F47" s="13">
        <f t="shared" si="8"/>
        <v>7.419999999999618</v>
      </c>
      <c r="G47" s="14">
        <f t="shared" si="9"/>
        <v>-10207.490000000002</v>
      </c>
    </row>
    <row r="48" spans="1:8" ht="15.75" x14ac:dyDescent="0.25">
      <c r="A48" s="15" t="s">
        <v>23</v>
      </c>
      <c r="B48" s="16">
        <f t="shared" ref="B48:G48" si="10">SUM(B36:B47)</f>
        <v>254860.40999999997</v>
      </c>
      <c r="C48" s="16">
        <f t="shared" si="10"/>
        <v>57360.91</v>
      </c>
      <c r="D48" s="16">
        <f t="shared" si="10"/>
        <v>52496.04</v>
      </c>
      <c r="E48" s="16">
        <f t="shared" si="10"/>
        <v>88444.349999999991</v>
      </c>
      <c r="F48" s="16">
        <f t="shared" si="10"/>
        <v>4864.869999999999</v>
      </c>
      <c r="G48" s="16">
        <f t="shared" si="10"/>
        <v>218912.1</v>
      </c>
    </row>
    <row r="49" spans="1:8" ht="15.75" x14ac:dyDescent="0.25">
      <c r="A49" s="6"/>
      <c r="B49" s="7"/>
      <c r="C49" s="8"/>
      <c r="D49" s="8"/>
      <c r="E49" s="9"/>
      <c r="F49" s="9"/>
      <c r="G49" s="7"/>
    </row>
    <row r="50" spans="1:8" ht="15.75" x14ac:dyDescent="0.25">
      <c r="A50" s="10" t="s">
        <v>26</v>
      </c>
      <c r="B50" s="11"/>
      <c r="C50" s="11"/>
      <c r="D50" s="11"/>
      <c r="E50" s="12"/>
      <c r="F50" s="13"/>
      <c r="G50" s="14"/>
    </row>
    <row r="51" spans="1:8" ht="15.75" x14ac:dyDescent="0.25">
      <c r="A51" s="17" t="s">
        <v>11</v>
      </c>
      <c r="B51" s="11">
        <f t="shared" ref="B51:B62" si="11">G36</f>
        <v>-583.1</v>
      </c>
      <c r="C51" s="11">
        <v>442.09</v>
      </c>
      <c r="D51" s="11">
        <v>263.02</v>
      </c>
      <c r="E51" s="18">
        <v>442.09</v>
      </c>
      <c r="F51" s="13">
        <f t="shared" ref="F51:F62" si="12">C51-D51</f>
        <v>179.07</v>
      </c>
      <c r="G51" s="14">
        <f t="shared" ref="G51:G62" si="13">B51+D51-E51</f>
        <v>-762.17000000000007</v>
      </c>
    </row>
    <row r="52" spans="1:8" ht="15.75" x14ac:dyDescent="0.25">
      <c r="A52" s="17" t="s">
        <v>12</v>
      </c>
      <c r="B52" s="11">
        <f t="shared" si="11"/>
        <v>-21451.469999999998</v>
      </c>
      <c r="C52" s="11">
        <v>9156.0300000000007</v>
      </c>
      <c r="D52" s="11">
        <v>5293</v>
      </c>
      <c r="E52" s="18">
        <v>9156.0300000000007</v>
      </c>
      <c r="F52" s="13">
        <f t="shared" si="12"/>
        <v>3863.0300000000007</v>
      </c>
      <c r="G52" s="14">
        <f t="shared" si="13"/>
        <v>-25314.5</v>
      </c>
    </row>
    <row r="53" spans="1:8" ht="15.75" x14ac:dyDescent="0.25">
      <c r="A53" s="17" t="s">
        <v>13</v>
      </c>
      <c r="B53" s="11">
        <f t="shared" si="11"/>
        <v>-50361.65</v>
      </c>
      <c r="C53" s="11">
        <v>2617.0100000000002</v>
      </c>
      <c r="D53" s="11">
        <v>4057.49</v>
      </c>
      <c r="E53" s="18">
        <v>2617.0100000000002</v>
      </c>
      <c r="F53" s="13">
        <f t="shared" si="12"/>
        <v>-1440.4799999999996</v>
      </c>
      <c r="G53" s="14">
        <f t="shared" si="13"/>
        <v>-48921.170000000006</v>
      </c>
    </row>
    <row r="54" spans="1:8" ht="15.75" x14ac:dyDescent="0.25">
      <c r="A54" s="17" t="s">
        <v>14</v>
      </c>
      <c r="B54" s="11">
        <f t="shared" si="11"/>
        <v>-7264.43</v>
      </c>
      <c r="C54" s="11">
        <v>1970.85</v>
      </c>
      <c r="D54" s="11">
        <v>1558.02</v>
      </c>
      <c r="E54" s="18">
        <v>1970.85</v>
      </c>
      <c r="F54" s="13">
        <f t="shared" si="12"/>
        <v>412.82999999999993</v>
      </c>
      <c r="G54" s="14">
        <f t="shared" si="13"/>
        <v>-7677.26</v>
      </c>
    </row>
    <row r="55" spans="1:8" ht="15.75" x14ac:dyDescent="0.25">
      <c r="A55" s="17" t="s">
        <v>15</v>
      </c>
      <c r="B55" s="11">
        <f t="shared" si="11"/>
        <v>419760.36</v>
      </c>
      <c r="C55" s="11">
        <v>31679.82</v>
      </c>
      <c r="D55" s="11">
        <v>28541.96</v>
      </c>
      <c r="E55" s="18">
        <f>6269.06</f>
        <v>6269.06</v>
      </c>
      <c r="F55" s="13">
        <f t="shared" si="12"/>
        <v>3137.8600000000006</v>
      </c>
      <c r="G55" s="14">
        <f t="shared" si="13"/>
        <v>442033.26</v>
      </c>
    </row>
    <row r="56" spans="1:8" ht="15.75" x14ac:dyDescent="0.25">
      <c r="A56" s="17" t="s">
        <v>16</v>
      </c>
      <c r="B56" s="11">
        <f t="shared" si="11"/>
        <v>-30091.850000000002</v>
      </c>
      <c r="C56" s="11">
        <v>1220.8</v>
      </c>
      <c r="D56" s="11">
        <v>1099.9000000000001</v>
      </c>
      <c r="E56" s="18">
        <v>3168</v>
      </c>
      <c r="F56" s="13">
        <f t="shared" si="12"/>
        <v>120.89999999999986</v>
      </c>
      <c r="G56" s="14">
        <f t="shared" si="13"/>
        <v>-32159.95</v>
      </c>
    </row>
    <row r="57" spans="1:8" ht="15.75" x14ac:dyDescent="0.25">
      <c r="A57" s="17" t="s">
        <v>17</v>
      </c>
      <c r="B57" s="11">
        <f t="shared" si="11"/>
        <v>-1224.1400000000001</v>
      </c>
      <c r="C57" s="11">
        <v>0</v>
      </c>
      <c r="D57" s="11">
        <v>0</v>
      </c>
      <c r="E57" s="18">
        <v>0</v>
      </c>
      <c r="F57" s="13">
        <f t="shared" si="12"/>
        <v>0</v>
      </c>
      <c r="G57" s="14">
        <f t="shared" si="13"/>
        <v>-1224.1400000000001</v>
      </c>
    </row>
    <row r="58" spans="1:8" ht="15.75" x14ac:dyDescent="0.25">
      <c r="A58" s="17" t="s">
        <v>18</v>
      </c>
      <c r="B58" s="11">
        <f t="shared" si="11"/>
        <v>-5831.35</v>
      </c>
      <c r="C58" s="11">
        <v>3204.62</v>
      </c>
      <c r="D58" s="11">
        <v>2867.52</v>
      </c>
      <c r="E58" s="18">
        <v>3204.62</v>
      </c>
      <c r="F58" s="13">
        <f t="shared" si="12"/>
        <v>337.09999999999991</v>
      </c>
      <c r="G58" s="14">
        <f t="shared" si="13"/>
        <v>-6168.4500000000007</v>
      </c>
      <c r="H58" s="19"/>
    </row>
    <row r="59" spans="1:8" ht="15.75" x14ac:dyDescent="0.25">
      <c r="A59" s="17" t="s">
        <v>19</v>
      </c>
      <c r="B59" s="11">
        <f t="shared" si="11"/>
        <v>-20386.510000000002</v>
      </c>
      <c r="C59" s="11">
        <v>6256.63</v>
      </c>
      <c r="D59" s="11">
        <v>7195.19</v>
      </c>
      <c r="E59" s="18">
        <v>6256.63</v>
      </c>
      <c r="F59" s="13">
        <f t="shared" si="12"/>
        <v>-938.55999999999949</v>
      </c>
      <c r="G59" s="14">
        <f t="shared" si="13"/>
        <v>-19447.950000000004</v>
      </c>
    </row>
    <row r="60" spans="1:8" ht="15.75" x14ac:dyDescent="0.25">
      <c r="A60" s="17" t="s">
        <v>20</v>
      </c>
      <c r="B60" s="11">
        <f t="shared" si="11"/>
        <v>-55286.12000000001</v>
      </c>
      <c r="C60" s="11">
        <v>7111.19</v>
      </c>
      <c r="D60" s="11">
        <v>6363.01</v>
      </c>
      <c r="E60" s="18">
        <v>7111.19</v>
      </c>
      <c r="F60" s="13">
        <f t="shared" si="12"/>
        <v>748.17999999999938</v>
      </c>
      <c r="G60" s="14">
        <f t="shared" si="13"/>
        <v>-56034.30000000001</v>
      </c>
    </row>
    <row r="61" spans="1:8" ht="15.75" x14ac:dyDescent="0.25">
      <c r="A61" s="17" t="s">
        <v>21</v>
      </c>
      <c r="B61" s="11">
        <f t="shared" si="11"/>
        <v>1839.8499999999995</v>
      </c>
      <c r="C61" s="11">
        <v>399.15</v>
      </c>
      <c r="D61" s="11">
        <v>325.20999999999998</v>
      </c>
      <c r="E61" s="18">
        <v>399.15</v>
      </c>
      <c r="F61" s="13">
        <f t="shared" si="12"/>
        <v>73.94</v>
      </c>
      <c r="G61" s="14">
        <f t="shared" si="13"/>
        <v>1765.9099999999994</v>
      </c>
    </row>
    <row r="62" spans="1:8" ht="15.75" x14ac:dyDescent="0.25">
      <c r="A62" s="17" t="s">
        <v>22</v>
      </c>
      <c r="B62" s="11">
        <f t="shared" si="11"/>
        <v>-10207.490000000002</v>
      </c>
      <c r="C62" s="11">
        <v>2381.6799999999998</v>
      </c>
      <c r="D62" s="11">
        <v>1789.51</v>
      </c>
      <c r="E62" s="18">
        <v>2381.6799999999998</v>
      </c>
      <c r="F62" s="13">
        <f t="shared" si="12"/>
        <v>592.16999999999985</v>
      </c>
      <c r="G62" s="14">
        <f t="shared" si="13"/>
        <v>-10799.660000000002</v>
      </c>
    </row>
    <row r="63" spans="1:8" ht="15.75" x14ac:dyDescent="0.25">
      <c r="A63" s="15" t="s">
        <v>23</v>
      </c>
      <c r="B63" s="16">
        <f t="shared" ref="B63:G63" si="14">SUM(B51:B62)</f>
        <v>218912.1</v>
      </c>
      <c r="C63" s="16">
        <f t="shared" si="14"/>
        <v>66439.87000000001</v>
      </c>
      <c r="D63" s="16">
        <f t="shared" si="14"/>
        <v>59353.83</v>
      </c>
      <c r="E63" s="16">
        <f t="shared" si="14"/>
        <v>42976.310000000005</v>
      </c>
      <c r="F63" s="16">
        <f t="shared" si="14"/>
        <v>7086.0400000000009</v>
      </c>
      <c r="G63" s="16">
        <f t="shared" si="14"/>
        <v>235289.61999999997</v>
      </c>
    </row>
    <row r="64" spans="1:8" ht="15.75" x14ac:dyDescent="0.25">
      <c r="A64" s="6"/>
      <c r="B64" s="7"/>
      <c r="C64" s="8"/>
      <c r="D64" s="8"/>
      <c r="E64" s="9"/>
      <c r="F64" s="9"/>
      <c r="G64" s="7"/>
    </row>
    <row r="65" spans="1:8" ht="15.75" x14ac:dyDescent="0.25">
      <c r="A65" s="10" t="s">
        <v>27</v>
      </c>
      <c r="B65" s="11"/>
      <c r="C65" s="11"/>
      <c r="D65" s="11"/>
      <c r="E65" s="12"/>
      <c r="F65" s="13"/>
      <c r="G65" s="14"/>
    </row>
    <row r="66" spans="1:8" ht="15.75" x14ac:dyDescent="0.25">
      <c r="A66" s="17" t="s">
        <v>11</v>
      </c>
      <c r="B66" s="11">
        <f t="shared" ref="B66:B77" si="15">G51</f>
        <v>-762.17000000000007</v>
      </c>
      <c r="C66" s="11">
        <v>442.09</v>
      </c>
      <c r="D66" s="11">
        <v>799.38</v>
      </c>
      <c r="E66" s="18">
        <v>442.09</v>
      </c>
      <c r="F66" s="13">
        <f t="shared" ref="F66:F77" si="16">C66-D66</f>
        <v>-357.29</v>
      </c>
      <c r="G66" s="14">
        <f t="shared" ref="G66:G77" si="17">B66+D66-E66</f>
        <v>-404.88000000000005</v>
      </c>
    </row>
    <row r="67" spans="1:8" ht="15.75" x14ac:dyDescent="0.25">
      <c r="A67" s="17" t="s">
        <v>12</v>
      </c>
      <c r="B67" s="11">
        <f t="shared" si="15"/>
        <v>-25314.5</v>
      </c>
      <c r="C67" s="11">
        <v>9156.0300000000007</v>
      </c>
      <c r="D67" s="11">
        <v>18163.95</v>
      </c>
      <c r="E67" s="18">
        <v>9156.0300000000007</v>
      </c>
      <c r="F67" s="13">
        <f t="shared" si="16"/>
        <v>-9007.92</v>
      </c>
      <c r="G67" s="14">
        <f t="shared" si="17"/>
        <v>-16306.58</v>
      </c>
    </row>
    <row r="68" spans="1:8" ht="15.75" x14ac:dyDescent="0.25">
      <c r="A68" s="17" t="s">
        <v>13</v>
      </c>
      <c r="B68" s="11">
        <f t="shared" si="15"/>
        <v>-48921.170000000006</v>
      </c>
      <c r="C68" s="11">
        <v>2617.0100000000002</v>
      </c>
      <c r="D68" s="11">
        <v>6092.43</v>
      </c>
      <c r="E68" s="18">
        <v>2617.0100000000002</v>
      </c>
      <c r="F68" s="13">
        <f t="shared" si="16"/>
        <v>-3475.42</v>
      </c>
      <c r="G68" s="14">
        <f t="shared" si="17"/>
        <v>-45445.750000000007</v>
      </c>
    </row>
    <row r="69" spans="1:8" ht="15.75" x14ac:dyDescent="0.25">
      <c r="A69" s="17" t="s">
        <v>14</v>
      </c>
      <c r="B69" s="11">
        <f t="shared" si="15"/>
        <v>-7677.26</v>
      </c>
      <c r="C69" s="11">
        <v>1970.85</v>
      </c>
      <c r="D69" s="11">
        <v>4119.66</v>
      </c>
      <c r="E69" s="18">
        <v>1970.85</v>
      </c>
      <c r="F69" s="13">
        <f t="shared" si="16"/>
        <v>-2148.81</v>
      </c>
      <c r="G69" s="14">
        <f t="shared" si="17"/>
        <v>-5528.4500000000007</v>
      </c>
    </row>
    <row r="70" spans="1:8" ht="15.75" x14ac:dyDescent="0.25">
      <c r="A70" s="17" t="s">
        <v>15</v>
      </c>
      <c r="B70" s="11">
        <f t="shared" si="15"/>
        <v>442033.26</v>
      </c>
      <c r="C70" s="11">
        <v>31679.82</v>
      </c>
      <c r="D70" s="11">
        <v>74469.59</v>
      </c>
      <c r="E70" s="18">
        <f>7637.06+3139</f>
        <v>10776.060000000001</v>
      </c>
      <c r="F70" s="13">
        <f t="shared" si="16"/>
        <v>-42789.77</v>
      </c>
      <c r="G70" s="14">
        <f t="shared" si="17"/>
        <v>505726.79</v>
      </c>
    </row>
    <row r="71" spans="1:8" ht="15.75" x14ac:dyDescent="0.25">
      <c r="A71" s="17" t="s">
        <v>16</v>
      </c>
      <c r="B71" s="11">
        <f t="shared" si="15"/>
        <v>-32159.95</v>
      </c>
      <c r="C71" s="11">
        <v>1220.8</v>
      </c>
      <c r="D71" s="11">
        <v>2862.74</v>
      </c>
      <c r="E71" s="18">
        <v>1584</v>
      </c>
      <c r="F71" s="13">
        <f t="shared" si="16"/>
        <v>-1641.9399999999998</v>
      </c>
      <c r="G71" s="14">
        <f t="shared" si="17"/>
        <v>-30881.21</v>
      </c>
    </row>
    <row r="72" spans="1:8" ht="15.75" x14ac:dyDescent="0.25">
      <c r="A72" s="17" t="s">
        <v>17</v>
      </c>
      <c r="B72" s="11">
        <f t="shared" si="15"/>
        <v>-1224.1400000000001</v>
      </c>
      <c r="C72" s="11">
        <v>0</v>
      </c>
      <c r="D72" s="11">
        <v>0</v>
      </c>
      <c r="E72" s="18">
        <v>0</v>
      </c>
      <c r="F72" s="13">
        <f t="shared" si="16"/>
        <v>0</v>
      </c>
      <c r="G72" s="14">
        <f t="shared" si="17"/>
        <v>-1224.1400000000001</v>
      </c>
    </row>
    <row r="73" spans="1:8" ht="15.75" x14ac:dyDescent="0.25">
      <c r="A73" s="17" t="s">
        <v>18</v>
      </c>
      <c r="B73" s="11">
        <f t="shared" si="15"/>
        <v>-6168.4500000000007</v>
      </c>
      <c r="C73" s="11">
        <v>3204.62</v>
      </c>
      <c r="D73" s="11">
        <v>7903.12</v>
      </c>
      <c r="E73" s="18">
        <v>3204.62</v>
      </c>
      <c r="F73" s="13">
        <f t="shared" si="16"/>
        <v>-4698.5</v>
      </c>
      <c r="G73" s="14">
        <f t="shared" si="17"/>
        <v>-1469.9500000000007</v>
      </c>
      <c r="H73" s="19"/>
    </row>
    <row r="74" spans="1:8" ht="15.75" x14ac:dyDescent="0.25">
      <c r="A74" s="17" t="s">
        <v>19</v>
      </c>
      <c r="B74" s="11">
        <f t="shared" si="15"/>
        <v>-19447.950000000004</v>
      </c>
      <c r="C74" s="11">
        <v>6256.63</v>
      </c>
      <c r="D74" s="11">
        <v>14021.99</v>
      </c>
      <c r="E74" s="18">
        <v>6256.63</v>
      </c>
      <c r="F74" s="13">
        <f t="shared" si="16"/>
        <v>-7765.36</v>
      </c>
      <c r="G74" s="14">
        <f t="shared" si="17"/>
        <v>-11682.590000000004</v>
      </c>
    </row>
    <row r="75" spans="1:8" ht="15.75" x14ac:dyDescent="0.25">
      <c r="A75" s="17" t="s">
        <v>20</v>
      </c>
      <c r="B75" s="11">
        <f t="shared" si="15"/>
        <v>-56034.30000000001</v>
      </c>
      <c r="C75" s="11">
        <v>7111.19</v>
      </c>
      <c r="D75" s="11">
        <v>17598.330000000002</v>
      </c>
      <c r="E75" s="18">
        <v>7111.19</v>
      </c>
      <c r="F75" s="13">
        <f t="shared" si="16"/>
        <v>-10487.140000000003</v>
      </c>
      <c r="G75" s="14">
        <f t="shared" si="17"/>
        <v>-45547.160000000011</v>
      </c>
    </row>
    <row r="76" spans="1:8" ht="15.75" x14ac:dyDescent="0.25">
      <c r="A76" s="17" t="s">
        <v>21</v>
      </c>
      <c r="B76" s="11">
        <f t="shared" si="15"/>
        <v>1765.9099999999994</v>
      </c>
      <c r="C76" s="11">
        <v>399.15</v>
      </c>
      <c r="D76" s="11">
        <v>826.6</v>
      </c>
      <c r="E76" s="18">
        <v>399.15</v>
      </c>
      <c r="F76" s="13">
        <f t="shared" si="16"/>
        <v>-427.45000000000005</v>
      </c>
      <c r="G76" s="14">
        <f t="shared" si="17"/>
        <v>2193.3599999999992</v>
      </c>
    </row>
    <row r="77" spans="1:8" ht="15.75" x14ac:dyDescent="0.25">
      <c r="A77" s="17" t="s">
        <v>22</v>
      </c>
      <c r="B77" s="11">
        <f t="shared" si="15"/>
        <v>-10799.660000000002</v>
      </c>
      <c r="C77" s="11">
        <v>2381.6799999999998</v>
      </c>
      <c r="D77" s="11">
        <v>4836.01</v>
      </c>
      <c r="E77" s="18">
        <v>2381.6799999999998</v>
      </c>
      <c r="F77" s="13">
        <f t="shared" si="16"/>
        <v>-2454.3300000000004</v>
      </c>
      <c r="G77" s="14">
        <f t="shared" si="17"/>
        <v>-8345.3300000000017</v>
      </c>
    </row>
    <row r="78" spans="1:8" ht="15.75" x14ac:dyDescent="0.25">
      <c r="A78" s="15" t="s">
        <v>23</v>
      </c>
      <c r="B78" s="16">
        <f t="shared" ref="B78:G78" si="18">SUM(B66:B77)</f>
        <v>235289.61999999997</v>
      </c>
      <c r="C78" s="16">
        <f t="shared" si="18"/>
        <v>66439.87000000001</v>
      </c>
      <c r="D78" s="16">
        <f t="shared" si="18"/>
        <v>151693.80000000002</v>
      </c>
      <c r="E78" s="16">
        <f t="shared" si="18"/>
        <v>45899.310000000005</v>
      </c>
      <c r="F78" s="16">
        <f t="shared" si="18"/>
        <v>-85253.93</v>
      </c>
      <c r="G78" s="16">
        <f t="shared" si="18"/>
        <v>341084.10999999987</v>
      </c>
    </row>
    <row r="79" spans="1:8" ht="15.75" x14ac:dyDescent="0.25">
      <c r="A79" s="6"/>
      <c r="B79" s="7"/>
      <c r="C79" s="8"/>
      <c r="D79" s="8"/>
      <c r="E79" s="9"/>
      <c r="F79" s="9"/>
      <c r="G79" s="7"/>
    </row>
    <row r="80" spans="1:8" ht="15.75" x14ac:dyDescent="0.25">
      <c r="A80" s="10" t="s">
        <v>28</v>
      </c>
      <c r="B80" s="11"/>
      <c r="C80" s="11"/>
      <c r="D80" s="11"/>
      <c r="E80" s="12"/>
      <c r="F80" s="13"/>
      <c r="G80" s="14"/>
    </row>
    <row r="81" spans="1:8" ht="15.75" x14ac:dyDescent="0.25">
      <c r="A81" s="17" t="s">
        <v>11</v>
      </c>
      <c r="B81" s="11">
        <f t="shared" ref="B81:B92" si="19">G66</f>
        <v>-404.88000000000005</v>
      </c>
      <c r="C81" s="11">
        <v>442.09</v>
      </c>
      <c r="D81" s="11">
        <v>313.68</v>
      </c>
      <c r="E81" s="18">
        <v>442.09</v>
      </c>
      <c r="F81" s="13">
        <f t="shared" ref="F81:F92" si="20">C81-D81</f>
        <v>128.40999999999997</v>
      </c>
      <c r="G81" s="14">
        <f t="shared" ref="G81:G92" si="21">B81+D81-E81</f>
        <v>-533.29</v>
      </c>
    </row>
    <row r="82" spans="1:8" ht="15.75" x14ac:dyDescent="0.25">
      <c r="A82" s="17" t="s">
        <v>12</v>
      </c>
      <c r="B82" s="11">
        <f t="shared" si="19"/>
        <v>-16306.58</v>
      </c>
      <c r="C82" s="11">
        <v>9156.0300000000007</v>
      </c>
      <c r="D82" s="11">
        <v>5777.42</v>
      </c>
      <c r="E82" s="18">
        <v>9156.0300000000007</v>
      </c>
      <c r="F82" s="13">
        <f t="shared" si="20"/>
        <v>3378.6100000000006</v>
      </c>
      <c r="G82" s="14">
        <f t="shared" si="21"/>
        <v>-19685.190000000002</v>
      </c>
    </row>
    <row r="83" spans="1:8" ht="15.75" x14ac:dyDescent="0.25">
      <c r="A83" s="17" t="s">
        <v>13</v>
      </c>
      <c r="B83" s="11">
        <f t="shared" si="19"/>
        <v>-45445.750000000007</v>
      </c>
      <c r="C83" s="11">
        <v>2617.0100000000002</v>
      </c>
      <c r="D83" s="11">
        <v>2081.37</v>
      </c>
      <c r="E83" s="18">
        <v>2617.0100000000002</v>
      </c>
      <c r="F83" s="13">
        <f t="shared" si="20"/>
        <v>535.64000000000033</v>
      </c>
      <c r="G83" s="14">
        <f t="shared" si="21"/>
        <v>-45981.390000000007</v>
      </c>
    </row>
    <row r="84" spans="1:8" ht="15.75" x14ac:dyDescent="0.25">
      <c r="A84" s="17" t="s">
        <v>14</v>
      </c>
      <c r="B84" s="11">
        <f t="shared" si="19"/>
        <v>-5528.4500000000007</v>
      </c>
      <c r="C84" s="11">
        <v>1970.85</v>
      </c>
      <c r="D84" s="11">
        <v>834.9</v>
      </c>
      <c r="E84" s="18">
        <v>1970.85</v>
      </c>
      <c r="F84" s="13">
        <f t="shared" si="20"/>
        <v>1135.9499999999998</v>
      </c>
      <c r="G84" s="14">
        <f t="shared" si="21"/>
        <v>-6664.4000000000015</v>
      </c>
    </row>
    <row r="85" spans="1:8" ht="15.75" x14ac:dyDescent="0.25">
      <c r="A85" s="17" t="s">
        <v>15</v>
      </c>
      <c r="B85" s="11">
        <f t="shared" si="19"/>
        <v>505726.79</v>
      </c>
      <c r="C85" s="11">
        <v>31679.82</v>
      </c>
      <c r="D85" s="11">
        <v>11398.51</v>
      </c>
      <c r="E85" s="18">
        <f>9476.06+14979</f>
        <v>24455.059999999998</v>
      </c>
      <c r="F85" s="13">
        <f t="shared" si="20"/>
        <v>20281.309999999998</v>
      </c>
      <c r="G85" s="14">
        <f t="shared" si="21"/>
        <v>492670.24</v>
      </c>
    </row>
    <row r="86" spans="1:8" ht="15.75" x14ac:dyDescent="0.25">
      <c r="A86" s="17" t="s">
        <v>16</v>
      </c>
      <c r="B86" s="11">
        <f t="shared" si="19"/>
        <v>-30881.21</v>
      </c>
      <c r="C86" s="11">
        <v>1220.8</v>
      </c>
      <c r="D86" s="11">
        <v>435.93</v>
      </c>
      <c r="E86" s="18">
        <v>1584</v>
      </c>
      <c r="F86" s="13">
        <f t="shared" si="20"/>
        <v>784.86999999999989</v>
      </c>
      <c r="G86" s="14">
        <f t="shared" si="21"/>
        <v>-32029.279999999999</v>
      </c>
    </row>
    <row r="87" spans="1:8" ht="15.75" x14ac:dyDescent="0.25">
      <c r="A87" s="17" t="s">
        <v>17</v>
      </c>
      <c r="B87" s="11">
        <f t="shared" si="19"/>
        <v>-1224.1400000000001</v>
      </c>
      <c r="C87" s="11">
        <v>0</v>
      </c>
      <c r="D87" s="11">
        <v>0</v>
      </c>
      <c r="E87" s="18">
        <v>0</v>
      </c>
      <c r="F87" s="13">
        <f t="shared" si="20"/>
        <v>0</v>
      </c>
      <c r="G87" s="14">
        <f t="shared" si="21"/>
        <v>-1224.1400000000001</v>
      </c>
    </row>
    <row r="88" spans="1:8" ht="15.75" x14ac:dyDescent="0.25">
      <c r="A88" s="17" t="s">
        <v>18</v>
      </c>
      <c r="B88" s="11">
        <f t="shared" si="19"/>
        <v>-1469.9500000000007</v>
      </c>
      <c r="C88" s="11">
        <v>3204.62</v>
      </c>
      <c r="D88" s="11">
        <v>1238.54</v>
      </c>
      <c r="E88" s="18">
        <v>3204.62</v>
      </c>
      <c r="F88" s="13">
        <f t="shared" si="20"/>
        <v>1966.08</v>
      </c>
      <c r="G88" s="14">
        <f t="shared" si="21"/>
        <v>-3436.0300000000007</v>
      </c>
      <c r="H88" s="19"/>
    </row>
    <row r="89" spans="1:8" ht="15.75" x14ac:dyDescent="0.25">
      <c r="A89" s="17" t="s">
        <v>19</v>
      </c>
      <c r="B89" s="11">
        <f t="shared" si="19"/>
        <v>-11682.590000000004</v>
      </c>
      <c r="C89" s="11">
        <v>6256.63</v>
      </c>
      <c r="D89" s="11">
        <v>2491.37</v>
      </c>
      <c r="E89" s="18">
        <v>6256.63</v>
      </c>
      <c r="F89" s="13">
        <f t="shared" si="20"/>
        <v>3765.26</v>
      </c>
      <c r="G89" s="14">
        <f t="shared" si="21"/>
        <v>-15447.850000000006</v>
      </c>
    </row>
    <row r="90" spans="1:8" ht="15.75" x14ac:dyDescent="0.25">
      <c r="A90" s="17" t="s">
        <v>20</v>
      </c>
      <c r="B90" s="11">
        <f t="shared" si="19"/>
        <v>-45547.160000000011</v>
      </c>
      <c r="C90" s="11">
        <v>7111.19</v>
      </c>
      <c r="D90" s="11">
        <v>2703.83</v>
      </c>
      <c r="E90" s="18">
        <v>7111.19</v>
      </c>
      <c r="F90" s="13">
        <f t="shared" si="20"/>
        <v>4407.3599999999997</v>
      </c>
      <c r="G90" s="14">
        <f t="shared" si="21"/>
        <v>-49954.520000000011</v>
      </c>
    </row>
    <row r="91" spans="1:8" ht="15.75" x14ac:dyDescent="0.25">
      <c r="A91" s="17" t="s">
        <v>21</v>
      </c>
      <c r="B91" s="11">
        <f t="shared" si="19"/>
        <v>2193.3599999999992</v>
      </c>
      <c r="C91" s="11">
        <v>399.15</v>
      </c>
      <c r="D91" s="11">
        <v>276.92</v>
      </c>
      <c r="E91" s="18">
        <v>399.15</v>
      </c>
      <c r="F91" s="13">
        <f t="shared" si="20"/>
        <v>122.22999999999996</v>
      </c>
      <c r="G91" s="14">
        <f t="shared" si="21"/>
        <v>2071.1299999999992</v>
      </c>
    </row>
    <row r="92" spans="1:8" ht="15.75" x14ac:dyDescent="0.25">
      <c r="A92" s="17" t="s">
        <v>22</v>
      </c>
      <c r="B92" s="11">
        <f t="shared" si="19"/>
        <v>-8345.3300000000017</v>
      </c>
      <c r="C92" s="11">
        <v>2381.6799999999998</v>
      </c>
      <c r="D92" s="11">
        <v>1685.13</v>
      </c>
      <c r="E92" s="18">
        <v>2381.6799999999998</v>
      </c>
      <c r="F92" s="13">
        <f t="shared" si="20"/>
        <v>696.54999999999973</v>
      </c>
      <c r="G92" s="14">
        <f t="shared" si="21"/>
        <v>-9041.880000000001</v>
      </c>
    </row>
    <row r="93" spans="1:8" ht="15.75" x14ac:dyDescent="0.25">
      <c r="A93" s="15" t="s">
        <v>23</v>
      </c>
      <c r="B93" s="16">
        <f t="shared" ref="B93:G93" si="22">SUM(B81:B92)</f>
        <v>341084.10999999987</v>
      </c>
      <c r="C93" s="16">
        <f t="shared" si="22"/>
        <v>66439.87000000001</v>
      </c>
      <c r="D93" s="16">
        <f t="shared" si="22"/>
        <v>29237.600000000002</v>
      </c>
      <c r="E93" s="16">
        <f t="shared" si="22"/>
        <v>59578.310000000005</v>
      </c>
      <c r="F93" s="16">
        <f t="shared" si="22"/>
        <v>37202.270000000004</v>
      </c>
      <c r="G93" s="16">
        <f t="shared" si="22"/>
        <v>310743.39999999991</v>
      </c>
    </row>
    <row r="94" spans="1:8" ht="15.75" x14ac:dyDescent="0.25">
      <c r="A94" s="6"/>
      <c r="B94" s="7"/>
      <c r="C94" s="8"/>
      <c r="D94" s="8"/>
      <c r="E94" s="9"/>
      <c r="F94" s="9"/>
      <c r="G94" s="7"/>
    </row>
    <row r="95" spans="1:8" ht="15.75" x14ac:dyDescent="0.25">
      <c r="A95" s="10" t="s">
        <v>29</v>
      </c>
      <c r="B95" s="11"/>
      <c r="C95" s="11"/>
      <c r="D95" s="11"/>
      <c r="E95" s="12"/>
      <c r="F95" s="13"/>
      <c r="G95" s="14"/>
    </row>
    <row r="96" spans="1:8" ht="15.75" x14ac:dyDescent="0.25">
      <c r="A96" s="17" t="s">
        <v>11</v>
      </c>
      <c r="B96" s="11">
        <f t="shared" ref="B96:B107" si="23">G81</f>
        <v>-533.29</v>
      </c>
      <c r="C96" s="11">
        <v>459.96</v>
      </c>
      <c r="D96" s="11">
        <v>794.43</v>
      </c>
      <c r="E96" s="18">
        <v>459.96</v>
      </c>
      <c r="F96" s="13">
        <f t="shared" ref="F96:F107" si="24">C96-D96</f>
        <v>-334.46999999999997</v>
      </c>
      <c r="G96" s="14">
        <f t="shared" ref="G96:G107" si="25">B96+D96-E96</f>
        <v>-198.82</v>
      </c>
    </row>
    <row r="97" spans="1:8" ht="15.75" x14ac:dyDescent="0.25">
      <c r="A97" s="17" t="s">
        <v>12</v>
      </c>
      <c r="B97" s="11">
        <f t="shared" si="23"/>
        <v>-19685.190000000002</v>
      </c>
      <c r="C97" s="11">
        <v>9156.0300000000007</v>
      </c>
      <c r="D97" s="11">
        <v>21103.83</v>
      </c>
      <c r="E97" s="18">
        <v>9156.0300000000007</v>
      </c>
      <c r="F97" s="13">
        <f t="shared" si="24"/>
        <v>-11947.800000000001</v>
      </c>
      <c r="G97" s="14">
        <f t="shared" si="25"/>
        <v>-7737.3900000000012</v>
      </c>
    </row>
    <row r="98" spans="1:8" ht="15.75" x14ac:dyDescent="0.25">
      <c r="A98" s="17" t="s">
        <v>13</v>
      </c>
      <c r="B98" s="11">
        <f t="shared" si="23"/>
        <v>-45981.390000000007</v>
      </c>
      <c r="C98" s="11">
        <v>4146.84</v>
      </c>
      <c r="D98" s="11">
        <v>11757.75</v>
      </c>
      <c r="E98" s="18">
        <v>4146.84</v>
      </c>
      <c r="F98" s="13">
        <f t="shared" si="24"/>
        <v>-7610.91</v>
      </c>
      <c r="G98" s="14">
        <f t="shared" si="25"/>
        <v>-38370.48000000001</v>
      </c>
    </row>
    <row r="99" spans="1:8" ht="15.75" x14ac:dyDescent="0.25">
      <c r="A99" s="17" t="s">
        <v>14</v>
      </c>
      <c r="B99" s="11">
        <f t="shared" si="23"/>
        <v>-6664.4000000000015</v>
      </c>
      <c r="C99" s="11">
        <v>2081.4699999999998</v>
      </c>
      <c r="D99" s="11">
        <v>3258</v>
      </c>
      <c r="E99" s="18">
        <v>2081.4699999999998</v>
      </c>
      <c r="F99" s="13">
        <f t="shared" si="24"/>
        <v>-1176.5300000000002</v>
      </c>
      <c r="G99" s="14">
        <f t="shared" si="25"/>
        <v>-5487.8700000000008</v>
      </c>
    </row>
    <row r="100" spans="1:8" ht="15.75" x14ac:dyDescent="0.25">
      <c r="A100" s="17" t="s">
        <v>15</v>
      </c>
      <c r="B100" s="11">
        <f t="shared" si="23"/>
        <v>492670.24</v>
      </c>
      <c r="C100" s="11">
        <v>31679.82</v>
      </c>
      <c r="D100" s="11">
        <v>71067.98</v>
      </c>
      <c r="E100" s="18">
        <f>11029.06+3345</f>
        <v>14374.06</v>
      </c>
      <c r="F100" s="13">
        <f t="shared" si="24"/>
        <v>-39388.159999999996</v>
      </c>
      <c r="G100" s="14">
        <f t="shared" si="25"/>
        <v>549364.15999999992</v>
      </c>
    </row>
    <row r="101" spans="1:8" ht="15.75" x14ac:dyDescent="0.25">
      <c r="A101" s="17" t="s">
        <v>16</v>
      </c>
      <c r="B101" s="11">
        <f t="shared" si="23"/>
        <v>-32029.279999999999</v>
      </c>
      <c r="C101" s="11">
        <v>1220.8</v>
      </c>
      <c r="D101" s="11">
        <v>2738.98</v>
      </c>
      <c r="E101" s="18">
        <v>1584</v>
      </c>
      <c r="F101" s="13">
        <f t="shared" si="24"/>
        <v>-1518.18</v>
      </c>
      <c r="G101" s="14">
        <f t="shared" si="25"/>
        <v>-30874.3</v>
      </c>
    </row>
    <row r="102" spans="1:8" ht="15.75" x14ac:dyDescent="0.25">
      <c r="A102" s="17" t="s">
        <v>17</v>
      </c>
      <c r="B102" s="11">
        <f t="shared" si="23"/>
        <v>-1224.1400000000001</v>
      </c>
      <c r="C102" s="11">
        <v>0</v>
      </c>
      <c r="D102" s="11">
        <v>0</v>
      </c>
      <c r="E102" s="18">
        <v>0</v>
      </c>
      <c r="F102" s="13">
        <f t="shared" si="24"/>
        <v>0</v>
      </c>
      <c r="G102" s="14">
        <f t="shared" si="25"/>
        <v>-1224.1400000000001</v>
      </c>
    </row>
    <row r="103" spans="1:8" ht="15.75" x14ac:dyDescent="0.25">
      <c r="A103" s="17" t="s">
        <v>18</v>
      </c>
      <c r="B103" s="11">
        <f t="shared" si="23"/>
        <v>-3436.0300000000007</v>
      </c>
      <c r="C103" s="11">
        <v>3204.62</v>
      </c>
      <c r="D103" s="11">
        <v>7025</v>
      </c>
      <c r="E103" s="18">
        <v>3204.62</v>
      </c>
      <c r="F103" s="13">
        <f t="shared" si="24"/>
        <v>-3820.38</v>
      </c>
      <c r="G103" s="14">
        <f t="shared" si="25"/>
        <v>384.34999999999945</v>
      </c>
      <c r="H103" s="19"/>
    </row>
    <row r="104" spans="1:8" ht="15.75" x14ac:dyDescent="0.25">
      <c r="A104" s="17" t="s">
        <v>19</v>
      </c>
      <c r="B104" s="11">
        <f t="shared" si="23"/>
        <v>-15447.850000000006</v>
      </c>
      <c r="C104" s="11">
        <v>6256.63</v>
      </c>
      <c r="D104" s="11">
        <v>14255.36</v>
      </c>
      <c r="E104" s="18">
        <v>6256.63</v>
      </c>
      <c r="F104" s="13">
        <f t="shared" si="24"/>
        <v>-7998.7300000000005</v>
      </c>
      <c r="G104" s="14">
        <f t="shared" si="25"/>
        <v>-7449.1200000000053</v>
      </c>
    </row>
    <row r="105" spans="1:8" ht="15.75" x14ac:dyDescent="0.25">
      <c r="A105" s="17" t="s">
        <v>20</v>
      </c>
      <c r="B105" s="11">
        <f t="shared" si="23"/>
        <v>-49954.520000000011</v>
      </c>
      <c r="C105" s="11">
        <v>7111.19</v>
      </c>
      <c r="D105" s="11">
        <v>15634.64</v>
      </c>
      <c r="E105" s="18">
        <v>7111.19</v>
      </c>
      <c r="F105" s="13">
        <f t="shared" si="24"/>
        <v>-8523.4500000000007</v>
      </c>
      <c r="G105" s="14">
        <f t="shared" si="25"/>
        <v>-41431.070000000014</v>
      </c>
    </row>
    <row r="106" spans="1:8" ht="15.75" x14ac:dyDescent="0.25">
      <c r="A106" s="17" t="s">
        <v>21</v>
      </c>
      <c r="B106" s="11">
        <f t="shared" si="23"/>
        <v>2071.1299999999992</v>
      </c>
      <c r="C106" s="11">
        <v>421.47</v>
      </c>
      <c r="D106" s="11">
        <v>924.32</v>
      </c>
      <c r="E106" s="18">
        <v>421.47</v>
      </c>
      <c r="F106" s="13">
        <f t="shared" si="24"/>
        <v>-502.85</v>
      </c>
      <c r="G106" s="14">
        <f t="shared" si="25"/>
        <v>2573.9799999999996</v>
      </c>
    </row>
    <row r="107" spans="1:8" ht="15.75" x14ac:dyDescent="0.25">
      <c r="A107" s="17" t="s">
        <v>22</v>
      </c>
      <c r="B107" s="11">
        <f t="shared" si="23"/>
        <v>-9041.880000000001</v>
      </c>
      <c r="C107" s="11">
        <v>2452.09</v>
      </c>
      <c r="D107" s="11">
        <v>5174.66</v>
      </c>
      <c r="E107" s="18">
        <v>2452.09</v>
      </c>
      <c r="F107" s="13">
        <f t="shared" si="24"/>
        <v>-2722.5699999999997</v>
      </c>
      <c r="G107" s="14">
        <f t="shared" si="25"/>
        <v>-6319.3100000000013</v>
      </c>
    </row>
    <row r="108" spans="1:8" ht="15.75" x14ac:dyDescent="0.25">
      <c r="A108" s="15" t="s">
        <v>23</v>
      </c>
      <c r="B108" s="16">
        <f t="shared" ref="B108:G108" si="26">SUM(B96:B107)</f>
        <v>310743.39999999991</v>
      </c>
      <c r="C108" s="16">
        <f t="shared" si="26"/>
        <v>68190.92</v>
      </c>
      <c r="D108" s="16">
        <f t="shared" si="26"/>
        <v>153734.94999999998</v>
      </c>
      <c r="E108" s="16">
        <f t="shared" si="26"/>
        <v>51248.36</v>
      </c>
      <c r="F108" s="16">
        <f t="shared" si="26"/>
        <v>-85544.03</v>
      </c>
      <c r="G108" s="16">
        <f t="shared" si="26"/>
        <v>413229.98999999987</v>
      </c>
    </row>
    <row r="109" spans="1:8" ht="15.75" x14ac:dyDescent="0.25">
      <c r="A109" s="6"/>
      <c r="B109" s="7"/>
      <c r="C109" s="8"/>
      <c r="D109" s="8"/>
      <c r="E109" s="9"/>
      <c r="F109" s="9"/>
      <c r="G109" s="7"/>
    </row>
    <row r="110" spans="1:8" ht="15.75" x14ac:dyDescent="0.25">
      <c r="A110" s="10" t="s">
        <v>30</v>
      </c>
      <c r="B110" s="11"/>
      <c r="C110" s="11"/>
      <c r="D110" s="11"/>
      <c r="E110" s="12"/>
      <c r="F110" s="13"/>
      <c r="G110" s="14"/>
    </row>
    <row r="111" spans="1:8" ht="15.75" x14ac:dyDescent="0.25">
      <c r="A111" s="17" t="s">
        <v>11</v>
      </c>
      <c r="B111" s="11">
        <f t="shared" ref="B111:B122" si="27">G96</f>
        <v>-198.82</v>
      </c>
      <c r="C111" s="11">
        <v>459.96</v>
      </c>
      <c r="D111" s="11">
        <v>227.54</v>
      </c>
      <c r="E111" s="18">
        <v>459.96</v>
      </c>
      <c r="F111" s="13">
        <f t="shared" ref="F111:F122" si="28">C111-D111</f>
        <v>232.42</v>
      </c>
      <c r="G111" s="14">
        <f t="shared" ref="G111:G122" si="29">B111+D111-E111</f>
        <v>-431.24</v>
      </c>
    </row>
    <row r="112" spans="1:8" ht="15.75" x14ac:dyDescent="0.25">
      <c r="A112" s="17" t="s">
        <v>12</v>
      </c>
      <c r="B112" s="11">
        <f t="shared" si="27"/>
        <v>-7737.3900000000012</v>
      </c>
      <c r="C112" s="11">
        <v>9156.0300000000007</v>
      </c>
      <c r="D112" s="11">
        <v>3670.3</v>
      </c>
      <c r="E112" s="18">
        <v>9156.0300000000007</v>
      </c>
      <c r="F112" s="13">
        <f t="shared" si="28"/>
        <v>5485.7300000000005</v>
      </c>
      <c r="G112" s="14">
        <f t="shared" si="29"/>
        <v>-13223.120000000003</v>
      </c>
    </row>
    <row r="113" spans="1:8" ht="15.75" x14ac:dyDescent="0.25">
      <c r="A113" s="17" t="s">
        <v>13</v>
      </c>
      <c r="B113" s="11">
        <f t="shared" si="27"/>
        <v>-38370.48000000001</v>
      </c>
      <c r="C113" s="11">
        <v>4146.84</v>
      </c>
      <c r="D113" s="11">
        <v>3462.58</v>
      </c>
      <c r="E113" s="18">
        <v>4146.84</v>
      </c>
      <c r="F113" s="13">
        <f t="shared" si="28"/>
        <v>684.26000000000022</v>
      </c>
      <c r="G113" s="14">
        <f t="shared" si="29"/>
        <v>-39054.740000000005</v>
      </c>
    </row>
    <row r="114" spans="1:8" ht="15.75" x14ac:dyDescent="0.25">
      <c r="A114" s="17" t="s">
        <v>14</v>
      </c>
      <c r="B114" s="11">
        <f t="shared" si="27"/>
        <v>-5487.8700000000008</v>
      </c>
      <c r="C114" s="11">
        <v>2081.4699999999998</v>
      </c>
      <c r="D114" s="11">
        <v>1622.29</v>
      </c>
      <c r="E114" s="18">
        <v>2081.4699999999998</v>
      </c>
      <c r="F114" s="13">
        <f t="shared" si="28"/>
        <v>459.17999999999984</v>
      </c>
      <c r="G114" s="14">
        <f t="shared" si="29"/>
        <v>-5947.0500000000011</v>
      </c>
    </row>
    <row r="115" spans="1:8" ht="15.75" x14ac:dyDescent="0.25">
      <c r="A115" s="17" t="s">
        <v>15</v>
      </c>
      <c r="B115" s="11">
        <f t="shared" si="27"/>
        <v>549364.15999999992</v>
      </c>
      <c r="C115" s="11">
        <v>31679.82</v>
      </c>
      <c r="D115" s="11">
        <v>12670.94</v>
      </c>
      <c r="E115" s="18">
        <f>82492.94+1726</f>
        <v>84218.94</v>
      </c>
      <c r="F115" s="13">
        <f t="shared" si="28"/>
        <v>19008.879999999997</v>
      </c>
      <c r="G115" s="14">
        <f t="shared" si="29"/>
        <v>477816.15999999986</v>
      </c>
    </row>
    <row r="116" spans="1:8" ht="15.75" x14ac:dyDescent="0.25">
      <c r="A116" s="17" t="s">
        <v>16</v>
      </c>
      <c r="B116" s="11">
        <f t="shared" si="27"/>
        <v>-30874.3</v>
      </c>
      <c r="C116" s="11">
        <v>1220.8</v>
      </c>
      <c r="D116" s="11">
        <v>475.96</v>
      </c>
      <c r="E116" s="18">
        <v>1584</v>
      </c>
      <c r="F116" s="13">
        <f t="shared" si="28"/>
        <v>744.83999999999992</v>
      </c>
      <c r="G116" s="14">
        <f t="shared" si="29"/>
        <v>-31982.34</v>
      </c>
    </row>
    <row r="117" spans="1:8" ht="15.75" x14ac:dyDescent="0.25">
      <c r="A117" s="17" t="s">
        <v>17</v>
      </c>
      <c r="B117" s="11">
        <f t="shared" si="27"/>
        <v>-1224.1400000000001</v>
      </c>
      <c r="C117" s="11">
        <v>0</v>
      </c>
      <c r="D117" s="11">
        <v>0</v>
      </c>
      <c r="E117" s="18">
        <v>0</v>
      </c>
      <c r="F117" s="13">
        <f t="shared" si="28"/>
        <v>0</v>
      </c>
      <c r="G117" s="14">
        <f t="shared" si="29"/>
        <v>-1224.1400000000001</v>
      </c>
    </row>
    <row r="118" spans="1:8" ht="15.75" x14ac:dyDescent="0.25">
      <c r="A118" s="17" t="s">
        <v>18</v>
      </c>
      <c r="B118" s="11">
        <f t="shared" si="27"/>
        <v>384.34999999999945</v>
      </c>
      <c r="C118" s="11">
        <v>3204.62</v>
      </c>
      <c r="D118" s="11">
        <v>1305.31</v>
      </c>
      <c r="E118" s="18">
        <v>3204.62</v>
      </c>
      <c r="F118" s="13">
        <f t="shared" si="28"/>
        <v>1899.31</v>
      </c>
      <c r="G118" s="14">
        <f t="shared" si="29"/>
        <v>-1514.9600000000005</v>
      </c>
      <c r="H118" s="19"/>
    </row>
    <row r="119" spans="1:8" ht="15.75" x14ac:dyDescent="0.25">
      <c r="A119" s="17" t="s">
        <v>19</v>
      </c>
      <c r="B119" s="11">
        <f t="shared" si="27"/>
        <v>-7449.1200000000053</v>
      </c>
      <c r="C119" s="11">
        <v>6256.63</v>
      </c>
      <c r="D119" s="11">
        <v>2516.87</v>
      </c>
      <c r="E119" s="18">
        <v>6256.63</v>
      </c>
      <c r="F119" s="13">
        <f t="shared" si="28"/>
        <v>3739.76</v>
      </c>
      <c r="G119" s="14">
        <f t="shared" si="29"/>
        <v>-11188.880000000005</v>
      </c>
    </row>
    <row r="120" spans="1:8" ht="15.75" x14ac:dyDescent="0.25">
      <c r="A120" s="17" t="s">
        <v>20</v>
      </c>
      <c r="B120" s="11">
        <f t="shared" si="27"/>
        <v>-41431.070000000014</v>
      </c>
      <c r="C120" s="11">
        <v>7111.19</v>
      </c>
      <c r="D120" s="11">
        <v>2850.71</v>
      </c>
      <c r="E120" s="18">
        <v>7111.19</v>
      </c>
      <c r="F120" s="13">
        <f t="shared" si="28"/>
        <v>4260.4799999999996</v>
      </c>
      <c r="G120" s="14">
        <f t="shared" si="29"/>
        <v>-45691.550000000017</v>
      </c>
    </row>
    <row r="121" spans="1:8" ht="15.75" x14ac:dyDescent="0.25">
      <c r="A121" s="17" t="s">
        <v>21</v>
      </c>
      <c r="B121" s="11">
        <f t="shared" si="27"/>
        <v>2573.9799999999996</v>
      </c>
      <c r="C121" s="11">
        <v>421.47</v>
      </c>
      <c r="D121" s="11">
        <v>206.85</v>
      </c>
      <c r="E121" s="18">
        <v>421.47</v>
      </c>
      <c r="F121" s="13">
        <f t="shared" si="28"/>
        <v>214.62000000000003</v>
      </c>
      <c r="G121" s="14">
        <f t="shared" si="29"/>
        <v>2359.3599999999997</v>
      </c>
    </row>
    <row r="122" spans="1:8" ht="15.75" x14ac:dyDescent="0.25">
      <c r="A122" s="17" t="s">
        <v>22</v>
      </c>
      <c r="B122" s="11">
        <f t="shared" si="27"/>
        <v>-6319.3100000000013</v>
      </c>
      <c r="C122" s="11">
        <v>2452.09</v>
      </c>
      <c r="D122" s="11">
        <v>1215.74</v>
      </c>
      <c r="E122" s="18">
        <v>2452.09</v>
      </c>
      <c r="F122" s="13">
        <f t="shared" si="28"/>
        <v>1236.3500000000001</v>
      </c>
      <c r="G122" s="14">
        <f t="shared" si="29"/>
        <v>-7555.6600000000017</v>
      </c>
    </row>
    <row r="123" spans="1:8" ht="15.75" x14ac:dyDescent="0.25">
      <c r="A123" s="15" t="s">
        <v>23</v>
      </c>
      <c r="B123" s="16">
        <f t="shared" ref="B123:G123" si="30">SUM(B111:B122)</f>
        <v>413229.98999999987</v>
      </c>
      <c r="C123" s="16">
        <f t="shared" si="30"/>
        <v>68190.92</v>
      </c>
      <c r="D123" s="16">
        <f t="shared" si="30"/>
        <v>30225.09</v>
      </c>
      <c r="E123" s="16">
        <f t="shared" si="30"/>
        <v>121093.24</v>
      </c>
      <c r="F123" s="16">
        <f t="shared" si="30"/>
        <v>37965.83</v>
      </c>
      <c r="G123" s="16">
        <f t="shared" si="30"/>
        <v>322361.83999999979</v>
      </c>
    </row>
    <row r="124" spans="1:8" ht="15.75" x14ac:dyDescent="0.25">
      <c r="A124" s="6"/>
      <c r="B124" s="7"/>
      <c r="C124" s="8"/>
      <c r="D124" s="8"/>
      <c r="E124" s="9"/>
      <c r="F124" s="9"/>
      <c r="G124" s="7"/>
    </row>
    <row r="125" spans="1:8" ht="15.75" x14ac:dyDescent="0.25">
      <c r="A125" s="10" t="s">
        <v>31</v>
      </c>
      <c r="B125" s="11"/>
      <c r="C125" s="11"/>
      <c r="D125" s="11"/>
      <c r="E125" s="12"/>
      <c r="F125" s="13"/>
      <c r="G125" s="14"/>
    </row>
    <row r="126" spans="1:8" ht="15.75" x14ac:dyDescent="0.25">
      <c r="A126" s="17" t="s">
        <v>11</v>
      </c>
      <c r="B126" s="11">
        <f t="shared" ref="B126:B137" si="31">G111</f>
        <v>-431.24</v>
      </c>
      <c r="C126" s="11">
        <v>459.96</v>
      </c>
      <c r="D126" s="11">
        <v>542.33000000000004</v>
      </c>
      <c r="E126" s="18">
        <v>459.96</v>
      </c>
      <c r="F126" s="13">
        <f t="shared" ref="F126:F137" si="32">C126-D126</f>
        <v>-82.370000000000061</v>
      </c>
      <c r="G126" s="14">
        <f t="shared" ref="G126:G137" si="33">B126+D126-E126</f>
        <v>-348.86999999999995</v>
      </c>
    </row>
    <row r="127" spans="1:8" ht="15.75" x14ac:dyDescent="0.25">
      <c r="A127" s="17" t="s">
        <v>12</v>
      </c>
      <c r="B127" s="11">
        <f t="shared" si="31"/>
        <v>-13223.120000000003</v>
      </c>
      <c r="C127" s="11">
        <v>9156.0300000000007</v>
      </c>
      <c r="D127" s="11">
        <v>8858.5300000000007</v>
      </c>
      <c r="E127" s="18">
        <v>9156.0300000000007</v>
      </c>
      <c r="F127" s="13">
        <f t="shared" si="32"/>
        <v>297.5</v>
      </c>
      <c r="G127" s="14">
        <f t="shared" si="33"/>
        <v>-13520.620000000003</v>
      </c>
    </row>
    <row r="128" spans="1:8" ht="15.75" x14ac:dyDescent="0.25">
      <c r="A128" s="17" t="s">
        <v>13</v>
      </c>
      <c r="B128" s="11">
        <f t="shared" si="31"/>
        <v>-39054.740000000005</v>
      </c>
      <c r="C128" s="11">
        <v>4146.84</v>
      </c>
      <c r="D128" s="11">
        <v>5131.1400000000003</v>
      </c>
      <c r="E128" s="18">
        <v>4146.84</v>
      </c>
      <c r="F128" s="13">
        <f t="shared" si="32"/>
        <v>-984.30000000000018</v>
      </c>
      <c r="G128" s="14">
        <f t="shared" si="33"/>
        <v>-38070.44</v>
      </c>
    </row>
    <row r="129" spans="1:8" ht="15.75" x14ac:dyDescent="0.25">
      <c r="A129" s="17" t="s">
        <v>14</v>
      </c>
      <c r="B129" s="11">
        <f t="shared" si="31"/>
        <v>-5947.0500000000011</v>
      </c>
      <c r="C129" s="11">
        <v>2081.4699999999998</v>
      </c>
      <c r="D129" s="11">
        <v>2195.15</v>
      </c>
      <c r="E129" s="18">
        <v>2081.4699999999998</v>
      </c>
      <c r="F129" s="13">
        <f t="shared" si="32"/>
        <v>-113.68000000000029</v>
      </c>
      <c r="G129" s="14">
        <f t="shared" si="33"/>
        <v>-5833.3700000000008</v>
      </c>
    </row>
    <row r="130" spans="1:8" ht="15.75" x14ac:dyDescent="0.25">
      <c r="A130" s="17" t="s">
        <v>15</v>
      </c>
      <c r="B130" s="11">
        <f t="shared" si="31"/>
        <v>477816.15999999986</v>
      </c>
      <c r="C130" s="11">
        <v>31679.82</v>
      </c>
      <c r="D130" s="11">
        <v>30959.35</v>
      </c>
      <c r="E130" s="18">
        <f>7316.06+10981</f>
        <v>18297.060000000001</v>
      </c>
      <c r="F130" s="13">
        <f t="shared" si="32"/>
        <v>720.47000000000116</v>
      </c>
      <c r="G130" s="14">
        <f t="shared" si="33"/>
        <v>490478.44999999984</v>
      </c>
    </row>
    <row r="131" spans="1:8" ht="15.75" x14ac:dyDescent="0.25">
      <c r="A131" s="17" t="s">
        <v>16</v>
      </c>
      <c r="B131" s="11">
        <f t="shared" si="31"/>
        <v>-31982.34</v>
      </c>
      <c r="C131" s="11">
        <v>1220.8</v>
      </c>
      <c r="D131" s="11">
        <v>1228.04</v>
      </c>
      <c r="E131" s="18">
        <v>1584</v>
      </c>
      <c r="F131" s="13">
        <f t="shared" si="32"/>
        <v>-7.2400000000000091</v>
      </c>
      <c r="G131" s="14">
        <f t="shared" si="33"/>
        <v>-32338.3</v>
      </c>
    </row>
    <row r="132" spans="1:8" ht="15.75" x14ac:dyDescent="0.25">
      <c r="A132" s="17" t="s">
        <v>17</v>
      </c>
      <c r="B132" s="11">
        <f t="shared" si="31"/>
        <v>-1224.1400000000001</v>
      </c>
      <c r="C132" s="11">
        <v>0</v>
      </c>
      <c r="D132" s="11">
        <v>0</v>
      </c>
      <c r="E132" s="18">
        <v>0</v>
      </c>
      <c r="F132" s="13">
        <f t="shared" si="32"/>
        <v>0</v>
      </c>
      <c r="G132" s="14">
        <f t="shared" si="33"/>
        <v>-1224.1400000000001</v>
      </c>
    </row>
    <row r="133" spans="1:8" ht="15.75" x14ac:dyDescent="0.25">
      <c r="A133" s="17" t="s">
        <v>18</v>
      </c>
      <c r="B133" s="11">
        <f t="shared" si="31"/>
        <v>-1514.9600000000005</v>
      </c>
      <c r="C133" s="11">
        <v>3204.62</v>
      </c>
      <c r="D133" s="11">
        <v>3187.17</v>
      </c>
      <c r="E133" s="18">
        <v>3204.62</v>
      </c>
      <c r="F133" s="13">
        <f t="shared" si="32"/>
        <v>17.449999999999818</v>
      </c>
      <c r="G133" s="14">
        <f t="shared" si="33"/>
        <v>-1532.4100000000003</v>
      </c>
      <c r="H133" s="19"/>
    </row>
    <row r="134" spans="1:8" ht="15.75" x14ac:dyDescent="0.25">
      <c r="A134" s="17" t="s">
        <v>19</v>
      </c>
      <c r="B134" s="11">
        <f t="shared" si="31"/>
        <v>-11188.880000000005</v>
      </c>
      <c r="C134" s="11">
        <v>6256.63</v>
      </c>
      <c r="D134" s="11">
        <v>6222.59</v>
      </c>
      <c r="E134" s="18">
        <v>6256.63</v>
      </c>
      <c r="F134" s="13">
        <f t="shared" si="32"/>
        <v>34.039999999999964</v>
      </c>
      <c r="G134" s="14">
        <f t="shared" si="33"/>
        <v>-11222.920000000006</v>
      </c>
    </row>
    <row r="135" spans="1:8" ht="15.75" x14ac:dyDescent="0.25">
      <c r="A135" s="17" t="s">
        <v>20</v>
      </c>
      <c r="B135" s="11">
        <f t="shared" si="31"/>
        <v>-45691.550000000017</v>
      </c>
      <c r="C135" s="11">
        <v>7111.19</v>
      </c>
      <c r="D135" s="11">
        <v>7072.56</v>
      </c>
      <c r="E135" s="18">
        <v>7111.19</v>
      </c>
      <c r="F135" s="13">
        <f t="shared" si="32"/>
        <v>38.6299999999992</v>
      </c>
      <c r="G135" s="14">
        <f t="shared" si="33"/>
        <v>-45730.180000000022</v>
      </c>
    </row>
    <row r="136" spans="1:8" ht="15.75" x14ac:dyDescent="0.25">
      <c r="A136" s="17" t="s">
        <v>21</v>
      </c>
      <c r="B136" s="11">
        <f t="shared" si="31"/>
        <v>2359.3599999999997</v>
      </c>
      <c r="C136" s="11">
        <v>421.47</v>
      </c>
      <c r="D136" s="11">
        <v>508.35</v>
      </c>
      <c r="E136" s="18">
        <v>421.47</v>
      </c>
      <c r="F136" s="13">
        <f t="shared" si="32"/>
        <v>-86.88</v>
      </c>
      <c r="G136" s="14">
        <f t="shared" si="33"/>
        <v>2446.2399999999998</v>
      </c>
    </row>
    <row r="137" spans="1:8" ht="15.75" x14ac:dyDescent="0.25">
      <c r="A137" s="17" t="s">
        <v>22</v>
      </c>
      <c r="B137" s="11">
        <f t="shared" si="31"/>
        <v>-7555.6600000000017</v>
      </c>
      <c r="C137" s="11">
        <v>2452.09</v>
      </c>
      <c r="D137" s="11">
        <v>2921.55</v>
      </c>
      <c r="E137" s="18">
        <v>2452.09</v>
      </c>
      <c r="F137" s="13">
        <f t="shared" si="32"/>
        <v>-469.46000000000004</v>
      </c>
      <c r="G137" s="14">
        <f t="shared" si="33"/>
        <v>-7086.2000000000016</v>
      </c>
    </row>
    <row r="138" spans="1:8" ht="15.75" x14ac:dyDescent="0.25">
      <c r="A138" s="15" t="s">
        <v>23</v>
      </c>
      <c r="B138" s="16">
        <f t="shared" ref="B138:G138" si="34">SUM(B126:B137)</f>
        <v>322361.83999999979</v>
      </c>
      <c r="C138" s="16">
        <f t="shared" si="34"/>
        <v>68190.92</v>
      </c>
      <c r="D138" s="16">
        <f t="shared" si="34"/>
        <v>68826.760000000009</v>
      </c>
      <c r="E138" s="16">
        <f t="shared" si="34"/>
        <v>55171.360000000001</v>
      </c>
      <c r="F138" s="16">
        <f t="shared" si="34"/>
        <v>-635.84000000000049</v>
      </c>
      <c r="G138" s="16">
        <f t="shared" si="34"/>
        <v>336017.23999999982</v>
      </c>
    </row>
    <row r="139" spans="1:8" ht="15.75" x14ac:dyDescent="0.25">
      <c r="A139" s="6"/>
      <c r="B139" s="7"/>
      <c r="C139" s="8"/>
      <c r="D139" s="8"/>
      <c r="E139" s="9"/>
      <c r="F139" s="9"/>
      <c r="G139" s="7"/>
    </row>
    <row r="140" spans="1:8" ht="15.75" x14ac:dyDescent="0.25">
      <c r="A140" s="10" t="s">
        <v>32</v>
      </c>
      <c r="B140" s="11"/>
      <c r="C140" s="11"/>
      <c r="D140" s="11"/>
      <c r="E140" s="12"/>
      <c r="F140" s="13"/>
      <c r="G140" s="14"/>
    </row>
    <row r="141" spans="1:8" ht="15.75" x14ac:dyDescent="0.25">
      <c r="A141" s="17" t="s">
        <v>11</v>
      </c>
      <c r="B141" s="11">
        <f t="shared" ref="B141:B152" si="35">G126</f>
        <v>-348.86999999999995</v>
      </c>
      <c r="C141" s="11">
        <v>459.96</v>
      </c>
      <c r="D141" s="11">
        <v>257.44</v>
      </c>
      <c r="E141" s="18">
        <v>459.96</v>
      </c>
      <c r="F141" s="13">
        <f t="shared" ref="F141:F152" si="36">C141-D141</f>
        <v>202.51999999999998</v>
      </c>
      <c r="G141" s="14">
        <f t="shared" ref="G141:G152" si="37">B141+D141-E141</f>
        <v>-551.38999999999987</v>
      </c>
    </row>
    <row r="142" spans="1:8" ht="15.75" x14ac:dyDescent="0.25">
      <c r="A142" s="17" t="s">
        <v>12</v>
      </c>
      <c r="B142" s="11">
        <f t="shared" si="35"/>
        <v>-13520.620000000003</v>
      </c>
      <c r="C142" s="11">
        <v>9156.0300000000007</v>
      </c>
      <c r="D142" s="11">
        <v>4417.25</v>
      </c>
      <c r="E142" s="18">
        <v>9156.0300000000007</v>
      </c>
      <c r="F142" s="13">
        <f t="shared" si="36"/>
        <v>4738.7800000000007</v>
      </c>
      <c r="G142" s="14">
        <f t="shared" si="37"/>
        <v>-18259.400000000001</v>
      </c>
    </row>
    <row r="143" spans="1:8" ht="15.75" x14ac:dyDescent="0.25">
      <c r="A143" s="17" t="s">
        <v>13</v>
      </c>
      <c r="B143" s="11">
        <f t="shared" si="35"/>
        <v>-38070.44</v>
      </c>
      <c r="C143" s="11">
        <v>4146.84</v>
      </c>
      <c r="D143" s="11">
        <v>3941.05</v>
      </c>
      <c r="E143" s="18">
        <v>4146.84</v>
      </c>
      <c r="F143" s="13">
        <f t="shared" si="36"/>
        <v>205.78999999999996</v>
      </c>
      <c r="G143" s="14">
        <f t="shared" si="37"/>
        <v>-38276.229999999996</v>
      </c>
    </row>
    <row r="144" spans="1:8" ht="15.75" x14ac:dyDescent="0.25">
      <c r="A144" s="17" t="s">
        <v>14</v>
      </c>
      <c r="B144" s="11">
        <f t="shared" si="35"/>
        <v>-5833.3700000000008</v>
      </c>
      <c r="C144" s="11">
        <v>2081.4699999999998</v>
      </c>
      <c r="D144" s="11">
        <v>991.83</v>
      </c>
      <c r="E144" s="18">
        <v>2081.4699999999998</v>
      </c>
      <c r="F144" s="13">
        <f t="shared" si="36"/>
        <v>1089.6399999999999</v>
      </c>
      <c r="G144" s="14">
        <f t="shared" si="37"/>
        <v>-6923.01</v>
      </c>
    </row>
    <row r="145" spans="1:8" ht="15.75" x14ac:dyDescent="0.25">
      <c r="A145" s="17" t="s">
        <v>15</v>
      </c>
      <c r="B145" s="11">
        <f t="shared" si="35"/>
        <v>490478.44999999984</v>
      </c>
      <c r="C145" s="11">
        <v>31679.82</v>
      </c>
      <c r="D145" s="11">
        <v>18487.650000000001</v>
      </c>
      <c r="E145" s="18">
        <f>11731.06+1008</f>
        <v>12739.06</v>
      </c>
      <c r="F145" s="13">
        <f t="shared" si="36"/>
        <v>13192.169999999998</v>
      </c>
      <c r="G145" s="14">
        <f t="shared" si="37"/>
        <v>496227.03999999986</v>
      </c>
    </row>
    <row r="146" spans="1:8" ht="15.75" x14ac:dyDescent="0.25">
      <c r="A146" s="17" t="s">
        <v>16</v>
      </c>
      <c r="B146" s="11">
        <f t="shared" si="35"/>
        <v>-32338.3</v>
      </c>
      <c r="C146" s="11">
        <v>1220.8</v>
      </c>
      <c r="D146" s="11">
        <v>630.04999999999995</v>
      </c>
      <c r="E146" s="18">
        <v>3168</v>
      </c>
      <c r="F146" s="13">
        <f t="shared" si="36"/>
        <v>590.75</v>
      </c>
      <c r="G146" s="14">
        <f t="shared" si="37"/>
        <v>-34876.25</v>
      </c>
    </row>
    <row r="147" spans="1:8" ht="15.75" x14ac:dyDescent="0.25">
      <c r="A147" s="17" t="s">
        <v>17</v>
      </c>
      <c r="B147" s="11">
        <f t="shared" si="35"/>
        <v>-1224.1400000000001</v>
      </c>
      <c r="C147" s="11">
        <v>0</v>
      </c>
      <c r="D147" s="11">
        <v>0</v>
      </c>
      <c r="E147" s="18">
        <v>0</v>
      </c>
      <c r="F147" s="13">
        <f t="shared" si="36"/>
        <v>0</v>
      </c>
      <c r="G147" s="14">
        <f t="shared" si="37"/>
        <v>-1224.1400000000001</v>
      </c>
    </row>
    <row r="148" spans="1:8" ht="15.75" x14ac:dyDescent="0.25">
      <c r="A148" s="17" t="s">
        <v>18</v>
      </c>
      <c r="B148" s="11">
        <f t="shared" si="35"/>
        <v>-1532.4100000000003</v>
      </c>
      <c r="C148" s="11">
        <v>3204.62</v>
      </c>
      <c r="D148" s="11">
        <v>1677.46</v>
      </c>
      <c r="E148" s="18">
        <v>3204.62</v>
      </c>
      <c r="F148" s="13">
        <f t="shared" si="36"/>
        <v>1527.1599999999999</v>
      </c>
      <c r="G148" s="14">
        <f t="shared" si="37"/>
        <v>-3059.57</v>
      </c>
      <c r="H148" s="19"/>
    </row>
    <row r="149" spans="1:8" ht="15.75" x14ac:dyDescent="0.25">
      <c r="A149" s="17" t="s">
        <v>19</v>
      </c>
      <c r="B149" s="11">
        <f t="shared" si="35"/>
        <v>-11222.920000000006</v>
      </c>
      <c r="C149" s="11">
        <v>6256.63</v>
      </c>
      <c r="D149" s="11">
        <v>3277.2</v>
      </c>
      <c r="E149" s="18">
        <v>6256.63</v>
      </c>
      <c r="F149" s="13">
        <f t="shared" si="36"/>
        <v>2979.4300000000003</v>
      </c>
      <c r="G149" s="14">
        <f t="shared" si="37"/>
        <v>-14202.350000000006</v>
      </c>
    </row>
    <row r="150" spans="1:8" ht="15.75" x14ac:dyDescent="0.25">
      <c r="A150" s="17" t="s">
        <v>20</v>
      </c>
      <c r="B150" s="11">
        <f t="shared" si="35"/>
        <v>-45730.180000000022</v>
      </c>
      <c r="C150" s="11">
        <v>7111.19</v>
      </c>
      <c r="D150" s="11">
        <v>3749.1</v>
      </c>
      <c r="E150" s="18">
        <v>7111.19</v>
      </c>
      <c r="F150" s="13">
        <f t="shared" si="36"/>
        <v>3362.0899999999997</v>
      </c>
      <c r="G150" s="14">
        <f t="shared" si="37"/>
        <v>-49092.270000000026</v>
      </c>
    </row>
    <row r="151" spans="1:8" ht="15.75" x14ac:dyDescent="0.25">
      <c r="A151" s="17" t="s">
        <v>21</v>
      </c>
      <c r="B151" s="11">
        <f t="shared" si="35"/>
        <v>2446.2399999999998</v>
      </c>
      <c r="C151" s="11">
        <v>421.47</v>
      </c>
      <c r="D151" s="11">
        <v>225.27</v>
      </c>
      <c r="E151" s="18">
        <v>421.47</v>
      </c>
      <c r="F151" s="13">
        <f t="shared" si="36"/>
        <v>196.20000000000002</v>
      </c>
      <c r="G151" s="14">
        <f t="shared" si="37"/>
        <v>2250.04</v>
      </c>
    </row>
    <row r="152" spans="1:8" ht="15.75" x14ac:dyDescent="0.25">
      <c r="A152" s="17" t="s">
        <v>22</v>
      </c>
      <c r="B152" s="11">
        <f t="shared" si="35"/>
        <v>-7086.2000000000016</v>
      </c>
      <c r="C152" s="11">
        <v>2452.09</v>
      </c>
      <c r="D152" s="11">
        <v>1318.07</v>
      </c>
      <c r="E152" s="18">
        <v>2452.09</v>
      </c>
      <c r="F152" s="13">
        <f t="shared" si="36"/>
        <v>1134.0200000000002</v>
      </c>
      <c r="G152" s="14">
        <f t="shared" si="37"/>
        <v>-8220.2200000000012</v>
      </c>
    </row>
    <row r="153" spans="1:8" ht="15.75" x14ac:dyDescent="0.25">
      <c r="A153" s="15" t="s">
        <v>23</v>
      </c>
      <c r="B153" s="16">
        <f t="shared" ref="B153:G153" si="38">SUM(B141:B152)</f>
        <v>336017.23999999982</v>
      </c>
      <c r="C153" s="16">
        <f t="shared" si="38"/>
        <v>68190.92</v>
      </c>
      <c r="D153" s="16">
        <f t="shared" si="38"/>
        <v>38972.369999999995</v>
      </c>
      <c r="E153" s="16">
        <f t="shared" si="38"/>
        <v>51197.36</v>
      </c>
      <c r="F153" s="16">
        <f t="shared" si="38"/>
        <v>29218.550000000003</v>
      </c>
      <c r="G153" s="16">
        <f t="shared" si="38"/>
        <v>323792.24999999977</v>
      </c>
    </row>
    <row r="154" spans="1:8" ht="15.75" x14ac:dyDescent="0.25">
      <c r="A154" s="6"/>
      <c r="B154" s="7"/>
      <c r="C154" s="8"/>
      <c r="D154" s="8"/>
      <c r="E154" s="9"/>
      <c r="F154" s="9"/>
      <c r="G154" s="7"/>
    </row>
    <row r="155" spans="1:8" ht="15.75" x14ac:dyDescent="0.25">
      <c r="A155" s="10" t="s">
        <v>33</v>
      </c>
      <c r="B155" s="11"/>
      <c r="C155" s="11"/>
      <c r="D155" s="11"/>
      <c r="E155" s="12"/>
      <c r="F155" s="13"/>
      <c r="G155" s="14"/>
    </row>
    <row r="156" spans="1:8" ht="15.75" x14ac:dyDescent="0.25">
      <c r="A156" s="17" t="s">
        <v>11</v>
      </c>
      <c r="B156" s="11">
        <f t="shared" ref="B156:B167" si="39">G141</f>
        <v>-551.38999999999987</v>
      </c>
      <c r="C156" s="11">
        <v>459.96</v>
      </c>
      <c r="D156" s="11">
        <v>597.09</v>
      </c>
      <c r="E156" s="18">
        <v>459.96</v>
      </c>
      <c r="F156" s="13">
        <f t="shared" ref="F156:F167" si="40">C156-D156</f>
        <v>-137.13000000000005</v>
      </c>
      <c r="G156" s="14">
        <f t="shared" ref="G156:G167" si="41">B156+D156-E156</f>
        <v>-414.25999999999982</v>
      </c>
    </row>
    <row r="157" spans="1:8" ht="15.75" x14ac:dyDescent="0.25">
      <c r="A157" s="17" t="s">
        <v>12</v>
      </c>
      <c r="B157" s="11">
        <f t="shared" si="39"/>
        <v>-18259.400000000001</v>
      </c>
      <c r="C157" s="11">
        <v>9156.0300000000007</v>
      </c>
      <c r="D157" s="11">
        <v>22100.39</v>
      </c>
      <c r="E157" s="18">
        <v>9156.0300000000007</v>
      </c>
      <c r="F157" s="13">
        <f t="shared" si="40"/>
        <v>-12944.359999999999</v>
      </c>
      <c r="G157" s="14">
        <f t="shared" si="41"/>
        <v>-5315.0400000000027</v>
      </c>
    </row>
    <row r="158" spans="1:8" ht="15.75" x14ac:dyDescent="0.25">
      <c r="A158" s="17" t="s">
        <v>13</v>
      </c>
      <c r="B158" s="11">
        <f t="shared" si="39"/>
        <v>-38276.229999999996</v>
      </c>
      <c r="C158" s="11">
        <v>4146.84</v>
      </c>
      <c r="D158" s="11">
        <v>10185.870000000001</v>
      </c>
      <c r="E158" s="18">
        <v>4146.84</v>
      </c>
      <c r="F158" s="13">
        <f t="shared" si="40"/>
        <v>-6039.0300000000007</v>
      </c>
      <c r="G158" s="14">
        <f t="shared" si="41"/>
        <v>-32237.199999999993</v>
      </c>
    </row>
    <row r="159" spans="1:8" ht="15.75" x14ac:dyDescent="0.25">
      <c r="A159" s="17" t="s">
        <v>14</v>
      </c>
      <c r="B159" s="11">
        <f t="shared" si="39"/>
        <v>-6923.01</v>
      </c>
      <c r="C159" s="11">
        <v>2081.4699999999998</v>
      </c>
      <c r="D159" s="11">
        <v>2747.72</v>
      </c>
      <c r="E159" s="18">
        <v>2081.4699999999998</v>
      </c>
      <c r="F159" s="13">
        <f t="shared" si="40"/>
        <v>-666.25</v>
      </c>
      <c r="G159" s="14">
        <f t="shared" si="41"/>
        <v>-6256.76</v>
      </c>
    </row>
    <row r="160" spans="1:8" ht="15.75" x14ac:dyDescent="0.25">
      <c r="A160" s="17" t="s">
        <v>15</v>
      </c>
      <c r="B160" s="11">
        <f t="shared" si="39"/>
        <v>496227.03999999986</v>
      </c>
      <c r="C160" s="11">
        <v>31679.82</v>
      </c>
      <c r="D160" s="11">
        <v>70680.67</v>
      </c>
      <c r="E160" s="18">
        <f>6269.06+12152</f>
        <v>18421.060000000001</v>
      </c>
      <c r="F160" s="13">
        <f t="shared" si="40"/>
        <v>-39000.85</v>
      </c>
      <c r="G160" s="14">
        <f t="shared" si="41"/>
        <v>548486.64999999979</v>
      </c>
    </row>
    <row r="161" spans="1:8" ht="15.75" x14ac:dyDescent="0.25">
      <c r="A161" s="17" t="s">
        <v>16</v>
      </c>
      <c r="B161" s="11">
        <f t="shared" si="39"/>
        <v>-34876.25</v>
      </c>
      <c r="C161" s="11">
        <v>1220.8</v>
      </c>
      <c r="D161" s="11">
        <v>2263.11</v>
      </c>
      <c r="E161" s="18">
        <v>3168</v>
      </c>
      <c r="F161" s="13">
        <f t="shared" si="40"/>
        <v>-1042.3100000000002</v>
      </c>
      <c r="G161" s="14">
        <f t="shared" si="41"/>
        <v>-35781.14</v>
      </c>
    </row>
    <row r="162" spans="1:8" ht="15.75" x14ac:dyDescent="0.25">
      <c r="A162" s="17" t="s">
        <v>17</v>
      </c>
      <c r="B162" s="11">
        <f t="shared" si="39"/>
        <v>-1224.1400000000001</v>
      </c>
      <c r="C162" s="11">
        <v>0</v>
      </c>
      <c r="D162" s="11">
        <v>0</v>
      </c>
      <c r="E162" s="18">
        <v>0</v>
      </c>
      <c r="F162" s="13">
        <f t="shared" si="40"/>
        <v>0</v>
      </c>
      <c r="G162" s="14">
        <f t="shared" si="41"/>
        <v>-1224.1400000000001</v>
      </c>
    </row>
    <row r="163" spans="1:8" ht="15.75" x14ac:dyDescent="0.25">
      <c r="A163" s="17" t="s">
        <v>18</v>
      </c>
      <c r="B163" s="11">
        <f t="shared" si="39"/>
        <v>-3059.57</v>
      </c>
      <c r="C163" s="11">
        <v>3204.62</v>
      </c>
      <c r="D163" s="11">
        <v>7687.99</v>
      </c>
      <c r="E163" s="18">
        <v>3204.62</v>
      </c>
      <c r="F163" s="13">
        <f t="shared" si="40"/>
        <v>-4483.37</v>
      </c>
      <c r="G163" s="14">
        <f t="shared" si="41"/>
        <v>1423.8000000000002</v>
      </c>
      <c r="H163" s="19"/>
    </row>
    <row r="164" spans="1:8" ht="15.75" x14ac:dyDescent="0.25">
      <c r="A164" s="17" t="s">
        <v>19</v>
      </c>
      <c r="B164" s="11">
        <f t="shared" si="39"/>
        <v>-14202.350000000006</v>
      </c>
      <c r="C164" s="11">
        <v>6256.63</v>
      </c>
      <c r="D164" s="11">
        <v>15177.19</v>
      </c>
      <c r="E164" s="18">
        <v>6256.63</v>
      </c>
      <c r="F164" s="13">
        <f t="shared" si="40"/>
        <v>-8920.5600000000013</v>
      </c>
      <c r="G164" s="14">
        <f t="shared" si="41"/>
        <v>-5281.7900000000054</v>
      </c>
    </row>
    <row r="165" spans="1:8" ht="15.75" x14ac:dyDescent="0.25">
      <c r="A165" s="17" t="s">
        <v>20</v>
      </c>
      <c r="B165" s="11">
        <f t="shared" si="39"/>
        <v>-49092.270000000026</v>
      </c>
      <c r="C165" s="11">
        <v>7111.19</v>
      </c>
      <c r="D165" s="11">
        <v>17282.72</v>
      </c>
      <c r="E165" s="18">
        <v>7111.19</v>
      </c>
      <c r="F165" s="13">
        <f t="shared" si="40"/>
        <v>-10171.530000000002</v>
      </c>
      <c r="G165" s="14">
        <f t="shared" si="41"/>
        <v>-38920.740000000027</v>
      </c>
    </row>
    <row r="166" spans="1:8" ht="15.75" x14ac:dyDescent="0.25">
      <c r="A166" s="17" t="s">
        <v>21</v>
      </c>
      <c r="B166" s="11">
        <f t="shared" si="39"/>
        <v>2250.04</v>
      </c>
      <c r="C166" s="11">
        <v>421.47</v>
      </c>
      <c r="D166" s="11">
        <v>490.25</v>
      </c>
      <c r="E166" s="18">
        <v>421.47</v>
      </c>
      <c r="F166" s="13">
        <f t="shared" si="40"/>
        <v>-68.779999999999973</v>
      </c>
      <c r="G166" s="14">
        <f t="shared" si="41"/>
        <v>2318.8199999999997</v>
      </c>
    </row>
    <row r="167" spans="1:8" ht="15.75" x14ac:dyDescent="0.25">
      <c r="A167" s="17" t="s">
        <v>22</v>
      </c>
      <c r="B167" s="11">
        <f t="shared" si="39"/>
        <v>-8220.2200000000012</v>
      </c>
      <c r="C167" s="11">
        <v>2452.09</v>
      </c>
      <c r="D167" s="11">
        <v>3908.95</v>
      </c>
      <c r="E167" s="18">
        <v>2452.09</v>
      </c>
      <c r="F167" s="13">
        <f t="shared" si="40"/>
        <v>-1456.8599999999997</v>
      </c>
      <c r="G167" s="14">
        <f t="shared" si="41"/>
        <v>-6763.3600000000015</v>
      </c>
    </row>
    <row r="168" spans="1:8" ht="15.75" x14ac:dyDescent="0.25">
      <c r="A168" s="15" t="s">
        <v>23</v>
      </c>
      <c r="B168" s="16">
        <f t="shared" ref="B168:G168" si="42">SUM(B156:B167)</f>
        <v>323792.24999999977</v>
      </c>
      <c r="C168" s="16">
        <f t="shared" si="42"/>
        <v>68190.92</v>
      </c>
      <c r="D168" s="16">
        <f t="shared" si="42"/>
        <v>153121.95000000001</v>
      </c>
      <c r="E168" s="16">
        <f t="shared" si="42"/>
        <v>56879.360000000001</v>
      </c>
      <c r="F168" s="16">
        <f t="shared" si="42"/>
        <v>-84931.03</v>
      </c>
      <c r="G168" s="16">
        <f t="shared" si="42"/>
        <v>420034.83999999973</v>
      </c>
    </row>
    <row r="169" spans="1:8" ht="15.75" x14ac:dyDescent="0.25">
      <c r="A169" s="6"/>
      <c r="B169" s="7"/>
      <c r="C169" s="8"/>
      <c r="D169" s="8"/>
      <c r="E169" s="9"/>
      <c r="F169" s="9"/>
      <c r="G169" s="7"/>
    </row>
    <row r="170" spans="1:8" ht="15.75" x14ac:dyDescent="0.25">
      <c r="A170" s="10" t="s">
        <v>34</v>
      </c>
      <c r="B170" s="11"/>
      <c r="C170" s="11"/>
      <c r="D170" s="11"/>
      <c r="E170" s="12"/>
      <c r="F170" s="13"/>
      <c r="G170" s="14"/>
    </row>
    <row r="171" spans="1:8" ht="15.75" x14ac:dyDescent="0.25">
      <c r="A171" s="17" t="s">
        <v>11</v>
      </c>
      <c r="B171" s="11">
        <f t="shared" ref="B171:B182" si="43">G156</f>
        <v>-414.25999999999982</v>
      </c>
      <c r="C171" s="11">
        <v>459.96</v>
      </c>
      <c r="D171" s="11">
        <v>457.55</v>
      </c>
      <c r="E171" s="18">
        <v>459.96</v>
      </c>
      <c r="F171" s="13">
        <f t="shared" ref="F171:F182" si="44">C171-D171</f>
        <v>2.4099999999999682</v>
      </c>
      <c r="G171" s="14">
        <f t="shared" ref="G171:G182" si="45">B171+D171-E171</f>
        <v>-416.66999999999979</v>
      </c>
    </row>
    <row r="172" spans="1:8" ht="15.75" x14ac:dyDescent="0.25">
      <c r="A172" s="17" t="s">
        <v>12</v>
      </c>
      <c r="B172" s="11">
        <f t="shared" si="43"/>
        <v>-5315.0400000000027</v>
      </c>
      <c r="C172" s="11">
        <v>9156.0300000000007</v>
      </c>
      <c r="D172" s="11">
        <v>9090.19</v>
      </c>
      <c r="E172" s="18">
        <v>9156.0300000000007</v>
      </c>
      <c r="F172" s="13">
        <f t="shared" si="44"/>
        <v>65.840000000000146</v>
      </c>
      <c r="G172" s="14">
        <f t="shared" si="45"/>
        <v>-5380.8800000000028</v>
      </c>
    </row>
    <row r="173" spans="1:8" ht="15.75" x14ac:dyDescent="0.25">
      <c r="A173" s="17" t="s">
        <v>13</v>
      </c>
      <c r="B173" s="11">
        <f t="shared" si="43"/>
        <v>-32237.199999999993</v>
      </c>
      <c r="C173" s="11">
        <v>4146.84</v>
      </c>
      <c r="D173" s="11">
        <v>1203.0999999999999</v>
      </c>
      <c r="E173" s="18">
        <v>4146.84</v>
      </c>
      <c r="F173" s="13">
        <f t="shared" si="44"/>
        <v>2943.7400000000002</v>
      </c>
      <c r="G173" s="14">
        <f t="shared" si="45"/>
        <v>-35180.939999999995</v>
      </c>
    </row>
    <row r="174" spans="1:8" ht="15.75" x14ac:dyDescent="0.25">
      <c r="A174" s="17" t="s">
        <v>14</v>
      </c>
      <c r="B174" s="11">
        <f t="shared" si="43"/>
        <v>-6256.76</v>
      </c>
      <c r="C174" s="11">
        <v>2081.4699999999998</v>
      </c>
      <c r="D174" s="11">
        <v>2816.46</v>
      </c>
      <c r="E174" s="18">
        <v>2081.4699999999998</v>
      </c>
      <c r="F174" s="13">
        <f t="shared" si="44"/>
        <v>-734.99000000000024</v>
      </c>
      <c r="G174" s="14">
        <f t="shared" si="45"/>
        <v>-5521.77</v>
      </c>
    </row>
    <row r="175" spans="1:8" ht="15.75" x14ac:dyDescent="0.25">
      <c r="A175" s="17" t="s">
        <v>15</v>
      </c>
      <c r="B175" s="11">
        <f t="shared" si="43"/>
        <v>548486.64999999979</v>
      </c>
      <c r="C175" s="11">
        <v>31679.82</v>
      </c>
      <c r="D175" s="11">
        <v>31561.25</v>
      </c>
      <c r="E175" s="18">
        <f>23462.27+17122</f>
        <v>40584.270000000004</v>
      </c>
      <c r="F175" s="13">
        <f t="shared" si="44"/>
        <v>118.56999999999971</v>
      </c>
      <c r="G175" s="14">
        <f t="shared" si="45"/>
        <v>539463.62999999977</v>
      </c>
    </row>
    <row r="176" spans="1:8" ht="15.75" x14ac:dyDescent="0.25">
      <c r="A176" s="17" t="s">
        <v>16</v>
      </c>
      <c r="B176" s="11">
        <f t="shared" si="43"/>
        <v>-35781.14</v>
      </c>
      <c r="C176" s="11">
        <v>1220.8</v>
      </c>
      <c r="D176" s="11">
        <v>1211.7</v>
      </c>
      <c r="E176" s="18">
        <v>3168</v>
      </c>
      <c r="F176" s="13">
        <f t="shared" si="44"/>
        <v>9.0999999999999091</v>
      </c>
      <c r="G176" s="14">
        <f t="shared" si="45"/>
        <v>-37737.440000000002</v>
      </c>
    </row>
    <row r="177" spans="1:8" ht="15.75" x14ac:dyDescent="0.25">
      <c r="A177" s="17" t="s">
        <v>17</v>
      </c>
      <c r="B177" s="11">
        <f t="shared" si="43"/>
        <v>-1224.1400000000001</v>
      </c>
      <c r="C177" s="11">
        <v>0</v>
      </c>
      <c r="D177" s="11">
        <v>0</v>
      </c>
      <c r="E177" s="18">
        <v>0</v>
      </c>
      <c r="F177" s="13">
        <f t="shared" si="44"/>
        <v>0</v>
      </c>
      <c r="G177" s="14">
        <f t="shared" si="45"/>
        <v>-1224.1400000000001</v>
      </c>
    </row>
    <row r="178" spans="1:8" ht="15.75" x14ac:dyDescent="0.25">
      <c r="A178" s="17" t="s">
        <v>18</v>
      </c>
      <c r="B178" s="11">
        <f t="shared" si="43"/>
        <v>1423.8000000000002</v>
      </c>
      <c r="C178" s="11">
        <v>3204.62</v>
      </c>
      <c r="D178" s="11">
        <v>3175.48</v>
      </c>
      <c r="E178" s="18">
        <v>3204.62</v>
      </c>
      <c r="F178" s="13">
        <f t="shared" si="44"/>
        <v>29.139999999999873</v>
      </c>
      <c r="G178" s="14">
        <f t="shared" si="45"/>
        <v>1394.6600000000008</v>
      </c>
      <c r="H178" s="19"/>
    </row>
    <row r="179" spans="1:8" ht="15.75" x14ac:dyDescent="0.25">
      <c r="A179" s="17" t="s">
        <v>19</v>
      </c>
      <c r="B179" s="11">
        <f t="shared" si="43"/>
        <v>-5281.7900000000054</v>
      </c>
      <c r="C179" s="11">
        <v>6256.63</v>
      </c>
      <c r="D179" s="11">
        <v>6234.47</v>
      </c>
      <c r="E179" s="18">
        <v>6256.63</v>
      </c>
      <c r="F179" s="13">
        <f t="shared" si="44"/>
        <v>22.159999999999854</v>
      </c>
      <c r="G179" s="14">
        <f t="shared" si="45"/>
        <v>-5303.9500000000053</v>
      </c>
    </row>
    <row r="180" spans="1:8" ht="15.75" x14ac:dyDescent="0.25">
      <c r="A180" s="17" t="s">
        <v>20</v>
      </c>
      <c r="B180" s="11">
        <f t="shared" si="43"/>
        <v>-38920.740000000027</v>
      </c>
      <c r="C180" s="11">
        <v>7111.19</v>
      </c>
      <c r="D180" s="11">
        <v>7035.2</v>
      </c>
      <c r="E180" s="18">
        <v>7111.19</v>
      </c>
      <c r="F180" s="13">
        <f t="shared" si="44"/>
        <v>75.989999999999782</v>
      </c>
      <c r="G180" s="14">
        <f t="shared" si="45"/>
        <v>-38996.730000000025</v>
      </c>
    </row>
    <row r="181" spans="1:8" ht="15.75" x14ac:dyDescent="0.25">
      <c r="A181" s="17" t="s">
        <v>21</v>
      </c>
      <c r="B181" s="11">
        <f t="shared" si="43"/>
        <v>2318.8199999999997</v>
      </c>
      <c r="C181" s="11">
        <v>421.47</v>
      </c>
      <c r="D181" s="11">
        <v>384.86</v>
      </c>
      <c r="E181" s="18">
        <v>421.47</v>
      </c>
      <c r="F181" s="13">
        <f t="shared" si="44"/>
        <v>36.610000000000014</v>
      </c>
      <c r="G181" s="14">
        <f t="shared" si="45"/>
        <v>2282.21</v>
      </c>
    </row>
    <row r="182" spans="1:8" ht="15.75" x14ac:dyDescent="0.25">
      <c r="A182" s="17" t="s">
        <v>22</v>
      </c>
      <c r="B182" s="11">
        <f t="shared" si="43"/>
        <v>-6763.3600000000015</v>
      </c>
      <c r="C182" s="11">
        <v>2452.09</v>
      </c>
      <c r="D182" s="11">
        <v>2109.81</v>
      </c>
      <c r="E182" s="18">
        <v>2452.09</v>
      </c>
      <c r="F182" s="13">
        <f t="shared" si="44"/>
        <v>342.2800000000002</v>
      </c>
      <c r="G182" s="14">
        <f t="shared" si="45"/>
        <v>-7105.6400000000012</v>
      </c>
    </row>
    <row r="183" spans="1:8" ht="15.75" x14ac:dyDescent="0.25">
      <c r="A183" s="15" t="s">
        <v>23</v>
      </c>
      <c r="B183" s="16">
        <f t="shared" ref="B183:G183" si="46">SUM(B171:B182)</f>
        <v>420034.83999999973</v>
      </c>
      <c r="C183" s="16">
        <f t="shared" si="46"/>
        <v>68190.92</v>
      </c>
      <c r="D183" s="16">
        <f t="shared" si="46"/>
        <v>65280.07</v>
      </c>
      <c r="E183" s="16">
        <f t="shared" si="46"/>
        <v>79042.570000000007</v>
      </c>
      <c r="F183" s="16">
        <f t="shared" si="46"/>
        <v>2910.8499999999995</v>
      </c>
      <c r="G183" s="16">
        <f t="shared" si="46"/>
        <v>406272.33999999968</v>
      </c>
    </row>
    <row r="185" spans="1:8" x14ac:dyDescent="0.25">
      <c r="A185" s="2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2019-04-26T08:31:34Z</dcterms:modified>
</cp:coreProperties>
</file>