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Пользователь\OneDrive\Рабочий стол\МИФИ\5 семестр\матстат\"/>
    </mc:Choice>
  </mc:AlternateContent>
  <xr:revisionPtr revIDLastSave="0" documentId="8_{FA73A944-3503-4FBB-9B6A-22C2E5E4B19C}" xr6:coauthVersionLast="47" xr6:coauthVersionMax="47" xr10:uidLastSave="{00000000-0000-0000-0000-000000000000}"/>
  <bookViews>
    <workbookView xWindow="-108" yWindow="-108" windowWidth="23256" windowHeight="12576" activeTab="3" xr2:uid="{C81D762D-29DD-410B-ACDD-93B25598F94E}"/>
  </bookViews>
  <sheets>
    <sheet name="Данные" sheetId="4" r:id="rId1"/>
    <sheet name="Средние по Y" sheetId="5" r:id="rId2"/>
    <sheet name="Cредние значения рангов выборок" sheetId="6" r:id="rId3"/>
    <sheet name="Однофакторный анализ" sheetId="1" r:id="rId4"/>
  </sheets>
  <definedNames>
    <definedName name="_xlnm._FilterDatabase" localSheetId="0" hidden="1">Данные!$A$1:$J$101</definedName>
    <definedName name="выборка_1">Данные!$A$2:$A$101</definedName>
    <definedName name="выборка_2">Данные!$C$2:$C$101</definedName>
    <definedName name="выборка_3">Данные!$E$2:$E$101</definedName>
    <definedName name="выборка_4">Данные!$G$2:$G$101</definedName>
    <definedName name="выборка_5">Данные!$I$2:$I$101</definedName>
  </definedNames>
  <calcPr calcId="191029"/>
  <pivotCaches>
    <pivotCache cacheId="6" r:id="rId5"/>
  </pivotCaches>
</workbook>
</file>

<file path=xl/calcChain.xml><?xml version="1.0" encoding="utf-8"?>
<calcChain xmlns="http://schemas.openxmlformats.org/spreadsheetml/2006/main">
  <c r="H16" i="1" l="1"/>
  <c r="H17" i="1"/>
  <c r="H18" i="1"/>
  <c r="H19" i="1"/>
  <c r="H15" i="1"/>
  <c r="I16" i="1"/>
  <c r="I17" i="1"/>
  <c r="I18" i="1"/>
  <c r="I19" i="1"/>
  <c r="I15" i="1"/>
  <c r="G16" i="1"/>
  <c r="G17" i="1"/>
  <c r="G18" i="1"/>
  <c r="G19" i="1"/>
  <c r="G15" i="1"/>
  <c r="G11" i="5"/>
  <c r="M3" i="4"/>
  <c r="N3" i="4"/>
  <c r="O3" i="4"/>
  <c r="M4" i="4"/>
  <c r="N4" i="4"/>
  <c r="O4" i="4"/>
  <c r="M5" i="4"/>
  <c r="N5" i="4"/>
  <c r="O5" i="4"/>
  <c r="M6" i="4"/>
  <c r="N6" i="4"/>
  <c r="O6" i="4"/>
  <c r="M7" i="4"/>
  <c r="N7" i="4"/>
  <c r="O7" i="4"/>
  <c r="M8" i="4"/>
  <c r="N8" i="4"/>
  <c r="O8" i="4"/>
  <c r="M9" i="4"/>
  <c r="N9" i="4"/>
  <c r="O9" i="4"/>
  <c r="M10" i="4"/>
  <c r="N10" i="4"/>
  <c r="O10" i="4"/>
  <c r="M11" i="4"/>
  <c r="N11" i="4"/>
  <c r="O11" i="4"/>
  <c r="M12" i="4"/>
  <c r="N12" i="4"/>
  <c r="O12" i="4"/>
  <c r="M13" i="4"/>
  <c r="N13" i="4"/>
  <c r="O13" i="4"/>
  <c r="M14" i="4"/>
  <c r="N14" i="4"/>
  <c r="O14" i="4"/>
  <c r="M15" i="4"/>
  <c r="N15" i="4"/>
  <c r="O15" i="4"/>
  <c r="M16" i="4"/>
  <c r="N16" i="4"/>
  <c r="O16" i="4"/>
  <c r="M17" i="4"/>
  <c r="N17" i="4"/>
  <c r="O17" i="4"/>
  <c r="M18" i="4"/>
  <c r="N18" i="4"/>
  <c r="O18" i="4"/>
  <c r="M19" i="4"/>
  <c r="N19" i="4"/>
  <c r="O19" i="4"/>
  <c r="M20" i="4"/>
  <c r="N20" i="4"/>
  <c r="O20" i="4"/>
  <c r="M21" i="4"/>
  <c r="N21" i="4"/>
  <c r="O21" i="4"/>
  <c r="M22" i="4"/>
  <c r="N22" i="4"/>
  <c r="O22" i="4"/>
  <c r="M23" i="4"/>
  <c r="N23" i="4"/>
  <c r="O23" i="4"/>
  <c r="M24" i="4"/>
  <c r="N24" i="4"/>
  <c r="O24" i="4"/>
  <c r="M25" i="4"/>
  <c r="N25" i="4"/>
  <c r="O25" i="4"/>
  <c r="M26" i="4"/>
  <c r="N26" i="4"/>
  <c r="O26" i="4"/>
  <c r="M27" i="4"/>
  <c r="N27" i="4"/>
  <c r="O27" i="4"/>
  <c r="M28" i="4"/>
  <c r="N28" i="4"/>
  <c r="O28" i="4"/>
  <c r="M29" i="4"/>
  <c r="N29" i="4"/>
  <c r="O29" i="4"/>
  <c r="M30" i="4"/>
  <c r="N30" i="4"/>
  <c r="O30" i="4"/>
  <c r="M31" i="4"/>
  <c r="N31" i="4"/>
  <c r="O31" i="4"/>
  <c r="M32" i="4"/>
  <c r="N32" i="4"/>
  <c r="O32" i="4"/>
  <c r="M33" i="4"/>
  <c r="N33" i="4"/>
  <c r="O33" i="4"/>
  <c r="M34" i="4"/>
  <c r="N34" i="4"/>
  <c r="O34" i="4"/>
  <c r="M35" i="4"/>
  <c r="N35" i="4"/>
  <c r="O35" i="4"/>
  <c r="M36" i="4"/>
  <c r="N36" i="4"/>
  <c r="O36" i="4"/>
  <c r="M37" i="4"/>
  <c r="N37" i="4"/>
  <c r="O37" i="4"/>
  <c r="M38" i="4"/>
  <c r="N38" i="4"/>
  <c r="O38" i="4"/>
  <c r="M39" i="4"/>
  <c r="N39" i="4"/>
  <c r="O39" i="4"/>
  <c r="M40" i="4"/>
  <c r="N40" i="4"/>
  <c r="O40" i="4"/>
  <c r="M41" i="4"/>
  <c r="N41" i="4"/>
  <c r="O41" i="4"/>
  <c r="M42" i="4"/>
  <c r="N42" i="4"/>
  <c r="O42" i="4"/>
  <c r="M43" i="4"/>
  <c r="N43" i="4"/>
  <c r="O43" i="4"/>
  <c r="M44" i="4"/>
  <c r="N44" i="4"/>
  <c r="O44" i="4"/>
  <c r="M45" i="4"/>
  <c r="N45" i="4"/>
  <c r="O45" i="4"/>
  <c r="M46" i="4"/>
  <c r="N46" i="4"/>
  <c r="O46" i="4"/>
  <c r="M47" i="4"/>
  <c r="N47" i="4"/>
  <c r="O47" i="4"/>
  <c r="M48" i="4"/>
  <c r="N48" i="4"/>
  <c r="O48" i="4"/>
  <c r="M49" i="4"/>
  <c r="N49" i="4"/>
  <c r="O49" i="4"/>
  <c r="M50" i="4"/>
  <c r="N50" i="4"/>
  <c r="O50" i="4"/>
  <c r="M51" i="4"/>
  <c r="N51" i="4"/>
  <c r="O51" i="4"/>
  <c r="M52" i="4"/>
  <c r="N52" i="4"/>
  <c r="O52" i="4"/>
  <c r="M53" i="4"/>
  <c r="N53" i="4"/>
  <c r="O53" i="4"/>
  <c r="M54" i="4"/>
  <c r="N54" i="4"/>
  <c r="O54" i="4"/>
  <c r="M55" i="4"/>
  <c r="N55" i="4"/>
  <c r="O55" i="4"/>
  <c r="M56" i="4"/>
  <c r="N56" i="4"/>
  <c r="O56" i="4"/>
  <c r="M57" i="4"/>
  <c r="N57" i="4"/>
  <c r="O57" i="4"/>
  <c r="M58" i="4"/>
  <c r="N58" i="4"/>
  <c r="O58" i="4"/>
  <c r="M59" i="4"/>
  <c r="N59" i="4"/>
  <c r="O59" i="4"/>
  <c r="M60" i="4"/>
  <c r="N60" i="4"/>
  <c r="O60" i="4"/>
  <c r="M61" i="4"/>
  <c r="N61" i="4"/>
  <c r="O61" i="4"/>
  <c r="M62" i="4"/>
  <c r="N62" i="4"/>
  <c r="O62" i="4"/>
  <c r="M63" i="4"/>
  <c r="N63" i="4"/>
  <c r="O63" i="4"/>
  <c r="M64" i="4"/>
  <c r="N64" i="4"/>
  <c r="O64" i="4"/>
  <c r="M65" i="4"/>
  <c r="N65" i="4"/>
  <c r="O65" i="4"/>
  <c r="M66" i="4"/>
  <c r="N66" i="4"/>
  <c r="O66" i="4"/>
  <c r="M67" i="4"/>
  <c r="N67" i="4"/>
  <c r="O67" i="4"/>
  <c r="M68" i="4"/>
  <c r="N68" i="4"/>
  <c r="O68" i="4"/>
  <c r="M69" i="4"/>
  <c r="N69" i="4"/>
  <c r="O69" i="4"/>
  <c r="M70" i="4"/>
  <c r="N70" i="4"/>
  <c r="O70" i="4"/>
  <c r="M71" i="4"/>
  <c r="N71" i="4"/>
  <c r="O71" i="4"/>
  <c r="M72" i="4"/>
  <c r="N72" i="4"/>
  <c r="O72" i="4"/>
  <c r="M73" i="4"/>
  <c r="N73" i="4"/>
  <c r="O73" i="4"/>
  <c r="M74" i="4"/>
  <c r="N74" i="4"/>
  <c r="O74" i="4"/>
  <c r="M75" i="4"/>
  <c r="N75" i="4"/>
  <c r="O75" i="4"/>
  <c r="M76" i="4"/>
  <c r="N76" i="4"/>
  <c r="O76" i="4"/>
  <c r="M77" i="4"/>
  <c r="N77" i="4"/>
  <c r="O77" i="4"/>
  <c r="M78" i="4"/>
  <c r="N78" i="4"/>
  <c r="O78" i="4"/>
  <c r="M79" i="4"/>
  <c r="N79" i="4"/>
  <c r="O79" i="4"/>
  <c r="M80" i="4"/>
  <c r="N80" i="4"/>
  <c r="O80" i="4"/>
  <c r="M81" i="4"/>
  <c r="N81" i="4"/>
  <c r="O81" i="4"/>
  <c r="M82" i="4"/>
  <c r="N82" i="4"/>
  <c r="O82" i="4"/>
  <c r="M83" i="4"/>
  <c r="N83" i="4"/>
  <c r="O83" i="4"/>
  <c r="M84" i="4"/>
  <c r="N84" i="4"/>
  <c r="O84" i="4"/>
  <c r="M85" i="4"/>
  <c r="N85" i="4"/>
  <c r="O85" i="4"/>
  <c r="M86" i="4"/>
  <c r="N86" i="4"/>
  <c r="O86" i="4"/>
  <c r="M87" i="4"/>
  <c r="N87" i="4"/>
  <c r="O87" i="4"/>
  <c r="M88" i="4"/>
  <c r="N88" i="4"/>
  <c r="O88" i="4"/>
  <c r="M89" i="4"/>
  <c r="N89" i="4"/>
  <c r="O89" i="4"/>
  <c r="M90" i="4"/>
  <c r="N90" i="4"/>
  <c r="O90" i="4"/>
  <c r="M91" i="4"/>
  <c r="N91" i="4"/>
  <c r="O91" i="4"/>
  <c r="M92" i="4"/>
  <c r="N92" i="4"/>
  <c r="O92" i="4"/>
  <c r="M93" i="4"/>
  <c r="N93" i="4"/>
  <c r="O93" i="4"/>
  <c r="M94" i="4"/>
  <c r="N94" i="4"/>
  <c r="O94" i="4"/>
  <c r="M95" i="4"/>
  <c r="N95" i="4"/>
  <c r="O95" i="4"/>
  <c r="M96" i="4"/>
  <c r="N96" i="4"/>
  <c r="O96" i="4"/>
  <c r="M97" i="4"/>
  <c r="N97" i="4"/>
  <c r="O97" i="4"/>
  <c r="M98" i="4"/>
  <c r="N98" i="4"/>
  <c r="O98" i="4"/>
  <c r="M99" i="4"/>
  <c r="N99" i="4"/>
  <c r="O99" i="4"/>
  <c r="M100" i="4"/>
  <c r="N100" i="4"/>
  <c r="O100" i="4"/>
  <c r="M101" i="4"/>
  <c r="N101" i="4"/>
  <c r="O101" i="4"/>
  <c r="O2" i="4"/>
  <c r="N2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2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I11" i="5"/>
  <c r="H11" i="5"/>
  <c r="N6" i="1"/>
  <c r="N7" i="1"/>
  <c r="N8" i="1"/>
  <c r="N9" i="1"/>
  <c r="I9" i="1"/>
  <c r="K9" i="1" s="1"/>
  <c r="I8" i="1"/>
  <c r="K8" i="1" s="1"/>
  <c r="I7" i="1"/>
  <c r="K7" i="1" s="1"/>
  <c r="I6" i="1"/>
  <c r="K6" i="1" s="1"/>
  <c r="J11" i="5"/>
  <c r="K11" i="5"/>
  <c r="H9" i="1"/>
  <c r="J9" i="1" s="1"/>
  <c r="L9" i="1" s="1"/>
  <c r="H8" i="1"/>
  <c r="J8" i="1" s="1"/>
  <c r="L8" i="1" s="1"/>
  <c r="H7" i="1"/>
  <c r="J7" i="1" s="1"/>
  <c r="L7" i="1" s="1"/>
  <c r="H6" i="1"/>
  <c r="J6" i="1" s="1"/>
  <c r="L6" i="1" s="1"/>
  <c r="H5" i="1"/>
  <c r="N5" i="1"/>
  <c r="M9" i="1" l="1"/>
  <c r="I5" i="1"/>
  <c r="K5" i="1" s="1"/>
  <c r="M6" i="1"/>
  <c r="M7" i="1"/>
  <c r="M8" i="1"/>
  <c r="J5" i="1" l="1"/>
  <c r="L5" i="1" s="1"/>
  <c r="M5" i="1" s="1"/>
</calcChain>
</file>

<file path=xl/sharedStrings.xml><?xml version="1.0" encoding="utf-8"?>
<sst xmlns="http://schemas.openxmlformats.org/spreadsheetml/2006/main" count="83" uniqueCount="69">
  <si>
    <r>
      <t>Y</t>
    </r>
    <r>
      <rPr>
        <b/>
        <vertAlign val="subscript"/>
        <sz val="10"/>
        <rFont val="Arial Cyr"/>
        <charset val="204"/>
      </rPr>
      <t>1</t>
    </r>
  </si>
  <si>
    <r>
      <t>X</t>
    </r>
    <r>
      <rPr>
        <b/>
        <vertAlign val="subscript"/>
        <sz val="10"/>
        <rFont val="Arial Cyr"/>
        <charset val="204"/>
      </rPr>
      <t>1</t>
    </r>
  </si>
  <si>
    <r>
      <t>X</t>
    </r>
    <r>
      <rPr>
        <b/>
        <vertAlign val="subscript"/>
        <sz val="10"/>
        <rFont val="Arial Cyr"/>
        <charset val="204"/>
      </rPr>
      <t>4</t>
    </r>
  </si>
  <si>
    <r>
      <t>Y</t>
    </r>
    <r>
      <rPr>
        <b/>
        <vertAlign val="subscript"/>
        <sz val="10"/>
        <rFont val="Arial Cyr"/>
        <charset val="204"/>
      </rPr>
      <t>4</t>
    </r>
  </si>
  <si>
    <r>
      <t>X</t>
    </r>
    <r>
      <rPr>
        <b/>
        <vertAlign val="subscript"/>
        <sz val="10"/>
        <rFont val="Arial Cyr"/>
        <charset val="204"/>
      </rPr>
      <t>3</t>
    </r>
  </si>
  <si>
    <r>
      <t>Y</t>
    </r>
    <r>
      <rPr>
        <b/>
        <vertAlign val="subscript"/>
        <sz val="10"/>
        <rFont val="Arial Cyr"/>
        <charset val="204"/>
      </rPr>
      <t>3</t>
    </r>
  </si>
  <si>
    <r>
      <t>X</t>
    </r>
    <r>
      <rPr>
        <b/>
        <vertAlign val="subscript"/>
        <sz val="10"/>
        <rFont val="Arial Cyr"/>
        <charset val="204"/>
      </rPr>
      <t>2</t>
    </r>
  </si>
  <si>
    <r>
      <t>Y</t>
    </r>
    <r>
      <rPr>
        <b/>
        <vertAlign val="subscript"/>
        <sz val="10"/>
        <rFont val="Arial Cyr"/>
        <charset val="204"/>
      </rPr>
      <t>2</t>
    </r>
  </si>
  <si>
    <t>выборка 1</t>
  </si>
  <si>
    <t>выборка 2</t>
  </si>
  <si>
    <t>выборка 3</t>
  </si>
  <si>
    <t>выборка 4</t>
  </si>
  <si>
    <t>Средние по уровням фактора</t>
  </si>
  <si>
    <t>Общее среднее</t>
  </si>
  <si>
    <t>Суммы квадратов отклонений</t>
  </si>
  <si>
    <t>Дисперсии</t>
  </si>
  <si>
    <r>
      <t xml:space="preserve">x </t>
    </r>
    <r>
      <rPr>
        <b/>
        <i/>
        <vertAlign val="subscript"/>
        <sz val="10"/>
        <rFont val="Arial Cyr"/>
        <charset val="204"/>
      </rPr>
      <t>ср 1</t>
    </r>
  </si>
  <si>
    <r>
      <t xml:space="preserve">x </t>
    </r>
    <r>
      <rPr>
        <b/>
        <i/>
        <vertAlign val="subscript"/>
        <sz val="10"/>
        <rFont val="Arial Cyr"/>
        <charset val="204"/>
      </rPr>
      <t>ср 2</t>
    </r>
  </si>
  <si>
    <r>
      <t xml:space="preserve">x </t>
    </r>
    <r>
      <rPr>
        <b/>
        <i/>
        <vertAlign val="subscript"/>
        <sz val="10"/>
        <rFont val="Arial Cyr"/>
        <charset val="204"/>
      </rPr>
      <t>ср 3</t>
    </r>
  </si>
  <si>
    <r>
      <t xml:space="preserve">x </t>
    </r>
    <r>
      <rPr>
        <b/>
        <i/>
        <vertAlign val="subscript"/>
        <sz val="10"/>
        <rFont val="Arial Cyr"/>
        <charset val="204"/>
      </rPr>
      <t>ср 4</t>
    </r>
  </si>
  <si>
    <r>
      <t xml:space="preserve">x </t>
    </r>
    <r>
      <rPr>
        <b/>
        <i/>
        <vertAlign val="subscript"/>
        <sz val="10"/>
        <rFont val="Arial Cyr"/>
        <charset val="204"/>
      </rPr>
      <t>ср 5</t>
    </r>
  </si>
  <si>
    <r>
      <t xml:space="preserve">x </t>
    </r>
    <r>
      <rPr>
        <b/>
        <i/>
        <vertAlign val="subscript"/>
        <sz val="10"/>
        <rFont val="Arial Cyr"/>
        <charset val="204"/>
      </rPr>
      <t xml:space="preserve">ср </t>
    </r>
  </si>
  <si>
    <r>
      <t>S</t>
    </r>
    <r>
      <rPr>
        <b/>
        <i/>
        <vertAlign val="subscript"/>
        <sz val="10"/>
        <rFont val="Arial Cyr"/>
        <charset val="204"/>
      </rPr>
      <t>общ</t>
    </r>
  </si>
  <si>
    <r>
      <t>S</t>
    </r>
    <r>
      <rPr>
        <b/>
        <i/>
        <vertAlign val="subscript"/>
        <sz val="10"/>
        <rFont val="Arial Cyr"/>
        <charset val="204"/>
      </rPr>
      <t>факт</t>
    </r>
  </si>
  <si>
    <r>
      <t>S</t>
    </r>
    <r>
      <rPr>
        <b/>
        <i/>
        <vertAlign val="subscript"/>
        <sz val="10"/>
        <rFont val="Arial Cyr"/>
        <charset val="204"/>
      </rPr>
      <t>ост</t>
    </r>
  </si>
  <si>
    <r>
      <t>s</t>
    </r>
    <r>
      <rPr>
        <b/>
        <i/>
        <vertAlign val="superscript"/>
        <sz val="10"/>
        <rFont val="Arial Cyr"/>
        <charset val="204"/>
      </rPr>
      <t>2</t>
    </r>
    <r>
      <rPr>
        <b/>
        <i/>
        <vertAlign val="subscript"/>
        <sz val="10"/>
        <rFont val="Arial Cyr"/>
        <charset val="204"/>
      </rPr>
      <t>факт</t>
    </r>
  </si>
  <si>
    <r>
      <t>s</t>
    </r>
    <r>
      <rPr>
        <b/>
        <i/>
        <vertAlign val="superscript"/>
        <sz val="10"/>
        <rFont val="Arial Cyr"/>
        <charset val="204"/>
      </rPr>
      <t>2</t>
    </r>
    <r>
      <rPr>
        <b/>
        <i/>
        <vertAlign val="subscript"/>
        <sz val="10"/>
        <rFont val="Arial Cyr"/>
        <charset val="204"/>
      </rPr>
      <t>ост</t>
    </r>
  </si>
  <si>
    <r>
      <t>F</t>
    </r>
    <r>
      <rPr>
        <b/>
        <i/>
        <vertAlign val="subscript"/>
        <sz val="10"/>
        <rFont val="Arial Cyr"/>
        <charset val="204"/>
      </rPr>
      <t>пр</t>
    </r>
  </si>
  <si>
    <r>
      <t>F</t>
    </r>
    <r>
      <rPr>
        <b/>
        <i/>
        <vertAlign val="subscript"/>
        <sz val="10"/>
        <rFont val="Arial Cyr"/>
        <charset val="204"/>
      </rPr>
      <t>крит</t>
    </r>
  </si>
  <si>
    <t>Критерий Фишера</t>
  </si>
  <si>
    <t>Вывод</t>
  </si>
  <si>
    <t>Данные</t>
  </si>
  <si>
    <t>выборка 5</t>
  </si>
  <si>
    <r>
      <t>Y</t>
    </r>
    <r>
      <rPr>
        <b/>
        <vertAlign val="subscript"/>
        <sz val="10"/>
        <rFont val="Arial Cyr"/>
        <charset val="204"/>
      </rPr>
      <t>5</t>
    </r>
  </si>
  <si>
    <r>
      <t>X</t>
    </r>
    <r>
      <rPr>
        <b/>
        <vertAlign val="subscript"/>
        <sz val="10"/>
        <rFont val="Arial Cyr"/>
        <charset val="204"/>
      </rPr>
      <t>5</t>
    </r>
  </si>
  <si>
    <t>Средние ранги по уровням фактора</t>
  </si>
  <si>
    <t>Общий средний ранг</t>
  </si>
  <si>
    <r>
      <t xml:space="preserve">R </t>
    </r>
    <r>
      <rPr>
        <b/>
        <i/>
        <vertAlign val="subscript"/>
        <sz val="10"/>
        <rFont val="Arial Cyr"/>
        <charset val="204"/>
      </rPr>
      <t>ср 1</t>
    </r>
  </si>
  <si>
    <r>
      <t xml:space="preserve">R </t>
    </r>
    <r>
      <rPr>
        <b/>
        <i/>
        <vertAlign val="subscript"/>
        <sz val="10"/>
        <rFont val="Arial Cyr"/>
        <charset val="204"/>
      </rPr>
      <t>ср 2</t>
    </r>
  </si>
  <si>
    <r>
      <t xml:space="preserve">R </t>
    </r>
    <r>
      <rPr>
        <b/>
        <i/>
        <vertAlign val="subscript"/>
        <sz val="10"/>
        <rFont val="Arial Cyr"/>
        <charset val="204"/>
      </rPr>
      <t>ср 3</t>
    </r>
  </si>
  <si>
    <r>
      <t xml:space="preserve">R </t>
    </r>
    <r>
      <rPr>
        <b/>
        <i/>
        <vertAlign val="subscript"/>
        <sz val="10"/>
        <rFont val="Arial Cyr"/>
        <charset val="204"/>
      </rPr>
      <t>ср 4</t>
    </r>
  </si>
  <si>
    <r>
      <t xml:space="preserve">R </t>
    </r>
    <r>
      <rPr>
        <b/>
        <i/>
        <vertAlign val="subscript"/>
        <sz val="10"/>
        <rFont val="Arial Cyr"/>
        <charset val="204"/>
      </rPr>
      <t>ср 5</t>
    </r>
  </si>
  <si>
    <r>
      <t xml:space="preserve">R </t>
    </r>
    <r>
      <rPr>
        <b/>
        <i/>
        <vertAlign val="subscript"/>
        <sz val="10"/>
        <rFont val="Arial Cyr"/>
        <charset val="204"/>
      </rPr>
      <t xml:space="preserve">ср </t>
    </r>
  </si>
  <si>
    <r>
      <t>H</t>
    </r>
    <r>
      <rPr>
        <b/>
        <i/>
        <vertAlign val="subscript"/>
        <sz val="10"/>
        <rFont val="Arial Cyr"/>
        <charset val="204"/>
      </rPr>
      <t>пр</t>
    </r>
  </si>
  <si>
    <r>
      <t>H</t>
    </r>
    <r>
      <rPr>
        <b/>
        <i/>
        <vertAlign val="subscript"/>
        <sz val="10"/>
        <rFont val="Arial Cyr"/>
        <charset val="204"/>
      </rPr>
      <t>крит</t>
    </r>
  </si>
  <si>
    <t>Статистика Краскала -Уоллиса</t>
  </si>
  <si>
    <t>Параметрический дисперсионный однофакторный анализ</t>
  </si>
  <si>
    <t>Ранговый дисперсионный однофакторный анализ</t>
  </si>
  <si>
    <t>X1</t>
  </si>
  <si>
    <t>(пусто)</t>
  </si>
  <si>
    <t>Общий итог</t>
  </si>
  <si>
    <t>Среднее по полю Y1</t>
  </si>
  <si>
    <t>Гипотеза H0 принимается, т.к. Fпр&lt;Fкрит</t>
  </si>
  <si>
    <t>Среднее по полю Y2</t>
  </si>
  <si>
    <t>Среднее по полю Y3</t>
  </si>
  <si>
    <t>Среднее по полю Y4</t>
  </si>
  <si>
    <t>Среднее по полю Y5</t>
  </si>
  <si>
    <t>Гипотеза H0 отклоняется, т.к. Fпр&gt;Fкрит</t>
  </si>
  <si>
    <t>ранги y1</t>
  </si>
  <si>
    <t>ранги y2</t>
  </si>
  <si>
    <t>ранги y3</t>
  </si>
  <si>
    <t>ранги y4</t>
  </si>
  <si>
    <t>ранги y5</t>
  </si>
  <si>
    <t>выборки</t>
  </si>
  <si>
    <t>Гипотеза H0 принимается</t>
  </si>
  <si>
    <t>Гипотеза H0 отклоняется</t>
  </si>
  <si>
    <t>Средние значения рангов</t>
  </si>
  <si>
    <t>x</t>
  </si>
  <si>
    <t>https://colab.research.google.com/drive/16JM9y_2Cw3tF1zz4x4gQXTbH27LAYjs9?usp=sharing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</si>
</sst>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4" formatCode="0.00000"/>
    <numFmt numFmtId="175" formatCode="0.0000"/>
    <numFmt numFmtId="176" formatCode="0.000"/>
  </numFmts>
  <fonts count="8" x14ac:knownFonts="1">
    <font>
      <sz val="10"/>
      <name val="Arial Cyr"/>
      <charset val="204"/>
    </font>
    <font>
      <b/>
      <sz val="10"/>
      <name val="Arial Cyr"/>
      <charset val="204"/>
    </font>
    <font>
      <sz val="8"/>
      <name val="Arial Cyr"/>
      <charset val="204"/>
    </font>
    <font>
      <b/>
      <vertAlign val="subscript"/>
      <sz val="10"/>
      <name val="Arial Cyr"/>
      <charset val="204"/>
    </font>
    <font>
      <b/>
      <i/>
      <sz val="10"/>
      <name val="Arial Cyr"/>
      <charset val="204"/>
    </font>
    <font>
      <b/>
      <i/>
      <vertAlign val="subscript"/>
      <sz val="10"/>
      <name val="Arial Cyr"/>
      <charset val="204"/>
    </font>
    <font>
      <b/>
      <i/>
      <vertAlign val="superscript"/>
      <sz val="10"/>
      <name val="Arial Cyr"/>
      <charset val="204"/>
    </font>
    <font>
      <u/>
      <sz val="10"/>
      <color theme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174" fontId="0" fillId="0" borderId="1" xfId="0" applyNumberFormat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5" fontId="0" fillId="0" borderId="0" xfId="0" applyNumberFormat="1" applyBorder="1" applyAlignment="1">
      <alignment vertical="center"/>
    </xf>
    <xf numFmtId="175" fontId="0" fillId="0" borderId="0" xfId="0" applyNumberFormat="1" applyBorder="1"/>
    <xf numFmtId="0" fontId="0" fillId="0" borderId="0" xfId="0" applyBorder="1"/>
    <xf numFmtId="176" fontId="0" fillId="0" borderId="1" xfId="0" applyNumberFormat="1" applyBorder="1"/>
    <xf numFmtId="0" fontId="1" fillId="0" borderId="0" xfId="0" applyFont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4" xfId="0" pivotButton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NumberFormat="1" applyBorder="1"/>
    <xf numFmtId="0" fontId="0" fillId="0" borderId="9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0" borderId="8" xfId="0" applyNumberFormat="1" applyBorder="1"/>
    <xf numFmtId="0" fontId="0" fillId="0" borderId="10" xfId="0" applyNumberFormat="1" applyBorder="1"/>
    <xf numFmtId="0" fontId="0" fillId="0" borderId="11" xfId="0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" xfId="0" applyBorder="1" applyAlignment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/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 applyAlignment="1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/>
    </xf>
    <xf numFmtId="176" fontId="0" fillId="0" borderId="4" xfId="0" applyNumberFormat="1" applyBorder="1"/>
    <xf numFmtId="176" fontId="0" fillId="0" borderId="7" xfId="0" applyNumberFormat="1" applyBorder="1"/>
    <xf numFmtId="176" fontId="0" fillId="0" borderId="8" xfId="0" applyNumberFormat="1" applyBorder="1"/>
    <xf numFmtId="176" fontId="0" fillId="0" borderId="0" xfId="0" applyNumberFormat="1"/>
    <xf numFmtId="176" fontId="0" fillId="0" borderId="1" xfId="0" applyNumberFormat="1" applyBorder="1" applyAlignment="1">
      <alignment horizontal="right" vertical="center"/>
    </xf>
    <xf numFmtId="176" fontId="0" fillId="0" borderId="9" xfId="0" applyNumberFormat="1" applyBorder="1"/>
    <xf numFmtId="176" fontId="0" fillId="0" borderId="10" xfId="0" applyNumberFormat="1" applyBorder="1"/>
    <xf numFmtId="176" fontId="0" fillId="0" borderId="11" xfId="0" applyNumberFormat="1" applyBorder="1"/>
    <xf numFmtId="176" fontId="0" fillId="0" borderId="12" xfId="0" applyNumberFormat="1" applyBorder="1"/>
    <xf numFmtId="176" fontId="0" fillId="0" borderId="13" xfId="0" applyNumberFormat="1" applyBorder="1"/>
    <xf numFmtId="0" fontId="7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" refreshedDate="45621.522226041663" createdVersion="1" refreshedVersion="4" recordCount="101" upgradeOnRefresh="1" xr:uid="{3AD30315-A94B-45C7-B614-ACB2A5C16AEE}">
  <cacheSource type="worksheet">
    <worksheetSource ref="A1:J65536" sheet="Данные"/>
  </cacheSource>
  <cacheFields count="10">
    <cacheField name="Y1" numFmtId="0">
      <sharedItems containsString="0" containsBlank="1" containsNumber="1" minValue="-2.5775807444006205" maxValue="2.3756547307129949" count="101">
        <n v="-0.30023215913388412"/>
        <n v="1.7331331036984921"/>
        <n v="-0.69020416049170308"/>
        <n v="-2.1179312170716003"/>
        <n v="-0.32699063012842089"/>
        <n v="-0.51320739657967351"/>
        <n v="1.6614558262517676"/>
        <n v="-8.4517068899003789E-2"/>
        <n v="-1.4441866369452327"/>
        <n v="2.8117028705310076E-2"/>
        <n v="-2.5775807444006205"/>
        <n v="0.46671175368828699"/>
        <n v="0.69399447966134176"/>
        <n v="0.55779764807084575"/>
        <n v="7.2238890425069258E-2"/>
        <n v="1.1111887943116017"/>
        <n v="2.2056883608456701"/>
        <n v="0.45370143197942525"/>
        <n v="0.44422449718695134"/>
        <n v="-0.31121317078941502"/>
        <n v="-1.2776831681549083"/>
        <n v="-2.1835876395925879"/>
        <n v="-1.6904323274502531"/>
        <n v="-0.56792487157508731"/>
        <n v="-0.37024051380285528"/>
        <n v="1.9722119759535417"/>
        <n v="-1.6123976820381358"/>
        <n v="-0.52379505177668761"/>
        <n v="-0.84723751569981687"/>
        <n v="-0.32271600503008813"/>
        <n v="1.4476700016530231"/>
        <n v="0.87460875874967314"/>
        <n v="0.322636424243683"/>
        <n v="0.1387149950460298"/>
        <n v="0.82984115579165518"/>
        <n v="-1.2011787475785241"/>
        <n v="1.4437546269618906"/>
        <n v="-2.5514736989862286E-2"/>
        <n v="0.61790615291101858"/>
        <n v="-0.83992176769243088"/>
        <n v="0.24425730771326926"/>
        <n v="-0.23418124328600243"/>
        <n v="-1.8469108908902854"/>
        <n v="-0.40404756873613223"/>
        <n v="1.3426415534922853"/>
        <n v="0.86567297330475412"/>
        <n v="0.53894837037660182"/>
        <n v="0.67513838075683452"/>
        <n v="-1.5215709936455823"/>
        <n v="2.1945015760138631"/>
        <n v="-1.2797636372852139"/>
        <n v="0.59574176702881232"/>
        <n v="-0.93983771876082756"/>
        <n v="-0.91096126197953708"/>
        <n v="0.86200770965660922"/>
        <n v="-1.5588921087328345"/>
        <n v="1.3039039004070219"/>
        <n v="-1.0546750672801863"/>
        <n v="0.21347318579501007"/>
        <n v="-0.82112819654867053"/>
        <n v="1.2764735402015503"/>
        <n v="1.0950225259875879"/>
        <n v="-0.97762949735624716"/>
        <n v="0.1348530531686265"/>
        <n v="-8.5284455053624697E-2"/>
        <n v="2.3756547307129949"/>
        <n v="0.90219145931769162"/>
        <n v="-0.38132384361233562"/>
        <n v="-0.36287701732362621"/>
        <n v="-1.7424827092327178"/>
        <n v="-0.65357994571968447"/>
        <n v="-1.3718499758397229"/>
        <n v="-0.24094788386719301"/>
        <n v="1.8848459149012342"/>
        <n v="-0.63653146753495093"/>
        <n v="0.7113249012036249"/>
        <n v="0.1129603788285749"/>
        <n v="-1.7748061509337276"/>
        <n v="-1.0269309314026032"/>
        <n v="-0.42899273466900922"/>
        <n v="1.1983502190560102"/>
        <n v="-1.0867006494663656"/>
        <n v="-0.77350705396384001"/>
        <n v="-0.36549295145960059"/>
        <n v="-0.18615764929563738"/>
        <n v="-0.65490667111589573"/>
        <n v="1.9189155864296481"/>
        <n v="0.75761136031360365"/>
        <n v="-3.2479192668688484E-2"/>
        <n v="-0.73647697718115523"/>
        <n v="0.75771367846755311"/>
        <n v="-1.1157385415572207"/>
        <n v="0.13153567124390975"/>
        <n v="0.4871981218457222"/>
        <n v="-0.92319169198162854"/>
        <n v="0.63840616348898038"/>
        <n v="1.9508661353029311E-3"/>
        <n v="0.82833139458671212"/>
        <n v="1.2381951819406822"/>
        <n v="-0.45336150833463762"/>
        <m/>
      </sharedItems>
    </cacheField>
    <cacheField name="X1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Y2" numFmtId="0">
      <sharedItems containsString="0" containsBlank="1" containsNumber="1" minValue="-2.4738255888223648" maxValue="2.5798605090822093" count="101">
        <n v="0.65623453338048421"/>
        <n v="-0.15456635082955472"/>
        <n v="0.15657974472560454"/>
        <n v="-0.74796389526454732"/>
        <n v="1.5772002370795235"/>
        <n v="-0.63073457567952573"/>
        <n v="1.6101557775982656"/>
        <n v="0.68332724367792252"/>
        <n v="0.20370066522445995"/>
        <n v="-1.587632141308859"/>
        <n v="-0.65386416281398851"/>
        <n v="0.57125362218357623"/>
        <n v="-0.33102878660429269"/>
        <n v="0.24685959942871705"/>
        <n v="-2.3047687136568129"/>
        <n v="-1.0008398021454923"/>
        <n v="0.80929112300509587"/>
        <n v="1.012776920106262"/>
        <n v="0.86267164078890346"/>
        <n v="0.27336909624864347"/>
        <n v="-0.33555693335074466"/>
        <n v="-2.2335370886139572"/>
        <n v="0.50302332965657115"/>
        <n v="0.14636498235631734"/>
        <n v="3.7684912967961282E-2"/>
        <n v="1.2711370800388977"/>
        <n v="0.36263145375414751"/>
        <n v="-6.8635017669294029E-2"/>
        <n v="-0.98133796200272627"/>
        <n v="-0.33531478038639762"/>
        <n v="-1.3663839126820676"/>
        <n v="-0.63737388700246811"/>
        <n v="0.21222149371169508"/>
        <n v="2.116494215442799"/>
        <n v="1.1722522685886361"/>
        <n v="0.54799329518573359"/>
        <n v="0.66022494138451293"/>
        <n v="0.76343440014170483"/>
        <n v="0.34682784644246567"/>
        <n v="-1.1066595106967725"/>
        <n v="-0.14505076251225546"/>
        <n v="-0.13354110706131905"/>
        <n v="1.317084752372466"/>
        <n v="-0.23143002181313932"/>
        <n v="-0.14597844710806385"/>
        <n v="-1.5338628145400435E-2"/>
        <n v="0.43705881580535788"/>
        <n v="-0.73607679951237515"/>
        <n v="1.939579306053929"/>
        <n v="0.95723180493223481"/>
        <n v="0.3161153472319711"/>
        <n v="-0.34617755773069803"/>
        <n v="-2.4738255888223648"/>
        <n v="-1.5252317098202184"/>
        <n v="2.3743632482364774"/>
        <n v="0.65898802859010175"/>
        <n v="-0.20745119400089607"/>
        <n v="-0.35048515201197006"/>
        <n v="0.55627879191888496"/>
        <n v="0.47963226279534865"/>
        <n v="-0.60086563280492555"/>
        <n v="-1.3291992218000814"/>
        <n v="-0.61929540606797673"/>
        <n v="-0.20831066649407148"/>
        <n v="1.8303217075299472"/>
        <n v="-6.4417235989822075E-2"/>
        <n v="-0.23512484403909184"/>
        <n v="-1.0975327313644812"/>
        <n v="-0.12721557141048834"/>
        <n v="-0.38297002902254462"/>
        <n v="-0.16370904631912708"/>
        <n v="0.28593831302714534"/>
        <n v="-6.8864665081491694E-2"/>
        <n v="-1.5586329027428292"/>
        <n v="-0.3899754119629506"/>
        <n v="-0.85206693256623112"/>
        <n v="-1.5481509763048962"/>
        <n v="-0.69078623710083775"/>
        <n v="2.08588971872814"/>
        <n v="-1.2285386219446082"/>
        <n v="1.7700032256252598"/>
        <n v="0.56243527776678093"/>
        <n v="0.80028178470092826"/>
        <n v="1.0948853084992152"/>
        <n v="1.4239666395733366"/>
        <n v="0.84582018441869877"/>
        <n v="0.74034381011733785"/>
        <n v="2.5798605090822093"/>
        <n v="1.625702796241967"/>
        <n v="0.99873807610129006"/>
        <n v="-1.0163497538305819"/>
        <n v="1.8155689101840835"/>
        <n v="1.2256979314552154"/>
        <n v="-1.5775807444006205"/>
        <n v="0.85865883900260087"/>
        <n v="0.35840151010779664"/>
        <n v="0.58146645440137945"/>
        <n v="0.29966634226730093"/>
        <n v="0.91924482856120449"/>
        <n v="0.84814280651335139"/>
        <m/>
      </sharedItems>
    </cacheField>
    <cacheField name="X2" numFmtId="0">
      <sharedItems containsString="0" containsBlank="1" containsNumber="1" containsInteger="1" minValue="1" maxValue="5"/>
    </cacheField>
    <cacheField name="Y3" numFmtId="0">
      <sharedItems containsString="0" containsBlank="1" containsNumber="1" minValue="-1.6370980776846409" maxValue="3.0558582036755979" count="101">
        <n v="1.0825207280286122"/>
        <n v="3.0558582036755979"/>
        <n v="0.41391365609888453"/>
        <n v="-0.50974756252253428"/>
        <n v="0.24483290669741109"/>
        <n v="1.7920039024611469"/>
        <n v="2.0480289347469807"/>
        <n v="0.56226702124695294"/>
        <n v="1.248910509981215"/>
        <n v="1.718041519576218"/>
        <n v="2.4509487300529145"/>
        <n v="0.91010781741351821"/>
        <n v="1.965490016824333"/>
        <n v="0.99476017364941072"/>
        <n v="1.6542427399836015"/>
        <n v="2.4899615052854642"/>
        <n v="1.7887638275860809"/>
        <n v="1.3726995601027738"/>
        <n v="1.5812785275338683"/>
        <n v="2.9174785848008469"/>
        <n v="1.3092873157584108"/>
        <n v="0.22132474239333533"/>
        <n v="0.64055177770205773"/>
        <n v="1.7414030278596329"/>
        <n v="0.6754286257782951"/>
        <n v="1.1756598067004234"/>
        <n v="1.9466407391300891"/>
        <n v="1.2515935193514451"/>
        <n v="1.108111635199748"/>
        <n v="0.50070559862069786"/>
        <n v="0.24157236819155514"/>
        <n v="0.23891778053075541"/>
        <n v="0.1484833117283415"/>
        <n v="2.5119030649657361"/>
        <n v="2.9743492885027081"/>
        <n v="1.4049604740430368"/>
        <n v="-1.5373446987941861"/>
        <n v="2.7102365745813586"/>
        <n v="2.5323712432291359"/>
        <n v="2.2098780644009821"/>
        <n v="-0.92376319319009781"/>
        <n v="-0.21867287816712633"/>
        <n v="1.3965874384448398"/>
        <n v="1.8156757758115418"/>
        <n v="1.757918314775452"/>
        <n v="1.1823445927584544"/>
        <n v="2.1218889994779602"/>
        <n v="0.73963213051320054"/>
        <n v="0.77932134243019391"/>
        <n v="-0.5066461855894886"/>
        <n v="1.8364440873265266"/>
        <n v="1.1806347427191213"/>
        <n v="0.81228484102757648"/>
        <n v="1.98146301752422"/>
        <n v="0.11412032815860584"/>
        <n v="1.0866657501319423"/>
        <n v="1.22005224309396"/>
        <n v="0.80129587129340507"/>
        <n v="1.4368064310256159"/>
        <n v="1.5940069058851805"/>
        <n v="2.2202826837892644"/>
        <n v="0.8651469468313735"/>
        <n v="5.2879502414725721E-2"/>
        <n v="-0.36891685542650521"/>
        <n v="7.246547081740573E-2"/>
        <n v="-0.6479225450893864"/>
        <n v="-0.29306044982513413"/>
        <n v="-0.21562607091618702"/>
        <n v="1.7378821464953944"/>
        <n v="0.32783794065471739"/>
        <n v="-0.69588474818738177"/>
        <n v="-0.32624336401931942"/>
        <n v="1.4081175575265661"/>
        <n v="1.2225601747340988"/>
        <n v="0.1133290677680634"/>
        <n v="-0.38072664412902668"/>
        <n v="1.4499725037021562"/>
        <n v="1.717941475159023"/>
        <n v="1.1230523594131228"/>
        <n v="-0.3584485714090988"/>
        <n v="0.43943066682550125"/>
        <n v="0.70600356391514651"/>
        <n v="2.182502273877617"/>
        <n v="0.52730831864755601"/>
        <n v="0.15615262580104172"/>
        <n v="-1.1229971025604755"/>
        <n v="-0.30785110741271637"/>
        <n v="0.70288740769319702"/>
        <n v="-0.49065726873232052"/>
        <n v="2.437492755940184"/>
        <n v="1.7880339580879081"/>
        <n v="-1.6370980776846409"/>
        <n v="-0.55863290274282917"/>
        <n v="6.9755176606122404E-2"/>
        <n v="1.5022411642130464"/>
        <n v="0.6663041201827582"/>
        <n v="1.6284017217694782"/>
        <n v="0.26852979115210474"/>
        <n v="0.98512066667899489"/>
        <n v="-0.87811565410811454"/>
        <m/>
      </sharedItems>
    </cacheField>
    <cacheField name="X3" numFmtId="0">
      <sharedItems containsString="0" containsBlank="1" containsNumber="1" containsInteger="1" minValue="1" maxValue="5"/>
    </cacheField>
    <cacheField name="Y4" numFmtId="0">
      <sharedItems containsString="0" containsBlank="1" containsNumber="1" minValue="-1.10443431569729" maxValue="3.6596368368482217" count="101">
        <n v="1.5981189588055713"/>
        <n v="0.36018639346002601"/>
        <n v="2.0809208106365986"/>
        <n v="1.1299918039876502"/>
        <n v="1.3029538220289396"/>
        <n v="1.4300000000512227"/>
        <n v="1.22005224309396"/>
        <n v="0.90657443049713038"/>
        <n v="2.4485431165667251"/>
        <n v="-1.10443431569729"/>
        <n v="-0.50048890645848587"/>
        <n v="1.3352329258632381"/>
        <n v="-0.98740963242016733"/>
        <n v="0.88911781656497624"/>
        <n v="0.57962927510379814"/>
        <n v="1.6739855962223373"/>
        <n v="1.3609989107644651"/>
        <n v="1.6953564479772467"/>
        <n v="2.0449866749695502"/>
        <n v="0.18783942121081054"/>
        <n v="0.67034455039538443"/>
        <n v="0.26852979115210474"/>
        <n v="1.4995536073693074"/>
        <n v="1.5431979843706358"/>
        <n v="0.3711321621958632"/>
        <n v="0.48609456623671576"/>
        <n v="2.4993111108196899"/>
        <n v="2.0864255273190793"/>
        <n v="0.83117277224664576"/>
        <n v="9.9989054229808971E-2"/>
        <n v="0.53618498693685979"/>
        <n v="-0.85839780897367746"/>
        <n v="-0.93359483091626316"/>
        <n v="0.26772943581454456"/>
        <n v="-0.98084308067336679"/>
        <n v="2.4078204912948422"/>
        <n v="-9.8233042284846306E-2"/>
        <n v="2.2916507330373861"/>
        <n v="2.7498678062111139"/>
        <n v="-8.325593828340061E-2"/>
        <n v="0.93889935265178792"/>
        <n v="1.8267480805225205"/>
        <n v="1.6195811036159284"/>
        <n v="2.236461801250698"/>
        <n v="1.5235407368454617"/>
        <n v="3.4476700016530231"/>
        <n v="3.2074974620190915"/>
        <n v="2.7135940904845484"/>
        <n v="-0.75897036772221327"/>
        <n v="2.7105381882865913"/>
        <n v="1.4423819771327544"/>
        <n v="0.51374468562426046"/>
        <n v="2.9782479537534527"/>
        <n v="0.88525962887797505"/>
        <n v="1.0953915585123468"/>
        <n v="2.0124305188364815"/>
        <n v="2.6486629899882246"/>
        <n v="0.39651991351274773"/>
        <n v="2.3861816821881803"/>
        <n v="3.6596368368482217"/>
        <n v="1.6214281711436342"/>
        <n v="-0.16453065857058391"/>
        <n v="2.2339251043158583"/>
        <n v="-1.0558582036755979"/>
        <n v="2.5998921298887581"/>
        <n v="-0.2005489224975463"/>
        <n v="0.25930183053424116"/>
        <n v="0.55602902446116786"/>
        <n v="0.69816713019099552"/>
        <n v="1.0856675796967465"/>
        <n v="1.4454909685591701"/>
        <n v="0.87964542924601119"/>
        <n v="0.90788069226255175"/>
        <n v="1.4373964657133911"/>
        <n v="1.8071697266132105"/>
        <n v="1.7811649993527681"/>
        <n v="-0.49298557516885921"/>
        <n v="1.441608563050977"/>
        <n v="2.4247120816435199"/>
        <n v="2.2051214071107097"/>
        <n v="2.5711248124716803"/>
        <n v="0.67599364936177153"/>
        <n v="1.145437297760509"/>
        <n v="3.0287734514568001"/>
        <n v="1.4286584953661077"/>
        <n v="-0.60016497829928994"/>
        <n v="2.6197373042814434"/>
        <n v="2.0705502972996328"/>
        <n v="1.0612749317951966"/>
        <n v="2.1205975170014426"/>
        <n v="9.6312421897891909E-2"/>
        <n v="1.9462814887228888"/>
        <n v="0.22989445622079074"/>
        <n v="0.73480157677840907"/>
        <n v="2.3941462384536862"/>
        <n v="0.83815200721437577"/>
        <n v="1.3565116912795929"/>
        <n v="2.4637817002949305"/>
        <n v="1.1273690486414125"/>
        <n v="1.0071531758294441"/>
        <m/>
      </sharedItems>
    </cacheField>
    <cacheField name="X4" numFmtId="0">
      <sharedItems containsString="0" containsBlank="1" containsNumber="1" containsInteger="1" minValue="1" maxValue="5"/>
    </cacheField>
    <cacheField name="Y5" numFmtId="0">
      <sharedItems containsString="0" containsBlank="1" containsNumber="1" minValue="-3.3148687584325671" maxValue="6.4745320337824523"/>
    </cacheField>
    <cacheField name="X5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x v="0"/>
    <n v="1"/>
    <x v="0"/>
    <n v="1"/>
    <x v="0"/>
    <n v="1"/>
    <n v="1.4227027855231427"/>
    <n v="1"/>
  </r>
  <r>
    <x v="1"/>
    <x v="0"/>
    <x v="1"/>
    <n v="1"/>
    <x v="1"/>
    <n v="1"/>
    <x v="1"/>
    <n v="1"/>
    <n v="0.95556811679853126"/>
    <n v="1"/>
  </r>
  <r>
    <x v="2"/>
    <x v="0"/>
    <x v="2"/>
    <n v="1"/>
    <x v="2"/>
    <n v="1"/>
    <x v="2"/>
    <n v="1"/>
    <n v="2.6698201104882173"/>
    <n v="1"/>
  </r>
  <r>
    <x v="3"/>
    <x v="0"/>
    <x v="3"/>
    <n v="1"/>
    <x v="3"/>
    <n v="1"/>
    <x v="3"/>
    <n v="1"/>
    <n v="4.4470227799611166"/>
    <n v="1"/>
  </r>
  <r>
    <x v="4"/>
    <x v="0"/>
    <x v="4"/>
    <n v="1"/>
    <x v="4"/>
    <n v="1"/>
    <x v="4"/>
    <n v="1"/>
    <n v="4.7682108338922262"/>
    <n v="1"/>
  </r>
  <r>
    <x v="5"/>
    <x v="0"/>
    <x v="5"/>
    <n v="1"/>
    <x v="5"/>
    <n v="1"/>
    <x v="5"/>
    <n v="1"/>
    <n v="2.2353158379264642"/>
    <n v="1"/>
  </r>
  <r>
    <x v="6"/>
    <x v="0"/>
    <x v="6"/>
    <n v="1"/>
    <x v="6"/>
    <n v="1"/>
    <x v="6"/>
    <n v="1"/>
    <n v="4.5187637220369652"/>
    <n v="1"/>
  </r>
  <r>
    <x v="7"/>
    <x v="0"/>
    <x v="7"/>
    <n v="1"/>
    <x v="7"/>
    <n v="1"/>
    <x v="7"/>
    <n v="1"/>
    <n v="0.27310148248216137"/>
    <n v="1"/>
  </r>
  <r>
    <x v="8"/>
    <x v="0"/>
    <x v="8"/>
    <n v="1"/>
    <x v="8"/>
    <n v="1"/>
    <x v="8"/>
    <n v="1"/>
    <n v="0.24516635271720588"/>
    <n v="1"/>
  </r>
  <r>
    <x v="9"/>
    <x v="0"/>
    <x v="9"/>
    <n v="1"/>
    <x v="9"/>
    <n v="1"/>
    <x v="9"/>
    <n v="1"/>
    <n v="5.9892620407044888"/>
    <n v="1"/>
  </r>
  <r>
    <x v="10"/>
    <x v="0"/>
    <x v="10"/>
    <n v="1"/>
    <x v="10"/>
    <n v="1"/>
    <x v="10"/>
    <n v="1"/>
    <n v="6.0176200855057687"/>
    <n v="1"/>
  </r>
  <r>
    <x v="11"/>
    <x v="0"/>
    <x v="11"/>
    <n v="1"/>
    <x v="11"/>
    <n v="1"/>
    <x v="11"/>
    <n v="1"/>
    <n v="3.5040359357954003"/>
    <n v="1"/>
  </r>
  <r>
    <x v="12"/>
    <x v="0"/>
    <x v="12"/>
    <n v="1"/>
    <x v="12"/>
    <n v="1"/>
    <x v="12"/>
    <n v="1"/>
    <n v="5.1882882467471063"/>
    <n v="1"/>
  </r>
  <r>
    <x v="13"/>
    <x v="0"/>
    <x v="13"/>
    <n v="1"/>
    <x v="13"/>
    <n v="1"/>
    <x v="13"/>
    <n v="1"/>
    <n v="1.7648387761728372"/>
    <n v="1"/>
  </r>
  <r>
    <x v="14"/>
    <x v="0"/>
    <x v="14"/>
    <n v="1"/>
    <x v="14"/>
    <n v="1"/>
    <x v="14"/>
    <n v="1"/>
    <n v="3.0740041034296155"/>
    <n v="1"/>
  </r>
  <r>
    <x v="15"/>
    <x v="0"/>
    <x v="15"/>
    <n v="1"/>
    <x v="15"/>
    <n v="1"/>
    <x v="15"/>
    <n v="1"/>
    <n v="1.9691704033466522"/>
    <n v="1"/>
  </r>
  <r>
    <x v="16"/>
    <x v="0"/>
    <x v="16"/>
    <n v="1"/>
    <x v="16"/>
    <n v="1"/>
    <x v="16"/>
    <n v="1"/>
    <n v="-0.66804818238597363"/>
    <n v="1"/>
  </r>
  <r>
    <x v="17"/>
    <x v="0"/>
    <x v="17"/>
    <n v="1"/>
    <x v="17"/>
    <n v="1"/>
    <x v="17"/>
    <n v="1"/>
    <n v="4.2178437575348653"/>
    <n v="1"/>
  </r>
  <r>
    <x v="18"/>
    <x v="0"/>
    <x v="18"/>
    <n v="1"/>
    <x v="18"/>
    <n v="1"/>
    <x v="18"/>
    <n v="1"/>
    <n v="4.6203906600130722"/>
    <n v="1"/>
  </r>
  <r>
    <x v="19"/>
    <x v="0"/>
    <x v="19"/>
    <n v="1"/>
    <x v="19"/>
    <n v="1"/>
    <x v="19"/>
    <n v="1"/>
    <n v="4.927563400589861"/>
    <n v="1"/>
  </r>
  <r>
    <x v="20"/>
    <x v="1"/>
    <x v="20"/>
    <n v="2"/>
    <x v="20"/>
    <n v="2"/>
    <x v="20"/>
    <n v="2"/>
    <n v="0.64780193092883565"/>
    <n v="2"/>
  </r>
  <r>
    <x v="21"/>
    <x v="1"/>
    <x v="21"/>
    <n v="2"/>
    <x v="21"/>
    <n v="2"/>
    <x v="21"/>
    <n v="2"/>
    <n v="1.6854467099183239"/>
    <n v="2"/>
  </r>
  <r>
    <x v="22"/>
    <x v="1"/>
    <x v="22"/>
    <n v="2"/>
    <x v="22"/>
    <n v="2"/>
    <x v="22"/>
    <n v="2"/>
    <n v="-1.5555422073230147"/>
    <n v="2"/>
  </r>
  <r>
    <x v="23"/>
    <x v="1"/>
    <x v="23"/>
    <n v="2"/>
    <x v="23"/>
    <n v="2"/>
    <x v="23"/>
    <n v="2"/>
    <n v="2.0640397956885863"/>
    <n v="2"/>
  </r>
  <r>
    <x v="24"/>
    <x v="1"/>
    <x v="24"/>
    <n v="2"/>
    <x v="24"/>
    <n v="2"/>
    <x v="24"/>
    <n v="2"/>
    <n v="3.8619039110490121"/>
    <n v="2"/>
  </r>
  <r>
    <x v="25"/>
    <x v="1"/>
    <x v="25"/>
    <n v="2"/>
    <x v="25"/>
    <n v="2"/>
    <x v="25"/>
    <n v="2"/>
    <n v="4.607093847473152"/>
    <n v="2"/>
  </r>
  <r>
    <x v="26"/>
    <x v="1"/>
    <x v="26"/>
    <n v="2"/>
    <x v="26"/>
    <n v="2"/>
    <x v="26"/>
    <n v="2"/>
    <n v="0.16762738191755489"/>
    <n v="2"/>
  </r>
  <r>
    <x v="27"/>
    <x v="1"/>
    <x v="27"/>
    <n v="2"/>
    <x v="27"/>
    <n v="2"/>
    <x v="27"/>
    <n v="2"/>
    <n v="2.1305215846514329"/>
    <n v="2"/>
  </r>
  <r>
    <x v="28"/>
    <x v="1"/>
    <x v="28"/>
    <n v="2"/>
    <x v="28"/>
    <n v="2"/>
    <x v="28"/>
    <n v="2"/>
    <n v="1.6033716342935804"/>
    <n v="2"/>
  </r>
  <r>
    <x v="29"/>
    <x v="1"/>
    <x v="29"/>
    <n v="2"/>
    <x v="29"/>
    <n v="2"/>
    <x v="29"/>
    <n v="2"/>
    <n v="5.4152071748394519"/>
    <n v="2"/>
  </r>
  <r>
    <x v="30"/>
    <x v="1"/>
    <x v="30"/>
    <n v="2"/>
    <x v="30"/>
    <n v="2"/>
    <x v="30"/>
    <n v="2"/>
    <n v="5.1396302802022547"/>
    <n v="2"/>
  </r>
  <r>
    <x v="31"/>
    <x v="1"/>
    <x v="31"/>
    <n v="2"/>
    <x v="31"/>
    <n v="2"/>
    <x v="31"/>
    <n v="2"/>
    <n v="0.17204752616817132"/>
    <n v="2"/>
  </r>
  <r>
    <x v="32"/>
    <x v="1"/>
    <x v="32"/>
    <n v="2"/>
    <x v="32"/>
    <n v="2"/>
    <x v="32"/>
    <n v="2"/>
    <n v="4.2040330804884434"/>
    <n v="2"/>
  </r>
  <r>
    <x v="33"/>
    <x v="1"/>
    <x v="33"/>
    <n v="2"/>
    <x v="33"/>
    <n v="2"/>
    <x v="33"/>
    <n v="2"/>
    <n v="1.3465030456718523"/>
    <n v="2"/>
  </r>
  <r>
    <x v="34"/>
    <x v="1"/>
    <x v="34"/>
    <n v="2"/>
    <x v="34"/>
    <n v="2"/>
    <x v="34"/>
    <n v="2"/>
    <n v="5.160785126965493"/>
    <n v="2"/>
  </r>
  <r>
    <x v="35"/>
    <x v="1"/>
    <x v="35"/>
    <n v="2"/>
    <x v="35"/>
    <n v="2"/>
    <x v="35"/>
    <n v="2"/>
    <n v="-0.45609953708481044"/>
    <n v="2"/>
  </r>
  <r>
    <x v="36"/>
    <x v="1"/>
    <x v="36"/>
    <n v="2"/>
    <x v="36"/>
    <n v="2"/>
    <x v="36"/>
    <n v="2"/>
    <n v="3.332841748080682"/>
    <n v="2"/>
  </r>
  <r>
    <x v="37"/>
    <x v="1"/>
    <x v="37"/>
    <n v="2"/>
    <x v="37"/>
    <n v="2"/>
    <x v="37"/>
    <n v="2"/>
    <n v="2.5120364221511409"/>
    <n v="2"/>
  </r>
  <r>
    <x v="38"/>
    <x v="1"/>
    <x v="38"/>
    <n v="2"/>
    <x v="38"/>
    <n v="2"/>
    <x v="38"/>
    <n v="2"/>
    <n v="2.7825929060345516"/>
    <n v="2"/>
  </r>
  <r>
    <x v="39"/>
    <x v="1"/>
    <x v="39"/>
    <n v="2"/>
    <x v="39"/>
    <n v="2"/>
    <x v="39"/>
    <n v="2"/>
    <n v="4.4229439077316783"/>
    <n v="2"/>
  </r>
  <r>
    <x v="40"/>
    <x v="2"/>
    <x v="40"/>
    <n v="3"/>
    <x v="40"/>
    <n v="3"/>
    <x v="40"/>
    <n v="3"/>
    <n v="1.6917949829366989"/>
    <n v="3"/>
  </r>
  <r>
    <x v="41"/>
    <x v="2"/>
    <x v="41"/>
    <n v="3"/>
    <x v="41"/>
    <n v="3"/>
    <x v="41"/>
    <n v="3"/>
    <n v="6.4745320337824523"/>
    <n v="3"/>
  </r>
  <r>
    <x v="42"/>
    <x v="2"/>
    <x v="42"/>
    <n v="3"/>
    <x v="42"/>
    <n v="3"/>
    <x v="42"/>
    <n v="3"/>
    <n v="3.7735692381393164"/>
    <n v="3"/>
  </r>
  <r>
    <x v="43"/>
    <x v="2"/>
    <x v="43"/>
    <n v="3"/>
    <x v="43"/>
    <n v="3"/>
    <x v="43"/>
    <n v="3"/>
    <n v="5.5349239624338225"/>
    <n v="3"/>
  </r>
  <r>
    <x v="44"/>
    <x v="2"/>
    <x v="44"/>
    <n v="3"/>
    <x v="44"/>
    <n v="3"/>
    <x v="44"/>
    <n v="3"/>
    <n v="2.9404266165802255"/>
    <n v="3"/>
  </r>
  <r>
    <x v="45"/>
    <x v="2"/>
    <x v="45"/>
    <n v="3"/>
    <x v="45"/>
    <n v="3"/>
    <x v="45"/>
    <n v="3"/>
    <n v="1.9636611391906627"/>
    <n v="3"/>
  </r>
  <r>
    <x v="46"/>
    <x v="2"/>
    <x v="46"/>
    <n v="3"/>
    <x v="46"/>
    <n v="3"/>
    <x v="46"/>
    <n v="3"/>
    <n v="3.7160391507786699"/>
    <n v="3"/>
  </r>
  <r>
    <x v="47"/>
    <x v="2"/>
    <x v="47"/>
    <n v="3"/>
    <x v="47"/>
    <n v="3"/>
    <x v="47"/>
    <n v="3"/>
    <n v="2.5685296855517663"/>
    <n v="3"/>
  </r>
  <r>
    <x v="48"/>
    <x v="2"/>
    <x v="48"/>
    <n v="3"/>
    <x v="48"/>
    <n v="3"/>
    <x v="48"/>
    <n v="3"/>
    <n v="0.68867007535300218"/>
    <n v="3"/>
  </r>
  <r>
    <x v="49"/>
    <x v="2"/>
    <x v="49"/>
    <n v="3"/>
    <x v="49"/>
    <n v="3"/>
    <x v="49"/>
    <n v="3"/>
    <n v="4.1297364583006129"/>
    <n v="3"/>
  </r>
  <r>
    <x v="50"/>
    <x v="2"/>
    <x v="50"/>
    <n v="3"/>
    <x v="50"/>
    <n v="3"/>
    <x v="50"/>
    <n v="3"/>
    <n v="-0.22862581722438335"/>
    <n v="3"/>
  </r>
  <r>
    <x v="51"/>
    <x v="2"/>
    <x v="51"/>
    <n v="3"/>
    <x v="51"/>
    <n v="3"/>
    <x v="51"/>
    <n v="3"/>
    <n v="0.43974592295126058"/>
    <n v="3"/>
  </r>
  <r>
    <x v="52"/>
    <x v="2"/>
    <x v="52"/>
    <n v="3"/>
    <x v="52"/>
    <n v="3"/>
    <x v="52"/>
    <n v="3"/>
    <n v="-0.78829247690737247"/>
    <n v="3"/>
  </r>
  <r>
    <x v="53"/>
    <x v="2"/>
    <x v="53"/>
    <n v="3"/>
    <x v="53"/>
    <n v="3"/>
    <x v="53"/>
    <n v="3"/>
    <n v="-2.862338483100757E-2"/>
    <n v="3"/>
  </r>
  <r>
    <x v="54"/>
    <x v="2"/>
    <x v="54"/>
    <n v="3"/>
    <x v="54"/>
    <n v="3"/>
    <x v="54"/>
    <n v="3"/>
    <n v="-0.28619228437310085"/>
    <n v="3"/>
  </r>
  <r>
    <x v="55"/>
    <x v="2"/>
    <x v="55"/>
    <n v="3"/>
    <x v="55"/>
    <n v="3"/>
    <x v="55"/>
    <n v="3"/>
    <n v="3.024668563331943"/>
    <n v="3"/>
  </r>
  <r>
    <x v="56"/>
    <x v="2"/>
    <x v="56"/>
    <n v="3"/>
    <x v="56"/>
    <n v="3"/>
    <x v="56"/>
    <n v="3"/>
    <n v="4.5419285520911217"/>
    <n v="3"/>
  </r>
  <r>
    <x v="57"/>
    <x v="2"/>
    <x v="57"/>
    <n v="3"/>
    <x v="57"/>
    <n v="3"/>
    <x v="57"/>
    <n v="3"/>
    <n v="0.12768692208919674"/>
    <n v="3"/>
  </r>
  <r>
    <x v="58"/>
    <x v="2"/>
    <x v="58"/>
    <n v="3"/>
    <x v="58"/>
    <n v="3"/>
    <x v="58"/>
    <n v="3"/>
    <n v="-2.4396801968105137"/>
    <n v="3"/>
  </r>
  <r>
    <x v="59"/>
    <x v="2"/>
    <x v="59"/>
    <n v="3"/>
    <x v="59"/>
    <n v="3"/>
    <x v="59"/>
    <n v="3"/>
    <n v="5.0305454856716096"/>
    <n v="3"/>
  </r>
  <r>
    <x v="60"/>
    <x v="3"/>
    <x v="60"/>
    <n v="4"/>
    <x v="60"/>
    <n v="4"/>
    <x v="60"/>
    <n v="4"/>
    <n v="2.9440145731787197"/>
    <n v="4"/>
  </r>
  <r>
    <x v="61"/>
    <x v="3"/>
    <x v="61"/>
    <n v="4"/>
    <x v="61"/>
    <n v="4"/>
    <x v="61"/>
    <n v="4"/>
    <n v="1.9024248609202914"/>
    <n v="4"/>
  </r>
  <r>
    <x v="62"/>
    <x v="3"/>
    <x v="62"/>
    <n v="4"/>
    <x v="62"/>
    <n v="4"/>
    <x v="62"/>
    <n v="4"/>
    <n v="1.6402857505017892"/>
    <n v="4"/>
  </r>
  <r>
    <x v="63"/>
    <x v="3"/>
    <x v="63"/>
    <n v="4"/>
    <x v="63"/>
    <n v="4"/>
    <x v="63"/>
    <n v="4"/>
    <n v="3.598918970557861"/>
    <n v="4"/>
  </r>
  <r>
    <x v="64"/>
    <x v="3"/>
    <x v="64"/>
    <n v="4"/>
    <x v="64"/>
    <n v="4"/>
    <x v="64"/>
    <n v="4"/>
    <n v="2.8749611879466102"/>
    <n v="4"/>
  </r>
  <r>
    <x v="65"/>
    <x v="3"/>
    <x v="65"/>
    <n v="4"/>
    <x v="65"/>
    <n v="4"/>
    <x v="65"/>
    <n v="4"/>
    <n v="3.0428539098938927"/>
    <n v="4"/>
  </r>
  <r>
    <x v="66"/>
    <x v="3"/>
    <x v="66"/>
    <n v="4"/>
    <x v="66"/>
    <n v="4"/>
    <x v="66"/>
    <n v="4"/>
    <n v="2.0577642822463531"/>
    <n v="4"/>
  </r>
  <r>
    <x v="67"/>
    <x v="3"/>
    <x v="67"/>
    <n v="4"/>
    <x v="67"/>
    <n v="4"/>
    <x v="67"/>
    <n v="4"/>
    <n v="1.2491848388453946"/>
    <n v="4"/>
  </r>
  <r>
    <x v="68"/>
    <x v="3"/>
    <x v="68"/>
    <n v="4"/>
    <x v="68"/>
    <n v="4"/>
    <x v="68"/>
    <n v="4"/>
    <n v="6.3313775677233934"/>
    <n v="4"/>
  </r>
  <r>
    <x v="69"/>
    <x v="3"/>
    <x v="69"/>
    <n v="4"/>
    <x v="69"/>
    <n v="4"/>
    <x v="69"/>
    <n v="4"/>
    <n v="1.4866993802133948"/>
    <n v="4"/>
  </r>
  <r>
    <x v="70"/>
    <x v="3"/>
    <x v="70"/>
    <n v="4"/>
    <x v="70"/>
    <n v="4"/>
    <x v="70"/>
    <n v="4"/>
    <n v="3.5523846741416492"/>
    <n v="4"/>
  </r>
  <r>
    <x v="71"/>
    <x v="3"/>
    <x v="71"/>
    <n v="4"/>
    <x v="71"/>
    <n v="4"/>
    <x v="71"/>
    <n v="4"/>
    <n v="2.3737159204320051"/>
    <n v="4"/>
  </r>
  <r>
    <x v="72"/>
    <x v="3"/>
    <x v="72"/>
    <n v="4"/>
    <x v="72"/>
    <n v="4"/>
    <x v="72"/>
    <n v="4"/>
    <n v="0.41745648154756054"/>
    <n v="4"/>
  </r>
  <r>
    <x v="73"/>
    <x v="3"/>
    <x v="73"/>
    <n v="4"/>
    <x v="73"/>
    <n v="4"/>
    <x v="73"/>
    <n v="4"/>
    <n v="2.6320715328911319"/>
    <n v="4"/>
  </r>
  <r>
    <x v="74"/>
    <x v="3"/>
    <x v="74"/>
    <n v="4"/>
    <x v="74"/>
    <n v="4"/>
    <x v="74"/>
    <n v="4"/>
    <n v="0.19814092916203663"/>
    <n v="4"/>
  </r>
  <r>
    <x v="75"/>
    <x v="3"/>
    <x v="75"/>
    <n v="4"/>
    <x v="75"/>
    <n v="4"/>
    <x v="75"/>
    <n v="4"/>
    <n v="3.295247784582898"/>
    <n v="4"/>
  </r>
  <r>
    <x v="76"/>
    <x v="3"/>
    <x v="76"/>
    <n v="4"/>
    <x v="76"/>
    <n v="4"/>
    <x v="76"/>
    <n v="4"/>
    <n v="-0.85323039861395955"/>
    <n v="4"/>
  </r>
  <r>
    <x v="77"/>
    <x v="3"/>
    <x v="77"/>
    <n v="4"/>
    <x v="77"/>
    <n v="4"/>
    <x v="77"/>
    <n v="4"/>
    <n v="-0.43381691689137369"/>
    <n v="4"/>
  </r>
  <r>
    <x v="78"/>
    <x v="3"/>
    <x v="78"/>
    <n v="4"/>
    <x v="78"/>
    <n v="4"/>
    <x v="78"/>
    <n v="4"/>
    <n v="2.7096014087437652"/>
    <n v="4"/>
  </r>
  <r>
    <x v="79"/>
    <x v="3"/>
    <x v="79"/>
    <n v="4"/>
    <x v="79"/>
    <n v="4"/>
    <x v="79"/>
    <n v="4"/>
    <n v="4.2093718143878505"/>
    <n v="4"/>
  </r>
  <r>
    <x v="80"/>
    <x v="4"/>
    <x v="80"/>
    <n v="5"/>
    <x v="80"/>
    <n v="5"/>
    <x v="80"/>
    <n v="5"/>
    <n v="2.4217827154207043"/>
    <n v="5"/>
  </r>
  <r>
    <x v="81"/>
    <x v="4"/>
    <x v="81"/>
    <n v="5"/>
    <x v="81"/>
    <n v="5"/>
    <x v="81"/>
    <n v="5"/>
    <n v="-3.3148687584325671"/>
    <n v="5"/>
  </r>
  <r>
    <x v="82"/>
    <x v="4"/>
    <x v="82"/>
    <n v="5"/>
    <x v="82"/>
    <n v="5"/>
    <x v="82"/>
    <n v="5"/>
    <n v="1.9459078026120551"/>
    <n v="5"/>
  </r>
  <r>
    <x v="83"/>
    <x v="4"/>
    <x v="83"/>
    <n v="5"/>
    <x v="83"/>
    <n v="5"/>
    <x v="83"/>
    <n v="5"/>
    <n v="4.627621142892167"/>
    <n v="5"/>
  </r>
  <r>
    <x v="84"/>
    <x v="4"/>
    <x v="84"/>
    <n v="5"/>
    <x v="84"/>
    <n v="5"/>
    <x v="84"/>
    <n v="5"/>
    <n v="2.7426115189446136"/>
    <n v="5"/>
  </r>
  <r>
    <x v="85"/>
    <x v="4"/>
    <x v="85"/>
    <n v="5"/>
    <x v="85"/>
    <n v="5"/>
    <x v="85"/>
    <n v="5"/>
    <n v="3.7056731849152129"/>
    <n v="5"/>
  </r>
  <r>
    <x v="86"/>
    <x v="4"/>
    <x v="86"/>
    <n v="5"/>
    <x v="86"/>
    <n v="5"/>
    <x v="86"/>
    <n v="5"/>
    <n v="-0.35855168284615502"/>
    <n v="5"/>
  </r>
  <r>
    <x v="87"/>
    <x v="4"/>
    <x v="87"/>
    <n v="5"/>
    <x v="87"/>
    <n v="5"/>
    <x v="87"/>
    <n v="5"/>
    <n v="4.4882865545805544"/>
    <n v="5"/>
  </r>
  <r>
    <x v="88"/>
    <x v="4"/>
    <x v="88"/>
    <n v="5"/>
    <x v="88"/>
    <n v="5"/>
    <x v="88"/>
    <n v="5"/>
    <n v="-0.10136477107880637"/>
    <n v="5"/>
  </r>
  <r>
    <x v="89"/>
    <x v="4"/>
    <x v="89"/>
    <n v="5"/>
    <x v="89"/>
    <n v="5"/>
    <x v="89"/>
    <n v="5"/>
    <n v="0.7752789820660837"/>
    <n v="5"/>
  </r>
  <r>
    <x v="90"/>
    <x v="4"/>
    <x v="90"/>
    <n v="5"/>
    <x v="90"/>
    <n v="5"/>
    <x v="90"/>
    <n v="5"/>
    <n v="0.7228125064575579"/>
    <n v="5"/>
  </r>
  <r>
    <x v="91"/>
    <x v="4"/>
    <x v="91"/>
    <n v="5"/>
    <x v="91"/>
    <n v="5"/>
    <x v="91"/>
    <n v="5"/>
    <n v="4.4156270228559151"/>
    <n v="5"/>
  </r>
  <r>
    <x v="92"/>
    <x v="4"/>
    <x v="92"/>
    <n v="5"/>
    <x v="92"/>
    <n v="5"/>
    <x v="92"/>
    <n v="5"/>
    <n v="3.8085256670019589"/>
    <n v="5"/>
  </r>
  <r>
    <x v="93"/>
    <x v="4"/>
    <x v="93"/>
    <n v="5"/>
    <x v="93"/>
    <n v="5"/>
    <x v="93"/>
    <n v="5"/>
    <n v="5.304203346488066"/>
    <n v="5"/>
  </r>
  <r>
    <x v="94"/>
    <x v="4"/>
    <x v="94"/>
    <n v="5"/>
    <x v="94"/>
    <n v="5"/>
    <x v="94"/>
    <n v="5"/>
    <n v="3.4759689292986877"/>
    <n v="5"/>
  </r>
  <r>
    <x v="95"/>
    <x v="4"/>
    <x v="95"/>
    <n v="5"/>
    <x v="95"/>
    <n v="5"/>
    <x v="95"/>
    <n v="5"/>
    <n v="1.3803021425264888"/>
    <n v="5"/>
  </r>
  <r>
    <x v="96"/>
    <x v="4"/>
    <x v="96"/>
    <n v="5"/>
    <x v="96"/>
    <n v="5"/>
    <x v="96"/>
    <n v="5"/>
    <n v="0.15993305674055591"/>
    <n v="5"/>
  </r>
  <r>
    <x v="97"/>
    <x v="4"/>
    <x v="97"/>
    <n v="5"/>
    <x v="97"/>
    <n v="5"/>
    <x v="97"/>
    <n v="5"/>
    <n v="4.083907020278275"/>
    <n v="5"/>
  </r>
  <r>
    <x v="98"/>
    <x v="4"/>
    <x v="98"/>
    <n v="5"/>
    <x v="98"/>
    <n v="5"/>
    <x v="98"/>
    <n v="5"/>
    <n v="2.4332105163484812"/>
    <n v="5"/>
  </r>
  <r>
    <x v="99"/>
    <x v="4"/>
    <x v="99"/>
    <n v="5"/>
    <x v="99"/>
    <n v="5"/>
    <x v="99"/>
    <n v="5"/>
    <n v="3.7606862456887029"/>
    <n v="5"/>
  </r>
  <r>
    <x v="100"/>
    <x v="5"/>
    <x v="100"/>
    <m/>
    <x v="100"/>
    <m/>
    <x v="10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402522-9117-4799-B3D3-574E5181AA58}" name="СводнаяТаблица1" cacheId="6" applyNumberFormats="0" applyBorderFormats="0" applyFontFormats="0" applyPatternFormats="0" applyAlignmentFormats="0" applyWidthHeightFormats="1" dataCaption="Данные" updatedVersion="4" showMemberPropertyTips="0" useAutoFormatting="1" itemPrintTitles="1" createdVersion="1" indent="0" compact="0" compactData="0" gridDropZones="1">
  <location ref="A3:F11" firstHeaderRow="1" firstDataRow="2" firstDataCol="1"/>
  <pivotFields count="10">
    <pivotField dataField="1" compact="0" outline="0" subtotalTop="0" showAll="0" includeNewItemsInFilter="1">
      <items count="102">
        <item x="10"/>
        <item x="21"/>
        <item x="3"/>
        <item x="42"/>
        <item x="77"/>
        <item x="69"/>
        <item x="22"/>
        <item x="26"/>
        <item x="55"/>
        <item x="48"/>
        <item x="8"/>
        <item x="71"/>
        <item x="50"/>
        <item x="20"/>
        <item x="35"/>
        <item x="91"/>
        <item x="81"/>
        <item x="57"/>
        <item x="78"/>
        <item x="62"/>
        <item x="52"/>
        <item x="94"/>
        <item x="53"/>
        <item x="28"/>
        <item x="39"/>
        <item x="59"/>
        <item x="82"/>
        <item x="89"/>
        <item x="2"/>
        <item x="85"/>
        <item x="70"/>
        <item x="74"/>
        <item x="23"/>
        <item x="27"/>
        <item x="5"/>
        <item x="99"/>
        <item x="79"/>
        <item x="43"/>
        <item x="67"/>
        <item x="24"/>
        <item x="83"/>
        <item x="68"/>
        <item x="4"/>
        <item x="29"/>
        <item x="19"/>
        <item x="0"/>
        <item x="72"/>
        <item x="41"/>
        <item x="84"/>
        <item x="64"/>
        <item x="7"/>
        <item x="88"/>
        <item x="37"/>
        <item x="96"/>
        <item x="9"/>
        <item x="14"/>
        <item x="76"/>
        <item x="92"/>
        <item x="63"/>
        <item x="33"/>
        <item x="58"/>
        <item x="40"/>
        <item x="32"/>
        <item x="18"/>
        <item x="17"/>
        <item x="11"/>
        <item x="93"/>
        <item x="46"/>
        <item x="13"/>
        <item x="51"/>
        <item x="38"/>
        <item x="95"/>
        <item x="47"/>
        <item x="12"/>
        <item x="75"/>
        <item x="87"/>
        <item x="90"/>
        <item x="97"/>
        <item x="34"/>
        <item x="54"/>
        <item x="45"/>
        <item x="31"/>
        <item x="66"/>
        <item x="61"/>
        <item x="15"/>
        <item x="80"/>
        <item x="98"/>
        <item x="60"/>
        <item x="56"/>
        <item x="44"/>
        <item x="36"/>
        <item x="30"/>
        <item x="6"/>
        <item x="1"/>
        <item x="73"/>
        <item x="86"/>
        <item x="25"/>
        <item x="49"/>
        <item x="16"/>
        <item x="65"/>
        <item x="100"/>
        <item t="default"/>
      </items>
    </pivotField>
    <pivotField axis="axisRow" compact="0" outline="0" subtotalTop="0" showAll="0" includeNewItemsInFilter="1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 includeNewItemsInFilter="1">
      <items count="102">
        <item x="52"/>
        <item x="14"/>
        <item x="21"/>
        <item x="9"/>
        <item x="93"/>
        <item x="73"/>
        <item x="76"/>
        <item x="53"/>
        <item x="30"/>
        <item x="61"/>
        <item x="79"/>
        <item x="39"/>
        <item x="67"/>
        <item x="90"/>
        <item x="15"/>
        <item x="28"/>
        <item x="75"/>
        <item x="3"/>
        <item x="47"/>
        <item x="77"/>
        <item x="10"/>
        <item x="31"/>
        <item x="5"/>
        <item x="62"/>
        <item x="60"/>
        <item x="74"/>
        <item x="69"/>
        <item x="57"/>
        <item x="51"/>
        <item x="20"/>
        <item x="29"/>
        <item x="12"/>
        <item x="66"/>
        <item x="43"/>
        <item x="63"/>
        <item x="56"/>
        <item x="70"/>
        <item x="1"/>
        <item x="44"/>
        <item x="40"/>
        <item x="41"/>
        <item x="68"/>
        <item x="72"/>
        <item x="27"/>
        <item x="65"/>
        <item x="45"/>
        <item x="24"/>
        <item x="23"/>
        <item x="2"/>
        <item x="8"/>
        <item x="32"/>
        <item x="13"/>
        <item x="19"/>
        <item x="71"/>
        <item x="97"/>
        <item x="50"/>
        <item x="38"/>
        <item x="95"/>
        <item x="26"/>
        <item x="46"/>
        <item x="59"/>
        <item x="22"/>
        <item x="35"/>
        <item x="58"/>
        <item x="81"/>
        <item x="11"/>
        <item x="96"/>
        <item x="0"/>
        <item x="55"/>
        <item x="36"/>
        <item x="7"/>
        <item x="86"/>
        <item x="37"/>
        <item x="82"/>
        <item x="16"/>
        <item x="85"/>
        <item x="99"/>
        <item x="94"/>
        <item x="18"/>
        <item x="98"/>
        <item x="49"/>
        <item x="89"/>
        <item x="17"/>
        <item x="83"/>
        <item x="34"/>
        <item x="92"/>
        <item x="25"/>
        <item x="42"/>
        <item x="84"/>
        <item x="4"/>
        <item x="6"/>
        <item x="88"/>
        <item x="80"/>
        <item x="91"/>
        <item x="64"/>
        <item x="48"/>
        <item x="78"/>
        <item x="33"/>
        <item x="54"/>
        <item x="87"/>
        <item x="100"/>
        <item t="default"/>
      </items>
    </pivotField>
    <pivotField compact="0" outline="0" subtotalTop="0" showAll="0" includeNewItemsInFilter="1"/>
    <pivotField dataField="1" compact="0" outline="0" subtotalTop="0" showAll="0" includeNewItemsInFilter="1">
      <items count="102">
        <item x="91"/>
        <item x="36"/>
        <item x="85"/>
        <item x="40"/>
        <item x="99"/>
        <item x="70"/>
        <item x="65"/>
        <item x="92"/>
        <item x="3"/>
        <item x="49"/>
        <item x="88"/>
        <item x="75"/>
        <item x="63"/>
        <item x="79"/>
        <item x="71"/>
        <item x="86"/>
        <item x="66"/>
        <item x="41"/>
        <item x="67"/>
        <item x="62"/>
        <item x="93"/>
        <item x="64"/>
        <item x="74"/>
        <item x="54"/>
        <item x="32"/>
        <item x="84"/>
        <item x="21"/>
        <item x="31"/>
        <item x="30"/>
        <item x="4"/>
        <item x="97"/>
        <item x="69"/>
        <item x="2"/>
        <item x="80"/>
        <item x="29"/>
        <item x="83"/>
        <item x="7"/>
        <item x="22"/>
        <item x="95"/>
        <item x="24"/>
        <item x="87"/>
        <item x="81"/>
        <item x="47"/>
        <item x="48"/>
        <item x="57"/>
        <item x="52"/>
        <item x="61"/>
        <item x="11"/>
        <item x="98"/>
        <item x="13"/>
        <item x="0"/>
        <item x="55"/>
        <item x="28"/>
        <item x="78"/>
        <item x="25"/>
        <item x="51"/>
        <item x="45"/>
        <item x="56"/>
        <item x="73"/>
        <item x="8"/>
        <item x="27"/>
        <item x="20"/>
        <item x="17"/>
        <item x="42"/>
        <item x="35"/>
        <item x="72"/>
        <item x="58"/>
        <item x="76"/>
        <item x="94"/>
        <item x="18"/>
        <item x="59"/>
        <item x="96"/>
        <item x="14"/>
        <item x="77"/>
        <item x="9"/>
        <item x="68"/>
        <item x="23"/>
        <item x="44"/>
        <item x="90"/>
        <item x="16"/>
        <item x="5"/>
        <item x="43"/>
        <item x="50"/>
        <item x="26"/>
        <item x="12"/>
        <item x="53"/>
        <item x="6"/>
        <item x="46"/>
        <item x="82"/>
        <item x="39"/>
        <item x="60"/>
        <item x="89"/>
        <item x="10"/>
        <item x="15"/>
        <item x="33"/>
        <item x="38"/>
        <item x="37"/>
        <item x="19"/>
        <item x="34"/>
        <item x="1"/>
        <item x="100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Среднее по полю Y1" fld="0" subtotal="average" baseField="1" baseItem="0"/>
    <dataField name="Среднее по полю Y2" fld="2" subtotal="average" baseField="1" baseItem="0"/>
    <dataField name="Среднее по полю Y3" fld="4" subtotal="average" baseField="1" baseItem="2"/>
    <dataField name="Среднее по полю Y4" fld="6" subtotal="average" baseField="1" baseItem="2"/>
    <dataField name="Среднее по полю Y5" fld="8" subtotal="average" baseField="1" baseItem="2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lab.research.google.com/drive/16JM9y_2Cw3tF1zz4x4gQXTbH27LAYjs9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02FEE-F01E-40FD-8BA3-1FEF4911DE54}">
  <dimension ref="A1:O101"/>
  <sheetViews>
    <sheetView workbookViewId="0">
      <selection activeCell="O103" sqref="O103"/>
    </sheetView>
  </sheetViews>
  <sheetFormatPr defaultRowHeight="13.2" x14ac:dyDescent="0.25"/>
  <cols>
    <col min="1" max="1" width="8.109375" bestFit="1" customWidth="1"/>
    <col min="2" max="2" width="5.88671875" style="1" customWidth="1"/>
    <col min="3" max="3" width="8.109375" customWidth="1"/>
    <col min="4" max="4" width="5.88671875" customWidth="1"/>
    <col min="5" max="5" width="8.109375" customWidth="1"/>
    <col min="6" max="6" width="5.88671875" customWidth="1"/>
    <col min="7" max="7" width="8.109375" customWidth="1"/>
    <col min="8" max="8" width="5.88671875" customWidth="1"/>
    <col min="9" max="9" width="8.109375" customWidth="1"/>
    <col min="10" max="10" width="5.88671875" customWidth="1"/>
  </cols>
  <sheetData>
    <row r="1" spans="1:15" ht="15.6" x14ac:dyDescent="0.35">
      <c r="A1" s="4" t="s">
        <v>0</v>
      </c>
      <c r="B1" s="4" t="s">
        <v>1</v>
      </c>
      <c r="C1" s="4" t="s">
        <v>7</v>
      </c>
      <c r="D1" s="4" t="s">
        <v>6</v>
      </c>
      <c r="E1" s="4" t="s">
        <v>5</v>
      </c>
      <c r="F1" s="4" t="s">
        <v>4</v>
      </c>
      <c r="G1" s="4" t="s">
        <v>3</v>
      </c>
      <c r="H1" s="4" t="s">
        <v>2</v>
      </c>
      <c r="I1" s="4" t="s">
        <v>33</v>
      </c>
      <c r="J1" s="4" t="s">
        <v>34</v>
      </c>
      <c r="K1" s="43" t="s">
        <v>58</v>
      </c>
      <c r="L1" s="43" t="s">
        <v>59</v>
      </c>
      <c r="M1" s="43" t="s">
        <v>60</v>
      </c>
      <c r="N1" s="43" t="s">
        <v>61</v>
      </c>
      <c r="O1" s="43" t="s">
        <v>62</v>
      </c>
    </row>
    <row r="2" spans="1:15" x14ac:dyDescent="0.25">
      <c r="A2" s="2">
        <v>-0.30023215913388412</v>
      </c>
      <c r="B2" s="3">
        <v>1</v>
      </c>
      <c r="C2" s="2">
        <v>0.65623453338048421</v>
      </c>
      <c r="D2" s="3">
        <v>1</v>
      </c>
      <c r="E2" s="2">
        <v>1.0825207280286122</v>
      </c>
      <c r="F2" s="3">
        <v>1</v>
      </c>
      <c r="G2" s="2">
        <v>1.5981189588055713</v>
      </c>
      <c r="H2" s="3">
        <v>1</v>
      </c>
      <c r="I2" s="2">
        <v>1.4227027855231427</v>
      </c>
      <c r="J2" s="3">
        <v>1</v>
      </c>
      <c r="K2">
        <f>_xlfn.RANK.EQ(A2,выборка_1)</f>
        <v>55</v>
      </c>
      <c r="L2">
        <f>_xlfn.RANK.EQ(C2,выборка_2)</f>
        <v>33</v>
      </c>
      <c r="M2">
        <f>_xlfn.RANK.EQ(E2,выборка_3)</f>
        <v>50</v>
      </c>
      <c r="N2">
        <f>_xlfn.RANK.EQ(G2,выборка_4)</f>
        <v>38</v>
      </c>
      <c r="O2">
        <f>_xlfn.RANK.EQ(I2,выборка_5)</f>
        <v>70</v>
      </c>
    </row>
    <row r="3" spans="1:15" x14ac:dyDescent="0.25">
      <c r="A3" s="2">
        <v>1.7331331036984921</v>
      </c>
      <c r="B3" s="3">
        <v>1</v>
      </c>
      <c r="C3" s="2">
        <v>-0.15456635082955472</v>
      </c>
      <c r="D3" s="3">
        <v>1</v>
      </c>
      <c r="E3" s="2">
        <v>3.0558582036755979</v>
      </c>
      <c r="F3" s="3">
        <v>1</v>
      </c>
      <c r="G3" s="2">
        <v>0.36018639346002601</v>
      </c>
      <c r="H3" s="3">
        <v>1</v>
      </c>
      <c r="I3" s="2">
        <v>0.95556811679853126</v>
      </c>
      <c r="J3" s="3">
        <v>1</v>
      </c>
      <c r="K3">
        <f t="shared" ref="K2:K33" si="0">_xlfn.RANK.EQ(A3,выборка_1)</f>
        <v>7</v>
      </c>
      <c r="L3">
        <f>_xlfn.RANK.EQ(C3,выборка_2)</f>
        <v>63</v>
      </c>
      <c r="M3">
        <f>_xlfn.RANK.EQ(E3,выборка_3)</f>
        <v>1</v>
      </c>
      <c r="N3">
        <f>_xlfn.RANK.EQ(G3,выборка_4)</f>
        <v>79</v>
      </c>
      <c r="O3">
        <f>_xlfn.RANK.EQ(I3,выборка_5)</f>
        <v>74</v>
      </c>
    </row>
    <row r="4" spans="1:15" x14ac:dyDescent="0.25">
      <c r="A4" s="2">
        <v>-0.69020416049170308</v>
      </c>
      <c r="B4" s="3">
        <v>1</v>
      </c>
      <c r="C4" s="2">
        <v>0.15657974472560454</v>
      </c>
      <c r="D4" s="3">
        <v>1</v>
      </c>
      <c r="E4" s="2">
        <v>0.41391365609888453</v>
      </c>
      <c r="F4" s="3">
        <v>1</v>
      </c>
      <c r="G4" s="2">
        <v>2.0809208106365986</v>
      </c>
      <c r="H4" s="3">
        <v>1</v>
      </c>
      <c r="I4" s="2">
        <v>2.6698201104882173</v>
      </c>
      <c r="J4" s="3">
        <v>1</v>
      </c>
      <c r="K4">
        <f t="shared" si="0"/>
        <v>72</v>
      </c>
      <c r="L4">
        <f>_xlfn.RANK.EQ(C4,выборка_2)</f>
        <v>52</v>
      </c>
      <c r="M4">
        <f>_xlfn.RANK.EQ(E4,выборка_3)</f>
        <v>68</v>
      </c>
      <c r="N4">
        <f>_xlfn.RANK.EQ(G4,выборка_4)</f>
        <v>26</v>
      </c>
      <c r="O4">
        <f>_xlfn.RANK.EQ(I4,выборка_5)</f>
        <v>49</v>
      </c>
    </row>
    <row r="5" spans="1:15" x14ac:dyDescent="0.25">
      <c r="A5" s="2">
        <v>-2.1179312170716003</v>
      </c>
      <c r="B5" s="3">
        <v>1</v>
      </c>
      <c r="C5" s="2">
        <v>-0.74796389526454732</v>
      </c>
      <c r="D5" s="3">
        <v>1</v>
      </c>
      <c r="E5" s="2">
        <v>-0.50974756252253428</v>
      </c>
      <c r="F5" s="3">
        <v>1</v>
      </c>
      <c r="G5" s="2">
        <v>1.1299918039876502</v>
      </c>
      <c r="H5" s="3">
        <v>1</v>
      </c>
      <c r="I5" s="2">
        <v>4.4470227799611166</v>
      </c>
      <c r="J5" s="3">
        <v>1</v>
      </c>
      <c r="K5">
        <f t="shared" si="0"/>
        <v>98</v>
      </c>
      <c r="L5">
        <f>_xlfn.RANK.EQ(C5,выборка_2)</f>
        <v>83</v>
      </c>
      <c r="M5">
        <f>_xlfn.RANK.EQ(E5,выборка_3)</f>
        <v>92</v>
      </c>
      <c r="N5">
        <f>_xlfn.RANK.EQ(G5,выборка_4)</f>
        <v>54</v>
      </c>
      <c r="O5">
        <f>_xlfn.RANK.EQ(I5,выборка_5)</f>
        <v>20</v>
      </c>
    </row>
    <row r="6" spans="1:15" x14ac:dyDescent="0.25">
      <c r="A6" s="2">
        <v>-0.32699063012842089</v>
      </c>
      <c r="B6" s="3">
        <v>1</v>
      </c>
      <c r="C6" s="2">
        <v>1.5772002370795235</v>
      </c>
      <c r="D6" s="3">
        <v>1</v>
      </c>
      <c r="E6" s="2">
        <v>0.24483290669741109</v>
      </c>
      <c r="F6" s="3">
        <v>1</v>
      </c>
      <c r="G6" s="2">
        <v>1.3029538220289396</v>
      </c>
      <c r="H6" s="3">
        <v>1</v>
      </c>
      <c r="I6" s="2">
        <v>4.7682108338922262</v>
      </c>
      <c r="J6" s="3">
        <v>1</v>
      </c>
      <c r="K6">
        <f t="shared" si="0"/>
        <v>58</v>
      </c>
      <c r="L6">
        <f>_xlfn.RANK.EQ(C6,выборка_2)</f>
        <v>11</v>
      </c>
      <c r="M6">
        <f>_xlfn.RANK.EQ(E6,выборка_3)</f>
        <v>71</v>
      </c>
      <c r="N6">
        <f>_xlfn.RANK.EQ(G6,выборка_4)</f>
        <v>51</v>
      </c>
      <c r="O6">
        <f>_xlfn.RANK.EQ(I6,выборка_5)</f>
        <v>13</v>
      </c>
    </row>
    <row r="7" spans="1:15" x14ac:dyDescent="0.25">
      <c r="A7" s="2">
        <v>-0.51320739657967351</v>
      </c>
      <c r="B7" s="3">
        <v>1</v>
      </c>
      <c r="C7" s="2">
        <v>-0.63073457567952573</v>
      </c>
      <c r="D7" s="3">
        <v>1</v>
      </c>
      <c r="E7" s="2">
        <v>1.7920039024611469</v>
      </c>
      <c r="F7" s="3">
        <v>1</v>
      </c>
      <c r="G7" s="2">
        <v>1.4300000000512227</v>
      </c>
      <c r="H7" s="3">
        <v>1</v>
      </c>
      <c r="I7" s="2">
        <v>2.2353158379264642</v>
      </c>
      <c r="J7" s="3">
        <v>1</v>
      </c>
      <c r="K7">
        <f t="shared" si="0"/>
        <v>66</v>
      </c>
      <c r="L7">
        <f>_xlfn.RANK.EQ(C7,выборка_2)</f>
        <v>78</v>
      </c>
      <c r="M7">
        <f>_xlfn.RANK.EQ(E7,выборка_3)</f>
        <v>20</v>
      </c>
      <c r="N7">
        <f>_xlfn.RANK.EQ(G7,выборка_4)</f>
        <v>46</v>
      </c>
      <c r="O7">
        <f>_xlfn.RANK.EQ(I7,выборка_5)</f>
        <v>56</v>
      </c>
    </row>
    <row r="8" spans="1:15" x14ac:dyDescent="0.25">
      <c r="A8" s="2">
        <v>1.6614558262517676</v>
      </c>
      <c r="B8" s="3">
        <v>1</v>
      </c>
      <c r="C8" s="2">
        <v>1.6101557775982656</v>
      </c>
      <c r="D8" s="3">
        <v>1</v>
      </c>
      <c r="E8" s="2">
        <v>2.0480289347469807</v>
      </c>
      <c r="F8" s="3">
        <v>1</v>
      </c>
      <c r="G8" s="2">
        <v>1.22005224309396</v>
      </c>
      <c r="H8" s="3">
        <v>1</v>
      </c>
      <c r="I8" s="2">
        <v>4.5187637220369652</v>
      </c>
      <c r="J8" s="3">
        <v>1</v>
      </c>
      <c r="K8">
        <f t="shared" si="0"/>
        <v>8</v>
      </c>
      <c r="L8">
        <f>_xlfn.RANK.EQ(C8,выборка_2)</f>
        <v>10</v>
      </c>
      <c r="M8">
        <f>_xlfn.RANK.EQ(E8,выборка_3)</f>
        <v>14</v>
      </c>
      <c r="N8">
        <f>_xlfn.RANK.EQ(G8,выборка_4)</f>
        <v>52</v>
      </c>
      <c r="O8">
        <f>_xlfn.RANK.EQ(I8,выборка_5)</f>
        <v>18</v>
      </c>
    </row>
    <row r="9" spans="1:15" x14ac:dyDescent="0.25">
      <c r="A9" s="2">
        <v>-8.4517068899003789E-2</v>
      </c>
      <c r="B9" s="3">
        <v>1</v>
      </c>
      <c r="C9" s="2">
        <v>0.68332724367792252</v>
      </c>
      <c r="D9" s="3">
        <v>1</v>
      </c>
      <c r="E9" s="2">
        <v>0.56226702124695294</v>
      </c>
      <c r="F9" s="3">
        <v>1</v>
      </c>
      <c r="G9" s="2">
        <v>0.90657443049713038</v>
      </c>
      <c r="H9" s="3">
        <v>1</v>
      </c>
      <c r="I9" s="2">
        <v>0.27310148248216137</v>
      </c>
      <c r="J9" s="3">
        <v>1</v>
      </c>
      <c r="K9">
        <f t="shared" si="0"/>
        <v>50</v>
      </c>
      <c r="L9">
        <f>_xlfn.RANK.EQ(C9,выборка_2)</f>
        <v>30</v>
      </c>
      <c r="M9">
        <f>_xlfn.RANK.EQ(E9,выборка_3)</f>
        <v>64</v>
      </c>
      <c r="N9">
        <f>_xlfn.RANK.EQ(G9,выборка_4)</f>
        <v>62</v>
      </c>
      <c r="O9">
        <f>_xlfn.RANK.EQ(I9,выборка_5)</f>
        <v>81</v>
      </c>
    </row>
    <row r="10" spans="1:15" x14ac:dyDescent="0.25">
      <c r="A10" s="2">
        <v>-1.4441866369452327</v>
      </c>
      <c r="B10" s="3">
        <v>1</v>
      </c>
      <c r="C10" s="2">
        <v>0.20370066522445995</v>
      </c>
      <c r="D10" s="3">
        <v>1</v>
      </c>
      <c r="E10" s="2">
        <v>1.248910509981215</v>
      </c>
      <c r="F10" s="3">
        <v>1</v>
      </c>
      <c r="G10" s="2">
        <v>2.4485431165667251</v>
      </c>
      <c r="H10" s="3">
        <v>1</v>
      </c>
      <c r="I10" s="2">
        <v>0.24516635271720588</v>
      </c>
      <c r="J10" s="3">
        <v>1</v>
      </c>
      <c r="K10">
        <f t="shared" si="0"/>
        <v>90</v>
      </c>
      <c r="L10">
        <f>_xlfn.RANK.EQ(C10,выборка_2)</f>
        <v>51</v>
      </c>
      <c r="M10">
        <f>_xlfn.RANK.EQ(E10,выборка_3)</f>
        <v>41</v>
      </c>
      <c r="N10">
        <f>_xlfn.RANK.EQ(G10,выборка_4)</f>
        <v>15</v>
      </c>
      <c r="O10">
        <f>_xlfn.RANK.EQ(I10,выборка_5)</f>
        <v>82</v>
      </c>
    </row>
    <row r="11" spans="1:15" x14ac:dyDescent="0.25">
      <c r="A11" s="2">
        <v>2.8117028705310076E-2</v>
      </c>
      <c r="B11" s="3">
        <v>1</v>
      </c>
      <c r="C11" s="2">
        <v>-1.587632141308859</v>
      </c>
      <c r="D11" s="3">
        <v>1</v>
      </c>
      <c r="E11" s="2">
        <v>1.718041519576218</v>
      </c>
      <c r="F11" s="3">
        <v>1</v>
      </c>
      <c r="G11" s="2">
        <v>-1.10443431569729</v>
      </c>
      <c r="H11" s="3">
        <v>1</v>
      </c>
      <c r="I11" s="2">
        <v>5.9892620407044888</v>
      </c>
      <c r="J11" s="3">
        <v>1</v>
      </c>
      <c r="K11">
        <f t="shared" si="0"/>
        <v>46</v>
      </c>
      <c r="L11">
        <f>_xlfn.RANK.EQ(C11,выборка_2)</f>
        <v>97</v>
      </c>
      <c r="M11">
        <f>_xlfn.RANK.EQ(E11,выборка_3)</f>
        <v>26</v>
      </c>
      <c r="N11">
        <f>_xlfn.RANK.EQ(G11,выборка_4)</f>
        <v>100</v>
      </c>
      <c r="O11">
        <f>_xlfn.RANK.EQ(I11,выборка_5)</f>
        <v>4</v>
      </c>
    </row>
    <row r="12" spans="1:15" x14ac:dyDescent="0.25">
      <c r="A12" s="2">
        <v>-2.5775807444006205</v>
      </c>
      <c r="B12" s="3">
        <v>1</v>
      </c>
      <c r="C12" s="2">
        <v>-0.65386416281398851</v>
      </c>
      <c r="D12" s="3">
        <v>1</v>
      </c>
      <c r="E12" s="2">
        <v>2.4509487300529145</v>
      </c>
      <c r="F12" s="3">
        <v>1</v>
      </c>
      <c r="G12" s="2">
        <v>-0.50048890645848587</v>
      </c>
      <c r="H12" s="3">
        <v>1</v>
      </c>
      <c r="I12" s="2">
        <v>6.0176200855057687</v>
      </c>
      <c r="J12" s="3">
        <v>1</v>
      </c>
      <c r="K12">
        <f t="shared" si="0"/>
        <v>100</v>
      </c>
      <c r="L12">
        <f>_xlfn.RANK.EQ(C12,выборка_2)</f>
        <v>80</v>
      </c>
      <c r="M12">
        <f>_xlfn.RANK.EQ(E12,выборка_3)</f>
        <v>8</v>
      </c>
      <c r="N12">
        <f>_xlfn.RANK.EQ(G12,выборка_4)</f>
        <v>92</v>
      </c>
      <c r="O12">
        <f>_xlfn.RANK.EQ(I12,выборка_5)</f>
        <v>3</v>
      </c>
    </row>
    <row r="13" spans="1:15" x14ac:dyDescent="0.25">
      <c r="A13" s="2">
        <v>0.46671175368828699</v>
      </c>
      <c r="B13" s="3">
        <v>1</v>
      </c>
      <c r="C13" s="2">
        <v>0.57125362218357623</v>
      </c>
      <c r="D13" s="3">
        <v>1</v>
      </c>
      <c r="E13" s="2">
        <v>0.91010781741351821</v>
      </c>
      <c r="F13" s="3">
        <v>1</v>
      </c>
      <c r="G13" s="2">
        <v>1.3352329258632381</v>
      </c>
      <c r="H13" s="3">
        <v>1</v>
      </c>
      <c r="I13" s="2">
        <v>3.5040359357954003</v>
      </c>
      <c r="J13" s="3">
        <v>1</v>
      </c>
      <c r="K13">
        <f t="shared" si="0"/>
        <v>35</v>
      </c>
      <c r="L13">
        <f>_xlfn.RANK.EQ(C13,выборка_2)</f>
        <v>35</v>
      </c>
      <c r="M13">
        <f>_xlfn.RANK.EQ(E13,выборка_3)</f>
        <v>53</v>
      </c>
      <c r="N13">
        <f>_xlfn.RANK.EQ(G13,выборка_4)</f>
        <v>50</v>
      </c>
      <c r="O13">
        <f>_xlfn.RANK.EQ(I13,выборка_5)</f>
        <v>36</v>
      </c>
    </row>
    <row r="14" spans="1:15" x14ac:dyDescent="0.25">
      <c r="A14" s="2">
        <v>0.69399447966134176</v>
      </c>
      <c r="B14" s="3">
        <v>1</v>
      </c>
      <c r="C14" s="2">
        <v>-0.33102878660429269</v>
      </c>
      <c r="D14" s="3">
        <v>1</v>
      </c>
      <c r="E14" s="2">
        <v>1.965490016824333</v>
      </c>
      <c r="F14" s="3">
        <v>1</v>
      </c>
      <c r="G14" s="2">
        <v>-0.98740963242016733</v>
      </c>
      <c r="H14" s="3">
        <v>1</v>
      </c>
      <c r="I14" s="2">
        <v>5.1882882467471063</v>
      </c>
      <c r="J14" s="3">
        <v>1</v>
      </c>
      <c r="K14">
        <f t="shared" si="0"/>
        <v>27</v>
      </c>
      <c r="L14">
        <f>_xlfn.RANK.EQ(C14,выборка_2)</f>
        <v>69</v>
      </c>
      <c r="M14">
        <f>_xlfn.RANK.EQ(E14,выборка_3)</f>
        <v>16</v>
      </c>
      <c r="N14">
        <f>_xlfn.RANK.EQ(G14,выборка_4)</f>
        <v>98</v>
      </c>
      <c r="O14">
        <f>_xlfn.RANK.EQ(I14,выборка_5)</f>
        <v>8</v>
      </c>
    </row>
    <row r="15" spans="1:15" x14ac:dyDescent="0.25">
      <c r="A15" s="2">
        <v>0.55779764807084575</v>
      </c>
      <c r="B15" s="3">
        <v>1</v>
      </c>
      <c r="C15" s="2">
        <v>0.24685959942871705</v>
      </c>
      <c r="D15" s="3">
        <v>1</v>
      </c>
      <c r="E15" s="2">
        <v>0.99476017364941072</v>
      </c>
      <c r="F15" s="3">
        <v>1</v>
      </c>
      <c r="G15" s="2">
        <v>0.88911781656497624</v>
      </c>
      <c r="H15" s="3">
        <v>1</v>
      </c>
      <c r="I15" s="2">
        <v>1.7648387761728372</v>
      </c>
      <c r="J15" s="3">
        <v>1</v>
      </c>
      <c r="K15">
        <f t="shared" si="0"/>
        <v>32</v>
      </c>
      <c r="L15">
        <f>_xlfn.RANK.EQ(C15,выборка_2)</f>
        <v>49</v>
      </c>
      <c r="M15">
        <f>_xlfn.RANK.EQ(E15,выборка_3)</f>
        <v>51</v>
      </c>
      <c r="N15">
        <f>_xlfn.RANK.EQ(G15,выборка_4)</f>
        <v>63</v>
      </c>
      <c r="O15">
        <f>_xlfn.RANK.EQ(I15,выборка_5)</f>
        <v>64</v>
      </c>
    </row>
    <row r="16" spans="1:15" x14ac:dyDescent="0.25">
      <c r="A16" s="2">
        <v>7.2238890425069258E-2</v>
      </c>
      <c r="B16" s="3">
        <v>1</v>
      </c>
      <c r="C16" s="2">
        <v>-2.3047687136568129</v>
      </c>
      <c r="D16" s="3">
        <v>1</v>
      </c>
      <c r="E16" s="2">
        <v>1.6542427399836015</v>
      </c>
      <c r="F16" s="3">
        <v>1</v>
      </c>
      <c r="G16" s="2">
        <v>0.57962927510379814</v>
      </c>
      <c r="H16" s="3">
        <v>1</v>
      </c>
      <c r="I16" s="2">
        <v>3.0740041034296155</v>
      </c>
      <c r="J16" s="3">
        <v>1</v>
      </c>
      <c r="K16">
        <f t="shared" si="0"/>
        <v>45</v>
      </c>
      <c r="L16">
        <f>_xlfn.RANK.EQ(C16,выборка_2)</f>
        <v>99</v>
      </c>
      <c r="M16">
        <f>_xlfn.RANK.EQ(E16,выборка_3)</f>
        <v>28</v>
      </c>
      <c r="N16">
        <f>_xlfn.RANK.EQ(G16,выборка_4)</f>
        <v>72</v>
      </c>
      <c r="O16">
        <f>_xlfn.RANK.EQ(I16,выборка_5)</f>
        <v>40</v>
      </c>
    </row>
    <row r="17" spans="1:15" x14ac:dyDescent="0.25">
      <c r="A17" s="2">
        <v>1.1111887943116017</v>
      </c>
      <c r="B17" s="3">
        <v>1</v>
      </c>
      <c r="C17" s="2">
        <v>-1.0008398021454923</v>
      </c>
      <c r="D17" s="3">
        <v>1</v>
      </c>
      <c r="E17" s="2">
        <v>2.4899615052854642</v>
      </c>
      <c r="F17" s="3">
        <v>1</v>
      </c>
      <c r="G17" s="2">
        <v>1.6739855962223373</v>
      </c>
      <c r="H17" s="3">
        <v>1</v>
      </c>
      <c r="I17" s="2">
        <v>1.9691704033466522</v>
      </c>
      <c r="J17" s="3">
        <v>1</v>
      </c>
      <c r="K17">
        <f t="shared" si="0"/>
        <v>16</v>
      </c>
      <c r="L17">
        <f>_xlfn.RANK.EQ(C17,выборка_2)</f>
        <v>86</v>
      </c>
      <c r="M17">
        <f>_xlfn.RANK.EQ(E17,выборка_3)</f>
        <v>7</v>
      </c>
      <c r="N17">
        <f>_xlfn.RANK.EQ(G17,выборка_4)</f>
        <v>35</v>
      </c>
      <c r="O17">
        <f>_xlfn.RANK.EQ(I17,выборка_5)</f>
        <v>60</v>
      </c>
    </row>
    <row r="18" spans="1:15" x14ac:dyDescent="0.25">
      <c r="A18" s="2">
        <v>2.2056883608456701</v>
      </c>
      <c r="B18" s="3">
        <v>1</v>
      </c>
      <c r="C18" s="2">
        <v>0.80929112300509587</v>
      </c>
      <c r="D18" s="3">
        <v>1</v>
      </c>
      <c r="E18" s="2">
        <v>1.7887638275860809</v>
      </c>
      <c r="F18" s="3">
        <v>1</v>
      </c>
      <c r="G18" s="2">
        <v>1.3609989107644651</v>
      </c>
      <c r="H18" s="3">
        <v>1</v>
      </c>
      <c r="I18" s="2">
        <v>-0.66804818238597363</v>
      </c>
      <c r="J18" s="3">
        <v>1</v>
      </c>
      <c r="K18">
        <f t="shared" si="0"/>
        <v>2</v>
      </c>
      <c r="L18">
        <f>_xlfn.RANK.EQ(C18,выборка_2)</f>
        <v>26</v>
      </c>
      <c r="M18">
        <f>_xlfn.RANK.EQ(E18,выборка_3)</f>
        <v>21</v>
      </c>
      <c r="N18">
        <f>_xlfn.RANK.EQ(G18,выборка_4)</f>
        <v>48</v>
      </c>
      <c r="O18">
        <f>_xlfn.RANK.EQ(I18,выборка_5)</f>
        <v>95</v>
      </c>
    </row>
    <row r="19" spans="1:15" x14ac:dyDescent="0.25">
      <c r="A19" s="2">
        <v>0.45370143197942525</v>
      </c>
      <c r="B19" s="3">
        <v>1</v>
      </c>
      <c r="C19" s="2">
        <v>1.012776920106262</v>
      </c>
      <c r="D19" s="3">
        <v>1</v>
      </c>
      <c r="E19" s="2">
        <v>1.3726995601027738</v>
      </c>
      <c r="F19" s="3">
        <v>1</v>
      </c>
      <c r="G19" s="2">
        <v>1.6953564479772467</v>
      </c>
      <c r="H19" s="3">
        <v>1</v>
      </c>
      <c r="I19" s="2">
        <v>4.2178437575348653</v>
      </c>
      <c r="J19" s="3">
        <v>1</v>
      </c>
      <c r="K19">
        <f t="shared" si="0"/>
        <v>36</v>
      </c>
      <c r="L19">
        <f>_xlfn.RANK.EQ(C19,выборка_2)</f>
        <v>18</v>
      </c>
      <c r="M19">
        <f>_xlfn.RANK.EQ(E19,выборка_3)</f>
        <v>38</v>
      </c>
      <c r="N19">
        <f>_xlfn.RANK.EQ(G19,выборка_4)</f>
        <v>34</v>
      </c>
      <c r="O19">
        <f>_xlfn.RANK.EQ(I19,выборка_5)</f>
        <v>23</v>
      </c>
    </row>
    <row r="20" spans="1:15" x14ac:dyDescent="0.25">
      <c r="A20" s="2">
        <v>0.44422449718695134</v>
      </c>
      <c r="B20" s="3">
        <v>1</v>
      </c>
      <c r="C20" s="2">
        <v>0.86267164078890346</v>
      </c>
      <c r="D20" s="3">
        <v>1</v>
      </c>
      <c r="E20" s="2">
        <v>1.5812785275338683</v>
      </c>
      <c r="F20" s="3">
        <v>1</v>
      </c>
      <c r="G20" s="2">
        <v>2.0449866749695502</v>
      </c>
      <c r="H20" s="3">
        <v>1</v>
      </c>
      <c r="I20" s="2">
        <v>4.6203906600130722</v>
      </c>
      <c r="J20" s="3">
        <v>1</v>
      </c>
      <c r="K20">
        <f t="shared" si="0"/>
        <v>37</v>
      </c>
      <c r="L20">
        <f>_xlfn.RANK.EQ(C20,выборка_2)</f>
        <v>22</v>
      </c>
      <c r="M20">
        <f>_xlfn.RANK.EQ(E20,выборка_3)</f>
        <v>31</v>
      </c>
      <c r="N20">
        <f>_xlfn.RANK.EQ(G20,выборка_4)</f>
        <v>28</v>
      </c>
      <c r="O20">
        <f>_xlfn.RANK.EQ(I20,выборка_5)</f>
        <v>15</v>
      </c>
    </row>
    <row r="21" spans="1:15" x14ac:dyDescent="0.25">
      <c r="A21" s="2">
        <v>-0.31121317078941502</v>
      </c>
      <c r="B21" s="3">
        <v>1</v>
      </c>
      <c r="C21" s="2">
        <v>0.27336909624864347</v>
      </c>
      <c r="D21" s="3">
        <v>1</v>
      </c>
      <c r="E21" s="2">
        <v>2.9174785848008469</v>
      </c>
      <c r="F21" s="3">
        <v>1</v>
      </c>
      <c r="G21" s="2">
        <v>0.18783942121081054</v>
      </c>
      <c r="H21" s="3">
        <v>1</v>
      </c>
      <c r="I21" s="2">
        <v>4.927563400589861</v>
      </c>
      <c r="J21" s="3">
        <v>1</v>
      </c>
      <c r="K21">
        <f t="shared" si="0"/>
        <v>56</v>
      </c>
      <c r="L21">
        <f>_xlfn.RANK.EQ(C21,выборка_2)</f>
        <v>48</v>
      </c>
      <c r="M21">
        <f>_xlfn.RANK.EQ(E21,выборка_3)</f>
        <v>3</v>
      </c>
      <c r="N21">
        <f>_xlfn.RANK.EQ(G21,выборка_4)</f>
        <v>84</v>
      </c>
      <c r="O21">
        <f>_xlfn.RANK.EQ(I21,выборка_5)</f>
        <v>12</v>
      </c>
    </row>
    <row r="22" spans="1:15" x14ac:dyDescent="0.25">
      <c r="A22" s="2">
        <v>-1.2776831681549083</v>
      </c>
      <c r="B22" s="3">
        <v>2</v>
      </c>
      <c r="C22" s="2">
        <v>-0.33555693335074466</v>
      </c>
      <c r="D22" s="3">
        <v>2</v>
      </c>
      <c r="E22" s="2">
        <v>1.3092873157584108</v>
      </c>
      <c r="F22" s="3">
        <v>2</v>
      </c>
      <c r="G22" s="2">
        <v>0.67034455039538443</v>
      </c>
      <c r="H22" s="3">
        <v>2</v>
      </c>
      <c r="I22" s="2">
        <v>0.64780193092883565</v>
      </c>
      <c r="J22" s="3">
        <v>2</v>
      </c>
      <c r="K22">
        <f t="shared" si="0"/>
        <v>87</v>
      </c>
      <c r="L22">
        <f>_xlfn.RANK.EQ(C22,выборка_2)</f>
        <v>71</v>
      </c>
      <c r="M22">
        <f>_xlfn.RANK.EQ(E22,выборка_3)</f>
        <v>39</v>
      </c>
      <c r="N22">
        <f>_xlfn.RANK.EQ(G22,выборка_4)</f>
        <v>71</v>
      </c>
      <c r="O22">
        <f>_xlfn.RANK.EQ(I22,выборка_5)</f>
        <v>78</v>
      </c>
    </row>
    <row r="23" spans="1:15" x14ac:dyDescent="0.25">
      <c r="A23" s="2">
        <v>-2.1835876395925879</v>
      </c>
      <c r="B23" s="3">
        <v>2</v>
      </c>
      <c r="C23" s="2">
        <v>-2.2335370886139572</v>
      </c>
      <c r="D23" s="3">
        <v>2</v>
      </c>
      <c r="E23" s="2">
        <v>0.22132474239333533</v>
      </c>
      <c r="F23" s="3">
        <v>2</v>
      </c>
      <c r="G23" s="2">
        <v>0.26852979115210474</v>
      </c>
      <c r="H23" s="3">
        <v>2</v>
      </c>
      <c r="I23" s="2">
        <v>1.6854467099183239</v>
      </c>
      <c r="J23" s="3">
        <v>2</v>
      </c>
      <c r="K23">
        <f t="shared" si="0"/>
        <v>99</v>
      </c>
      <c r="L23">
        <f>_xlfn.RANK.EQ(C23,выборка_2)</f>
        <v>98</v>
      </c>
      <c r="M23">
        <f>_xlfn.RANK.EQ(E23,выборка_3)</f>
        <v>74</v>
      </c>
      <c r="N23">
        <f>_xlfn.RANK.EQ(G23,выборка_4)</f>
        <v>80</v>
      </c>
      <c r="O23">
        <f>_xlfn.RANK.EQ(I23,выборка_5)</f>
        <v>66</v>
      </c>
    </row>
    <row r="24" spans="1:15" x14ac:dyDescent="0.25">
      <c r="A24" s="2">
        <v>-1.6904323274502531</v>
      </c>
      <c r="B24" s="3">
        <v>2</v>
      </c>
      <c r="C24" s="2">
        <v>0.50302332965657115</v>
      </c>
      <c r="D24" s="3">
        <v>2</v>
      </c>
      <c r="E24" s="2">
        <v>0.64055177770205773</v>
      </c>
      <c r="F24" s="3">
        <v>2</v>
      </c>
      <c r="G24" s="2">
        <v>1.4995536073693074</v>
      </c>
      <c r="H24" s="3">
        <v>2</v>
      </c>
      <c r="I24" s="2">
        <v>-1.5555422073230147</v>
      </c>
      <c r="J24" s="3">
        <v>2</v>
      </c>
      <c r="K24">
        <f t="shared" si="0"/>
        <v>94</v>
      </c>
      <c r="L24">
        <f>_xlfn.RANK.EQ(C24,выборка_2)</f>
        <v>39</v>
      </c>
      <c r="M24">
        <f>_xlfn.RANK.EQ(E24,выборка_3)</f>
        <v>63</v>
      </c>
      <c r="N24">
        <f>_xlfn.RANK.EQ(G24,выборка_4)</f>
        <v>41</v>
      </c>
      <c r="O24">
        <f>_xlfn.RANK.EQ(I24,выборка_5)</f>
        <v>98</v>
      </c>
    </row>
    <row r="25" spans="1:15" x14ac:dyDescent="0.25">
      <c r="A25" s="2">
        <v>-0.56792487157508731</v>
      </c>
      <c r="B25" s="3">
        <v>2</v>
      </c>
      <c r="C25" s="2">
        <v>0.14636498235631734</v>
      </c>
      <c r="D25" s="3">
        <v>2</v>
      </c>
      <c r="E25" s="2">
        <v>1.7414030278596329</v>
      </c>
      <c r="F25" s="3">
        <v>2</v>
      </c>
      <c r="G25" s="2">
        <v>1.5431979843706358</v>
      </c>
      <c r="H25" s="3">
        <v>2</v>
      </c>
      <c r="I25" s="2">
        <v>2.0640397956885863</v>
      </c>
      <c r="J25" s="3">
        <v>2</v>
      </c>
      <c r="K25">
        <f t="shared" si="0"/>
        <v>68</v>
      </c>
      <c r="L25">
        <f>_xlfn.RANK.EQ(C25,выборка_2)</f>
        <v>53</v>
      </c>
      <c r="M25">
        <f>_xlfn.RANK.EQ(E25,выборка_3)</f>
        <v>24</v>
      </c>
      <c r="N25">
        <f>_xlfn.RANK.EQ(G25,выборка_4)</f>
        <v>39</v>
      </c>
      <c r="O25">
        <f>_xlfn.RANK.EQ(I25,выборка_5)</f>
        <v>58</v>
      </c>
    </row>
    <row r="26" spans="1:15" x14ac:dyDescent="0.25">
      <c r="A26" s="2">
        <v>-0.37024051380285528</v>
      </c>
      <c r="B26" s="3">
        <v>2</v>
      </c>
      <c r="C26" s="2">
        <v>3.7684912967961282E-2</v>
      </c>
      <c r="D26" s="3">
        <v>2</v>
      </c>
      <c r="E26" s="2">
        <v>0.6754286257782951</v>
      </c>
      <c r="F26" s="3">
        <v>2</v>
      </c>
      <c r="G26" s="2">
        <v>0.3711321621958632</v>
      </c>
      <c r="H26" s="3">
        <v>2</v>
      </c>
      <c r="I26" s="2">
        <v>3.8619039110490121</v>
      </c>
      <c r="J26" s="3">
        <v>2</v>
      </c>
      <c r="K26">
        <f t="shared" si="0"/>
        <v>61</v>
      </c>
      <c r="L26">
        <f>_xlfn.RANK.EQ(C26,выборка_2)</f>
        <v>54</v>
      </c>
      <c r="M26">
        <f>_xlfn.RANK.EQ(E26,выборка_3)</f>
        <v>61</v>
      </c>
      <c r="N26">
        <f>_xlfn.RANK.EQ(G26,выборка_4)</f>
        <v>78</v>
      </c>
      <c r="O26">
        <f>_xlfn.RANK.EQ(I26,выборка_5)</f>
        <v>28</v>
      </c>
    </row>
    <row r="27" spans="1:15" x14ac:dyDescent="0.25">
      <c r="A27" s="2">
        <v>1.9722119759535417</v>
      </c>
      <c r="B27" s="3">
        <v>2</v>
      </c>
      <c r="C27" s="2">
        <v>1.2711370800388977</v>
      </c>
      <c r="D27" s="3">
        <v>2</v>
      </c>
      <c r="E27" s="2">
        <v>1.1756598067004234</v>
      </c>
      <c r="F27" s="3">
        <v>2</v>
      </c>
      <c r="G27" s="2">
        <v>0.48609456623671576</v>
      </c>
      <c r="H27" s="3">
        <v>2</v>
      </c>
      <c r="I27" s="2">
        <v>4.607093847473152</v>
      </c>
      <c r="J27" s="3">
        <v>2</v>
      </c>
      <c r="K27">
        <f t="shared" si="0"/>
        <v>4</v>
      </c>
      <c r="L27">
        <f>_xlfn.RANK.EQ(C27,выборка_2)</f>
        <v>14</v>
      </c>
      <c r="M27">
        <f>_xlfn.RANK.EQ(E27,выборка_3)</f>
        <v>46</v>
      </c>
      <c r="N27">
        <f>_xlfn.RANK.EQ(G27,выборка_4)</f>
        <v>76</v>
      </c>
      <c r="O27">
        <f>_xlfn.RANK.EQ(I27,выборка_5)</f>
        <v>16</v>
      </c>
    </row>
    <row r="28" spans="1:15" x14ac:dyDescent="0.25">
      <c r="A28" s="2">
        <v>-1.6123976820381358</v>
      </c>
      <c r="B28" s="3">
        <v>2</v>
      </c>
      <c r="C28" s="2">
        <v>0.36263145375414751</v>
      </c>
      <c r="D28" s="3">
        <v>2</v>
      </c>
      <c r="E28" s="2">
        <v>1.9466407391300891</v>
      </c>
      <c r="F28" s="3">
        <v>2</v>
      </c>
      <c r="G28" s="2">
        <v>2.4993111108196899</v>
      </c>
      <c r="H28" s="3">
        <v>2</v>
      </c>
      <c r="I28" s="2">
        <v>0.16762738191755489</v>
      </c>
      <c r="J28" s="3">
        <v>2</v>
      </c>
      <c r="K28">
        <f t="shared" si="0"/>
        <v>93</v>
      </c>
      <c r="L28">
        <f>_xlfn.RANK.EQ(C28,выборка_2)</f>
        <v>42</v>
      </c>
      <c r="M28">
        <f>_xlfn.RANK.EQ(E28,выборка_3)</f>
        <v>17</v>
      </c>
      <c r="N28">
        <f>_xlfn.RANK.EQ(G28,выборка_4)</f>
        <v>13</v>
      </c>
      <c r="O28">
        <f>_xlfn.RANK.EQ(I28,выборка_5)</f>
        <v>85</v>
      </c>
    </row>
    <row r="29" spans="1:15" x14ac:dyDescent="0.25">
      <c r="A29" s="2">
        <v>-0.52379505177668761</v>
      </c>
      <c r="B29" s="3">
        <v>2</v>
      </c>
      <c r="C29" s="2">
        <v>-6.8635017669294029E-2</v>
      </c>
      <c r="D29" s="3">
        <v>2</v>
      </c>
      <c r="E29" s="2">
        <v>1.2515935193514451</v>
      </c>
      <c r="F29" s="3">
        <v>2</v>
      </c>
      <c r="G29" s="2">
        <v>2.0864255273190793</v>
      </c>
      <c r="H29" s="3">
        <v>2</v>
      </c>
      <c r="I29" s="2">
        <v>2.1305215846514329</v>
      </c>
      <c r="J29" s="3">
        <v>2</v>
      </c>
      <c r="K29">
        <f t="shared" si="0"/>
        <v>67</v>
      </c>
      <c r="L29">
        <f>_xlfn.RANK.EQ(C29,выборка_2)</f>
        <v>57</v>
      </c>
      <c r="M29">
        <f>_xlfn.RANK.EQ(E29,выборка_3)</f>
        <v>40</v>
      </c>
      <c r="N29">
        <f>_xlfn.RANK.EQ(G29,выборка_4)</f>
        <v>25</v>
      </c>
      <c r="O29">
        <f>_xlfn.RANK.EQ(I29,выборка_5)</f>
        <v>57</v>
      </c>
    </row>
    <row r="30" spans="1:15" x14ac:dyDescent="0.25">
      <c r="A30" s="2">
        <v>-0.84723751569981687</v>
      </c>
      <c r="B30" s="3">
        <v>2</v>
      </c>
      <c r="C30" s="2">
        <v>-0.98133796200272627</v>
      </c>
      <c r="D30" s="3">
        <v>2</v>
      </c>
      <c r="E30" s="2">
        <v>1.108111635199748</v>
      </c>
      <c r="F30" s="3">
        <v>2</v>
      </c>
      <c r="G30" s="2">
        <v>0.83117277224664576</v>
      </c>
      <c r="H30" s="3">
        <v>2</v>
      </c>
      <c r="I30" s="2">
        <v>1.6033716342935804</v>
      </c>
      <c r="J30" s="3">
        <v>2</v>
      </c>
      <c r="K30">
        <f t="shared" si="0"/>
        <v>77</v>
      </c>
      <c r="L30">
        <f>_xlfn.RANK.EQ(C30,выборка_2)</f>
        <v>85</v>
      </c>
      <c r="M30">
        <f>_xlfn.RANK.EQ(E30,выборка_3)</f>
        <v>48</v>
      </c>
      <c r="N30">
        <f>_xlfn.RANK.EQ(G30,выборка_4)</f>
        <v>67</v>
      </c>
      <c r="O30">
        <f>_xlfn.RANK.EQ(I30,выборка_5)</f>
        <v>68</v>
      </c>
    </row>
    <row r="31" spans="1:15" x14ac:dyDescent="0.25">
      <c r="A31" s="2">
        <v>-0.32271600503008813</v>
      </c>
      <c r="B31" s="3">
        <v>2</v>
      </c>
      <c r="C31" s="2">
        <v>-0.33531478038639762</v>
      </c>
      <c r="D31" s="3">
        <v>2</v>
      </c>
      <c r="E31" s="2">
        <v>0.50070559862069786</v>
      </c>
      <c r="F31" s="3">
        <v>2</v>
      </c>
      <c r="G31" s="2">
        <v>9.9989054229808971E-2</v>
      </c>
      <c r="H31" s="3">
        <v>2</v>
      </c>
      <c r="I31" s="2">
        <v>5.4152071748394519</v>
      </c>
      <c r="J31" s="3">
        <v>2</v>
      </c>
      <c r="K31">
        <f t="shared" si="0"/>
        <v>57</v>
      </c>
      <c r="L31">
        <f>_xlfn.RANK.EQ(C31,выборка_2)</f>
        <v>70</v>
      </c>
      <c r="M31">
        <f>_xlfn.RANK.EQ(E31,выборка_3)</f>
        <v>66</v>
      </c>
      <c r="N31">
        <f>_xlfn.RANK.EQ(G31,выборка_4)</f>
        <v>85</v>
      </c>
      <c r="O31">
        <f>_xlfn.RANK.EQ(I31,выборка_5)</f>
        <v>6</v>
      </c>
    </row>
    <row r="32" spans="1:15" x14ac:dyDescent="0.25">
      <c r="A32" s="2">
        <v>1.4476700016530231</v>
      </c>
      <c r="B32" s="3">
        <v>2</v>
      </c>
      <c r="C32" s="2">
        <v>-1.3663839126820676</v>
      </c>
      <c r="D32" s="3">
        <v>2</v>
      </c>
      <c r="E32" s="2">
        <v>0.24157236819155514</v>
      </c>
      <c r="F32" s="3">
        <v>2</v>
      </c>
      <c r="G32" s="2">
        <v>0.53618498693685979</v>
      </c>
      <c r="H32" s="3">
        <v>2</v>
      </c>
      <c r="I32" s="2">
        <v>5.1396302802022547</v>
      </c>
      <c r="J32" s="3">
        <v>2</v>
      </c>
      <c r="K32">
        <f t="shared" si="0"/>
        <v>9</v>
      </c>
      <c r="L32">
        <f>_xlfn.RANK.EQ(C32,выборка_2)</f>
        <v>92</v>
      </c>
      <c r="M32">
        <f>_xlfn.RANK.EQ(E32,выборка_3)</f>
        <v>72</v>
      </c>
      <c r="N32">
        <f>_xlfn.RANK.EQ(G32,выборка_4)</f>
        <v>74</v>
      </c>
      <c r="O32">
        <f>_xlfn.RANK.EQ(I32,выборка_5)</f>
        <v>10</v>
      </c>
    </row>
    <row r="33" spans="1:15" x14ac:dyDescent="0.25">
      <c r="A33" s="2">
        <v>0.87460875874967314</v>
      </c>
      <c r="B33" s="3">
        <v>2</v>
      </c>
      <c r="C33" s="2">
        <v>-0.63737388700246811</v>
      </c>
      <c r="D33" s="3">
        <v>2</v>
      </c>
      <c r="E33" s="2">
        <v>0.23891778053075541</v>
      </c>
      <c r="F33" s="3">
        <v>2</v>
      </c>
      <c r="G33" s="2">
        <v>-0.85839780897367746</v>
      </c>
      <c r="H33" s="3">
        <v>2</v>
      </c>
      <c r="I33" s="2">
        <v>0.17204752616817132</v>
      </c>
      <c r="J33" s="3">
        <v>2</v>
      </c>
      <c r="K33">
        <f t="shared" si="0"/>
        <v>19</v>
      </c>
      <c r="L33">
        <f>_xlfn.RANK.EQ(C33,выборка_2)</f>
        <v>79</v>
      </c>
      <c r="M33">
        <f>_xlfn.RANK.EQ(E33,выборка_3)</f>
        <v>73</v>
      </c>
      <c r="N33">
        <f>_xlfn.RANK.EQ(G33,выборка_4)</f>
        <v>95</v>
      </c>
      <c r="O33">
        <f>_xlfn.RANK.EQ(I33,выборка_5)</f>
        <v>84</v>
      </c>
    </row>
    <row r="34" spans="1:15" x14ac:dyDescent="0.25">
      <c r="A34" s="2">
        <v>0.322636424243683</v>
      </c>
      <c r="B34" s="3">
        <v>2</v>
      </c>
      <c r="C34" s="2">
        <v>0.21222149371169508</v>
      </c>
      <c r="D34" s="3">
        <v>2</v>
      </c>
      <c r="E34" s="2">
        <v>0.1484833117283415</v>
      </c>
      <c r="F34" s="3">
        <v>2</v>
      </c>
      <c r="G34" s="2">
        <v>-0.93359483091626316</v>
      </c>
      <c r="H34" s="3">
        <v>2</v>
      </c>
      <c r="I34" s="2">
        <v>4.2040330804884434</v>
      </c>
      <c r="J34" s="3">
        <v>2</v>
      </c>
      <c r="K34">
        <f t="shared" ref="K34:K65" si="1">_xlfn.RANK.EQ(A34,выборка_1)</f>
        <v>38</v>
      </c>
      <c r="L34">
        <f>_xlfn.RANK.EQ(C34,выборка_2)</f>
        <v>50</v>
      </c>
      <c r="M34">
        <f>_xlfn.RANK.EQ(E34,выборка_3)</f>
        <v>76</v>
      </c>
      <c r="N34">
        <f>_xlfn.RANK.EQ(G34,выборка_4)</f>
        <v>96</v>
      </c>
      <c r="O34">
        <f>_xlfn.RANK.EQ(I34,выборка_5)</f>
        <v>25</v>
      </c>
    </row>
    <row r="35" spans="1:15" x14ac:dyDescent="0.25">
      <c r="A35" s="2">
        <v>0.1387149950460298</v>
      </c>
      <c r="B35" s="3">
        <v>2</v>
      </c>
      <c r="C35" s="2">
        <v>2.116494215442799</v>
      </c>
      <c r="D35" s="3">
        <v>2</v>
      </c>
      <c r="E35" s="2">
        <v>2.5119030649657361</v>
      </c>
      <c r="F35" s="3">
        <v>2</v>
      </c>
      <c r="G35" s="2">
        <v>0.26772943581454456</v>
      </c>
      <c r="H35" s="3">
        <v>2</v>
      </c>
      <c r="I35" s="2">
        <v>1.3465030456718523</v>
      </c>
      <c r="J35" s="3">
        <v>2</v>
      </c>
      <c r="K35">
        <f t="shared" si="1"/>
        <v>41</v>
      </c>
      <c r="L35">
        <f>_xlfn.RANK.EQ(C35,выборка_2)</f>
        <v>3</v>
      </c>
      <c r="M35">
        <f>_xlfn.RANK.EQ(E35,выборка_3)</f>
        <v>6</v>
      </c>
      <c r="N35">
        <f>_xlfn.RANK.EQ(G35,выборка_4)</f>
        <v>81</v>
      </c>
      <c r="O35">
        <f>_xlfn.RANK.EQ(I35,выборка_5)</f>
        <v>72</v>
      </c>
    </row>
    <row r="36" spans="1:15" x14ac:dyDescent="0.25">
      <c r="A36" s="2">
        <v>0.82984115579165518</v>
      </c>
      <c r="B36" s="3">
        <v>2</v>
      </c>
      <c r="C36" s="2">
        <v>1.1722522685886361</v>
      </c>
      <c r="D36" s="3">
        <v>2</v>
      </c>
      <c r="E36" s="2">
        <v>2.9743492885027081</v>
      </c>
      <c r="F36" s="3">
        <v>2</v>
      </c>
      <c r="G36" s="2">
        <v>-0.98084308067336679</v>
      </c>
      <c r="H36" s="3">
        <v>2</v>
      </c>
      <c r="I36" s="2">
        <v>5.160785126965493</v>
      </c>
      <c r="J36" s="3">
        <v>2</v>
      </c>
      <c r="K36">
        <f t="shared" si="1"/>
        <v>22</v>
      </c>
      <c r="L36">
        <f>_xlfn.RANK.EQ(C36,выборка_2)</f>
        <v>16</v>
      </c>
      <c r="M36">
        <f>_xlfn.RANK.EQ(E36,выборка_3)</f>
        <v>2</v>
      </c>
      <c r="N36">
        <f>_xlfn.RANK.EQ(G36,выборка_4)</f>
        <v>97</v>
      </c>
      <c r="O36">
        <f>_xlfn.RANK.EQ(I36,выборка_5)</f>
        <v>9</v>
      </c>
    </row>
    <row r="37" spans="1:15" x14ac:dyDescent="0.25">
      <c r="A37" s="2">
        <v>-1.2011787475785241</v>
      </c>
      <c r="B37" s="3">
        <v>2</v>
      </c>
      <c r="C37" s="2">
        <v>0.54799329518573359</v>
      </c>
      <c r="D37" s="3">
        <v>2</v>
      </c>
      <c r="E37" s="2">
        <v>1.4049604740430368</v>
      </c>
      <c r="F37" s="3">
        <v>2</v>
      </c>
      <c r="G37" s="2">
        <v>2.4078204912948422</v>
      </c>
      <c r="H37" s="3">
        <v>2</v>
      </c>
      <c r="I37" s="2">
        <v>-0.45609953708481044</v>
      </c>
      <c r="J37" s="3">
        <v>2</v>
      </c>
      <c r="K37">
        <f t="shared" si="1"/>
        <v>86</v>
      </c>
      <c r="L37">
        <f>_xlfn.RANK.EQ(C37,выборка_2)</f>
        <v>38</v>
      </c>
      <c r="M37">
        <f>_xlfn.RANK.EQ(E37,выборка_3)</f>
        <v>36</v>
      </c>
      <c r="N37">
        <f>_xlfn.RANK.EQ(G37,выборка_4)</f>
        <v>17</v>
      </c>
      <c r="O37">
        <f>_xlfn.RANK.EQ(I37,выборка_5)</f>
        <v>94</v>
      </c>
    </row>
    <row r="38" spans="1:15" x14ac:dyDescent="0.25">
      <c r="A38" s="2">
        <v>1.4437546269618906</v>
      </c>
      <c r="B38" s="3">
        <v>2</v>
      </c>
      <c r="C38" s="2">
        <v>0.66022494138451293</v>
      </c>
      <c r="D38" s="3">
        <v>2</v>
      </c>
      <c r="E38" s="2">
        <v>-1.5373446987941861</v>
      </c>
      <c r="F38" s="3">
        <v>2</v>
      </c>
      <c r="G38" s="2">
        <v>-9.8233042284846306E-2</v>
      </c>
      <c r="H38" s="3">
        <v>2</v>
      </c>
      <c r="I38" s="2">
        <v>3.332841748080682</v>
      </c>
      <c r="J38" s="3">
        <v>2</v>
      </c>
      <c r="K38">
        <f t="shared" si="1"/>
        <v>10</v>
      </c>
      <c r="L38">
        <f>_xlfn.RANK.EQ(C38,выборка_2)</f>
        <v>31</v>
      </c>
      <c r="M38">
        <f>_xlfn.RANK.EQ(E38,выборка_3)</f>
        <v>99</v>
      </c>
      <c r="N38">
        <f>_xlfn.RANK.EQ(G38,выборка_4)</f>
        <v>88</v>
      </c>
      <c r="O38">
        <f>_xlfn.RANK.EQ(I38,выборка_5)</f>
        <v>38</v>
      </c>
    </row>
    <row r="39" spans="1:15" x14ac:dyDescent="0.25">
      <c r="A39" s="2">
        <v>-2.5514736989862286E-2</v>
      </c>
      <c r="B39" s="3">
        <v>2</v>
      </c>
      <c r="C39" s="2">
        <v>0.76343440014170483</v>
      </c>
      <c r="D39" s="3">
        <v>2</v>
      </c>
      <c r="E39" s="2">
        <v>2.7102365745813586</v>
      </c>
      <c r="F39" s="3">
        <v>2</v>
      </c>
      <c r="G39" s="2">
        <v>2.2916507330373861</v>
      </c>
      <c r="H39" s="3">
        <v>2</v>
      </c>
      <c r="I39" s="2">
        <v>2.5120364221511409</v>
      </c>
      <c r="J39" s="3">
        <v>2</v>
      </c>
      <c r="K39">
        <f t="shared" si="1"/>
        <v>48</v>
      </c>
      <c r="L39">
        <f>_xlfn.RANK.EQ(C39,выборка_2)</f>
        <v>28</v>
      </c>
      <c r="M39">
        <f>_xlfn.RANK.EQ(E39,выборка_3)</f>
        <v>4</v>
      </c>
      <c r="N39">
        <f>_xlfn.RANK.EQ(G39,выборка_4)</f>
        <v>20</v>
      </c>
      <c r="O39">
        <f>_xlfn.RANK.EQ(I39,выборка_5)</f>
        <v>52</v>
      </c>
    </row>
    <row r="40" spans="1:15" x14ac:dyDescent="0.25">
      <c r="A40" s="2">
        <v>0.61790615291101858</v>
      </c>
      <c r="B40" s="3">
        <v>2</v>
      </c>
      <c r="C40" s="2">
        <v>0.34682784644246567</v>
      </c>
      <c r="D40" s="3">
        <v>2</v>
      </c>
      <c r="E40" s="2">
        <v>2.5323712432291359</v>
      </c>
      <c r="F40" s="3">
        <v>2</v>
      </c>
      <c r="G40" s="2">
        <v>2.7498678062111139</v>
      </c>
      <c r="H40" s="3">
        <v>2</v>
      </c>
      <c r="I40" s="2">
        <v>2.7825929060345516</v>
      </c>
      <c r="J40" s="3">
        <v>2</v>
      </c>
      <c r="K40">
        <f t="shared" si="1"/>
        <v>30</v>
      </c>
      <c r="L40">
        <f>_xlfn.RANK.EQ(C40,выборка_2)</f>
        <v>44</v>
      </c>
      <c r="M40">
        <f>_xlfn.RANK.EQ(E40,выборка_3)</f>
        <v>5</v>
      </c>
      <c r="N40">
        <f>_xlfn.RANK.EQ(G40,выборка_4)</f>
        <v>6</v>
      </c>
      <c r="O40">
        <f>_xlfn.RANK.EQ(I40,выборка_5)</f>
        <v>46</v>
      </c>
    </row>
    <row r="41" spans="1:15" x14ac:dyDescent="0.25">
      <c r="A41" s="2">
        <v>-0.83992176769243088</v>
      </c>
      <c r="B41" s="3">
        <v>2</v>
      </c>
      <c r="C41" s="2">
        <v>-1.1066595106967725</v>
      </c>
      <c r="D41" s="3">
        <v>2</v>
      </c>
      <c r="E41" s="2">
        <v>2.2098780644009821</v>
      </c>
      <c r="F41" s="3">
        <v>2</v>
      </c>
      <c r="G41" s="2">
        <v>-8.325593828340061E-2</v>
      </c>
      <c r="H41" s="3">
        <v>2</v>
      </c>
      <c r="I41" s="2">
        <v>4.4229439077316783</v>
      </c>
      <c r="J41" s="3">
        <v>2</v>
      </c>
      <c r="K41">
        <f t="shared" si="1"/>
        <v>76</v>
      </c>
      <c r="L41">
        <f>_xlfn.RANK.EQ(C41,выборка_2)</f>
        <v>89</v>
      </c>
      <c r="M41">
        <f>_xlfn.RANK.EQ(E41,выборка_3)</f>
        <v>11</v>
      </c>
      <c r="N41">
        <f>_xlfn.RANK.EQ(G41,выборка_4)</f>
        <v>87</v>
      </c>
      <c r="O41">
        <f>_xlfn.RANK.EQ(I41,выборка_5)</f>
        <v>21</v>
      </c>
    </row>
    <row r="42" spans="1:15" x14ac:dyDescent="0.25">
      <c r="A42" s="2">
        <v>0.24425730771326926</v>
      </c>
      <c r="B42" s="3">
        <v>3</v>
      </c>
      <c r="C42" s="2">
        <v>-0.14505076251225546</v>
      </c>
      <c r="D42" s="3">
        <v>3</v>
      </c>
      <c r="E42" s="2">
        <v>-0.92376319319009781</v>
      </c>
      <c r="F42" s="3">
        <v>3</v>
      </c>
      <c r="G42" s="2">
        <v>0.93889935265178792</v>
      </c>
      <c r="H42" s="3">
        <v>3</v>
      </c>
      <c r="I42" s="2">
        <v>1.6917949829366989</v>
      </c>
      <c r="J42" s="3">
        <v>3</v>
      </c>
      <c r="K42">
        <f t="shared" si="1"/>
        <v>39</v>
      </c>
      <c r="L42">
        <f>_xlfn.RANK.EQ(C42,выборка_2)</f>
        <v>61</v>
      </c>
      <c r="M42">
        <f>_xlfn.RANK.EQ(E42,выборка_3)</f>
        <v>97</v>
      </c>
      <c r="N42">
        <f>_xlfn.RANK.EQ(G42,выборка_4)</f>
        <v>60</v>
      </c>
      <c r="O42">
        <f>_xlfn.RANK.EQ(I42,выборка_5)</f>
        <v>65</v>
      </c>
    </row>
    <row r="43" spans="1:15" x14ac:dyDescent="0.25">
      <c r="A43" s="2">
        <v>-0.23418124328600243</v>
      </c>
      <c r="B43" s="3">
        <v>3</v>
      </c>
      <c r="C43" s="2">
        <v>-0.13354110706131905</v>
      </c>
      <c r="D43" s="3">
        <v>3</v>
      </c>
      <c r="E43" s="2">
        <v>-0.21867287816712633</v>
      </c>
      <c r="F43" s="3">
        <v>3</v>
      </c>
      <c r="G43" s="2">
        <v>1.8267480805225205</v>
      </c>
      <c r="H43" s="3">
        <v>3</v>
      </c>
      <c r="I43" s="2">
        <v>6.4745320337824523</v>
      </c>
      <c r="J43" s="3">
        <v>3</v>
      </c>
      <c r="K43">
        <f t="shared" si="1"/>
        <v>53</v>
      </c>
      <c r="L43">
        <f>_xlfn.RANK.EQ(C43,выборка_2)</f>
        <v>60</v>
      </c>
      <c r="M43">
        <f>_xlfn.RANK.EQ(E43,выборка_3)</f>
        <v>83</v>
      </c>
      <c r="N43">
        <f>_xlfn.RANK.EQ(G43,выборка_4)</f>
        <v>31</v>
      </c>
      <c r="O43">
        <f>_xlfn.RANK.EQ(I43,выборка_5)</f>
        <v>1</v>
      </c>
    </row>
    <row r="44" spans="1:15" x14ac:dyDescent="0.25">
      <c r="A44" s="2">
        <v>-1.8469108908902854</v>
      </c>
      <c r="B44" s="3">
        <v>3</v>
      </c>
      <c r="C44" s="2">
        <v>1.317084752372466</v>
      </c>
      <c r="D44" s="3">
        <v>3</v>
      </c>
      <c r="E44" s="2">
        <v>1.3965874384448398</v>
      </c>
      <c r="F44" s="3">
        <v>3</v>
      </c>
      <c r="G44" s="2">
        <v>1.6195811036159284</v>
      </c>
      <c r="H44" s="3">
        <v>3</v>
      </c>
      <c r="I44" s="2">
        <v>3.7735692381393164</v>
      </c>
      <c r="J44" s="3">
        <v>3</v>
      </c>
      <c r="K44">
        <f t="shared" si="1"/>
        <v>97</v>
      </c>
      <c r="L44">
        <f>_xlfn.RANK.EQ(C44,выборка_2)</f>
        <v>13</v>
      </c>
      <c r="M44">
        <f>_xlfn.RANK.EQ(E44,выборка_3)</f>
        <v>37</v>
      </c>
      <c r="N44">
        <f>_xlfn.RANK.EQ(G44,выборка_4)</f>
        <v>37</v>
      </c>
      <c r="O44">
        <f>_xlfn.RANK.EQ(I44,выборка_5)</f>
        <v>30</v>
      </c>
    </row>
    <row r="45" spans="1:15" x14ac:dyDescent="0.25">
      <c r="A45" s="2">
        <v>-0.40404756873613223</v>
      </c>
      <c r="B45" s="3">
        <v>3</v>
      </c>
      <c r="C45" s="2">
        <v>-0.23143002181313932</v>
      </c>
      <c r="D45" s="3">
        <v>3</v>
      </c>
      <c r="E45" s="2">
        <v>1.8156757758115418</v>
      </c>
      <c r="F45" s="3">
        <v>3</v>
      </c>
      <c r="G45" s="2">
        <v>2.236461801250698</v>
      </c>
      <c r="H45" s="3">
        <v>3</v>
      </c>
      <c r="I45" s="2">
        <v>5.5349239624338225</v>
      </c>
      <c r="J45" s="3">
        <v>3</v>
      </c>
      <c r="K45">
        <f t="shared" si="1"/>
        <v>63</v>
      </c>
      <c r="L45">
        <f>_xlfn.RANK.EQ(C45,выборка_2)</f>
        <v>67</v>
      </c>
      <c r="M45">
        <f>_xlfn.RANK.EQ(E45,выборка_3)</f>
        <v>19</v>
      </c>
      <c r="N45">
        <f>_xlfn.RANK.EQ(G45,выборка_4)</f>
        <v>21</v>
      </c>
      <c r="O45">
        <f>_xlfn.RANK.EQ(I45,выборка_5)</f>
        <v>5</v>
      </c>
    </row>
    <row r="46" spans="1:15" x14ac:dyDescent="0.25">
      <c r="A46" s="2">
        <v>1.3426415534922853</v>
      </c>
      <c r="B46" s="3">
        <v>3</v>
      </c>
      <c r="C46" s="2">
        <v>-0.14597844710806385</v>
      </c>
      <c r="D46" s="3">
        <v>3</v>
      </c>
      <c r="E46" s="2">
        <v>1.757918314775452</v>
      </c>
      <c r="F46" s="3">
        <v>3</v>
      </c>
      <c r="G46" s="2">
        <v>1.5235407368454617</v>
      </c>
      <c r="H46" s="3">
        <v>3</v>
      </c>
      <c r="I46" s="2">
        <v>2.9404266165802255</v>
      </c>
      <c r="J46" s="3">
        <v>3</v>
      </c>
      <c r="K46">
        <f t="shared" si="1"/>
        <v>11</v>
      </c>
      <c r="L46">
        <f>_xlfn.RANK.EQ(C46,выборка_2)</f>
        <v>62</v>
      </c>
      <c r="M46">
        <f>_xlfn.RANK.EQ(E46,выборка_3)</f>
        <v>23</v>
      </c>
      <c r="N46">
        <f>_xlfn.RANK.EQ(G46,выборка_4)</f>
        <v>40</v>
      </c>
      <c r="O46">
        <f>_xlfn.RANK.EQ(I46,выборка_5)</f>
        <v>44</v>
      </c>
    </row>
    <row r="47" spans="1:15" x14ac:dyDescent="0.25">
      <c r="A47" s="2">
        <v>0.86567297330475412</v>
      </c>
      <c r="B47" s="3">
        <v>3</v>
      </c>
      <c r="C47" s="2">
        <v>-1.5338628145400435E-2</v>
      </c>
      <c r="D47" s="3">
        <v>3</v>
      </c>
      <c r="E47" s="2">
        <v>1.1823445927584544</v>
      </c>
      <c r="F47" s="3">
        <v>3</v>
      </c>
      <c r="G47" s="2">
        <v>3.4476700016530231</v>
      </c>
      <c r="H47" s="3">
        <v>3</v>
      </c>
      <c r="I47" s="2">
        <v>1.9636611391906627</v>
      </c>
      <c r="J47" s="3">
        <v>3</v>
      </c>
      <c r="K47">
        <f t="shared" si="1"/>
        <v>20</v>
      </c>
      <c r="L47">
        <f>_xlfn.RANK.EQ(C47,выборка_2)</f>
        <v>55</v>
      </c>
      <c r="M47">
        <f>_xlfn.RANK.EQ(E47,выборка_3)</f>
        <v>44</v>
      </c>
      <c r="N47">
        <f>_xlfn.RANK.EQ(G47,выборка_4)</f>
        <v>2</v>
      </c>
      <c r="O47">
        <f>_xlfn.RANK.EQ(I47,выборка_5)</f>
        <v>61</v>
      </c>
    </row>
    <row r="48" spans="1:15" x14ac:dyDescent="0.25">
      <c r="A48" s="2">
        <v>0.53894837037660182</v>
      </c>
      <c r="B48" s="3">
        <v>3</v>
      </c>
      <c r="C48" s="2">
        <v>0.43705881580535788</v>
      </c>
      <c r="D48" s="3">
        <v>3</v>
      </c>
      <c r="E48" s="2">
        <v>2.1218889994779602</v>
      </c>
      <c r="F48" s="3">
        <v>3</v>
      </c>
      <c r="G48" s="2">
        <v>3.2074974620190915</v>
      </c>
      <c r="H48" s="3">
        <v>3</v>
      </c>
      <c r="I48" s="2">
        <v>3.7160391507786699</v>
      </c>
      <c r="J48" s="3">
        <v>3</v>
      </c>
      <c r="K48">
        <f t="shared" si="1"/>
        <v>33</v>
      </c>
      <c r="L48">
        <f>_xlfn.RANK.EQ(C48,выборка_2)</f>
        <v>41</v>
      </c>
      <c r="M48">
        <f>_xlfn.RANK.EQ(E48,выборка_3)</f>
        <v>13</v>
      </c>
      <c r="N48">
        <f>_xlfn.RANK.EQ(G48,выборка_4)</f>
        <v>3</v>
      </c>
      <c r="O48">
        <f>_xlfn.RANK.EQ(I48,выборка_5)</f>
        <v>32</v>
      </c>
    </row>
    <row r="49" spans="1:15" x14ac:dyDescent="0.25">
      <c r="A49" s="2">
        <v>0.67513838075683452</v>
      </c>
      <c r="B49" s="3">
        <v>3</v>
      </c>
      <c r="C49" s="2">
        <v>-0.73607679951237515</v>
      </c>
      <c r="D49" s="3">
        <v>3</v>
      </c>
      <c r="E49" s="2">
        <v>0.73963213051320054</v>
      </c>
      <c r="F49" s="3">
        <v>3</v>
      </c>
      <c r="G49" s="2">
        <v>2.7135940904845484</v>
      </c>
      <c r="H49" s="3">
        <v>3</v>
      </c>
      <c r="I49" s="2">
        <v>2.5685296855517663</v>
      </c>
      <c r="J49" s="3">
        <v>3</v>
      </c>
      <c r="K49">
        <f t="shared" si="1"/>
        <v>28</v>
      </c>
      <c r="L49">
        <f>_xlfn.RANK.EQ(C49,выборка_2)</f>
        <v>82</v>
      </c>
      <c r="M49">
        <f>_xlfn.RANK.EQ(E49,выборка_3)</f>
        <v>58</v>
      </c>
      <c r="N49">
        <f>_xlfn.RANK.EQ(G49,выборка_4)</f>
        <v>7</v>
      </c>
      <c r="O49">
        <f>_xlfn.RANK.EQ(I49,выборка_5)</f>
        <v>51</v>
      </c>
    </row>
    <row r="50" spans="1:15" x14ac:dyDescent="0.25">
      <c r="A50" s="2">
        <v>-1.5215709936455823</v>
      </c>
      <c r="B50" s="3">
        <v>3</v>
      </c>
      <c r="C50" s="2">
        <v>1.939579306053929</v>
      </c>
      <c r="D50" s="3">
        <v>3</v>
      </c>
      <c r="E50" s="2">
        <v>0.77932134243019391</v>
      </c>
      <c r="F50" s="3">
        <v>3</v>
      </c>
      <c r="G50" s="2">
        <v>-0.75897036772221327</v>
      </c>
      <c r="H50" s="3">
        <v>3</v>
      </c>
      <c r="I50" s="2">
        <v>0.68867007535300218</v>
      </c>
      <c r="J50" s="3">
        <v>3</v>
      </c>
      <c r="K50">
        <f t="shared" si="1"/>
        <v>91</v>
      </c>
      <c r="L50">
        <f>_xlfn.RANK.EQ(C50,выборка_2)</f>
        <v>5</v>
      </c>
      <c r="M50">
        <f>_xlfn.RANK.EQ(E50,выборка_3)</f>
        <v>57</v>
      </c>
      <c r="N50">
        <f>_xlfn.RANK.EQ(G50,выборка_4)</f>
        <v>94</v>
      </c>
      <c r="O50">
        <f>_xlfn.RANK.EQ(I50,выборка_5)</f>
        <v>77</v>
      </c>
    </row>
    <row r="51" spans="1:15" x14ac:dyDescent="0.25">
      <c r="A51" s="2">
        <v>2.1945015760138631</v>
      </c>
      <c r="B51" s="3">
        <v>3</v>
      </c>
      <c r="C51" s="2">
        <v>0.95723180493223481</v>
      </c>
      <c r="D51" s="3">
        <v>3</v>
      </c>
      <c r="E51" s="2">
        <v>-0.5066461855894886</v>
      </c>
      <c r="F51" s="3">
        <v>3</v>
      </c>
      <c r="G51" s="2">
        <v>2.7105381882865913</v>
      </c>
      <c r="H51" s="3">
        <v>3</v>
      </c>
      <c r="I51" s="2">
        <v>4.1297364583006129</v>
      </c>
      <c r="J51" s="3">
        <v>3</v>
      </c>
      <c r="K51">
        <f t="shared" si="1"/>
        <v>3</v>
      </c>
      <c r="L51">
        <f>_xlfn.RANK.EQ(C51,выборка_2)</f>
        <v>20</v>
      </c>
      <c r="M51">
        <f>_xlfn.RANK.EQ(E51,выборка_3)</f>
        <v>91</v>
      </c>
      <c r="N51">
        <f>_xlfn.RANK.EQ(G51,выборка_4)</f>
        <v>8</v>
      </c>
      <c r="O51">
        <f>_xlfn.RANK.EQ(I51,выборка_5)</f>
        <v>26</v>
      </c>
    </row>
    <row r="52" spans="1:15" x14ac:dyDescent="0.25">
      <c r="A52" s="2">
        <v>-1.2797636372852139</v>
      </c>
      <c r="B52" s="3">
        <v>3</v>
      </c>
      <c r="C52" s="2">
        <v>0.3161153472319711</v>
      </c>
      <c r="D52" s="3">
        <v>3</v>
      </c>
      <c r="E52" s="2">
        <v>1.8364440873265266</v>
      </c>
      <c r="F52" s="3">
        <v>3</v>
      </c>
      <c r="G52" s="2">
        <v>1.4423819771327544</v>
      </c>
      <c r="H52" s="3">
        <v>3</v>
      </c>
      <c r="I52" s="2">
        <v>-0.22862581722438335</v>
      </c>
      <c r="J52" s="3">
        <v>3</v>
      </c>
      <c r="K52">
        <f t="shared" si="1"/>
        <v>88</v>
      </c>
      <c r="L52">
        <f>_xlfn.RANK.EQ(C52,выборка_2)</f>
        <v>45</v>
      </c>
      <c r="M52">
        <f>_xlfn.RANK.EQ(E52,выборка_3)</f>
        <v>18</v>
      </c>
      <c r="N52">
        <f>_xlfn.RANK.EQ(G52,выборка_4)</f>
        <v>43</v>
      </c>
      <c r="O52">
        <f>_xlfn.RANK.EQ(I52,выборка_5)</f>
        <v>90</v>
      </c>
    </row>
    <row r="53" spans="1:15" x14ac:dyDescent="0.25">
      <c r="A53" s="2">
        <v>0.59574176702881232</v>
      </c>
      <c r="B53" s="3">
        <v>3</v>
      </c>
      <c r="C53" s="2">
        <v>-0.34617755773069803</v>
      </c>
      <c r="D53" s="3">
        <v>3</v>
      </c>
      <c r="E53" s="2">
        <v>1.1806347427191213</v>
      </c>
      <c r="F53" s="3">
        <v>3</v>
      </c>
      <c r="G53" s="2">
        <v>0.51374468562426046</v>
      </c>
      <c r="H53" s="3">
        <v>3</v>
      </c>
      <c r="I53" s="2">
        <v>0.43974592295126058</v>
      </c>
      <c r="J53" s="3">
        <v>3</v>
      </c>
      <c r="K53">
        <f t="shared" si="1"/>
        <v>31</v>
      </c>
      <c r="L53">
        <f>_xlfn.RANK.EQ(C53,выборка_2)</f>
        <v>72</v>
      </c>
      <c r="M53">
        <f>_xlfn.RANK.EQ(E53,выборка_3)</f>
        <v>45</v>
      </c>
      <c r="N53">
        <f>_xlfn.RANK.EQ(G53,выборка_4)</f>
        <v>75</v>
      </c>
      <c r="O53">
        <f>_xlfn.RANK.EQ(I53,выборка_5)</f>
        <v>79</v>
      </c>
    </row>
    <row r="54" spans="1:15" x14ac:dyDescent="0.25">
      <c r="A54" s="2">
        <v>-0.93983771876082756</v>
      </c>
      <c r="B54" s="3">
        <v>3</v>
      </c>
      <c r="C54" s="2">
        <v>-2.4738255888223648</v>
      </c>
      <c r="D54" s="3">
        <v>3</v>
      </c>
      <c r="E54" s="2">
        <v>0.81228484102757648</v>
      </c>
      <c r="F54" s="3">
        <v>3</v>
      </c>
      <c r="G54" s="2">
        <v>2.9782479537534527</v>
      </c>
      <c r="H54" s="3">
        <v>3</v>
      </c>
      <c r="I54" s="2">
        <v>-0.78829247690737247</v>
      </c>
      <c r="J54" s="3">
        <v>3</v>
      </c>
      <c r="K54">
        <f t="shared" si="1"/>
        <v>80</v>
      </c>
      <c r="L54">
        <f>_xlfn.RANK.EQ(C54,выборка_2)</f>
        <v>100</v>
      </c>
      <c r="M54">
        <f>_xlfn.RANK.EQ(E54,выборка_3)</f>
        <v>55</v>
      </c>
      <c r="N54">
        <f>_xlfn.RANK.EQ(G54,выборка_4)</f>
        <v>5</v>
      </c>
      <c r="O54">
        <f>_xlfn.RANK.EQ(I54,выборка_5)</f>
        <v>96</v>
      </c>
    </row>
    <row r="55" spans="1:15" x14ac:dyDescent="0.25">
      <c r="A55" s="2">
        <v>-0.91096126197953708</v>
      </c>
      <c r="B55" s="3">
        <v>3</v>
      </c>
      <c r="C55" s="2">
        <v>-1.5252317098202184</v>
      </c>
      <c r="D55" s="3">
        <v>3</v>
      </c>
      <c r="E55" s="2">
        <v>1.98146301752422</v>
      </c>
      <c r="F55" s="3">
        <v>3</v>
      </c>
      <c r="G55" s="2">
        <v>0.88525962887797505</v>
      </c>
      <c r="H55" s="3">
        <v>3</v>
      </c>
      <c r="I55" s="2">
        <v>-2.862338483100757E-2</v>
      </c>
      <c r="J55" s="3">
        <v>3</v>
      </c>
      <c r="K55">
        <f t="shared" si="1"/>
        <v>78</v>
      </c>
      <c r="L55">
        <f>_xlfn.RANK.EQ(C55,выборка_2)</f>
        <v>93</v>
      </c>
      <c r="M55">
        <f>_xlfn.RANK.EQ(E55,выборка_3)</f>
        <v>15</v>
      </c>
      <c r="N55">
        <f>_xlfn.RANK.EQ(G55,выборка_4)</f>
        <v>64</v>
      </c>
      <c r="O55">
        <f>_xlfn.RANK.EQ(I55,выборка_5)</f>
        <v>88</v>
      </c>
    </row>
    <row r="56" spans="1:15" x14ac:dyDescent="0.25">
      <c r="A56" s="2">
        <v>0.86200770965660922</v>
      </c>
      <c r="B56" s="3">
        <v>3</v>
      </c>
      <c r="C56" s="2">
        <v>2.3743632482364774</v>
      </c>
      <c r="D56" s="3">
        <v>3</v>
      </c>
      <c r="E56" s="2">
        <v>0.11412032815860584</v>
      </c>
      <c r="F56" s="3">
        <v>3</v>
      </c>
      <c r="G56" s="2">
        <v>1.0953915585123468</v>
      </c>
      <c r="H56" s="3">
        <v>3</v>
      </c>
      <c r="I56" s="2">
        <v>-0.28619228437310085</v>
      </c>
      <c r="J56" s="3">
        <v>3</v>
      </c>
      <c r="K56">
        <f t="shared" si="1"/>
        <v>21</v>
      </c>
      <c r="L56">
        <f>_xlfn.RANK.EQ(C56,выборка_2)</f>
        <v>2</v>
      </c>
      <c r="M56">
        <f>_xlfn.RANK.EQ(E56,выборка_3)</f>
        <v>77</v>
      </c>
      <c r="N56">
        <f>_xlfn.RANK.EQ(G56,выборка_4)</f>
        <v>56</v>
      </c>
      <c r="O56">
        <f>_xlfn.RANK.EQ(I56,выборка_5)</f>
        <v>91</v>
      </c>
    </row>
    <row r="57" spans="1:15" x14ac:dyDescent="0.25">
      <c r="A57" s="2">
        <v>-1.5588921087328345</v>
      </c>
      <c r="B57" s="3">
        <v>3</v>
      </c>
      <c r="C57" s="2">
        <v>0.65898802859010175</v>
      </c>
      <c r="D57" s="3">
        <v>3</v>
      </c>
      <c r="E57" s="2">
        <v>1.0866657501319423</v>
      </c>
      <c r="F57" s="3">
        <v>3</v>
      </c>
      <c r="G57" s="2">
        <v>2.0124305188364815</v>
      </c>
      <c r="H57" s="3">
        <v>3</v>
      </c>
      <c r="I57" s="2">
        <v>3.024668563331943</v>
      </c>
      <c r="J57" s="3">
        <v>3</v>
      </c>
      <c r="K57">
        <f t="shared" si="1"/>
        <v>92</v>
      </c>
      <c r="L57">
        <f>_xlfn.RANK.EQ(C57,выборка_2)</f>
        <v>32</v>
      </c>
      <c r="M57">
        <f>_xlfn.RANK.EQ(E57,выборка_3)</f>
        <v>49</v>
      </c>
      <c r="N57">
        <f>_xlfn.RANK.EQ(G57,выборка_4)</f>
        <v>29</v>
      </c>
      <c r="O57">
        <f>_xlfn.RANK.EQ(I57,выборка_5)</f>
        <v>42</v>
      </c>
    </row>
    <row r="58" spans="1:15" x14ac:dyDescent="0.25">
      <c r="A58" s="2">
        <v>1.3039039004070219</v>
      </c>
      <c r="B58" s="3">
        <v>3</v>
      </c>
      <c r="C58" s="2">
        <v>-0.20745119400089607</v>
      </c>
      <c r="D58" s="3">
        <v>3</v>
      </c>
      <c r="E58" s="2">
        <v>1.22005224309396</v>
      </c>
      <c r="F58" s="3">
        <v>3</v>
      </c>
      <c r="G58" s="2">
        <v>2.6486629899882246</v>
      </c>
      <c r="H58" s="3">
        <v>3</v>
      </c>
      <c r="I58" s="2">
        <v>4.5419285520911217</v>
      </c>
      <c r="J58" s="3">
        <v>3</v>
      </c>
      <c r="K58">
        <f t="shared" si="1"/>
        <v>12</v>
      </c>
      <c r="L58">
        <f>_xlfn.RANK.EQ(C58,выборка_2)</f>
        <v>65</v>
      </c>
      <c r="M58">
        <f>_xlfn.RANK.EQ(E58,выборка_3)</f>
        <v>43</v>
      </c>
      <c r="N58">
        <f>_xlfn.RANK.EQ(G58,выборка_4)</f>
        <v>9</v>
      </c>
      <c r="O58">
        <f>_xlfn.RANK.EQ(I58,выборка_5)</f>
        <v>17</v>
      </c>
    </row>
    <row r="59" spans="1:15" x14ac:dyDescent="0.25">
      <c r="A59" s="2">
        <v>-1.0546750672801863</v>
      </c>
      <c r="B59" s="3">
        <v>3</v>
      </c>
      <c r="C59" s="2">
        <v>-0.35048515201197006</v>
      </c>
      <c r="D59" s="3">
        <v>3</v>
      </c>
      <c r="E59" s="2">
        <v>0.80129587129340507</v>
      </c>
      <c r="F59" s="3">
        <v>3</v>
      </c>
      <c r="G59" s="2">
        <v>0.39651991351274773</v>
      </c>
      <c r="H59" s="3">
        <v>3</v>
      </c>
      <c r="I59" s="2">
        <v>0.12768692208919674</v>
      </c>
      <c r="J59" s="3">
        <v>3</v>
      </c>
      <c r="K59">
        <f t="shared" si="1"/>
        <v>83</v>
      </c>
      <c r="L59">
        <f>_xlfn.RANK.EQ(C59,выборка_2)</f>
        <v>73</v>
      </c>
      <c r="M59">
        <f>_xlfn.RANK.EQ(E59,выборка_3)</f>
        <v>56</v>
      </c>
      <c r="N59">
        <f>_xlfn.RANK.EQ(G59,выборка_4)</f>
        <v>77</v>
      </c>
      <c r="O59">
        <f>_xlfn.RANK.EQ(I59,выборка_5)</f>
        <v>87</v>
      </c>
    </row>
    <row r="60" spans="1:15" x14ac:dyDescent="0.25">
      <c r="A60" s="2">
        <v>0.21347318579501007</v>
      </c>
      <c r="B60" s="3">
        <v>3</v>
      </c>
      <c r="C60" s="2">
        <v>0.55627879191888496</v>
      </c>
      <c r="D60" s="3">
        <v>3</v>
      </c>
      <c r="E60" s="2">
        <v>1.4368064310256159</v>
      </c>
      <c r="F60" s="3">
        <v>3</v>
      </c>
      <c r="G60" s="2">
        <v>2.3861816821881803</v>
      </c>
      <c r="H60" s="3">
        <v>3</v>
      </c>
      <c r="I60" s="2">
        <v>-2.4396801968105137</v>
      </c>
      <c r="J60" s="3">
        <v>3</v>
      </c>
      <c r="K60">
        <f t="shared" si="1"/>
        <v>40</v>
      </c>
      <c r="L60">
        <f>_xlfn.RANK.EQ(C60,выборка_2)</f>
        <v>37</v>
      </c>
      <c r="M60">
        <f>_xlfn.RANK.EQ(E60,выборка_3)</f>
        <v>34</v>
      </c>
      <c r="N60">
        <f>_xlfn.RANK.EQ(G60,выборка_4)</f>
        <v>19</v>
      </c>
      <c r="O60">
        <f>_xlfn.RANK.EQ(I60,выборка_5)</f>
        <v>99</v>
      </c>
    </row>
    <row r="61" spans="1:15" x14ac:dyDescent="0.25">
      <c r="A61" s="2">
        <v>-0.82112819654867053</v>
      </c>
      <c r="B61" s="3">
        <v>3</v>
      </c>
      <c r="C61" s="2">
        <v>0.47963226279534865</v>
      </c>
      <c r="D61" s="3">
        <v>3</v>
      </c>
      <c r="E61" s="2">
        <v>1.5940069058851805</v>
      </c>
      <c r="F61" s="3">
        <v>3</v>
      </c>
      <c r="G61" s="2">
        <v>3.6596368368482217</v>
      </c>
      <c r="H61" s="3">
        <v>3</v>
      </c>
      <c r="I61" s="2">
        <v>5.0305454856716096</v>
      </c>
      <c r="J61" s="3">
        <v>3</v>
      </c>
      <c r="K61">
        <f t="shared" si="1"/>
        <v>75</v>
      </c>
      <c r="L61">
        <f>_xlfn.RANK.EQ(C61,выборка_2)</f>
        <v>40</v>
      </c>
      <c r="M61">
        <f>_xlfn.RANK.EQ(E61,выборка_3)</f>
        <v>30</v>
      </c>
      <c r="N61">
        <f>_xlfn.RANK.EQ(G61,выборка_4)</f>
        <v>1</v>
      </c>
      <c r="O61">
        <f>_xlfn.RANK.EQ(I61,выборка_5)</f>
        <v>11</v>
      </c>
    </row>
    <row r="62" spans="1:15" x14ac:dyDescent="0.25">
      <c r="A62" s="2">
        <v>1.2764735402015503</v>
      </c>
      <c r="B62" s="3">
        <v>4</v>
      </c>
      <c r="C62" s="2">
        <v>-0.60086563280492555</v>
      </c>
      <c r="D62" s="3">
        <v>4</v>
      </c>
      <c r="E62" s="2">
        <v>2.2202826837892644</v>
      </c>
      <c r="F62" s="3">
        <v>4</v>
      </c>
      <c r="G62" s="2">
        <v>1.6214281711436342</v>
      </c>
      <c r="H62" s="3">
        <v>4</v>
      </c>
      <c r="I62" s="2">
        <v>2.9440145731787197</v>
      </c>
      <c r="J62" s="3">
        <v>4</v>
      </c>
      <c r="K62">
        <f t="shared" si="1"/>
        <v>13</v>
      </c>
      <c r="L62">
        <f>_xlfn.RANK.EQ(C62,выборка_2)</f>
        <v>76</v>
      </c>
      <c r="M62">
        <f>_xlfn.RANK.EQ(E62,выборка_3)</f>
        <v>10</v>
      </c>
      <c r="N62">
        <f>_xlfn.RANK.EQ(G62,выборка_4)</f>
        <v>36</v>
      </c>
      <c r="O62">
        <f>_xlfn.RANK.EQ(I62,выборка_5)</f>
        <v>43</v>
      </c>
    </row>
    <row r="63" spans="1:15" x14ac:dyDescent="0.25">
      <c r="A63" s="2">
        <v>1.0950225259875879</v>
      </c>
      <c r="B63" s="3">
        <v>4</v>
      </c>
      <c r="C63" s="2">
        <v>-1.3291992218000814</v>
      </c>
      <c r="D63" s="3">
        <v>4</v>
      </c>
      <c r="E63" s="2">
        <v>0.8651469468313735</v>
      </c>
      <c r="F63" s="3">
        <v>4</v>
      </c>
      <c r="G63" s="2">
        <v>-0.16453065857058391</v>
      </c>
      <c r="H63" s="3">
        <v>4</v>
      </c>
      <c r="I63" s="2">
        <v>1.9024248609202914</v>
      </c>
      <c r="J63" s="3">
        <v>4</v>
      </c>
      <c r="K63">
        <f t="shared" si="1"/>
        <v>17</v>
      </c>
      <c r="L63">
        <f>_xlfn.RANK.EQ(C63,выборка_2)</f>
        <v>91</v>
      </c>
      <c r="M63">
        <f>_xlfn.RANK.EQ(E63,выборка_3)</f>
        <v>54</v>
      </c>
      <c r="N63">
        <f>_xlfn.RANK.EQ(G63,выборка_4)</f>
        <v>89</v>
      </c>
      <c r="O63">
        <f>_xlfn.RANK.EQ(I63,выборка_5)</f>
        <v>63</v>
      </c>
    </row>
    <row r="64" spans="1:15" x14ac:dyDescent="0.25">
      <c r="A64" s="2">
        <v>-0.97762949735624716</v>
      </c>
      <c r="B64" s="3">
        <v>4</v>
      </c>
      <c r="C64" s="2">
        <v>-0.61929540606797673</v>
      </c>
      <c r="D64" s="3">
        <v>4</v>
      </c>
      <c r="E64" s="2">
        <v>5.2879502414725721E-2</v>
      </c>
      <c r="F64" s="3">
        <v>4</v>
      </c>
      <c r="G64" s="2">
        <v>2.2339251043158583</v>
      </c>
      <c r="H64" s="3">
        <v>4</v>
      </c>
      <c r="I64" s="2">
        <v>1.6402857505017892</v>
      </c>
      <c r="J64" s="3">
        <v>4</v>
      </c>
      <c r="K64">
        <f t="shared" si="1"/>
        <v>81</v>
      </c>
      <c r="L64">
        <f>_xlfn.RANK.EQ(C64,выборка_2)</f>
        <v>77</v>
      </c>
      <c r="M64">
        <f>_xlfn.RANK.EQ(E64,выборка_3)</f>
        <v>81</v>
      </c>
      <c r="N64">
        <f>_xlfn.RANK.EQ(G64,выборка_4)</f>
        <v>22</v>
      </c>
      <c r="O64">
        <f>_xlfn.RANK.EQ(I64,выборка_5)</f>
        <v>67</v>
      </c>
    </row>
    <row r="65" spans="1:15" x14ac:dyDescent="0.25">
      <c r="A65" s="2">
        <v>0.1348530531686265</v>
      </c>
      <c r="B65" s="3">
        <v>4</v>
      </c>
      <c r="C65" s="2">
        <v>-0.20831066649407148</v>
      </c>
      <c r="D65" s="3">
        <v>4</v>
      </c>
      <c r="E65" s="2">
        <v>-0.36891685542650521</v>
      </c>
      <c r="F65" s="3">
        <v>4</v>
      </c>
      <c r="G65" s="2">
        <v>-1.0558582036755979</v>
      </c>
      <c r="H65" s="3">
        <v>4</v>
      </c>
      <c r="I65" s="2">
        <v>3.598918970557861</v>
      </c>
      <c r="J65" s="3">
        <v>4</v>
      </c>
      <c r="K65">
        <f t="shared" si="1"/>
        <v>42</v>
      </c>
      <c r="L65">
        <f>_xlfn.RANK.EQ(C65,выборка_2)</f>
        <v>66</v>
      </c>
      <c r="M65">
        <f>_xlfn.RANK.EQ(E65,выборка_3)</f>
        <v>88</v>
      </c>
      <c r="N65">
        <f>_xlfn.RANK.EQ(G65,выборка_4)</f>
        <v>99</v>
      </c>
      <c r="O65">
        <f>_xlfn.RANK.EQ(I65,выборка_5)</f>
        <v>34</v>
      </c>
    </row>
    <row r="66" spans="1:15" x14ac:dyDescent="0.25">
      <c r="A66" s="2">
        <v>-8.5284455053624697E-2</v>
      </c>
      <c r="B66" s="3">
        <v>4</v>
      </c>
      <c r="C66" s="2">
        <v>1.8303217075299472</v>
      </c>
      <c r="D66" s="3">
        <v>4</v>
      </c>
      <c r="E66" s="2">
        <v>7.246547081740573E-2</v>
      </c>
      <c r="F66" s="3">
        <v>4</v>
      </c>
      <c r="G66" s="2">
        <v>2.5998921298887581</v>
      </c>
      <c r="H66" s="3">
        <v>4</v>
      </c>
      <c r="I66" s="2">
        <v>2.8749611879466102</v>
      </c>
      <c r="J66" s="3">
        <v>4</v>
      </c>
      <c r="K66">
        <f t="shared" ref="K66:K101" si="2">_xlfn.RANK.EQ(A66,выборка_1)</f>
        <v>51</v>
      </c>
      <c r="L66">
        <f>_xlfn.RANK.EQ(C66,выборка_2)</f>
        <v>6</v>
      </c>
      <c r="M66">
        <f>_xlfn.RANK.EQ(E66,выборка_3)</f>
        <v>79</v>
      </c>
      <c r="N66">
        <f>_xlfn.RANK.EQ(G66,выборка_4)</f>
        <v>11</v>
      </c>
      <c r="O66">
        <f>_xlfn.RANK.EQ(I66,выборка_5)</f>
        <v>45</v>
      </c>
    </row>
    <row r="67" spans="1:15" x14ac:dyDescent="0.25">
      <c r="A67" s="2">
        <v>2.3756547307129949</v>
      </c>
      <c r="B67" s="3">
        <v>4</v>
      </c>
      <c r="C67" s="2">
        <v>-6.4417235989822075E-2</v>
      </c>
      <c r="D67" s="3">
        <v>4</v>
      </c>
      <c r="E67" s="2">
        <v>-0.6479225450893864</v>
      </c>
      <c r="F67" s="3">
        <v>4</v>
      </c>
      <c r="G67" s="2">
        <v>-0.2005489224975463</v>
      </c>
      <c r="H67" s="3">
        <v>4</v>
      </c>
      <c r="I67" s="2">
        <v>3.0428539098938927</v>
      </c>
      <c r="J67" s="3">
        <v>4</v>
      </c>
      <c r="K67">
        <f t="shared" si="2"/>
        <v>1</v>
      </c>
      <c r="L67">
        <f>_xlfn.RANK.EQ(C67,выборка_2)</f>
        <v>56</v>
      </c>
      <c r="M67">
        <f>_xlfn.RANK.EQ(E67,выборка_3)</f>
        <v>94</v>
      </c>
      <c r="N67">
        <f>_xlfn.RANK.EQ(G67,выборка_4)</f>
        <v>90</v>
      </c>
      <c r="O67">
        <f>_xlfn.RANK.EQ(I67,выборка_5)</f>
        <v>41</v>
      </c>
    </row>
    <row r="68" spans="1:15" x14ac:dyDescent="0.25">
      <c r="A68" s="2">
        <v>0.90219145931769162</v>
      </c>
      <c r="B68" s="3">
        <v>4</v>
      </c>
      <c r="C68" s="2">
        <v>-0.23512484403909184</v>
      </c>
      <c r="D68" s="3">
        <v>4</v>
      </c>
      <c r="E68" s="2">
        <v>-0.29306044982513413</v>
      </c>
      <c r="F68" s="3">
        <v>4</v>
      </c>
      <c r="G68" s="2">
        <v>0.25930183053424116</v>
      </c>
      <c r="H68" s="3">
        <v>4</v>
      </c>
      <c r="I68" s="2">
        <v>2.0577642822463531</v>
      </c>
      <c r="J68" s="3">
        <v>4</v>
      </c>
      <c r="K68">
        <f t="shared" si="2"/>
        <v>18</v>
      </c>
      <c r="L68">
        <f>_xlfn.RANK.EQ(C68,выборка_2)</f>
        <v>68</v>
      </c>
      <c r="M68">
        <f>_xlfn.RANK.EQ(E68,выборка_3)</f>
        <v>84</v>
      </c>
      <c r="N68">
        <f>_xlfn.RANK.EQ(G68,выборка_4)</f>
        <v>82</v>
      </c>
      <c r="O68">
        <f>_xlfn.RANK.EQ(I68,выборка_5)</f>
        <v>59</v>
      </c>
    </row>
    <row r="69" spans="1:15" x14ac:dyDescent="0.25">
      <c r="A69" s="2">
        <v>-0.38132384361233562</v>
      </c>
      <c r="B69" s="3">
        <v>4</v>
      </c>
      <c r="C69" s="2">
        <v>-1.0975327313644812</v>
      </c>
      <c r="D69" s="3">
        <v>4</v>
      </c>
      <c r="E69" s="2">
        <v>-0.21562607091618702</v>
      </c>
      <c r="F69" s="3">
        <v>4</v>
      </c>
      <c r="G69" s="2">
        <v>0.55602902446116786</v>
      </c>
      <c r="H69" s="3">
        <v>4</v>
      </c>
      <c r="I69" s="2">
        <v>1.2491848388453946</v>
      </c>
      <c r="J69" s="3">
        <v>4</v>
      </c>
      <c r="K69">
        <f t="shared" si="2"/>
        <v>62</v>
      </c>
      <c r="L69">
        <f>_xlfn.RANK.EQ(C69,выборка_2)</f>
        <v>88</v>
      </c>
      <c r="M69">
        <f>_xlfn.RANK.EQ(E69,выборка_3)</f>
        <v>82</v>
      </c>
      <c r="N69">
        <f>_xlfn.RANK.EQ(G69,выборка_4)</f>
        <v>73</v>
      </c>
      <c r="O69">
        <f>_xlfn.RANK.EQ(I69,выборка_5)</f>
        <v>73</v>
      </c>
    </row>
    <row r="70" spans="1:15" x14ac:dyDescent="0.25">
      <c r="A70" s="2">
        <v>-0.36287701732362621</v>
      </c>
      <c r="B70" s="3">
        <v>4</v>
      </c>
      <c r="C70" s="2">
        <v>-0.12721557141048834</v>
      </c>
      <c r="D70" s="3">
        <v>4</v>
      </c>
      <c r="E70" s="2">
        <v>1.7378821464953944</v>
      </c>
      <c r="F70" s="3">
        <v>4</v>
      </c>
      <c r="G70" s="2">
        <v>0.69816713019099552</v>
      </c>
      <c r="H70" s="3">
        <v>4</v>
      </c>
      <c r="I70" s="2">
        <v>6.3313775677233934</v>
      </c>
      <c r="J70" s="3">
        <v>4</v>
      </c>
      <c r="K70">
        <f t="shared" si="2"/>
        <v>59</v>
      </c>
      <c r="L70">
        <f>_xlfn.RANK.EQ(C70,выборка_2)</f>
        <v>59</v>
      </c>
      <c r="M70">
        <f>_xlfn.RANK.EQ(E70,выборка_3)</f>
        <v>25</v>
      </c>
      <c r="N70">
        <f>_xlfn.RANK.EQ(G70,выборка_4)</f>
        <v>69</v>
      </c>
      <c r="O70">
        <f>_xlfn.RANK.EQ(I70,выборка_5)</f>
        <v>2</v>
      </c>
    </row>
    <row r="71" spans="1:15" x14ac:dyDescent="0.25">
      <c r="A71" s="2">
        <v>-1.7424827092327178</v>
      </c>
      <c r="B71" s="3">
        <v>4</v>
      </c>
      <c r="C71" s="2">
        <v>-0.38297002902254462</v>
      </c>
      <c r="D71" s="3">
        <v>4</v>
      </c>
      <c r="E71" s="2">
        <v>0.32783794065471739</v>
      </c>
      <c r="F71" s="3">
        <v>4</v>
      </c>
      <c r="G71" s="2">
        <v>1.0856675796967465</v>
      </c>
      <c r="H71" s="3">
        <v>4</v>
      </c>
      <c r="I71" s="2">
        <v>1.4866993802133948</v>
      </c>
      <c r="J71" s="3">
        <v>4</v>
      </c>
      <c r="K71">
        <f t="shared" si="2"/>
        <v>95</v>
      </c>
      <c r="L71">
        <f>_xlfn.RANK.EQ(C71,выборка_2)</f>
        <v>74</v>
      </c>
      <c r="M71">
        <f>_xlfn.RANK.EQ(E71,выборка_3)</f>
        <v>69</v>
      </c>
      <c r="N71">
        <f>_xlfn.RANK.EQ(G71,выборка_4)</f>
        <v>57</v>
      </c>
      <c r="O71">
        <f>_xlfn.RANK.EQ(I71,выборка_5)</f>
        <v>69</v>
      </c>
    </row>
    <row r="72" spans="1:15" x14ac:dyDescent="0.25">
      <c r="A72" s="2">
        <v>-0.65357994571968447</v>
      </c>
      <c r="B72" s="3">
        <v>4</v>
      </c>
      <c r="C72" s="2">
        <v>-0.16370904631912708</v>
      </c>
      <c r="D72" s="3">
        <v>4</v>
      </c>
      <c r="E72" s="2">
        <v>-0.69588474818738177</v>
      </c>
      <c r="F72" s="3">
        <v>4</v>
      </c>
      <c r="G72" s="2">
        <v>1.4454909685591701</v>
      </c>
      <c r="H72" s="3">
        <v>4</v>
      </c>
      <c r="I72" s="2">
        <v>3.5523846741416492</v>
      </c>
      <c r="J72" s="3">
        <v>4</v>
      </c>
      <c r="K72">
        <f t="shared" si="2"/>
        <v>70</v>
      </c>
      <c r="L72">
        <f>_xlfn.RANK.EQ(C72,выборка_2)</f>
        <v>64</v>
      </c>
      <c r="M72">
        <f>_xlfn.RANK.EQ(E72,выборка_3)</f>
        <v>95</v>
      </c>
      <c r="N72">
        <f>_xlfn.RANK.EQ(G72,выборка_4)</f>
        <v>42</v>
      </c>
      <c r="O72">
        <f>_xlfn.RANK.EQ(I72,выборка_5)</f>
        <v>35</v>
      </c>
    </row>
    <row r="73" spans="1:15" x14ac:dyDescent="0.25">
      <c r="A73" s="2">
        <v>-1.3718499758397229</v>
      </c>
      <c r="B73" s="3">
        <v>4</v>
      </c>
      <c r="C73" s="2">
        <v>0.28593831302714534</v>
      </c>
      <c r="D73" s="3">
        <v>4</v>
      </c>
      <c r="E73" s="2">
        <v>-0.32624336401931942</v>
      </c>
      <c r="F73" s="3">
        <v>4</v>
      </c>
      <c r="G73" s="2">
        <v>0.87964542924601119</v>
      </c>
      <c r="H73" s="3">
        <v>4</v>
      </c>
      <c r="I73" s="2">
        <v>2.3737159204320051</v>
      </c>
      <c r="J73" s="3">
        <v>4</v>
      </c>
      <c r="K73">
        <f t="shared" si="2"/>
        <v>89</v>
      </c>
      <c r="L73">
        <f>_xlfn.RANK.EQ(C73,выборка_2)</f>
        <v>47</v>
      </c>
      <c r="M73">
        <f>_xlfn.RANK.EQ(E73,выборка_3)</f>
        <v>86</v>
      </c>
      <c r="N73">
        <f>_xlfn.RANK.EQ(G73,выборка_4)</f>
        <v>65</v>
      </c>
      <c r="O73">
        <f>_xlfn.RANK.EQ(I73,выборка_5)</f>
        <v>55</v>
      </c>
    </row>
    <row r="74" spans="1:15" x14ac:dyDescent="0.25">
      <c r="A74" s="2">
        <v>-0.24094788386719301</v>
      </c>
      <c r="B74" s="3">
        <v>4</v>
      </c>
      <c r="C74" s="2">
        <v>-6.8864665081491694E-2</v>
      </c>
      <c r="D74" s="3">
        <v>4</v>
      </c>
      <c r="E74" s="2">
        <v>1.4081175575265661</v>
      </c>
      <c r="F74" s="3">
        <v>4</v>
      </c>
      <c r="G74" s="2">
        <v>0.90788069226255175</v>
      </c>
      <c r="H74" s="3">
        <v>4</v>
      </c>
      <c r="I74" s="2">
        <v>0.41745648154756054</v>
      </c>
      <c r="J74" s="3">
        <v>4</v>
      </c>
      <c r="K74">
        <f t="shared" si="2"/>
        <v>54</v>
      </c>
      <c r="L74">
        <f>_xlfn.RANK.EQ(C74,выборка_2)</f>
        <v>58</v>
      </c>
      <c r="M74">
        <f>_xlfn.RANK.EQ(E74,выборка_3)</f>
        <v>35</v>
      </c>
      <c r="N74">
        <f>_xlfn.RANK.EQ(G74,выборка_4)</f>
        <v>61</v>
      </c>
      <c r="O74">
        <f>_xlfn.RANK.EQ(I74,выборка_5)</f>
        <v>80</v>
      </c>
    </row>
    <row r="75" spans="1:15" x14ac:dyDescent="0.25">
      <c r="A75" s="2">
        <v>1.8848459149012342</v>
      </c>
      <c r="B75" s="3">
        <v>4</v>
      </c>
      <c r="C75" s="2">
        <v>-1.5586329027428292</v>
      </c>
      <c r="D75" s="3">
        <v>4</v>
      </c>
      <c r="E75" s="2">
        <v>1.2225601747340988</v>
      </c>
      <c r="F75" s="3">
        <v>4</v>
      </c>
      <c r="G75" s="2">
        <v>1.4373964657133911</v>
      </c>
      <c r="H75" s="3">
        <v>4</v>
      </c>
      <c r="I75" s="2">
        <v>2.6320715328911319</v>
      </c>
      <c r="J75" s="3">
        <v>4</v>
      </c>
      <c r="K75">
        <f t="shared" si="2"/>
        <v>6</v>
      </c>
      <c r="L75">
        <f>_xlfn.RANK.EQ(C75,выборка_2)</f>
        <v>95</v>
      </c>
      <c r="M75">
        <f>_xlfn.RANK.EQ(E75,выборка_3)</f>
        <v>42</v>
      </c>
      <c r="N75">
        <f>_xlfn.RANK.EQ(G75,выборка_4)</f>
        <v>45</v>
      </c>
      <c r="O75">
        <f>_xlfn.RANK.EQ(I75,выборка_5)</f>
        <v>50</v>
      </c>
    </row>
    <row r="76" spans="1:15" x14ac:dyDescent="0.25">
      <c r="A76" s="2">
        <v>-0.63653146753495093</v>
      </c>
      <c r="B76" s="3">
        <v>4</v>
      </c>
      <c r="C76" s="2">
        <v>-0.3899754119629506</v>
      </c>
      <c r="D76" s="3">
        <v>4</v>
      </c>
      <c r="E76" s="2">
        <v>0.1133290677680634</v>
      </c>
      <c r="F76" s="3">
        <v>4</v>
      </c>
      <c r="G76" s="2">
        <v>1.8071697266132105</v>
      </c>
      <c r="H76" s="3">
        <v>4</v>
      </c>
      <c r="I76" s="2">
        <v>0.19814092916203663</v>
      </c>
      <c r="J76" s="3">
        <v>4</v>
      </c>
      <c r="K76">
        <f t="shared" si="2"/>
        <v>69</v>
      </c>
      <c r="L76">
        <f>_xlfn.RANK.EQ(C76,выборка_2)</f>
        <v>75</v>
      </c>
      <c r="M76">
        <f>_xlfn.RANK.EQ(E76,выборка_3)</f>
        <v>78</v>
      </c>
      <c r="N76">
        <f>_xlfn.RANK.EQ(G76,выборка_4)</f>
        <v>32</v>
      </c>
      <c r="O76">
        <f>_xlfn.RANK.EQ(I76,выборка_5)</f>
        <v>83</v>
      </c>
    </row>
    <row r="77" spans="1:15" x14ac:dyDescent="0.25">
      <c r="A77" s="2">
        <v>0.7113249012036249</v>
      </c>
      <c r="B77" s="3">
        <v>4</v>
      </c>
      <c r="C77" s="2">
        <v>-0.85206693256623112</v>
      </c>
      <c r="D77" s="3">
        <v>4</v>
      </c>
      <c r="E77" s="2">
        <v>-0.38072664412902668</v>
      </c>
      <c r="F77" s="3">
        <v>4</v>
      </c>
      <c r="G77" s="2">
        <v>1.7811649993527681</v>
      </c>
      <c r="H77" s="3">
        <v>4</v>
      </c>
      <c r="I77" s="2">
        <v>3.295247784582898</v>
      </c>
      <c r="J77" s="3">
        <v>4</v>
      </c>
      <c r="K77">
        <f t="shared" si="2"/>
        <v>26</v>
      </c>
      <c r="L77">
        <f>_xlfn.RANK.EQ(C77,выборка_2)</f>
        <v>84</v>
      </c>
      <c r="M77">
        <f>_xlfn.RANK.EQ(E77,выборка_3)</f>
        <v>89</v>
      </c>
      <c r="N77">
        <f>_xlfn.RANK.EQ(G77,выборка_4)</f>
        <v>33</v>
      </c>
      <c r="O77">
        <f>_xlfn.RANK.EQ(I77,выборка_5)</f>
        <v>39</v>
      </c>
    </row>
    <row r="78" spans="1:15" x14ac:dyDescent="0.25">
      <c r="A78" s="2">
        <v>0.1129603788285749</v>
      </c>
      <c r="B78" s="3">
        <v>4</v>
      </c>
      <c r="C78" s="2">
        <v>-1.5481509763048962</v>
      </c>
      <c r="D78" s="3">
        <v>4</v>
      </c>
      <c r="E78" s="2">
        <v>1.4499725037021562</v>
      </c>
      <c r="F78" s="3">
        <v>4</v>
      </c>
      <c r="G78" s="2">
        <v>-0.49298557516885921</v>
      </c>
      <c r="H78" s="3">
        <v>4</v>
      </c>
      <c r="I78" s="2">
        <v>-0.85323039861395955</v>
      </c>
      <c r="J78" s="3">
        <v>4</v>
      </c>
      <c r="K78">
        <f t="shared" si="2"/>
        <v>44</v>
      </c>
      <c r="L78">
        <f>_xlfn.RANK.EQ(C78,выборка_2)</f>
        <v>94</v>
      </c>
      <c r="M78">
        <f>_xlfn.RANK.EQ(E78,выборка_3)</f>
        <v>33</v>
      </c>
      <c r="N78">
        <f>_xlfn.RANK.EQ(G78,выборка_4)</f>
        <v>91</v>
      </c>
      <c r="O78">
        <f>_xlfn.RANK.EQ(I78,выборка_5)</f>
        <v>97</v>
      </c>
    </row>
    <row r="79" spans="1:15" x14ac:dyDescent="0.25">
      <c r="A79" s="2">
        <v>-1.7748061509337276</v>
      </c>
      <c r="B79" s="3">
        <v>4</v>
      </c>
      <c r="C79" s="2">
        <v>-0.69078623710083775</v>
      </c>
      <c r="D79" s="3">
        <v>4</v>
      </c>
      <c r="E79" s="2">
        <v>1.717941475159023</v>
      </c>
      <c r="F79" s="3">
        <v>4</v>
      </c>
      <c r="G79" s="2">
        <v>1.441608563050977</v>
      </c>
      <c r="H79" s="3">
        <v>4</v>
      </c>
      <c r="I79" s="2">
        <v>-0.43381691689137369</v>
      </c>
      <c r="J79" s="3">
        <v>4</v>
      </c>
      <c r="K79">
        <f t="shared" si="2"/>
        <v>96</v>
      </c>
      <c r="L79">
        <f>_xlfn.RANK.EQ(C79,выборка_2)</f>
        <v>81</v>
      </c>
      <c r="M79">
        <f>_xlfn.RANK.EQ(E79,выборка_3)</f>
        <v>27</v>
      </c>
      <c r="N79">
        <f>_xlfn.RANK.EQ(G79,выборка_4)</f>
        <v>44</v>
      </c>
      <c r="O79">
        <f>_xlfn.RANK.EQ(I79,выборка_5)</f>
        <v>93</v>
      </c>
    </row>
    <row r="80" spans="1:15" x14ac:dyDescent="0.25">
      <c r="A80" s="2">
        <v>-1.0269309314026032</v>
      </c>
      <c r="B80" s="3">
        <v>4</v>
      </c>
      <c r="C80" s="2">
        <v>2.08588971872814</v>
      </c>
      <c r="D80" s="3">
        <v>4</v>
      </c>
      <c r="E80" s="2">
        <v>1.1230523594131228</v>
      </c>
      <c r="F80" s="3">
        <v>4</v>
      </c>
      <c r="G80" s="2">
        <v>2.4247120816435199</v>
      </c>
      <c r="H80" s="3">
        <v>4</v>
      </c>
      <c r="I80" s="2">
        <v>2.7096014087437652</v>
      </c>
      <c r="J80" s="3">
        <v>4</v>
      </c>
      <c r="K80">
        <f t="shared" si="2"/>
        <v>82</v>
      </c>
      <c r="L80">
        <f>_xlfn.RANK.EQ(C80,выборка_2)</f>
        <v>4</v>
      </c>
      <c r="M80">
        <f>_xlfn.RANK.EQ(E80,выборка_3)</f>
        <v>47</v>
      </c>
      <c r="N80">
        <f>_xlfn.RANK.EQ(G80,выборка_4)</f>
        <v>16</v>
      </c>
      <c r="O80">
        <f>_xlfn.RANK.EQ(I80,выборка_5)</f>
        <v>48</v>
      </c>
    </row>
    <row r="81" spans="1:15" x14ac:dyDescent="0.25">
      <c r="A81" s="2">
        <v>-0.42899273466900922</v>
      </c>
      <c r="B81" s="3">
        <v>4</v>
      </c>
      <c r="C81" s="2">
        <v>-1.2285386219446082</v>
      </c>
      <c r="D81" s="3">
        <v>4</v>
      </c>
      <c r="E81" s="2">
        <v>-0.3584485714090988</v>
      </c>
      <c r="F81" s="3">
        <v>4</v>
      </c>
      <c r="G81" s="2">
        <v>2.2051214071107097</v>
      </c>
      <c r="H81" s="3">
        <v>4</v>
      </c>
      <c r="I81" s="2">
        <v>4.2093718143878505</v>
      </c>
      <c r="J81" s="3">
        <v>4</v>
      </c>
      <c r="K81">
        <f t="shared" si="2"/>
        <v>64</v>
      </c>
      <c r="L81">
        <f>_xlfn.RANK.EQ(C81,выборка_2)</f>
        <v>90</v>
      </c>
      <c r="M81">
        <f>_xlfn.RANK.EQ(E81,выборка_3)</f>
        <v>87</v>
      </c>
      <c r="N81">
        <f>_xlfn.RANK.EQ(G81,выборка_4)</f>
        <v>23</v>
      </c>
      <c r="O81">
        <f>_xlfn.RANK.EQ(I81,выборка_5)</f>
        <v>24</v>
      </c>
    </row>
    <row r="82" spans="1:15" x14ac:dyDescent="0.25">
      <c r="A82" s="2">
        <v>1.1983502190560102</v>
      </c>
      <c r="B82" s="3">
        <v>5</v>
      </c>
      <c r="C82" s="2">
        <v>1.7700032256252598</v>
      </c>
      <c r="D82" s="3">
        <v>5</v>
      </c>
      <c r="E82" s="2">
        <v>0.43943066682550125</v>
      </c>
      <c r="F82" s="3">
        <v>5</v>
      </c>
      <c r="G82" s="2">
        <v>2.5711248124716803</v>
      </c>
      <c r="H82" s="3">
        <v>5</v>
      </c>
      <c r="I82" s="2">
        <v>2.4217827154207043</v>
      </c>
      <c r="J82" s="3">
        <v>5</v>
      </c>
      <c r="K82">
        <f t="shared" si="2"/>
        <v>15</v>
      </c>
      <c r="L82">
        <f>_xlfn.RANK.EQ(C82,выборка_2)</f>
        <v>8</v>
      </c>
      <c r="M82">
        <f>_xlfn.RANK.EQ(E82,выборка_3)</f>
        <v>67</v>
      </c>
      <c r="N82">
        <f>_xlfn.RANK.EQ(G82,выборка_4)</f>
        <v>12</v>
      </c>
      <c r="O82">
        <f>_xlfn.RANK.EQ(I82,выборка_5)</f>
        <v>54</v>
      </c>
    </row>
    <row r="83" spans="1:15" x14ac:dyDescent="0.25">
      <c r="A83" s="2">
        <v>-1.0867006494663656</v>
      </c>
      <c r="B83" s="3">
        <v>5</v>
      </c>
      <c r="C83" s="2">
        <v>0.56243527776678093</v>
      </c>
      <c r="D83" s="3">
        <v>5</v>
      </c>
      <c r="E83" s="2">
        <v>0.70600356391514651</v>
      </c>
      <c r="F83" s="3">
        <v>5</v>
      </c>
      <c r="G83" s="2">
        <v>0.67599364936177153</v>
      </c>
      <c r="H83" s="3">
        <v>5</v>
      </c>
      <c r="I83" s="2">
        <v>-3.3148687584325671</v>
      </c>
      <c r="J83" s="3">
        <v>5</v>
      </c>
      <c r="K83">
        <f t="shared" si="2"/>
        <v>84</v>
      </c>
      <c r="L83">
        <f>_xlfn.RANK.EQ(C83,выборка_2)</f>
        <v>36</v>
      </c>
      <c r="M83">
        <f>_xlfn.RANK.EQ(E83,выборка_3)</f>
        <v>59</v>
      </c>
      <c r="N83">
        <f>_xlfn.RANK.EQ(G83,выборка_4)</f>
        <v>70</v>
      </c>
      <c r="O83">
        <f>_xlfn.RANK.EQ(I83,выборка_5)</f>
        <v>100</v>
      </c>
    </row>
    <row r="84" spans="1:15" x14ac:dyDescent="0.25">
      <c r="A84" s="2">
        <v>-0.77350705396384001</v>
      </c>
      <c r="B84" s="3">
        <v>5</v>
      </c>
      <c r="C84" s="2">
        <v>0.80028178470092826</v>
      </c>
      <c r="D84" s="3">
        <v>5</v>
      </c>
      <c r="E84" s="2">
        <v>2.182502273877617</v>
      </c>
      <c r="F84" s="3">
        <v>5</v>
      </c>
      <c r="G84" s="2">
        <v>1.145437297760509</v>
      </c>
      <c r="H84" s="3">
        <v>5</v>
      </c>
      <c r="I84" s="2">
        <v>1.9459078026120551</v>
      </c>
      <c r="J84" s="3">
        <v>5</v>
      </c>
      <c r="K84">
        <f t="shared" si="2"/>
        <v>74</v>
      </c>
      <c r="L84">
        <f>_xlfn.RANK.EQ(C84,выборка_2)</f>
        <v>27</v>
      </c>
      <c r="M84">
        <f>_xlfn.RANK.EQ(E84,выборка_3)</f>
        <v>12</v>
      </c>
      <c r="N84">
        <f>_xlfn.RANK.EQ(G84,выборка_4)</f>
        <v>53</v>
      </c>
      <c r="O84">
        <f>_xlfn.RANK.EQ(I84,выборка_5)</f>
        <v>62</v>
      </c>
    </row>
    <row r="85" spans="1:15" x14ac:dyDescent="0.25">
      <c r="A85" s="2">
        <v>-0.36549295145960059</v>
      </c>
      <c r="B85" s="3">
        <v>5</v>
      </c>
      <c r="C85" s="2">
        <v>1.0948853084992152</v>
      </c>
      <c r="D85" s="3">
        <v>5</v>
      </c>
      <c r="E85" s="2">
        <v>0.52730831864755601</v>
      </c>
      <c r="F85" s="3">
        <v>5</v>
      </c>
      <c r="G85" s="2">
        <v>3.0287734514568001</v>
      </c>
      <c r="H85" s="3">
        <v>5</v>
      </c>
      <c r="I85" s="2">
        <v>4.627621142892167</v>
      </c>
      <c r="J85" s="3">
        <v>5</v>
      </c>
      <c r="K85">
        <f t="shared" si="2"/>
        <v>60</v>
      </c>
      <c r="L85">
        <f>_xlfn.RANK.EQ(C85,выборка_2)</f>
        <v>17</v>
      </c>
      <c r="M85">
        <f>_xlfn.RANK.EQ(E85,выборка_3)</f>
        <v>65</v>
      </c>
      <c r="N85">
        <f>_xlfn.RANK.EQ(G85,выборка_4)</f>
        <v>4</v>
      </c>
      <c r="O85">
        <f>_xlfn.RANK.EQ(I85,выборка_5)</f>
        <v>14</v>
      </c>
    </row>
    <row r="86" spans="1:15" x14ac:dyDescent="0.25">
      <c r="A86" s="2">
        <v>-0.18615764929563738</v>
      </c>
      <c r="B86" s="3">
        <v>5</v>
      </c>
      <c r="C86" s="2">
        <v>1.4239666395733366</v>
      </c>
      <c r="D86" s="3">
        <v>5</v>
      </c>
      <c r="E86" s="2">
        <v>0.15615262580104172</v>
      </c>
      <c r="F86" s="3">
        <v>5</v>
      </c>
      <c r="G86" s="2">
        <v>1.4286584953661077</v>
      </c>
      <c r="H86" s="3">
        <v>5</v>
      </c>
      <c r="I86" s="2">
        <v>2.7426115189446136</v>
      </c>
      <c r="J86" s="3">
        <v>5</v>
      </c>
      <c r="K86">
        <f t="shared" si="2"/>
        <v>52</v>
      </c>
      <c r="L86">
        <f>_xlfn.RANK.EQ(C86,выборка_2)</f>
        <v>12</v>
      </c>
      <c r="M86">
        <f>_xlfn.RANK.EQ(E86,выборка_3)</f>
        <v>75</v>
      </c>
      <c r="N86">
        <f>_xlfn.RANK.EQ(G86,выборка_4)</f>
        <v>47</v>
      </c>
      <c r="O86">
        <f>_xlfn.RANK.EQ(I86,выборка_5)</f>
        <v>47</v>
      </c>
    </row>
    <row r="87" spans="1:15" x14ac:dyDescent="0.25">
      <c r="A87" s="2">
        <v>-0.65490667111589573</v>
      </c>
      <c r="B87" s="3">
        <v>5</v>
      </c>
      <c r="C87" s="2">
        <v>0.84582018441869877</v>
      </c>
      <c r="D87" s="3">
        <v>5</v>
      </c>
      <c r="E87" s="2">
        <v>-1.1229971025604755</v>
      </c>
      <c r="F87" s="3">
        <v>5</v>
      </c>
      <c r="G87" s="2">
        <v>-0.60016497829928994</v>
      </c>
      <c r="H87" s="3">
        <v>5</v>
      </c>
      <c r="I87" s="2">
        <v>3.7056731849152129</v>
      </c>
      <c r="J87" s="3">
        <v>5</v>
      </c>
      <c r="K87">
        <f t="shared" si="2"/>
        <v>71</v>
      </c>
      <c r="L87">
        <f>_xlfn.RANK.EQ(C87,выборка_2)</f>
        <v>25</v>
      </c>
      <c r="M87">
        <f>_xlfn.RANK.EQ(E87,выборка_3)</f>
        <v>98</v>
      </c>
      <c r="N87">
        <f>_xlfn.RANK.EQ(G87,выборка_4)</f>
        <v>93</v>
      </c>
      <c r="O87">
        <f>_xlfn.RANK.EQ(I87,выборка_5)</f>
        <v>33</v>
      </c>
    </row>
    <row r="88" spans="1:15" x14ac:dyDescent="0.25">
      <c r="A88" s="2">
        <v>1.9189155864296481</v>
      </c>
      <c r="B88" s="3">
        <v>5</v>
      </c>
      <c r="C88" s="2">
        <v>0.74034381011733785</v>
      </c>
      <c r="D88" s="3">
        <v>5</v>
      </c>
      <c r="E88" s="2">
        <v>-0.30785110741271637</v>
      </c>
      <c r="F88" s="3">
        <v>5</v>
      </c>
      <c r="G88" s="2">
        <v>2.6197373042814434</v>
      </c>
      <c r="H88" s="3">
        <v>5</v>
      </c>
      <c r="I88" s="2">
        <v>-0.35855168284615502</v>
      </c>
      <c r="J88" s="3">
        <v>5</v>
      </c>
      <c r="K88">
        <f t="shared" si="2"/>
        <v>5</v>
      </c>
      <c r="L88">
        <f>_xlfn.RANK.EQ(C88,выборка_2)</f>
        <v>29</v>
      </c>
      <c r="M88">
        <f>_xlfn.RANK.EQ(E88,выборка_3)</f>
        <v>85</v>
      </c>
      <c r="N88">
        <f>_xlfn.RANK.EQ(G88,выборка_4)</f>
        <v>10</v>
      </c>
      <c r="O88">
        <f>_xlfn.RANK.EQ(I88,выборка_5)</f>
        <v>92</v>
      </c>
    </row>
    <row r="89" spans="1:15" x14ac:dyDescent="0.25">
      <c r="A89" s="2">
        <v>0.75761136031360365</v>
      </c>
      <c r="B89" s="3">
        <v>5</v>
      </c>
      <c r="C89" s="2">
        <v>2.5798605090822093</v>
      </c>
      <c r="D89" s="3">
        <v>5</v>
      </c>
      <c r="E89" s="2">
        <v>0.70288740769319702</v>
      </c>
      <c r="F89" s="3">
        <v>5</v>
      </c>
      <c r="G89" s="2">
        <v>2.0705502972996328</v>
      </c>
      <c r="H89" s="3">
        <v>5</v>
      </c>
      <c r="I89" s="2">
        <v>4.4882865545805544</v>
      </c>
      <c r="J89" s="3">
        <v>5</v>
      </c>
      <c r="K89">
        <f t="shared" si="2"/>
        <v>25</v>
      </c>
      <c r="L89">
        <f>_xlfn.RANK.EQ(C89,выборка_2)</f>
        <v>1</v>
      </c>
      <c r="M89">
        <f>_xlfn.RANK.EQ(E89,выборка_3)</f>
        <v>60</v>
      </c>
      <c r="N89">
        <f>_xlfn.RANK.EQ(G89,выборка_4)</f>
        <v>27</v>
      </c>
      <c r="O89">
        <f>_xlfn.RANK.EQ(I89,выборка_5)</f>
        <v>19</v>
      </c>
    </row>
    <row r="90" spans="1:15" x14ac:dyDescent="0.25">
      <c r="A90" s="2">
        <v>-3.2479192668688484E-2</v>
      </c>
      <c r="B90" s="3">
        <v>5</v>
      </c>
      <c r="C90" s="2">
        <v>1.625702796241967</v>
      </c>
      <c r="D90" s="3">
        <v>5</v>
      </c>
      <c r="E90" s="2">
        <v>-0.49065726873232052</v>
      </c>
      <c r="F90" s="3">
        <v>5</v>
      </c>
      <c r="G90" s="2">
        <v>1.0612749317951966</v>
      </c>
      <c r="H90" s="3">
        <v>5</v>
      </c>
      <c r="I90" s="2">
        <v>-0.10136477107880637</v>
      </c>
      <c r="J90" s="3">
        <v>5</v>
      </c>
      <c r="K90">
        <f t="shared" si="2"/>
        <v>49</v>
      </c>
      <c r="L90">
        <f>_xlfn.RANK.EQ(C90,выборка_2)</f>
        <v>9</v>
      </c>
      <c r="M90">
        <f>_xlfn.RANK.EQ(E90,выборка_3)</f>
        <v>90</v>
      </c>
      <c r="N90">
        <f>_xlfn.RANK.EQ(G90,выборка_4)</f>
        <v>58</v>
      </c>
      <c r="O90">
        <f>_xlfn.RANK.EQ(I90,выборка_5)</f>
        <v>89</v>
      </c>
    </row>
    <row r="91" spans="1:15" x14ac:dyDescent="0.25">
      <c r="A91" s="2">
        <v>-0.73647697718115523</v>
      </c>
      <c r="B91" s="3">
        <v>5</v>
      </c>
      <c r="C91" s="2">
        <v>0.99873807610129006</v>
      </c>
      <c r="D91" s="3">
        <v>5</v>
      </c>
      <c r="E91" s="2">
        <v>2.437492755940184</v>
      </c>
      <c r="F91" s="3">
        <v>5</v>
      </c>
      <c r="G91" s="2">
        <v>2.1205975170014426</v>
      </c>
      <c r="H91" s="3">
        <v>5</v>
      </c>
      <c r="I91" s="2">
        <v>0.7752789820660837</v>
      </c>
      <c r="J91" s="3">
        <v>5</v>
      </c>
      <c r="K91">
        <f t="shared" si="2"/>
        <v>73</v>
      </c>
      <c r="L91">
        <f>_xlfn.RANK.EQ(C91,выборка_2)</f>
        <v>19</v>
      </c>
      <c r="M91">
        <f>_xlfn.RANK.EQ(E91,выборка_3)</f>
        <v>9</v>
      </c>
      <c r="N91">
        <f>_xlfn.RANK.EQ(G91,выборка_4)</f>
        <v>24</v>
      </c>
      <c r="O91">
        <f>_xlfn.RANK.EQ(I91,выборка_5)</f>
        <v>75</v>
      </c>
    </row>
    <row r="92" spans="1:15" x14ac:dyDescent="0.25">
      <c r="A92" s="2">
        <v>0.75771367846755311</v>
      </c>
      <c r="B92" s="3">
        <v>5</v>
      </c>
      <c r="C92" s="2">
        <v>-1.0163497538305819</v>
      </c>
      <c r="D92" s="3">
        <v>5</v>
      </c>
      <c r="E92" s="2">
        <v>1.7880339580879081</v>
      </c>
      <c r="F92" s="3">
        <v>5</v>
      </c>
      <c r="G92" s="2">
        <v>9.6312421897891909E-2</v>
      </c>
      <c r="H92" s="3">
        <v>5</v>
      </c>
      <c r="I92" s="2">
        <v>0.7228125064575579</v>
      </c>
      <c r="J92" s="3">
        <v>5</v>
      </c>
      <c r="K92">
        <f t="shared" si="2"/>
        <v>24</v>
      </c>
      <c r="L92">
        <f>_xlfn.RANK.EQ(C92,выборка_2)</f>
        <v>87</v>
      </c>
      <c r="M92">
        <f>_xlfn.RANK.EQ(E92,выборка_3)</f>
        <v>22</v>
      </c>
      <c r="N92">
        <f>_xlfn.RANK.EQ(G92,выборка_4)</f>
        <v>86</v>
      </c>
      <c r="O92">
        <f>_xlfn.RANK.EQ(I92,выборка_5)</f>
        <v>76</v>
      </c>
    </row>
    <row r="93" spans="1:15" x14ac:dyDescent="0.25">
      <c r="A93" s="2">
        <v>-1.1157385415572207</v>
      </c>
      <c r="B93" s="3">
        <v>5</v>
      </c>
      <c r="C93" s="2">
        <v>1.8155689101840835</v>
      </c>
      <c r="D93" s="3">
        <v>5</v>
      </c>
      <c r="E93" s="2">
        <v>-1.6370980776846409</v>
      </c>
      <c r="F93" s="3">
        <v>5</v>
      </c>
      <c r="G93" s="2">
        <v>1.9462814887228888</v>
      </c>
      <c r="H93" s="3">
        <v>5</v>
      </c>
      <c r="I93" s="2">
        <v>4.4156270228559151</v>
      </c>
      <c r="J93" s="3">
        <v>5</v>
      </c>
      <c r="K93">
        <f t="shared" si="2"/>
        <v>85</v>
      </c>
      <c r="L93">
        <f>_xlfn.RANK.EQ(C93,выборка_2)</f>
        <v>7</v>
      </c>
      <c r="M93">
        <f>_xlfn.RANK.EQ(E93,выборка_3)</f>
        <v>100</v>
      </c>
      <c r="N93">
        <f>_xlfn.RANK.EQ(G93,выборка_4)</f>
        <v>30</v>
      </c>
      <c r="O93">
        <f>_xlfn.RANK.EQ(I93,выборка_5)</f>
        <v>22</v>
      </c>
    </row>
    <row r="94" spans="1:15" x14ac:dyDescent="0.25">
      <c r="A94" s="2">
        <v>0.13153567124390975</v>
      </c>
      <c r="B94" s="3">
        <v>5</v>
      </c>
      <c r="C94" s="2">
        <v>1.2256979314552154</v>
      </c>
      <c r="D94" s="3">
        <v>5</v>
      </c>
      <c r="E94" s="2">
        <v>-0.55863290274282917</v>
      </c>
      <c r="F94" s="3">
        <v>5</v>
      </c>
      <c r="G94" s="2">
        <v>0.22989445622079074</v>
      </c>
      <c r="H94" s="3">
        <v>5</v>
      </c>
      <c r="I94" s="2">
        <v>3.8085256670019589</v>
      </c>
      <c r="J94" s="3">
        <v>5</v>
      </c>
      <c r="K94">
        <f t="shared" si="2"/>
        <v>43</v>
      </c>
      <c r="L94">
        <f>_xlfn.RANK.EQ(C94,выборка_2)</f>
        <v>15</v>
      </c>
      <c r="M94">
        <f>_xlfn.RANK.EQ(E94,выборка_3)</f>
        <v>93</v>
      </c>
      <c r="N94">
        <f>_xlfn.RANK.EQ(G94,выборка_4)</f>
        <v>83</v>
      </c>
      <c r="O94">
        <f>_xlfn.RANK.EQ(I94,выборка_5)</f>
        <v>29</v>
      </c>
    </row>
    <row r="95" spans="1:15" x14ac:dyDescent="0.25">
      <c r="A95" s="2">
        <v>0.4871981218457222</v>
      </c>
      <c r="B95" s="3">
        <v>5</v>
      </c>
      <c r="C95" s="2">
        <v>-1.5775807444006205</v>
      </c>
      <c r="D95" s="3">
        <v>5</v>
      </c>
      <c r="E95" s="2">
        <v>6.9755176606122404E-2</v>
      </c>
      <c r="F95" s="3">
        <v>5</v>
      </c>
      <c r="G95" s="2">
        <v>0.73480157677840907</v>
      </c>
      <c r="H95" s="3">
        <v>5</v>
      </c>
      <c r="I95" s="2">
        <v>5.304203346488066</v>
      </c>
      <c r="J95" s="3">
        <v>5</v>
      </c>
      <c r="K95">
        <f t="shared" si="2"/>
        <v>34</v>
      </c>
      <c r="L95">
        <f>_xlfn.RANK.EQ(C95,выборка_2)</f>
        <v>96</v>
      </c>
      <c r="M95">
        <f>_xlfn.RANK.EQ(E95,выборка_3)</f>
        <v>80</v>
      </c>
      <c r="N95">
        <f>_xlfn.RANK.EQ(G95,выборка_4)</f>
        <v>68</v>
      </c>
      <c r="O95">
        <f>_xlfn.RANK.EQ(I95,выборка_5)</f>
        <v>7</v>
      </c>
    </row>
    <row r="96" spans="1:15" x14ac:dyDescent="0.25">
      <c r="A96" s="2">
        <v>-0.92319169198162854</v>
      </c>
      <c r="B96" s="3">
        <v>5</v>
      </c>
      <c r="C96" s="2">
        <v>0.85865883900260087</v>
      </c>
      <c r="D96" s="3">
        <v>5</v>
      </c>
      <c r="E96" s="2">
        <v>1.5022411642130464</v>
      </c>
      <c r="F96" s="3">
        <v>5</v>
      </c>
      <c r="G96" s="2">
        <v>2.3941462384536862</v>
      </c>
      <c r="H96" s="3">
        <v>5</v>
      </c>
      <c r="I96" s="2">
        <v>3.4759689292986877</v>
      </c>
      <c r="J96" s="3">
        <v>5</v>
      </c>
      <c r="K96">
        <f t="shared" si="2"/>
        <v>79</v>
      </c>
      <c r="L96">
        <f>_xlfn.RANK.EQ(C96,выборка_2)</f>
        <v>23</v>
      </c>
      <c r="M96">
        <f>_xlfn.RANK.EQ(E96,выборка_3)</f>
        <v>32</v>
      </c>
      <c r="N96">
        <f>_xlfn.RANK.EQ(G96,выборка_4)</f>
        <v>18</v>
      </c>
      <c r="O96">
        <f>_xlfn.RANK.EQ(I96,выборка_5)</f>
        <v>37</v>
      </c>
    </row>
    <row r="97" spans="1:15" x14ac:dyDescent="0.25">
      <c r="A97" s="2">
        <v>0.63840616348898038</v>
      </c>
      <c r="B97" s="3">
        <v>5</v>
      </c>
      <c r="C97" s="2">
        <v>0.35840151010779664</v>
      </c>
      <c r="D97" s="3">
        <v>5</v>
      </c>
      <c r="E97" s="2">
        <v>0.6663041201827582</v>
      </c>
      <c r="F97" s="3">
        <v>5</v>
      </c>
      <c r="G97" s="2">
        <v>0.83815200721437577</v>
      </c>
      <c r="H97" s="3">
        <v>5</v>
      </c>
      <c r="I97" s="2">
        <v>1.3803021425264888</v>
      </c>
      <c r="J97" s="3">
        <v>5</v>
      </c>
      <c r="K97">
        <f t="shared" si="2"/>
        <v>29</v>
      </c>
      <c r="L97">
        <f>_xlfn.RANK.EQ(C97,выборка_2)</f>
        <v>43</v>
      </c>
      <c r="M97">
        <f>_xlfn.RANK.EQ(E97,выборка_3)</f>
        <v>62</v>
      </c>
      <c r="N97">
        <f>_xlfn.RANK.EQ(G97,выборка_4)</f>
        <v>66</v>
      </c>
      <c r="O97">
        <f>_xlfn.RANK.EQ(I97,выборка_5)</f>
        <v>71</v>
      </c>
    </row>
    <row r="98" spans="1:15" x14ac:dyDescent="0.25">
      <c r="A98" s="2">
        <v>1.9508661353029311E-3</v>
      </c>
      <c r="B98" s="3">
        <v>5</v>
      </c>
      <c r="C98" s="2">
        <v>0.58146645440137945</v>
      </c>
      <c r="D98" s="3">
        <v>5</v>
      </c>
      <c r="E98" s="2">
        <v>1.6284017217694782</v>
      </c>
      <c r="F98" s="3">
        <v>5</v>
      </c>
      <c r="G98" s="2">
        <v>1.3565116912795929</v>
      </c>
      <c r="H98" s="3">
        <v>5</v>
      </c>
      <c r="I98" s="2">
        <v>0.15993305674055591</v>
      </c>
      <c r="J98" s="3">
        <v>5</v>
      </c>
      <c r="K98">
        <f t="shared" si="2"/>
        <v>47</v>
      </c>
      <c r="L98">
        <f>_xlfn.RANK.EQ(C98,выборка_2)</f>
        <v>34</v>
      </c>
      <c r="M98">
        <f>_xlfn.RANK.EQ(E98,выборка_3)</f>
        <v>29</v>
      </c>
      <c r="N98">
        <f>_xlfn.RANK.EQ(G98,выборка_4)</f>
        <v>49</v>
      </c>
      <c r="O98">
        <f>_xlfn.RANK.EQ(I98,выборка_5)</f>
        <v>86</v>
      </c>
    </row>
    <row r="99" spans="1:15" x14ac:dyDescent="0.25">
      <c r="A99" s="2">
        <v>0.82833139458671212</v>
      </c>
      <c r="B99" s="3">
        <v>5</v>
      </c>
      <c r="C99" s="2">
        <v>0.29966634226730093</v>
      </c>
      <c r="D99" s="3">
        <v>5</v>
      </c>
      <c r="E99" s="2">
        <v>0.26852979115210474</v>
      </c>
      <c r="F99" s="3">
        <v>5</v>
      </c>
      <c r="G99" s="2">
        <v>2.4637817002949305</v>
      </c>
      <c r="H99" s="3">
        <v>5</v>
      </c>
      <c r="I99" s="2">
        <v>4.083907020278275</v>
      </c>
      <c r="J99" s="3">
        <v>5</v>
      </c>
      <c r="K99">
        <f t="shared" si="2"/>
        <v>23</v>
      </c>
      <c r="L99">
        <f>_xlfn.RANK.EQ(C99,выборка_2)</f>
        <v>46</v>
      </c>
      <c r="M99">
        <f>_xlfn.RANK.EQ(E99,выборка_3)</f>
        <v>70</v>
      </c>
      <c r="N99">
        <f>_xlfn.RANK.EQ(G99,выборка_4)</f>
        <v>14</v>
      </c>
      <c r="O99">
        <f>_xlfn.RANK.EQ(I99,выборка_5)</f>
        <v>27</v>
      </c>
    </row>
    <row r="100" spans="1:15" x14ac:dyDescent="0.25">
      <c r="A100" s="2">
        <v>1.2381951819406822</v>
      </c>
      <c r="B100" s="3">
        <v>5</v>
      </c>
      <c r="C100" s="2">
        <v>0.91924482856120449</v>
      </c>
      <c r="D100" s="3">
        <v>5</v>
      </c>
      <c r="E100" s="2">
        <v>0.98512066667899489</v>
      </c>
      <c r="F100" s="3">
        <v>5</v>
      </c>
      <c r="G100" s="2">
        <v>1.1273690486414125</v>
      </c>
      <c r="H100" s="3">
        <v>5</v>
      </c>
      <c r="I100" s="2">
        <v>2.4332105163484812</v>
      </c>
      <c r="J100" s="3">
        <v>5</v>
      </c>
      <c r="K100">
        <f t="shared" si="2"/>
        <v>14</v>
      </c>
      <c r="L100">
        <f>_xlfn.RANK.EQ(C100,выборка_2)</f>
        <v>21</v>
      </c>
      <c r="M100">
        <f>_xlfn.RANK.EQ(E100,выборка_3)</f>
        <v>52</v>
      </c>
      <c r="N100">
        <f>_xlfn.RANK.EQ(G100,выборка_4)</f>
        <v>55</v>
      </c>
      <c r="O100">
        <f>_xlfn.RANK.EQ(I100,выборка_5)</f>
        <v>53</v>
      </c>
    </row>
    <row r="101" spans="1:15" x14ac:dyDescent="0.25">
      <c r="A101" s="2">
        <v>-0.45336150833463762</v>
      </c>
      <c r="B101" s="3">
        <v>5</v>
      </c>
      <c r="C101" s="2">
        <v>0.84814280651335139</v>
      </c>
      <c r="D101" s="3">
        <v>5</v>
      </c>
      <c r="E101" s="2">
        <v>-0.87811565410811454</v>
      </c>
      <c r="F101" s="3">
        <v>5</v>
      </c>
      <c r="G101" s="2">
        <v>1.0071531758294441</v>
      </c>
      <c r="H101" s="3">
        <v>5</v>
      </c>
      <c r="I101" s="2">
        <v>3.7606862456887029</v>
      </c>
      <c r="J101" s="3">
        <v>5</v>
      </c>
      <c r="K101">
        <f t="shared" si="2"/>
        <v>65</v>
      </c>
      <c r="L101">
        <f>_xlfn.RANK.EQ(C101,выборка_2)</f>
        <v>24</v>
      </c>
      <c r="M101">
        <f>_xlfn.RANK.EQ(E101,выборка_3)</f>
        <v>96</v>
      </c>
      <c r="N101">
        <f>_xlfn.RANK.EQ(G101,выборка_4)</f>
        <v>59</v>
      </c>
      <c r="O101">
        <f>_xlfn.RANK.EQ(I101,выборка_5)</f>
        <v>31</v>
      </c>
    </row>
  </sheetData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EA124-D085-428B-AC76-D953950536F5}">
  <dimension ref="A3:L11"/>
  <sheetViews>
    <sheetView workbookViewId="0">
      <selection activeCell="G14" sqref="G14"/>
    </sheetView>
  </sheetViews>
  <sheetFormatPr defaultRowHeight="13.2" x14ac:dyDescent="0.25"/>
  <cols>
    <col min="1" max="1" width="11.109375" customWidth="1"/>
    <col min="2" max="2" width="19.109375" bestFit="1" customWidth="1"/>
    <col min="3" max="6" width="19.109375" customWidth="1"/>
    <col min="7" max="102" width="12.5546875" bestFit="1" customWidth="1"/>
    <col min="103" max="103" width="11.109375" bestFit="1" customWidth="1"/>
  </cols>
  <sheetData>
    <row r="3" spans="1:12" x14ac:dyDescent="0.25">
      <c r="A3" s="19"/>
      <c r="B3" s="22" t="s">
        <v>31</v>
      </c>
      <c r="C3" s="20"/>
      <c r="D3" s="20"/>
      <c r="E3" s="20"/>
      <c r="F3" s="21"/>
    </row>
    <row r="4" spans="1:12" x14ac:dyDescent="0.25">
      <c r="A4" s="22" t="s">
        <v>48</v>
      </c>
      <c r="B4" s="19" t="s">
        <v>51</v>
      </c>
      <c r="C4" s="25" t="s">
        <v>53</v>
      </c>
      <c r="D4" s="25" t="s">
        <v>54</v>
      </c>
      <c r="E4" s="25" t="s">
        <v>55</v>
      </c>
      <c r="F4" s="32" t="s">
        <v>56</v>
      </c>
    </row>
    <row r="5" spans="1:12" x14ac:dyDescent="0.25">
      <c r="A5" s="19">
        <v>1</v>
      </c>
      <c r="B5" s="26">
        <v>5.3109431519260397E-2</v>
      </c>
      <c r="C5" s="27">
        <v>6.2601088757219259E-2</v>
      </c>
      <c r="D5" s="27">
        <v>1.4891180651611648</v>
      </c>
      <c r="E5" s="27">
        <v>0.98260778966141515</v>
      </c>
      <c r="F5" s="33">
        <v>3.1070320624639862</v>
      </c>
      <c r="G5" s="30">
        <v>-4.04849402002583E-2</v>
      </c>
      <c r="H5" s="31">
        <v>0.14844706634467003</v>
      </c>
      <c r="I5" s="31">
        <v>0.92085906797001371</v>
      </c>
      <c r="J5" s="31">
        <v>1.2257791839430865</v>
      </c>
      <c r="K5" s="35">
        <v>2.459674538433319</v>
      </c>
      <c r="L5" s="31"/>
    </row>
    <row r="6" spans="1:12" x14ac:dyDescent="0.25">
      <c r="A6" s="23">
        <v>2</v>
      </c>
      <c r="B6" s="28">
        <v>-0.19076429680353613</v>
      </c>
      <c r="C6" s="29">
        <v>5.3774556363350712E-2</v>
      </c>
      <c r="D6" s="29">
        <v>1.2003017129936779</v>
      </c>
      <c r="E6" s="29">
        <v>0.78273399392492138</v>
      </c>
      <c r="F6" s="34">
        <v>2.4622393134923186</v>
      </c>
      <c r="G6" s="30">
        <v>-4.0484940200258279E-2</v>
      </c>
      <c r="H6" s="31">
        <v>0.14844706634467003</v>
      </c>
      <c r="I6" s="31">
        <v>0.92085906797001371</v>
      </c>
      <c r="J6" s="31">
        <v>1.2257791839430865</v>
      </c>
      <c r="K6" s="35">
        <v>2.459674538433319</v>
      </c>
      <c r="L6" s="31"/>
    </row>
    <row r="7" spans="1:12" x14ac:dyDescent="0.25">
      <c r="A7" s="23">
        <v>3</v>
      </c>
      <c r="B7" s="28">
        <v>-8.6784098130010534E-2</v>
      </c>
      <c r="C7" s="29">
        <v>0.13628726946990355</v>
      </c>
      <c r="D7" s="29">
        <v>1.0104030277725542</v>
      </c>
      <c r="E7" s="29">
        <v>1.8742009097441041</v>
      </c>
      <c r="F7" s="34">
        <v>2.1437522314517992</v>
      </c>
      <c r="G7" s="30">
        <v>-4.0484940200258279E-2</v>
      </c>
      <c r="H7" s="31">
        <v>0.14844706634467003</v>
      </c>
      <c r="I7" s="31">
        <v>0.92085906797001371</v>
      </c>
      <c r="J7" s="31">
        <v>1.2257791839430865</v>
      </c>
      <c r="K7" s="35">
        <v>2.459674538433319</v>
      </c>
      <c r="L7" s="31"/>
    </row>
    <row r="8" spans="1:12" x14ac:dyDescent="0.25">
      <c r="A8" s="23">
        <v>4</v>
      </c>
      <c r="B8" s="28">
        <v>-5.9495505411177874E-2</v>
      </c>
      <c r="C8" s="29">
        <v>-0.34817531968656112</v>
      </c>
      <c r="D8" s="29">
        <v>0.4512319290151936</v>
      </c>
      <c r="E8" s="29">
        <v>1.0735338971935562</v>
      </c>
      <c r="F8" s="34">
        <v>2.2614714276205632</v>
      </c>
      <c r="G8" s="30">
        <v>-4.0484940200258279E-2</v>
      </c>
      <c r="H8" s="31">
        <v>0.14844706634467003</v>
      </c>
      <c r="I8" s="31">
        <v>0.92085906797001371</v>
      </c>
      <c r="J8" s="31">
        <v>1.2257791839430865</v>
      </c>
      <c r="K8" s="35">
        <v>2.459674538433319</v>
      </c>
      <c r="L8" s="31"/>
    </row>
    <row r="9" spans="1:12" x14ac:dyDescent="0.25">
      <c r="A9" s="23">
        <v>5</v>
      </c>
      <c r="B9" s="28">
        <v>8.1509767824172741E-2</v>
      </c>
      <c r="C9" s="29">
        <v>0.8377477368194377</v>
      </c>
      <c r="D9" s="29">
        <v>0.45324060490747797</v>
      </c>
      <c r="E9" s="29">
        <v>1.4158193291914358</v>
      </c>
      <c r="F9" s="34">
        <v>2.3238776571379276</v>
      </c>
      <c r="G9" s="30">
        <v>-4.0484940200258279E-2</v>
      </c>
      <c r="H9" s="31">
        <v>0.14844706634467003</v>
      </c>
      <c r="I9" s="31">
        <v>0.92085906797001371</v>
      </c>
      <c r="J9" s="31">
        <v>1.2257791839430865</v>
      </c>
      <c r="K9" s="35">
        <v>2.459674538433319</v>
      </c>
      <c r="L9" s="31"/>
    </row>
    <row r="10" spans="1:12" x14ac:dyDescent="0.25">
      <c r="A10" s="23" t="s">
        <v>49</v>
      </c>
      <c r="B10" s="28"/>
      <c r="C10" s="29"/>
      <c r="D10" s="29"/>
      <c r="E10" s="29"/>
      <c r="F10" s="34"/>
    </row>
    <row r="11" spans="1:12" x14ac:dyDescent="0.25">
      <c r="A11" s="24" t="s">
        <v>50</v>
      </c>
      <c r="B11" s="30">
        <v>-4.0484940200258279E-2</v>
      </c>
      <c r="C11" s="31">
        <v>0.14844706634467003</v>
      </c>
      <c r="D11" s="31">
        <v>0.92085906797001371</v>
      </c>
      <c r="E11" s="31">
        <v>1.2257791839430865</v>
      </c>
      <c r="F11" s="35">
        <v>2.459674538433319</v>
      </c>
      <c r="G11">
        <f>SUMXMY2(B5:B9,G5:G9)*20</f>
        <v>0.97463027678551073</v>
      </c>
      <c r="H11">
        <f>SUMXMY2(C5:C9,H5:H9)*20</f>
        <v>14.764989705969223</v>
      </c>
      <c r="I11">
        <f>SUMXMY2(D5:D9,I5:I9)*20</f>
        <v>16.964825542469825</v>
      </c>
      <c r="J11">
        <f>SUMXMY2(E5:E9,J5:J9)*20</f>
        <v>14.703319720587091</v>
      </c>
      <c r="K11">
        <f>SUMXMY2(F5:F9,K5:K9)*20</f>
        <v>11.53221024288306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12C5C-E339-48ED-A27C-5BBD0C0189FB}">
  <dimension ref="A1:F8"/>
  <sheetViews>
    <sheetView workbookViewId="0">
      <selection activeCell="C10" sqref="C10"/>
    </sheetView>
  </sheetViews>
  <sheetFormatPr defaultRowHeight="13.2" x14ac:dyDescent="0.25"/>
  <sheetData>
    <row r="1" spans="1:6" x14ac:dyDescent="0.25">
      <c r="B1" t="s">
        <v>66</v>
      </c>
    </row>
    <row r="2" spans="1:6" x14ac:dyDescent="0.25">
      <c r="B2" t="s">
        <v>67</v>
      </c>
    </row>
    <row r="3" spans="1:6" x14ac:dyDescent="0.25">
      <c r="A3" t="s">
        <v>63</v>
      </c>
      <c r="B3">
        <v>1</v>
      </c>
      <c r="C3">
        <v>2</v>
      </c>
      <c r="D3">
        <v>3</v>
      </c>
      <c r="E3">
        <v>4</v>
      </c>
      <c r="F3">
        <v>5</v>
      </c>
    </row>
    <row r="4" spans="1:6" x14ac:dyDescent="0.25">
      <c r="A4">
        <v>1</v>
      </c>
      <c r="B4">
        <v>46.8</v>
      </c>
      <c r="C4">
        <v>54.3</v>
      </c>
      <c r="D4">
        <v>51.9</v>
      </c>
      <c r="E4">
        <v>51.95</v>
      </c>
      <c r="F4">
        <v>47.55</v>
      </c>
    </row>
    <row r="5" spans="1:6" x14ac:dyDescent="0.25">
      <c r="A5">
        <v>2</v>
      </c>
      <c r="B5">
        <v>52</v>
      </c>
      <c r="C5">
        <v>52.65</v>
      </c>
      <c r="D5">
        <v>51.25</v>
      </c>
      <c r="E5">
        <v>67.650000000000006</v>
      </c>
      <c r="F5">
        <v>28.95</v>
      </c>
    </row>
    <row r="6" spans="1:6" x14ac:dyDescent="0.25">
      <c r="A6">
        <v>3</v>
      </c>
      <c r="B6">
        <v>35.15</v>
      </c>
      <c r="C6">
        <v>43.1</v>
      </c>
      <c r="D6">
        <v>47.2</v>
      </c>
      <c r="E6">
        <v>64.25</v>
      </c>
      <c r="F6">
        <v>62.8</v>
      </c>
    </row>
    <row r="7" spans="1:6" x14ac:dyDescent="0.25">
      <c r="A7">
        <v>4</v>
      </c>
      <c r="B7">
        <v>56.35</v>
      </c>
      <c r="C7">
        <v>61.8</v>
      </c>
      <c r="D7">
        <v>34.049999999999997</v>
      </c>
      <c r="E7">
        <v>54</v>
      </c>
      <c r="F7">
        <v>46.3</v>
      </c>
    </row>
    <row r="8" spans="1:6" x14ac:dyDescent="0.25">
      <c r="A8">
        <v>5</v>
      </c>
      <c r="B8">
        <v>41.15</v>
      </c>
      <c r="C8">
        <v>50.55</v>
      </c>
      <c r="D8">
        <v>54.6</v>
      </c>
      <c r="E8">
        <v>55</v>
      </c>
      <c r="F8">
        <v>51.2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F5C3E-10D3-4904-90D3-BD970EB7AC50}">
  <dimension ref="A1:O19"/>
  <sheetViews>
    <sheetView tabSelected="1" topLeftCell="A4" zoomScale="90" workbookViewId="0">
      <selection activeCell="K10" sqref="K10"/>
    </sheetView>
  </sheetViews>
  <sheetFormatPr defaultRowHeight="13.2" x14ac:dyDescent="0.25"/>
  <cols>
    <col min="1" max="1" width="12" customWidth="1"/>
    <col min="2" max="6" width="6.21875" bestFit="1" customWidth="1"/>
    <col min="7" max="7" width="16.33203125" customWidth="1"/>
    <col min="8" max="8" width="13.109375" customWidth="1"/>
    <col min="9" max="9" width="6.6640625" bestFit="1" customWidth="1"/>
    <col min="10" max="10" width="7.5546875" bestFit="1" customWidth="1"/>
    <col min="11" max="11" width="7.33203125" bestFit="1" customWidth="1"/>
    <col min="12" max="12" width="8" customWidth="1"/>
    <col min="13" max="13" width="5.5546875" bestFit="1" customWidth="1"/>
    <col min="14" max="14" width="11.88671875" customWidth="1"/>
    <col min="15" max="15" width="37.88671875" customWidth="1"/>
  </cols>
  <sheetData>
    <row r="1" spans="1:15" ht="22.5" customHeight="1" x14ac:dyDescent="0.25">
      <c r="A1" s="18" t="s">
        <v>46</v>
      </c>
    </row>
    <row r="3" spans="1:15" ht="25.5" customHeight="1" x14ac:dyDescent="0.25">
      <c r="A3" s="39" t="s">
        <v>31</v>
      </c>
      <c r="B3" s="37" t="s">
        <v>12</v>
      </c>
      <c r="C3" s="37"/>
      <c r="D3" s="37"/>
      <c r="E3" s="37"/>
      <c r="F3" s="37"/>
      <c r="G3" s="8" t="s">
        <v>13</v>
      </c>
      <c r="H3" s="37" t="s">
        <v>14</v>
      </c>
      <c r="I3" s="37"/>
      <c r="J3" s="37"/>
      <c r="K3" s="37" t="s">
        <v>15</v>
      </c>
      <c r="L3" s="37"/>
      <c r="M3" s="42" t="s">
        <v>29</v>
      </c>
      <c r="N3" s="42"/>
      <c r="O3" s="39" t="s">
        <v>30</v>
      </c>
    </row>
    <row r="4" spans="1:15" ht="22.5" customHeight="1" x14ac:dyDescent="0.25">
      <c r="A4" s="41"/>
      <c r="B4" s="10" t="s">
        <v>16</v>
      </c>
      <c r="C4" s="10" t="s">
        <v>17</v>
      </c>
      <c r="D4" s="10" t="s">
        <v>18</v>
      </c>
      <c r="E4" s="10" t="s">
        <v>19</v>
      </c>
      <c r="F4" s="10" t="s">
        <v>20</v>
      </c>
      <c r="G4" s="10" t="s">
        <v>21</v>
      </c>
      <c r="H4" s="10" t="s">
        <v>22</v>
      </c>
      <c r="I4" s="10" t="s">
        <v>23</v>
      </c>
      <c r="J4" s="10" t="s">
        <v>24</v>
      </c>
      <c r="K4" s="10" t="s">
        <v>25</v>
      </c>
      <c r="L4" s="10" t="s">
        <v>26</v>
      </c>
      <c r="M4" s="10" t="s">
        <v>27</v>
      </c>
      <c r="N4" s="10" t="s">
        <v>28</v>
      </c>
      <c r="O4" s="40"/>
    </row>
    <row r="5" spans="1:15" ht="23.25" customHeight="1" x14ac:dyDescent="0.25">
      <c r="A5" s="7" t="s">
        <v>8</v>
      </c>
      <c r="B5" s="44">
        <v>5.3109431519260397E-2</v>
      </c>
      <c r="C5" s="45">
        <v>-0.19076429680353613</v>
      </c>
      <c r="D5" s="45">
        <v>-8.6784098130010534E-2</v>
      </c>
      <c r="E5" s="45">
        <v>-5.9495505411177874E-2</v>
      </c>
      <c r="F5" s="45">
        <v>8.1509767824172741E-2</v>
      </c>
      <c r="G5" s="46">
        <v>-4.0484940200258279E-2</v>
      </c>
      <c r="H5" s="12">
        <f>_xlfn.VAR.S(выборка_1)*(COUNT(выборка_1)-1)</f>
        <v>116.68021866350199</v>
      </c>
      <c r="I5" s="47">
        <f>'Средние по Y'!G11</f>
        <v>0.97463027678551073</v>
      </c>
      <c r="J5" s="11">
        <f>H5-I5</f>
        <v>115.70558838671649</v>
      </c>
      <c r="K5" s="11">
        <f>I5/(5-1)</f>
        <v>0.24365756919637768</v>
      </c>
      <c r="L5" s="11">
        <f>J5/(5*19)</f>
        <v>1.2179535619654367</v>
      </c>
      <c r="M5" s="11">
        <f>K5/L5</f>
        <v>0.2000548927359615</v>
      </c>
      <c r="N5" s="48">
        <f>_xlfn.F.INV(1-5%,4,5*19)</f>
        <v>2.467493623449645</v>
      </c>
      <c r="O5" s="5" t="s">
        <v>52</v>
      </c>
    </row>
    <row r="6" spans="1:15" ht="23.25" customHeight="1" x14ac:dyDescent="0.25">
      <c r="A6" s="7" t="s">
        <v>9</v>
      </c>
      <c r="B6" s="49">
        <v>6.2601088757219259E-2</v>
      </c>
      <c r="C6" s="47">
        <v>5.3774556363350712E-2</v>
      </c>
      <c r="D6" s="47">
        <v>0.13628726946990355</v>
      </c>
      <c r="E6" s="47">
        <v>-0.34817531968656112</v>
      </c>
      <c r="F6" s="47">
        <v>0.8377477368194377</v>
      </c>
      <c r="G6" s="50">
        <v>0.14844706634467003</v>
      </c>
      <c r="H6" s="11">
        <f>_xlfn.VAR.S(выборка_2)*(COUNT(выборка_2)-1)</f>
        <v>108.36375455270603</v>
      </c>
      <c r="I6" s="47">
        <f>'Средние по Y'!H11</f>
        <v>14.764989705969223</v>
      </c>
      <c r="J6" s="11">
        <f>H6-I6</f>
        <v>93.598764846736799</v>
      </c>
      <c r="K6" s="11">
        <f>I6/(5-1)</f>
        <v>3.6912474264923056</v>
      </c>
      <c r="L6" s="11">
        <f>J6/(5*19)</f>
        <v>0.98525015628143997</v>
      </c>
      <c r="M6" s="11">
        <f>K6/L6</f>
        <v>3.7465078314972513</v>
      </c>
      <c r="N6" s="48">
        <f>_xlfn.F.INV(1-5%,4,5*19)</f>
        <v>2.467493623449645</v>
      </c>
      <c r="O6" s="5" t="s">
        <v>57</v>
      </c>
    </row>
    <row r="7" spans="1:15" ht="23.25" customHeight="1" x14ac:dyDescent="0.25">
      <c r="A7" s="7" t="s">
        <v>10</v>
      </c>
      <c r="B7" s="49">
        <v>1.4891180651611648</v>
      </c>
      <c r="C7" s="47">
        <v>1.2003017129936779</v>
      </c>
      <c r="D7" s="47">
        <v>1.0104030277725542</v>
      </c>
      <c r="E7" s="47">
        <v>0.4512319290151936</v>
      </c>
      <c r="F7" s="47">
        <v>0.45324060490747797</v>
      </c>
      <c r="G7" s="50">
        <v>0.92085906797001371</v>
      </c>
      <c r="H7" s="11">
        <f>_xlfn.VAR.S(выборка_3)*(COUNT(выборка_3)-1)</f>
        <v>108.46229036532954</v>
      </c>
      <c r="I7" s="47">
        <f>'Средние по Y'!I11</f>
        <v>16.964825542469825</v>
      </c>
      <c r="J7" s="11">
        <f>H7-I7</f>
        <v>91.497464822859712</v>
      </c>
      <c r="K7" s="11">
        <f>I7/(5-1)</f>
        <v>4.2412063856174562</v>
      </c>
      <c r="L7" s="11">
        <f>J7/(5*19)</f>
        <v>0.96313120866168123</v>
      </c>
      <c r="M7" s="11">
        <f>K7/L7</f>
        <v>4.4035603326683015</v>
      </c>
      <c r="N7" s="48">
        <f>_xlfn.F.INV(1-5%,4,5*19)</f>
        <v>2.467493623449645</v>
      </c>
      <c r="O7" s="5" t="s">
        <v>57</v>
      </c>
    </row>
    <row r="8" spans="1:15" ht="23.25" customHeight="1" x14ac:dyDescent="0.25">
      <c r="A8" s="7" t="s">
        <v>11</v>
      </c>
      <c r="B8" s="49">
        <v>0.98260778966141515</v>
      </c>
      <c r="C8" s="47">
        <v>0.78273399392492138</v>
      </c>
      <c r="D8" s="47">
        <v>1.8742009097441041</v>
      </c>
      <c r="E8" s="47">
        <v>1.0735338971935562</v>
      </c>
      <c r="F8" s="47">
        <v>1.4158193291914358</v>
      </c>
      <c r="G8" s="50">
        <v>1.2257791839430865</v>
      </c>
      <c r="H8" s="11">
        <f>_xlfn.VAR.S(выборка_4)*(COUNT(выборка_4)-1)</f>
        <v>121.30931924135697</v>
      </c>
      <c r="I8" s="47">
        <f>'Средние по Y'!J11</f>
        <v>14.703319720587091</v>
      </c>
      <c r="J8" s="11">
        <f>H8-I8</f>
        <v>106.60599952076988</v>
      </c>
      <c r="K8" s="11">
        <f>I8/(5-1)</f>
        <v>3.6758299301467727</v>
      </c>
      <c r="L8" s="11">
        <f>J8/(5*19)</f>
        <v>1.122168416008104</v>
      </c>
      <c r="M8" s="11">
        <f>K8/L8</f>
        <v>3.2756490716632563</v>
      </c>
      <c r="N8" s="48">
        <f>_xlfn.F.INV(1-5%,4,5*19)</f>
        <v>2.467493623449645</v>
      </c>
      <c r="O8" s="5" t="s">
        <v>57</v>
      </c>
    </row>
    <row r="9" spans="1:15" ht="23.25" customHeight="1" x14ac:dyDescent="0.25">
      <c r="A9" s="7" t="s">
        <v>32</v>
      </c>
      <c r="B9" s="51">
        <v>3.1070320624639862</v>
      </c>
      <c r="C9" s="52">
        <v>2.4622393134923186</v>
      </c>
      <c r="D9" s="52">
        <v>2.1437522314517992</v>
      </c>
      <c r="E9" s="52">
        <v>2.2614714276205632</v>
      </c>
      <c r="F9" s="52">
        <v>2.3238776571379276</v>
      </c>
      <c r="G9" s="53">
        <v>2.459674538433319</v>
      </c>
      <c r="H9" s="11">
        <f>_xlfn.VAR.S(выборка_5)*(COUNT(выборка_5)-1)</f>
        <v>420.2346463263944</v>
      </c>
      <c r="I9" s="47">
        <f>'Средние по Y'!K11</f>
        <v>11.53221024288306</v>
      </c>
      <c r="J9" s="11">
        <f>H9-I9</f>
        <v>408.70243608351132</v>
      </c>
      <c r="K9" s="11">
        <f>I9/(5-1)</f>
        <v>2.8830525607207651</v>
      </c>
      <c r="L9" s="11">
        <f>J9/(5*19)</f>
        <v>4.3021309061422244</v>
      </c>
      <c r="M9" s="11">
        <f>K9/L9</f>
        <v>0.67014524281550403</v>
      </c>
      <c r="N9" s="48">
        <f>_xlfn.F.INV(1-5%,4,5*19)</f>
        <v>2.467493623449645</v>
      </c>
      <c r="O9" s="5" t="s">
        <v>52</v>
      </c>
    </row>
    <row r="10" spans="1:15" ht="23.25" customHeight="1" x14ac:dyDescent="0.25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/>
      <c r="O10" s="16"/>
    </row>
    <row r="11" spans="1:15" ht="23.25" customHeight="1" x14ac:dyDescent="0.25">
      <c r="A11" s="18" t="s">
        <v>47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6"/>
    </row>
    <row r="12" spans="1:15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5" ht="32.25" customHeight="1" x14ac:dyDescent="0.25">
      <c r="A13" s="39" t="s">
        <v>31</v>
      </c>
      <c r="B13" s="42" t="s">
        <v>35</v>
      </c>
      <c r="C13" s="42"/>
      <c r="D13" s="42"/>
      <c r="E13" s="42"/>
      <c r="F13" s="42"/>
      <c r="G13" s="9" t="s">
        <v>36</v>
      </c>
      <c r="H13" s="42" t="s">
        <v>45</v>
      </c>
      <c r="I13" s="42"/>
      <c r="J13" s="37" t="s">
        <v>30</v>
      </c>
      <c r="K13" s="36"/>
      <c r="L13" s="36"/>
      <c r="M13" s="36"/>
      <c r="O13" s="54" t="s">
        <v>68</v>
      </c>
    </row>
    <row r="14" spans="1:15" ht="22.5" customHeight="1" x14ac:dyDescent="0.25">
      <c r="A14" s="41"/>
      <c r="B14" s="10" t="s">
        <v>37</v>
      </c>
      <c r="C14" s="10" t="s">
        <v>38</v>
      </c>
      <c r="D14" s="10" t="s">
        <v>39</v>
      </c>
      <c r="E14" s="10" t="s">
        <v>40</v>
      </c>
      <c r="F14" s="10" t="s">
        <v>41</v>
      </c>
      <c r="G14" s="10" t="s">
        <v>42</v>
      </c>
      <c r="H14" s="10" t="s">
        <v>43</v>
      </c>
      <c r="I14" s="10" t="s">
        <v>44</v>
      </c>
      <c r="J14" s="38"/>
      <c r="K14" s="36"/>
      <c r="L14" s="36"/>
      <c r="M14" s="36"/>
    </row>
    <row r="15" spans="1:15" ht="23.25" customHeight="1" x14ac:dyDescent="0.25">
      <c r="A15" s="7" t="s">
        <v>8</v>
      </c>
      <c r="B15">
        <v>46.8</v>
      </c>
      <c r="C15">
        <v>54.3</v>
      </c>
      <c r="D15">
        <v>51.9</v>
      </c>
      <c r="E15">
        <v>51.95</v>
      </c>
      <c r="F15">
        <v>47.55</v>
      </c>
      <c r="G15" s="12">
        <f>(B15*20+C15*20+D15*20+E15*20+F15*20)/(100)</f>
        <v>50.5</v>
      </c>
      <c r="H15" s="17">
        <f>12/(100*(100-1))*(20)*((B15-101/2)^2 + (C15-101/2)^2 + (D15-101/2)^2 + (E15-101/2)^2 + (F15-101/2)^2)</f>
        <v>0.99139393939393983</v>
      </c>
      <c r="I15" s="17">
        <f>_xlfn.CHISQ.INV(1-5%,5-1)</f>
        <v>9.4877290367811575</v>
      </c>
      <c r="J15" s="36" t="s">
        <v>64</v>
      </c>
      <c r="K15" s="36"/>
      <c r="L15" s="36"/>
      <c r="M15" s="36"/>
    </row>
    <row r="16" spans="1:15" ht="23.25" customHeight="1" x14ac:dyDescent="0.25">
      <c r="A16" s="7" t="s">
        <v>9</v>
      </c>
      <c r="B16">
        <v>52</v>
      </c>
      <c r="C16">
        <v>52.65</v>
      </c>
      <c r="D16">
        <v>51.25</v>
      </c>
      <c r="E16">
        <v>67.650000000000006</v>
      </c>
      <c r="F16">
        <v>28.95</v>
      </c>
      <c r="G16" s="12">
        <f t="shared" ref="G16:G19" si="0">(B16*20+C16*20+D16*20+E16*20+F16*20)/(100)</f>
        <v>50.5</v>
      </c>
      <c r="H16" s="17">
        <f t="shared" ref="H16:H19" si="1">12/(100*(100-1))*(20)*((B16-101/2)^2 + (C16-101/2)^2 + (D16-101/2)^2 + (E16-101/2)^2 + (F16-101/2)^2)</f>
        <v>18.56872727272728</v>
      </c>
      <c r="I16" s="17">
        <f t="shared" ref="I16:I19" si="2">_xlfn.CHISQ.INV(1-5%,5-1)</f>
        <v>9.4877290367811575</v>
      </c>
      <c r="J16" s="36" t="s">
        <v>65</v>
      </c>
      <c r="K16" s="36"/>
      <c r="L16" s="36"/>
      <c r="M16" s="36"/>
    </row>
    <row r="17" spans="1:13" ht="23.25" customHeight="1" x14ac:dyDescent="0.25">
      <c r="A17" s="7" t="s">
        <v>10</v>
      </c>
      <c r="B17">
        <v>35.15</v>
      </c>
      <c r="C17">
        <v>43.1</v>
      </c>
      <c r="D17">
        <v>47.2</v>
      </c>
      <c r="E17">
        <v>64.25</v>
      </c>
      <c r="F17">
        <v>62.8</v>
      </c>
      <c r="G17" s="12">
        <f t="shared" si="0"/>
        <v>50.5</v>
      </c>
      <c r="H17" s="17">
        <f t="shared" si="1"/>
        <v>15.554545454545451</v>
      </c>
      <c r="I17" s="17">
        <f t="shared" si="2"/>
        <v>9.4877290367811575</v>
      </c>
      <c r="J17" s="36" t="s">
        <v>65</v>
      </c>
      <c r="K17" s="36"/>
      <c r="L17" s="36"/>
      <c r="M17" s="36"/>
    </row>
    <row r="18" spans="1:13" ht="23.25" customHeight="1" x14ac:dyDescent="0.25">
      <c r="A18" s="7" t="s">
        <v>11</v>
      </c>
      <c r="B18">
        <v>56.35</v>
      </c>
      <c r="C18">
        <v>61.8</v>
      </c>
      <c r="D18">
        <v>34.049999999999997</v>
      </c>
      <c r="E18">
        <v>54</v>
      </c>
      <c r="F18">
        <v>46.3</v>
      </c>
      <c r="G18" s="12">
        <f t="shared" si="0"/>
        <v>50.5</v>
      </c>
      <c r="H18" s="17">
        <f t="shared" si="1"/>
        <v>11.209818181818184</v>
      </c>
      <c r="I18" s="17">
        <f t="shared" si="2"/>
        <v>9.4877290367811575</v>
      </c>
      <c r="J18" s="36" t="s">
        <v>65</v>
      </c>
      <c r="K18" s="36"/>
      <c r="L18" s="36"/>
      <c r="M18" s="36"/>
    </row>
    <row r="19" spans="1:13" ht="23.25" customHeight="1" x14ac:dyDescent="0.25">
      <c r="A19" s="7" t="s">
        <v>32</v>
      </c>
      <c r="B19">
        <v>41.15</v>
      </c>
      <c r="C19">
        <v>50.55</v>
      </c>
      <c r="D19">
        <v>54.6</v>
      </c>
      <c r="E19">
        <v>55</v>
      </c>
      <c r="F19">
        <v>51.2</v>
      </c>
      <c r="G19" s="12">
        <f t="shared" si="0"/>
        <v>50.5</v>
      </c>
      <c r="H19" s="17">
        <f t="shared" si="1"/>
        <v>3.0296969696969711</v>
      </c>
      <c r="I19" s="17">
        <f t="shared" si="2"/>
        <v>9.4877290367811575</v>
      </c>
      <c r="J19" s="36" t="s">
        <v>64</v>
      </c>
      <c r="K19" s="36"/>
      <c r="L19" s="36"/>
      <c r="M19" s="36"/>
    </row>
  </sheetData>
  <mergeCells count="15">
    <mergeCell ref="O3:O4"/>
    <mergeCell ref="A3:A4"/>
    <mergeCell ref="A13:A14"/>
    <mergeCell ref="B13:F13"/>
    <mergeCell ref="H13:I13"/>
    <mergeCell ref="B3:F3"/>
    <mergeCell ref="H3:J3"/>
    <mergeCell ref="K3:L3"/>
    <mergeCell ref="M3:N3"/>
    <mergeCell ref="J15:M15"/>
    <mergeCell ref="J16:M16"/>
    <mergeCell ref="J17:M17"/>
    <mergeCell ref="J18:M18"/>
    <mergeCell ref="J19:M19"/>
    <mergeCell ref="J13:M14"/>
  </mergeCells>
  <phoneticPr fontId="2" type="noConversion"/>
  <hyperlinks>
    <hyperlink ref="O13" r:id="rId1" xr:uid="{C5773983-23F1-43C7-BEE9-A75CB33FF29F}"/>
  </hyperlinks>
  <pageMargins left="0.75" right="0.75" top="1" bottom="1" header="0.5" footer="0.5"/>
  <pageSetup paperSize="9" orientation="portrait" verticalDpi="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Данные</vt:lpstr>
      <vt:lpstr>Средние по Y</vt:lpstr>
      <vt:lpstr>Cредние значения рангов выборок</vt:lpstr>
      <vt:lpstr>Однофакторный анализ</vt:lpstr>
      <vt:lpstr>выборка_1</vt:lpstr>
      <vt:lpstr>выборка_2</vt:lpstr>
      <vt:lpstr>выборка_3</vt:lpstr>
      <vt:lpstr>выборка_4</vt:lpstr>
      <vt:lpstr>выборка_5</vt:lpstr>
    </vt:vector>
  </TitlesOfParts>
  <Company>Dnsoft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</dc:creator>
  <cp:lastModifiedBy>Миша Никитин</cp:lastModifiedBy>
  <dcterms:created xsi:type="dcterms:W3CDTF">2008-04-12T07:49:27Z</dcterms:created>
  <dcterms:modified xsi:type="dcterms:W3CDTF">2024-11-27T15:09:02Z</dcterms:modified>
</cp:coreProperties>
</file>