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OneDrive\Рабочий стол\МИФИ\5 семестр\матстат\"/>
    </mc:Choice>
  </mc:AlternateContent>
  <xr:revisionPtr revIDLastSave="0" documentId="8_{1A500946-48C5-4B32-A0BF-EBACA4486CD3}" xr6:coauthVersionLast="47" xr6:coauthVersionMax="47" xr10:uidLastSave="{00000000-0000-0000-0000-000000000000}"/>
  <bookViews>
    <workbookView xWindow="-108" yWindow="-108" windowWidth="23256" windowHeight="12576" activeTab="2" xr2:uid="{5964B8DE-4355-4515-AEAD-9E0ED9532A51}"/>
  </bookViews>
  <sheets>
    <sheet name="Данные" sheetId="4" r:id="rId1"/>
    <sheet name="Лист1" sheetId="1" state="hidden" r:id="rId2"/>
    <sheet name="Оценка параметров регрессии" sheetId="2" r:id="rId3"/>
  </sheets>
  <definedNames>
    <definedName name="X_1">Данные!$A$1:$A$101</definedName>
    <definedName name="X_2">Данные!$C$1:$C$101</definedName>
    <definedName name="X_3">Данные!$E$1:$E$101</definedName>
    <definedName name="X_4">Данные!$G$1:$G$101</definedName>
    <definedName name="X_5">Данные!$I$1:$I$101</definedName>
    <definedName name="Y_1">Данные!$B$1:$B$101</definedName>
    <definedName name="Y_2">Данные!$D$1:$D$101</definedName>
    <definedName name="Y_3">Данные!$F$1:$F$101</definedName>
    <definedName name="Y_4">Данные!$H$1:$H$101</definedName>
    <definedName name="Y_5">Данные!$J$1:$J$101</definedName>
    <definedName name="рангX1">Данные!$L$1:$L$101</definedName>
    <definedName name="рангX2">Данные!$N$1:$N$101</definedName>
    <definedName name="рангX3">Данные!$P$1:$P$101</definedName>
    <definedName name="рангX4">Данные!$R$1:$R$101</definedName>
    <definedName name="рангX5">Данные!$T$1:$T$101</definedName>
    <definedName name="рангY1">Данные!$M$1:$M$101</definedName>
    <definedName name="рангY2">Данные!$O$1:$O$101</definedName>
    <definedName name="рангY3">Данные!$Q$1:$Q$101</definedName>
    <definedName name="рангY4">Данные!$S$1:$S$101</definedName>
    <definedName name="рангY5">Данные!$U$1:$U$101</definedName>
  </definedNames>
  <calcPr calcId="191029"/>
</workbook>
</file>

<file path=xl/calcChain.xml><?xml version="1.0" encoding="utf-8"?>
<calcChain xmlns="http://schemas.openxmlformats.org/spreadsheetml/2006/main">
  <c r="B55" i="2" l="1"/>
  <c r="B56" i="2"/>
  <c r="B57" i="2"/>
  <c r="B58" i="2"/>
  <c r="B54" i="2"/>
  <c r="B51" i="2"/>
  <c r="B50" i="2"/>
  <c r="B45" i="2"/>
  <c r="B44" i="2"/>
  <c r="B43" i="2"/>
  <c r="B42" i="2"/>
  <c r="B41" i="2"/>
  <c r="D2" i="2"/>
  <c r="J2" i="2"/>
  <c r="L2" i="2"/>
  <c r="B10" i="2"/>
  <c r="N3" i="4"/>
  <c r="O3" i="4"/>
  <c r="P3" i="4"/>
  <c r="Q3" i="4"/>
  <c r="R3" i="4"/>
  <c r="S3" i="4"/>
  <c r="T3" i="4"/>
  <c r="U3" i="4"/>
  <c r="N4" i="4"/>
  <c r="O4" i="4"/>
  <c r="P4" i="4"/>
  <c r="Q4" i="4"/>
  <c r="R4" i="4"/>
  <c r="S4" i="4"/>
  <c r="T4" i="4"/>
  <c r="U4" i="4"/>
  <c r="N5" i="4"/>
  <c r="O5" i="4"/>
  <c r="P5" i="4"/>
  <c r="Q5" i="4"/>
  <c r="R5" i="4"/>
  <c r="S5" i="4"/>
  <c r="T5" i="4"/>
  <c r="U5" i="4"/>
  <c r="N6" i="4"/>
  <c r="O6" i="4"/>
  <c r="P6" i="4"/>
  <c r="Q6" i="4"/>
  <c r="R6" i="4"/>
  <c r="S6" i="4"/>
  <c r="T6" i="4"/>
  <c r="U6" i="4"/>
  <c r="N7" i="4"/>
  <c r="O7" i="4"/>
  <c r="P7" i="4"/>
  <c r="Q7" i="4"/>
  <c r="R7" i="4"/>
  <c r="S7" i="4"/>
  <c r="T7" i="4"/>
  <c r="U7" i="4"/>
  <c r="N8" i="4"/>
  <c r="O8" i="4"/>
  <c r="P8" i="4"/>
  <c r="Q8" i="4"/>
  <c r="R8" i="4"/>
  <c r="S8" i="4"/>
  <c r="T8" i="4"/>
  <c r="U8" i="4"/>
  <c r="N9" i="4"/>
  <c r="O9" i="4"/>
  <c r="P9" i="4"/>
  <c r="Q9" i="4"/>
  <c r="R9" i="4"/>
  <c r="S9" i="4"/>
  <c r="T9" i="4"/>
  <c r="U9" i="4"/>
  <c r="N10" i="4"/>
  <c r="O10" i="4"/>
  <c r="P10" i="4"/>
  <c r="Q10" i="4"/>
  <c r="R10" i="4"/>
  <c r="S10" i="4"/>
  <c r="T10" i="4"/>
  <c r="U10" i="4"/>
  <c r="N11" i="4"/>
  <c r="O11" i="4"/>
  <c r="P11" i="4"/>
  <c r="Q11" i="4"/>
  <c r="R11" i="4"/>
  <c r="S11" i="4"/>
  <c r="T11" i="4"/>
  <c r="U11" i="4"/>
  <c r="N12" i="4"/>
  <c r="O12" i="4"/>
  <c r="P12" i="4"/>
  <c r="Q12" i="4"/>
  <c r="R12" i="4"/>
  <c r="S12" i="4"/>
  <c r="T12" i="4"/>
  <c r="U12" i="4"/>
  <c r="N13" i="4"/>
  <c r="O13" i="4"/>
  <c r="P13" i="4"/>
  <c r="Q13" i="4"/>
  <c r="R13" i="4"/>
  <c r="S13" i="4"/>
  <c r="T13" i="4"/>
  <c r="U13" i="4"/>
  <c r="N14" i="4"/>
  <c r="O14" i="4"/>
  <c r="P14" i="4"/>
  <c r="Q14" i="4"/>
  <c r="R14" i="4"/>
  <c r="S14" i="4"/>
  <c r="T14" i="4"/>
  <c r="U14" i="4"/>
  <c r="N15" i="4"/>
  <c r="O15" i="4"/>
  <c r="P15" i="4"/>
  <c r="Q15" i="4"/>
  <c r="R15" i="4"/>
  <c r="S15" i="4"/>
  <c r="T15" i="4"/>
  <c r="U15" i="4"/>
  <c r="N16" i="4"/>
  <c r="O16" i="4"/>
  <c r="P16" i="4"/>
  <c r="Q16" i="4"/>
  <c r="R16" i="4"/>
  <c r="S16" i="4"/>
  <c r="T16" i="4"/>
  <c r="U16" i="4"/>
  <c r="N17" i="4"/>
  <c r="O17" i="4"/>
  <c r="P17" i="4"/>
  <c r="Q17" i="4"/>
  <c r="R17" i="4"/>
  <c r="S17" i="4"/>
  <c r="T17" i="4"/>
  <c r="U17" i="4"/>
  <c r="N18" i="4"/>
  <c r="O18" i="4"/>
  <c r="P18" i="4"/>
  <c r="Q18" i="4"/>
  <c r="R18" i="4"/>
  <c r="S18" i="4"/>
  <c r="T18" i="4"/>
  <c r="U18" i="4"/>
  <c r="N19" i="4"/>
  <c r="O19" i="4"/>
  <c r="P19" i="4"/>
  <c r="Q19" i="4"/>
  <c r="R19" i="4"/>
  <c r="S19" i="4"/>
  <c r="T19" i="4"/>
  <c r="U19" i="4"/>
  <c r="N20" i="4"/>
  <c r="O20" i="4"/>
  <c r="P20" i="4"/>
  <c r="Q20" i="4"/>
  <c r="R20" i="4"/>
  <c r="S20" i="4"/>
  <c r="T20" i="4"/>
  <c r="U20" i="4"/>
  <c r="N21" i="4"/>
  <c r="O21" i="4"/>
  <c r="P21" i="4"/>
  <c r="Q21" i="4"/>
  <c r="R21" i="4"/>
  <c r="S21" i="4"/>
  <c r="T21" i="4"/>
  <c r="U21" i="4"/>
  <c r="N22" i="4"/>
  <c r="O22" i="4"/>
  <c r="P22" i="4"/>
  <c r="Q22" i="4"/>
  <c r="R22" i="4"/>
  <c r="S22" i="4"/>
  <c r="T22" i="4"/>
  <c r="U22" i="4"/>
  <c r="N23" i="4"/>
  <c r="O23" i="4"/>
  <c r="P23" i="4"/>
  <c r="Q23" i="4"/>
  <c r="R23" i="4"/>
  <c r="S23" i="4"/>
  <c r="T23" i="4"/>
  <c r="U23" i="4"/>
  <c r="N24" i="4"/>
  <c r="O24" i="4"/>
  <c r="P24" i="4"/>
  <c r="Q24" i="4"/>
  <c r="R24" i="4"/>
  <c r="S24" i="4"/>
  <c r="T24" i="4"/>
  <c r="U24" i="4"/>
  <c r="N25" i="4"/>
  <c r="O25" i="4"/>
  <c r="P25" i="4"/>
  <c r="Q25" i="4"/>
  <c r="R25" i="4"/>
  <c r="S25" i="4"/>
  <c r="T25" i="4"/>
  <c r="U25" i="4"/>
  <c r="N26" i="4"/>
  <c r="O26" i="4"/>
  <c r="P26" i="4"/>
  <c r="Q26" i="4"/>
  <c r="R26" i="4"/>
  <c r="S26" i="4"/>
  <c r="T26" i="4"/>
  <c r="U26" i="4"/>
  <c r="N27" i="4"/>
  <c r="O27" i="4"/>
  <c r="P27" i="4"/>
  <c r="Q27" i="4"/>
  <c r="R27" i="4"/>
  <c r="S27" i="4"/>
  <c r="T27" i="4"/>
  <c r="U27" i="4"/>
  <c r="N28" i="4"/>
  <c r="O28" i="4"/>
  <c r="P28" i="4"/>
  <c r="Q28" i="4"/>
  <c r="R28" i="4"/>
  <c r="S28" i="4"/>
  <c r="T28" i="4"/>
  <c r="U28" i="4"/>
  <c r="N29" i="4"/>
  <c r="O29" i="4"/>
  <c r="P29" i="4"/>
  <c r="Q29" i="4"/>
  <c r="R29" i="4"/>
  <c r="S29" i="4"/>
  <c r="T29" i="4"/>
  <c r="U29" i="4"/>
  <c r="N30" i="4"/>
  <c r="O30" i="4"/>
  <c r="P30" i="4"/>
  <c r="Q30" i="4"/>
  <c r="R30" i="4"/>
  <c r="S30" i="4"/>
  <c r="T30" i="4"/>
  <c r="U30" i="4"/>
  <c r="N31" i="4"/>
  <c r="O31" i="4"/>
  <c r="P31" i="4"/>
  <c r="Q31" i="4"/>
  <c r="R31" i="4"/>
  <c r="S31" i="4"/>
  <c r="T31" i="4"/>
  <c r="U31" i="4"/>
  <c r="N32" i="4"/>
  <c r="O32" i="4"/>
  <c r="P32" i="4"/>
  <c r="Q32" i="4"/>
  <c r="R32" i="4"/>
  <c r="S32" i="4"/>
  <c r="T32" i="4"/>
  <c r="U32" i="4"/>
  <c r="N33" i="4"/>
  <c r="O33" i="4"/>
  <c r="P33" i="4"/>
  <c r="Q33" i="4"/>
  <c r="R33" i="4"/>
  <c r="S33" i="4"/>
  <c r="T33" i="4"/>
  <c r="U33" i="4"/>
  <c r="N34" i="4"/>
  <c r="O34" i="4"/>
  <c r="P34" i="4"/>
  <c r="Q34" i="4"/>
  <c r="R34" i="4"/>
  <c r="S34" i="4"/>
  <c r="T34" i="4"/>
  <c r="U34" i="4"/>
  <c r="N35" i="4"/>
  <c r="O35" i="4"/>
  <c r="P35" i="4"/>
  <c r="Q35" i="4"/>
  <c r="R35" i="4"/>
  <c r="S35" i="4"/>
  <c r="T35" i="4"/>
  <c r="U35" i="4"/>
  <c r="N36" i="4"/>
  <c r="O36" i="4"/>
  <c r="P36" i="4"/>
  <c r="Q36" i="4"/>
  <c r="R36" i="4"/>
  <c r="S36" i="4"/>
  <c r="T36" i="4"/>
  <c r="U36" i="4"/>
  <c r="N37" i="4"/>
  <c r="O37" i="4"/>
  <c r="P37" i="4"/>
  <c r="Q37" i="4"/>
  <c r="R37" i="4"/>
  <c r="S37" i="4"/>
  <c r="T37" i="4"/>
  <c r="U37" i="4"/>
  <c r="N38" i="4"/>
  <c r="O38" i="4"/>
  <c r="P38" i="4"/>
  <c r="Q38" i="4"/>
  <c r="R38" i="4"/>
  <c r="S38" i="4"/>
  <c r="T38" i="4"/>
  <c r="U38" i="4"/>
  <c r="N39" i="4"/>
  <c r="O39" i="4"/>
  <c r="P39" i="4"/>
  <c r="Q39" i="4"/>
  <c r="R39" i="4"/>
  <c r="S39" i="4"/>
  <c r="T39" i="4"/>
  <c r="U39" i="4"/>
  <c r="N40" i="4"/>
  <c r="O40" i="4"/>
  <c r="P40" i="4"/>
  <c r="Q40" i="4"/>
  <c r="R40" i="4"/>
  <c r="S40" i="4"/>
  <c r="T40" i="4"/>
  <c r="U40" i="4"/>
  <c r="N41" i="4"/>
  <c r="O41" i="4"/>
  <c r="P41" i="4"/>
  <c r="Q41" i="4"/>
  <c r="R41" i="4"/>
  <c r="S41" i="4"/>
  <c r="T41" i="4"/>
  <c r="U41" i="4"/>
  <c r="N42" i="4"/>
  <c r="O42" i="4"/>
  <c r="P42" i="4"/>
  <c r="Q42" i="4"/>
  <c r="R42" i="4"/>
  <c r="S42" i="4"/>
  <c r="T42" i="4"/>
  <c r="U42" i="4"/>
  <c r="N43" i="4"/>
  <c r="O43" i="4"/>
  <c r="P43" i="4"/>
  <c r="Q43" i="4"/>
  <c r="R43" i="4"/>
  <c r="S43" i="4"/>
  <c r="T43" i="4"/>
  <c r="U43" i="4"/>
  <c r="N44" i="4"/>
  <c r="O44" i="4"/>
  <c r="P44" i="4"/>
  <c r="Q44" i="4"/>
  <c r="R44" i="4"/>
  <c r="S44" i="4"/>
  <c r="T44" i="4"/>
  <c r="U44" i="4"/>
  <c r="N45" i="4"/>
  <c r="O45" i="4"/>
  <c r="P45" i="4"/>
  <c r="Q45" i="4"/>
  <c r="R45" i="4"/>
  <c r="S45" i="4"/>
  <c r="T45" i="4"/>
  <c r="U45" i="4"/>
  <c r="N46" i="4"/>
  <c r="O46" i="4"/>
  <c r="P46" i="4"/>
  <c r="Q46" i="4"/>
  <c r="R46" i="4"/>
  <c r="S46" i="4"/>
  <c r="T46" i="4"/>
  <c r="U46" i="4"/>
  <c r="N47" i="4"/>
  <c r="O47" i="4"/>
  <c r="P47" i="4"/>
  <c r="Q47" i="4"/>
  <c r="R47" i="4"/>
  <c r="S47" i="4"/>
  <c r="T47" i="4"/>
  <c r="U47" i="4"/>
  <c r="N48" i="4"/>
  <c r="O48" i="4"/>
  <c r="P48" i="4"/>
  <c r="Q48" i="4"/>
  <c r="R48" i="4"/>
  <c r="S48" i="4"/>
  <c r="T48" i="4"/>
  <c r="U48" i="4"/>
  <c r="N49" i="4"/>
  <c r="O49" i="4"/>
  <c r="P49" i="4"/>
  <c r="Q49" i="4"/>
  <c r="R49" i="4"/>
  <c r="S49" i="4"/>
  <c r="T49" i="4"/>
  <c r="U49" i="4"/>
  <c r="N50" i="4"/>
  <c r="O50" i="4"/>
  <c r="P50" i="4"/>
  <c r="Q50" i="4"/>
  <c r="R50" i="4"/>
  <c r="S50" i="4"/>
  <c r="T50" i="4"/>
  <c r="U50" i="4"/>
  <c r="N51" i="4"/>
  <c r="O51" i="4"/>
  <c r="P51" i="4"/>
  <c r="Q51" i="4"/>
  <c r="R51" i="4"/>
  <c r="S51" i="4"/>
  <c r="T51" i="4"/>
  <c r="U51" i="4"/>
  <c r="N52" i="4"/>
  <c r="O52" i="4"/>
  <c r="P52" i="4"/>
  <c r="Q52" i="4"/>
  <c r="R52" i="4"/>
  <c r="S52" i="4"/>
  <c r="T52" i="4"/>
  <c r="U52" i="4"/>
  <c r="N53" i="4"/>
  <c r="O53" i="4"/>
  <c r="P53" i="4"/>
  <c r="Q53" i="4"/>
  <c r="R53" i="4"/>
  <c r="S53" i="4"/>
  <c r="T53" i="4"/>
  <c r="U53" i="4"/>
  <c r="N54" i="4"/>
  <c r="O54" i="4"/>
  <c r="P54" i="4"/>
  <c r="Q54" i="4"/>
  <c r="R54" i="4"/>
  <c r="S54" i="4"/>
  <c r="T54" i="4"/>
  <c r="U54" i="4"/>
  <c r="N55" i="4"/>
  <c r="O55" i="4"/>
  <c r="P55" i="4"/>
  <c r="Q55" i="4"/>
  <c r="R55" i="4"/>
  <c r="S55" i="4"/>
  <c r="T55" i="4"/>
  <c r="U55" i="4"/>
  <c r="N56" i="4"/>
  <c r="O56" i="4"/>
  <c r="P56" i="4"/>
  <c r="Q56" i="4"/>
  <c r="R56" i="4"/>
  <c r="S56" i="4"/>
  <c r="T56" i="4"/>
  <c r="U56" i="4"/>
  <c r="N57" i="4"/>
  <c r="O57" i="4"/>
  <c r="P57" i="4"/>
  <c r="Q57" i="4"/>
  <c r="R57" i="4"/>
  <c r="S57" i="4"/>
  <c r="T57" i="4"/>
  <c r="U57" i="4"/>
  <c r="N58" i="4"/>
  <c r="O58" i="4"/>
  <c r="P58" i="4"/>
  <c r="Q58" i="4"/>
  <c r="R58" i="4"/>
  <c r="S58" i="4"/>
  <c r="T58" i="4"/>
  <c r="U58" i="4"/>
  <c r="N59" i="4"/>
  <c r="O59" i="4"/>
  <c r="P59" i="4"/>
  <c r="Q59" i="4"/>
  <c r="R59" i="4"/>
  <c r="S59" i="4"/>
  <c r="T59" i="4"/>
  <c r="U59" i="4"/>
  <c r="N60" i="4"/>
  <c r="O60" i="4"/>
  <c r="P60" i="4"/>
  <c r="Q60" i="4"/>
  <c r="R60" i="4"/>
  <c r="S60" i="4"/>
  <c r="T60" i="4"/>
  <c r="U60" i="4"/>
  <c r="N61" i="4"/>
  <c r="O61" i="4"/>
  <c r="P61" i="4"/>
  <c r="Q61" i="4"/>
  <c r="R61" i="4"/>
  <c r="S61" i="4"/>
  <c r="T61" i="4"/>
  <c r="U61" i="4"/>
  <c r="N62" i="4"/>
  <c r="O62" i="4"/>
  <c r="P62" i="4"/>
  <c r="Q62" i="4"/>
  <c r="R62" i="4"/>
  <c r="S62" i="4"/>
  <c r="T62" i="4"/>
  <c r="U62" i="4"/>
  <c r="N63" i="4"/>
  <c r="O63" i="4"/>
  <c r="P63" i="4"/>
  <c r="Q63" i="4"/>
  <c r="R63" i="4"/>
  <c r="S63" i="4"/>
  <c r="T63" i="4"/>
  <c r="U63" i="4"/>
  <c r="N64" i="4"/>
  <c r="O64" i="4"/>
  <c r="P64" i="4"/>
  <c r="Q64" i="4"/>
  <c r="R64" i="4"/>
  <c r="S64" i="4"/>
  <c r="T64" i="4"/>
  <c r="U64" i="4"/>
  <c r="N65" i="4"/>
  <c r="O65" i="4"/>
  <c r="P65" i="4"/>
  <c r="Q65" i="4"/>
  <c r="R65" i="4"/>
  <c r="S65" i="4"/>
  <c r="T65" i="4"/>
  <c r="U65" i="4"/>
  <c r="N66" i="4"/>
  <c r="O66" i="4"/>
  <c r="P66" i="4"/>
  <c r="Q66" i="4"/>
  <c r="R66" i="4"/>
  <c r="S66" i="4"/>
  <c r="T66" i="4"/>
  <c r="U66" i="4"/>
  <c r="N67" i="4"/>
  <c r="O67" i="4"/>
  <c r="P67" i="4"/>
  <c r="Q67" i="4"/>
  <c r="R67" i="4"/>
  <c r="S67" i="4"/>
  <c r="T67" i="4"/>
  <c r="U67" i="4"/>
  <c r="N68" i="4"/>
  <c r="O68" i="4"/>
  <c r="P68" i="4"/>
  <c r="Q68" i="4"/>
  <c r="R68" i="4"/>
  <c r="S68" i="4"/>
  <c r="T68" i="4"/>
  <c r="U68" i="4"/>
  <c r="N69" i="4"/>
  <c r="O69" i="4"/>
  <c r="P69" i="4"/>
  <c r="Q69" i="4"/>
  <c r="R69" i="4"/>
  <c r="S69" i="4"/>
  <c r="T69" i="4"/>
  <c r="U69" i="4"/>
  <c r="N70" i="4"/>
  <c r="O70" i="4"/>
  <c r="P70" i="4"/>
  <c r="Q70" i="4"/>
  <c r="R70" i="4"/>
  <c r="S70" i="4"/>
  <c r="T70" i="4"/>
  <c r="U70" i="4"/>
  <c r="N71" i="4"/>
  <c r="O71" i="4"/>
  <c r="P71" i="4"/>
  <c r="Q71" i="4"/>
  <c r="R71" i="4"/>
  <c r="S71" i="4"/>
  <c r="T71" i="4"/>
  <c r="U71" i="4"/>
  <c r="N72" i="4"/>
  <c r="O72" i="4"/>
  <c r="P72" i="4"/>
  <c r="Q72" i="4"/>
  <c r="R72" i="4"/>
  <c r="S72" i="4"/>
  <c r="T72" i="4"/>
  <c r="U72" i="4"/>
  <c r="N73" i="4"/>
  <c r="O73" i="4"/>
  <c r="P73" i="4"/>
  <c r="Q73" i="4"/>
  <c r="R73" i="4"/>
  <c r="S73" i="4"/>
  <c r="T73" i="4"/>
  <c r="U73" i="4"/>
  <c r="N74" i="4"/>
  <c r="O74" i="4"/>
  <c r="P74" i="4"/>
  <c r="Q74" i="4"/>
  <c r="R74" i="4"/>
  <c r="S74" i="4"/>
  <c r="T74" i="4"/>
  <c r="U74" i="4"/>
  <c r="N75" i="4"/>
  <c r="O75" i="4"/>
  <c r="P75" i="4"/>
  <c r="Q75" i="4"/>
  <c r="R75" i="4"/>
  <c r="S75" i="4"/>
  <c r="T75" i="4"/>
  <c r="U75" i="4"/>
  <c r="N76" i="4"/>
  <c r="O76" i="4"/>
  <c r="P76" i="4"/>
  <c r="Q76" i="4"/>
  <c r="R76" i="4"/>
  <c r="S76" i="4"/>
  <c r="T76" i="4"/>
  <c r="U76" i="4"/>
  <c r="N77" i="4"/>
  <c r="O77" i="4"/>
  <c r="P77" i="4"/>
  <c r="Q77" i="4"/>
  <c r="R77" i="4"/>
  <c r="S77" i="4"/>
  <c r="T77" i="4"/>
  <c r="U77" i="4"/>
  <c r="N78" i="4"/>
  <c r="O78" i="4"/>
  <c r="P78" i="4"/>
  <c r="Q78" i="4"/>
  <c r="R78" i="4"/>
  <c r="S78" i="4"/>
  <c r="T78" i="4"/>
  <c r="U78" i="4"/>
  <c r="N79" i="4"/>
  <c r="O79" i="4"/>
  <c r="P79" i="4"/>
  <c r="Q79" i="4"/>
  <c r="R79" i="4"/>
  <c r="S79" i="4"/>
  <c r="T79" i="4"/>
  <c r="U79" i="4"/>
  <c r="N80" i="4"/>
  <c r="O80" i="4"/>
  <c r="P80" i="4"/>
  <c r="Q80" i="4"/>
  <c r="R80" i="4"/>
  <c r="S80" i="4"/>
  <c r="T80" i="4"/>
  <c r="U80" i="4"/>
  <c r="N81" i="4"/>
  <c r="O81" i="4"/>
  <c r="P81" i="4"/>
  <c r="Q81" i="4"/>
  <c r="R81" i="4"/>
  <c r="S81" i="4"/>
  <c r="T81" i="4"/>
  <c r="U81" i="4"/>
  <c r="N82" i="4"/>
  <c r="O82" i="4"/>
  <c r="P82" i="4"/>
  <c r="Q82" i="4"/>
  <c r="R82" i="4"/>
  <c r="S82" i="4"/>
  <c r="T82" i="4"/>
  <c r="U82" i="4"/>
  <c r="N83" i="4"/>
  <c r="O83" i="4"/>
  <c r="P83" i="4"/>
  <c r="Q83" i="4"/>
  <c r="R83" i="4"/>
  <c r="S83" i="4"/>
  <c r="T83" i="4"/>
  <c r="U83" i="4"/>
  <c r="N84" i="4"/>
  <c r="O84" i="4"/>
  <c r="P84" i="4"/>
  <c r="Q84" i="4"/>
  <c r="R84" i="4"/>
  <c r="S84" i="4"/>
  <c r="T84" i="4"/>
  <c r="U84" i="4"/>
  <c r="N85" i="4"/>
  <c r="O85" i="4"/>
  <c r="P85" i="4"/>
  <c r="Q85" i="4"/>
  <c r="R85" i="4"/>
  <c r="S85" i="4"/>
  <c r="T85" i="4"/>
  <c r="U85" i="4"/>
  <c r="N86" i="4"/>
  <c r="O86" i="4"/>
  <c r="P86" i="4"/>
  <c r="Q86" i="4"/>
  <c r="R86" i="4"/>
  <c r="S86" i="4"/>
  <c r="T86" i="4"/>
  <c r="U86" i="4"/>
  <c r="N87" i="4"/>
  <c r="O87" i="4"/>
  <c r="P87" i="4"/>
  <c r="Q87" i="4"/>
  <c r="R87" i="4"/>
  <c r="S87" i="4"/>
  <c r="T87" i="4"/>
  <c r="U87" i="4"/>
  <c r="N88" i="4"/>
  <c r="O88" i="4"/>
  <c r="P88" i="4"/>
  <c r="Q88" i="4"/>
  <c r="R88" i="4"/>
  <c r="S88" i="4"/>
  <c r="T88" i="4"/>
  <c r="U88" i="4"/>
  <c r="N89" i="4"/>
  <c r="O89" i="4"/>
  <c r="P89" i="4"/>
  <c r="Q89" i="4"/>
  <c r="R89" i="4"/>
  <c r="S89" i="4"/>
  <c r="T89" i="4"/>
  <c r="U89" i="4"/>
  <c r="N90" i="4"/>
  <c r="O90" i="4"/>
  <c r="P90" i="4"/>
  <c r="Q90" i="4"/>
  <c r="R90" i="4"/>
  <c r="S90" i="4"/>
  <c r="T90" i="4"/>
  <c r="U90" i="4"/>
  <c r="N91" i="4"/>
  <c r="O91" i="4"/>
  <c r="P91" i="4"/>
  <c r="Q91" i="4"/>
  <c r="R91" i="4"/>
  <c r="S91" i="4"/>
  <c r="T91" i="4"/>
  <c r="U91" i="4"/>
  <c r="N92" i="4"/>
  <c r="O92" i="4"/>
  <c r="P92" i="4"/>
  <c r="Q92" i="4"/>
  <c r="R92" i="4"/>
  <c r="S92" i="4"/>
  <c r="T92" i="4"/>
  <c r="U92" i="4"/>
  <c r="N93" i="4"/>
  <c r="O93" i="4"/>
  <c r="P93" i="4"/>
  <c r="Q93" i="4"/>
  <c r="R93" i="4"/>
  <c r="S93" i="4"/>
  <c r="T93" i="4"/>
  <c r="U93" i="4"/>
  <c r="N94" i="4"/>
  <c r="O94" i="4"/>
  <c r="P94" i="4"/>
  <c r="Q94" i="4"/>
  <c r="R94" i="4"/>
  <c r="S94" i="4"/>
  <c r="T94" i="4"/>
  <c r="U94" i="4"/>
  <c r="N95" i="4"/>
  <c r="O95" i="4"/>
  <c r="P95" i="4"/>
  <c r="Q95" i="4"/>
  <c r="R95" i="4"/>
  <c r="S95" i="4"/>
  <c r="T95" i="4"/>
  <c r="U95" i="4"/>
  <c r="N96" i="4"/>
  <c r="O96" i="4"/>
  <c r="P96" i="4"/>
  <c r="Q96" i="4"/>
  <c r="R96" i="4"/>
  <c r="S96" i="4"/>
  <c r="T96" i="4"/>
  <c r="U96" i="4"/>
  <c r="N97" i="4"/>
  <c r="O97" i="4"/>
  <c r="P97" i="4"/>
  <c r="Q97" i="4"/>
  <c r="R97" i="4"/>
  <c r="S97" i="4"/>
  <c r="T97" i="4"/>
  <c r="U97" i="4"/>
  <c r="N98" i="4"/>
  <c r="O98" i="4"/>
  <c r="P98" i="4"/>
  <c r="Q98" i="4"/>
  <c r="R98" i="4"/>
  <c r="S98" i="4"/>
  <c r="T98" i="4"/>
  <c r="U98" i="4"/>
  <c r="N99" i="4"/>
  <c r="O99" i="4"/>
  <c r="P99" i="4"/>
  <c r="Q99" i="4"/>
  <c r="R99" i="4"/>
  <c r="S99" i="4"/>
  <c r="T99" i="4"/>
  <c r="U99" i="4"/>
  <c r="N100" i="4"/>
  <c r="O100" i="4"/>
  <c r="P100" i="4"/>
  <c r="Q100" i="4"/>
  <c r="R100" i="4"/>
  <c r="S100" i="4"/>
  <c r="T100" i="4"/>
  <c r="U100" i="4"/>
  <c r="N101" i="4"/>
  <c r="O101" i="4"/>
  <c r="P101" i="4"/>
  <c r="Q101" i="4"/>
  <c r="R101" i="4"/>
  <c r="S101" i="4"/>
  <c r="T101" i="4"/>
  <c r="U101" i="4"/>
  <c r="U2" i="4"/>
  <c r="T2" i="4"/>
  <c r="S2" i="4"/>
  <c r="R2" i="4"/>
  <c r="Q2" i="4"/>
  <c r="P2" i="4"/>
  <c r="O2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2" i="4"/>
  <c r="J30" i="2"/>
  <c r="J31" i="2"/>
  <c r="J32" i="2"/>
  <c r="J33" i="2"/>
  <c r="I30" i="2"/>
  <c r="I31" i="2"/>
  <c r="I32" i="2"/>
  <c r="I33" i="2"/>
  <c r="H30" i="2"/>
  <c r="H31" i="2"/>
  <c r="H32" i="2"/>
  <c r="H33" i="2"/>
  <c r="G30" i="2"/>
  <c r="G31" i="2"/>
  <c r="G32" i="2"/>
  <c r="G33" i="2"/>
  <c r="C29" i="2"/>
  <c r="F29" i="2"/>
  <c r="E29" i="2"/>
  <c r="I29" i="2"/>
  <c r="E30" i="2"/>
  <c r="E31" i="2"/>
  <c r="E32" i="2"/>
  <c r="E33" i="2"/>
  <c r="B29" i="2"/>
  <c r="F30" i="2"/>
  <c r="F31" i="2"/>
  <c r="F32" i="2"/>
  <c r="F33" i="2"/>
  <c r="D30" i="2"/>
  <c r="D31" i="2"/>
  <c r="D32" i="2"/>
  <c r="D33" i="2"/>
  <c r="D29" i="2"/>
  <c r="C30" i="2"/>
  <c r="C31" i="2"/>
  <c r="C32" i="2"/>
  <c r="C33" i="2"/>
  <c r="B33" i="2"/>
  <c r="B30" i="2"/>
  <c r="B31" i="2"/>
  <c r="B32" i="2"/>
  <c r="B18" i="2"/>
  <c r="B25" i="2"/>
  <c r="B23" i="2"/>
  <c r="B24" i="2"/>
  <c r="B26" i="2"/>
  <c r="B19" i="2"/>
  <c r="B11" i="2"/>
  <c r="B12" i="2"/>
  <c r="B13" i="2"/>
  <c r="B14" i="2"/>
  <c r="L3" i="2"/>
  <c r="M3" i="2"/>
  <c r="L4" i="2"/>
  <c r="M4" i="2"/>
  <c r="L5" i="2"/>
  <c r="M5" i="2"/>
  <c r="L6" i="2"/>
  <c r="M6" i="2"/>
  <c r="M2" i="2"/>
  <c r="J3" i="2"/>
  <c r="K3" i="2"/>
  <c r="J4" i="2"/>
  <c r="K4" i="2"/>
  <c r="J5" i="2"/>
  <c r="K5" i="2"/>
  <c r="J6" i="2"/>
  <c r="K6" i="2"/>
  <c r="K2" i="2"/>
  <c r="C14" i="2"/>
  <c r="C13" i="2"/>
  <c r="C12" i="2"/>
  <c r="C11" i="2"/>
  <c r="C10" i="2"/>
  <c r="H6" i="2"/>
  <c r="H5" i="2"/>
  <c r="H4" i="2"/>
  <c r="H3" i="2"/>
  <c r="H2" i="2"/>
  <c r="G6" i="2"/>
  <c r="G5" i="2"/>
  <c r="G4" i="2"/>
  <c r="G3" i="2"/>
  <c r="G2" i="2"/>
  <c r="F6" i="2"/>
  <c r="F5" i="2"/>
  <c r="F4" i="2"/>
  <c r="F3" i="2"/>
  <c r="F2" i="2"/>
  <c r="E6" i="2"/>
  <c r="E5" i="2"/>
  <c r="E4" i="2"/>
  <c r="E3" i="2"/>
  <c r="E2" i="2"/>
  <c r="D6" i="2"/>
  <c r="D5" i="2"/>
  <c r="D4" i="2"/>
  <c r="D3" i="2"/>
  <c r="C6" i="2"/>
  <c r="C5" i="2"/>
  <c r="C4" i="2"/>
  <c r="C3" i="2"/>
  <c r="C2" i="2"/>
  <c r="B6" i="2"/>
  <c r="B5" i="2"/>
  <c r="B4" i="2"/>
  <c r="B3" i="2"/>
  <c r="B2" i="2"/>
  <c r="I3" i="2"/>
  <c r="I4" i="2"/>
  <c r="I5" i="2"/>
  <c r="I6" i="2"/>
  <c r="I2" i="2"/>
  <c r="J29" i="2"/>
  <c r="B22" i="2"/>
  <c r="G29" i="2"/>
  <c r="H29" i="2"/>
</calcChain>
</file>

<file path=xl/sharedStrings.xml><?xml version="1.0" encoding="utf-8"?>
<sst xmlns="http://schemas.openxmlformats.org/spreadsheetml/2006/main" count="83" uniqueCount="63">
  <si>
    <r>
      <t>X</t>
    </r>
    <r>
      <rPr>
        <b/>
        <vertAlign val="subscript"/>
        <sz val="10"/>
        <rFont val="Arial Cyr"/>
        <charset val="204"/>
      </rPr>
      <t>1</t>
    </r>
  </si>
  <si>
    <r>
      <t>X</t>
    </r>
    <r>
      <rPr>
        <b/>
        <vertAlign val="subscript"/>
        <sz val="10"/>
        <rFont val="Arial Cyr"/>
        <charset val="204"/>
      </rPr>
      <t>2</t>
    </r>
  </si>
  <si>
    <r>
      <t>X</t>
    </r>
    <r>
      <rPr>
        <b/>
        <vertAlign val="subscript"/>
        <sz val="10"/>
        <rFont val="Arial Cyr"/>
        <charset val="204"/>
      </rPr>
      <t>3</t>
    </r>
  </si>
  <si>
    <r>
      <t>X</t>
    </r>
    <r>
      <rPr>
        <b/>
        <vertAlign val="subscript"/>
        <sz val="10"/>
        <rFont val="Arial Cyr"/>
        <charset val="204"/>
      </rPr>
      <t>4</t>
    </r>
  </si>
  <si>
    <r>
      <t>X</t>
    </r>
    <r>
      <rPr>
        <b/>
        <vertAlign val="subscript"/>
        <sz val="10"/>
        <rFont val="Arial Cyr"/>
        <charset val="204"/>
      </rPr>
      <t>5</t>
    </r>
  </si>
  <si>
    <r>
      <t>Y</t>
    </r>
    <r>
      <rPr>
        <b/>
        <vertAlign val="subscript"/>
        <sz val="10"/>
        <rFont val="Arial Cyr"/>
        <charset val="204"/>
      </rPr>
      <t>1</t>
    </r>
  </si>
  <si>
    <r>
      <t>Y</t>
    </r>
    <r>
      <rPr>
        <b/>
        <vertAlign val="subscript"/>
        <sz val="10"/>
        <rFont val="Arial Cyr"/>
        <charset val="204"/>
      </rPr>
      <t>2</t>
    </r>
  </si>
  <si>
    <r>
      <t>Y</t>
    </r>
    <r>
      <rPr>
        <b/>
        <vertAlign val="subscript"/>
        <sz val="10"/>
        <rFont val="Arial Cyr"/>
        <charset val="204"/>
      </rPr>
      <t>3</t>
    </r>
  </si>
  <si>
    <r>
      <t>Y</t>
    </r>
    <r>
      <rPr>
        <b/>
        <vertAlign val="subscript"/>
        <sz val="10"/>
        <rFont val="Arial Cyr"/>
        <charset val="204"/>
      </rPr>
      <t>4</t>
    </r>
  </si>
  <si>
    <r>
      <t>Y</t>
    </r>
    <r>
      <rPr>
        <b/>
        <vertAlign val="subscript"/>
        <sz val="10"/>
        <rFont val="Arial Cyr"/>
        <charset val="204"/>
      </rPr>
      <t>5</t>
    </r>
  </si>
  <si>
    <t>a</t>
  </si>
  <si>
    <t>b</t>
  </si>
  <si>
    <t>выборка</t>
  </si>
  <si>
    <t>x</t>
  </si>
  <si>
    <t>y</t>
  </si>
  <si>
    <t>x^2</t>
  </si>
  <si>
    <t>y^2</t>
  </si>
  <si>
    <t>xy</t>
  </si>
  <si>
    <t>xсред</t>
  </si>
  <si>
    <t>yсред</t>
  </si>
  <si>
    <t>n</t>
  </si>
  <si>
    <t>коэф корреляции</t>
  </si>
  <si>
    <t>формула</t>
  </si>
  <si>
    <t>excel</t>
  </si>
  <si>
    <t>Dx</t>
  </si>
  <si>
    <t>Dy</t>
  </si>
  <si>
    <t>sig_x</t>
  </si>
  <si>
    <t>sig_y</t>
  </si>
  <si>
    <t>Проверка значимости</t>
  </si>
  <si>
    <t xml:space="preserve">H0: r = 0 </t>
  </si>
  <si>
    <t>alpha</t>
  </si>
  <si>
    <t>H1: r != 0</t>
  </si>
  <si>
    <t>Крит точка (левая)</t>
  </si>
  <si>
    <t>Крит точка (правая)</t>
  </si>
  <si>
    <t>статистика критерия</t>
  </si>
  <si>
    <t>линейная регрессия</t>
  </si>
  <si>
    <t>Qxy</t>
  </si>
  <si>
    <t>Qx</t>
  </si>
  <si>
    <t>Qy</t>
  </si>
  <si>
    <t>Qe</t>
  </si>
  <si>
    <t>Qr</t>
  </si>
  <si>
    <t>1 часть</t>
  </si>
  <si>
    <t>b0</t>
  </si>
  <si>
    <t>b1</t>
  </si>
  <si>
    <t>коэф детерм</t>
  </si>
  <si>
    <t>коэф корр ^2</t>
  </si>
  <si>
    <t>подсчитанные</t>
  </si>
  <si>
    <t>рангX1</t>
  </si>
  <si>
    <t>рангY1</t>
  </si>
  <si>
    <t>рангX2</t>
  </si>
  <si>
    <t>рангY2</t>
  </si>
  <si>
    <t>рангX3</t>
  </si>
  <si>
    <t>рангY3</t>
  </si>
  <si>
    <t>рангX4</t>
  </si>
  <si>
    <t>рангY4</t>
  </si>
  <si>
    <t>рангX5</t>
  </si>
  <si>
    <t>рангY5</t>
  </si>
  <si>
    <t>2 часть</t>
  </si>
  <si>
    <t>коэф корр</t>
  </si>
  <si>
    <t>ранговая корреляция Спирмена</t>
  </si>
  <si>
    <t>статистика крит</t>
  </si>
  <si>
    <t>H0 отклоняется, так как значение статистики критерия попало в крит област</t>
  </si>
  <si>
    <t>линейная корреляция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</si>
</sst>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"/>
  </numFmts>
  <fonts count="5" x14ac:knownFonts="1">
    <font>
      <sz val="10"/>
      <name val="Arial Cyr"/>
      <charset val="204"/>
    </font>
    <font>
      <b/>
      <sz val="10"/>
      <name val="Arial Cyr"/>
      <charset val="204"/>
    </font>
    <font>
      <b/>
      <vertAlign val="subscript"/>
      <sz val="10"/>
      <name val="Arial Cyr"/>
      <charset val="204"/>
    </font>
    <font>
      <sz val="8"/>
      <name val="Arial Cyr"/>
      <charset val="204"/>
    </font>
    <font>
      <sz val="14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2" fontId="0" fillId="0" borderId="0" xfId="0" applyNumberFormat="1" applyFill="1" applyAlignment="1">
      <alignment horizontal="center"/>
    </xf>
    <xf numFmtId="0" fontId="0" fillId="0" borderId="0" xfId="0" applyFill="1"/>
    <xf numFmtId="172" fontId="1" fillId="2" borderId="1" xfId="0" applyNumberFormat="1" applyFont="1" applyFill="1" applyBorder="1" applyAlignment="1">
      <alignment horizontal="center"/>
    </xf>
    <xf numFmtId="172" fontId="0" fillId="0" borderId="1" xfId="0" applyNumberFormat="1" applyFill="1" applyBorder="1" applyAlignment="1">
      <alignment horizontal="center"/>
    </xf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0" xfId="0" applyNumberFormat="1" applyBorder="1"/>
    <xf numFmtId="0" fontId="0" fillId="4" borderId="1" xfId="0" applyFill="1" applyBorder="1"/>
    <xf numFmtId="0" fontId="0" fillId="0" borderId="1" xfId="0" applyBorder="1"/>
    <xf numFmtId="0" fontId="4" fillId="0" borderId="0" xfId="0" applyFont="1"/>
    <xf numFmtId="0" fontId="0" fillId="4" borderId="10" xfId="0" applyFill="1" applyBorder="1"/>
    <xf numFmtId="172" fontId="1" fillId="2" borderId="11" xfId="0" applyNumberFormat="1" applyFont="1" applyFill="1" applyBorder="1" applyAlignment="1">
      <alignment horizontal="center"/>
    </xf>
    <xf numFmtId="0" fontId="0" fillId="3" borderId="5" xfId="0" applyFill="1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</xdr:row>
      <xdr:rowOff>0</xdr:rowOff>
    </xdr:from>
    <xdr:to>
      <xdr:col>6</xdr:col>
      <xdr:colOff>182880</xdr:colOff>
      <xdr:row>11</xdr:row>
      <xdr:rowOff>137160</xdr:rowOff>
    </xdr:to>
    <xdr:pic>
      <xdr:nvPicPr>
        <xdr:cNvPr id="2080" name="Рисунок 1">
          <a:extLst>
            <a:ext uri="{FF2B5EF4-FFF2-40B4-BE49-F238E27FC236}">
              <a16:creationId xmlns:a16="http://schemas.microsoft.com/office/drawing/2014/main" id="{28378E92-22B9-07B0-8218-E2EF1118F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5160" y="1402080"/>
          <a:ext cx="140208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228600</xdr:colOff>
      <xdr:row>18</xdr:row>
      <xdr:rowOff>15240</xdr:rowOff>
    </xdr:from>
    <xdr:to>
      <xdr:col>6</xdr:col>
      <xdr:colOff>563880</xdr:colOff>
      <xdr:row>19</xdr:row>
      <xdr:rowOff>152400</xdr:rowOff>
    </xdr:to>
    <xdr:pic>
      <xdr:nvPicPr>
        <xdr:cNvPr id="2081" name="Рисунок 2">
          <a:extLst>
            <a:ext uri="{FF2B5EF4-FFF2-40B4-BE49-F238E27FC236}">
              <a16:creationId xmlns:a16="http://schemas.microsoft.com/office/drawing/2014/main" id="{054AD6DF-4B94-DBAB-C2B5-631650FC7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4160" y="3101340"/>
          <a:ext cx="21640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6</xdr:col>
      <xdr:colOff>335280</xdr:colOff>
      <xdr:row>50</xdr:row>
      <xdr:rowOff>137160</xdr:rowOff>
    </xdr:to>
    <xdr:pic>
      <xdr:nvPicPr>
        <xdr:cNvPr id="2082" name="Рисунок 3">
          <a:extLst>
            <a:ext uri="{FF2B5EF4-FFF2-40B4-BE49-F238E27FC236}">
              <a16:creationId xmlns:a16="http://schemas.microsoft.com/office/drawing/2014/main" id="{04888ACE-40A3-3FFB-EB08-453A8B4DC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560" y="8374380"/>
          <a:ext cx="21640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61D89-1B6E-4234-9264-6025C0C8297D}">
  <dimension ref="A1:U101"/>
  <sheetViews>
    <sheetView zoomScale="89" workbookViewId="0">
      <selection activeCell="U1" sqref="U1:U101"/>
    </sheetView>
  </sheetViews>
  <sheetFormatPr defaultRowHeight="13.2" x14ac:dyDescent="0.25"/>
  <cols>
    <col min="1" max="9" width="9.109375" style="3" customWidth="1"/>
    <col min="10" max="10" width="9.109375" style="4" customWidth="1"/>
  </cols>
  <sheetData>
    <row r="1" spans="1:21" ht="15.6" x14ac:dyDescent="0.35">
      <c r="A1" s="5" t="s">
        <v>0</v>
      </c>
      <c r="B1" s="5" t="s">
        <v>5</v>
      </c>
      <c r="C1" s="5" t="s">
        <v>1</v>
      </c>
      <c r="D1" s="5" t="s">
        <v>6</v>
      </c>
      <c r="E1" s="5" t="s">
        <v>2</v>
      </c>
      <c r="F1" s="5" t="s">
        <v>7</v>
      </c>
      <c r="G1" s="5" t="s">
        <v>3</v>
      </c>
      <c r="H1" s="5" t="s">
        <v>8</v>
      </c>
      <c r="I1" s="5" t="s">
        <v>4</v>
      </c>
      <c r="J1" s="5" t="s">
        <v>9</v>
      </c>
      <c r="L1" s="21" t="s">
        <v>47</v>
      </c>
      <c r="M1" s="21" t="s">
        <v>48</v>
      </c>
      <c r="N1" s="21" t="s">
        <v>49</v>
      </c>
      <c r="O1" s="21" t="s">
        <v>50</v>
      </c>
      <c r="P1" s="21" t="s">
        <v>51</v>
      </c>
      <c r="Q1" s="21" t="s">
        <v>52</v>
      </c>
      <c r="R1" s="21" t="s">
        <v>53</v>
      </c>
      <c r="S1" s="21" t="s">
        <v>54</v>
      </c>
      <c r="T1" s="21" t="s">
        <v>55</v>
      </c>
      <c r="U1" s="21" t="s">
        <v>56</v>
      </c>
    </row>
    <row r="2" spans="1:21" x14ac:dyDescent="0.25">
      <c r="A2" s="6">
        <v>-0.30023215913388412</v>
      </c>
      <c r="B2" s="6">
        <v>-1.6810145098133944</v>
      </c>
      <c r="C2" s="6">
        <v>-1.2776831681549083</v>
      </c>
      <c r="D2" s="6">
        <v>-4.7529496189090423</v>
      </c>
      <c r="E2" s="6">
        <v>0.24425730771326926</v>
      </c>
      <c r="F2" s="6">
        <v>1.4941428010642994</v>
      </c>
      <c r="G2" s="6">
        <v>1.2764735402015503</v>
      </c>
      <c r="H2" s="6">
        <v>0.62335323289153166</v>
      </c>
      <c r="I2" s="6">
        <v>1.1983502190560102</v>
      </c>
      <c r="J2" s="6">
        <v>5.0871251510689035</v>
      </c>
      <c r="L2">
        <f t="shared" ref="L2:L33" si="0">RANK(A2,X_1,1)</f>
        <v>34</v>
      </c>
      <c r="M2">
        <f t="shared" ref="M2:M33" si="1">RANK(B2,Y_1,1)</f>
        <v>26</v>
      </c>
      <c r="N2">
        <f t="shared" ref="N2:N33" si="2">RANK(C2,X_2,1)</f>
        <v>12</v>
      </c>
      <c r="O2">
        <f t="shared" ref="O2:O33" si="3">RANK(D2,Y_2,1)</f>
        <v>2</v>
      </c>
      <c r="P2">
        <f t="shared" ref="P2:P33" si="4">RANK(E2,X_3,1)</f>
        <v>56</v>
      </c>
      <c r="Q2">
        <f t="shared" ref="Q2:Q33" si="5">RANK(F2,Y_3,1)</f>
        <v>31</v>
      </c>
      <c r="R2">
        <f t="shared" ref="R2:R33" si="6">RANK(G2,X_4,1)</f>
        <v>88</v>
      </c>
      <c r="S2">
        <f t="shared" ref="S2:S33" si="7">RANK(H2,Y_4,1)</f>
        <v>46</v>
      </c>
      <c r="T2">
        <f t="shared" ref="T2:T33" si="8">RANK(I2,X_5,1)</f>
        <v>87</v>
      </c>
      <c r="U2">
        <f t="shared" ref="U2:U33" si="9">RANK(J2,Y_5,1)</f>
        <v>79</v>
      </c>
    </row>
    <row r="3" spans="1:21" x14ac:dyDescent="0.25">
      <c r="A3" s="6">
        <v>1.7331331036984921</v>
      </c>
      <c r="B3" s="6">
        <v>4.4834405343863182</v>
      </c>
      <c r="C3" s="6">
        <v>-2.1835876395925879</v>
      </c>
      <c r="D3" s="6">
        <v>-1.2787889975006692</v>
      </c>
      <c r="E3" s="6">
        <v>-0.23418124328600243</v>
      </c>
      <c r="F3" s="6">
        <v>1.8488571034395136</v>
      </c>
      <c r="G3" s="6">
        <v>1.0950225259875879</v>
      </c>
      <c r="H3" s="6">
        <v>6.4302427088259719</v>
      </c>
      <c r="I3" s="6">
        <v>-1.0867006494663656</v>
      </c>
      <c r="J3" s="6">
        <v>-2.3302225094521418</v>
      </c>
      <c r="L3">
        <f t="shared" si="0"/>
        <v>98</v>
      </c>
      <c r="M3">
        <f t="shared" si="1"/>
        <v>98</v>
      </c>
      <c r="N3">
        <f t="shared" si="2"/>
        <v>1</v>
      </c>
      <c r="O3">
        <f t="shared" si="3"/>
        <v>17</v>
      </c>
      <c r="P3">
        <f t="shared" si="4"/>
        <v>39</v>
      </c>
      <c r="Q3">
        <f t="shared" si="5"/>
        <v>40</v>
      </c>
      <c r="R3">
        <f t="shared" si="6"/>
        <v>86</v>
      </c>
      <c r="S3">
        <f t="shared" si="7"/>
        <v>95</v>
      </c>
      <c r="T3">
        <f t="shared" si="8"/>
        <v>13</v>
      </c>
      <c r="U3">
        <f t="shared" si="9"/>
        <v>10</v>
      </c>
    </row>
    <row r="4" spans="1:21" x14ac:dyDescent="0.25">
      <c r="A4" s="6">
        <v>-0.69020416049170308</v>
      </c>
      <c r="B4" s="6">
        <v>-2.1138475858606398</v>
      </c>
      <c r="C4" s="6">
        <v>-1.6904323274502531</v>
      </c>
      <c r="D4" s="6">
        <v>-3.2750571083161049</v>
      </c>
      <c r="E4" s="6">
        <v>-1.8469108908902854</v>
      </c>
      <c r="F4" s="6">
        <v>-1.8950050768326037</v>
      </c>
      <c r="G4" s="6">
        <v>-0.97762949735624716</v>
      </c>
      <c r="H4" s="6">
        <v>-5.0460342865553685</v>
      </c>
      <c r="I4" s="6">
        <v>-0.77350705396384001</v>
      </c>
      <c r="J4" s="6">
        <v>2.6970640242798254</v>
      </c>
      <c r="L4">
        <f t="shared" si="0"/>
        <v>20</v>
      </c>
      <c r="M4">
        <f t="shared" si="1"/>
        <v>21</v>
      </c>
      <c r="N4">
        <f t="shared" si="2"/>
        <v>3</v>
      </c>
      <c r="O4">
        <f t="shared" si="3"/>
        <v>7</v>
      </c>
      <c r="P4">
        <f t="shared" si="4"/>
        <v>2</v>
      </c>
      <c r="Q4">
        <f t="shared" si="5"/>
        <v>3</v>
      </c>
      <c r="R4">
        <f t="shared" si="6"/>
        <v>21</v>
      </c>
      <c r="S4">
        <f t="shared" si="7"/>
        <v>11</v>
      </c>
      <c r="T4">
        <f t="shared" si="8"/>
        <v>26</v>
      </c>
      <c r="U4">
        <f t="shared" si="9"/>
        <v>55</v>
      </c>
    </row>
    <row r="5" spans="1:21" x14ac:dyDescent="0.25">
      <c r="A5" s="6">
        <v>-2.1179312170716003</v>
      </c>
      <c r="B5" s="6">
        <v>-1.8294122128281742</v>
      </c>
      <c r="C5" s="6">
        <v>-0.56792487157508731</v>
      </c>
      <c r="D5" s="6">
        <v>2.1357042239978909</v>
      </c>
      <c r="E5" s="6">
        <v>-0.40404756873613223</v>
      </c>
      <c r="F5" s="6">
        <v>1.3528627576306462E-2</v>
      </c>
      <c r="G5" s="6">
        <v>0.1348530531686265</v>
      </c>
      <c r="H5" s="6">
        <v>-1.0502398001553956</v>
      </c>
      <c r="I5" s="6">
        <v>-0.36549295145960059</v>
      </c>
      <c r="J5" s="6">
        <v>1.3978701695596101</v>
      </c>
      <c r="L5">
        <f t="shared" si="0"/>
        <v>5</v>
      </c>
      <c r="M5">
        <f t="shared" si="1"/>
        <v>23</v>
      </c>
      <c r="N5">
        <f t="shared" si="2"/>
        <v>27</v>
      </c>
      <c r="O5">
        <f t="shared" si="3"/>
        <v>58</v>
      </c>
      <c r="P5">
        <f t="shared" si="4"/>
        <v>33</v>
      </c>
      <c r="Q5">
        <f t="shared" si="5"/>
        <v>18</v>
      </c>
      <c r="R5">
        <f t="shared" si="6"/>
        <v>60</v>
      </c>
      <c r="S5">
        <f t="shared" si="7"/>
        <v>29</v>
      </c>
      <c r="T5">
        <f t="shared" si="8"/>
        <v>36</v>
      </c>
      <c r="U5">
        <f t="shared" si="9"/>
        <v>39</v>
      </c>
    </row>
    <row r="6" spans="1:21" x14ac:dyDescent="0.25">
      <c r="A6" s="6">
        <v>-0.32699063012842089</v>
      </c>
      <c r="B6" s="6">
        <v>2.5009467208292335</v>
      </c>
      <c r="C6" s="6">
        <v>-0.37024051380285528</v>
      </c>
      <c r="D6" s="6">
        <v>-2.145985374430893</v>
      </c>
      <c r="E6" s="6">
        <v>1.3426415534922853</v>
      </c>
      <c r="F6" s="6">
        <v>7.1318799048895016</v>
      </c>
      <c r="G6" s="6">
        <v>-8.5284455053624697E-2</v>
      </c>
      <c r="H6" s="6">
        <v>-3.1970758957177168</v>
      </c>
      <c r="I6" s="6">
        <v>-0.18615764929563738</v>
      </c>
      <c r="J6" s="6">
        <v>2.4646267370844726</v>
      </c>
      <c r="L6">
        <f t="shared" si="0"/>
        <v>31</v>
      </c>
      <c r="M6">
        <f t="shared" si="1"/>
        <v>85</v>
      </c>
      <c r="N6">
        <f t="shared" si="2"/>
        <v>33</v>
      </c>
      <c r="O6">
        <f t="shared" si="3"/>
        <v>10</v>
      </c>
      <c r="P6">
        <f t="shared" si="4"/>
        <v>90</v>
      </c>
      <c r="Q6">
        <f t="shared" si="5"/>
        <v>89</v>
      </c>
      <c r="R6">
        <f t="shared" si="6"/>
        <v>51</v>
      </c>
      <c r="S6">
        <f t="shared" si="7"/>
        <v>14</v>
      </c>
      <c r="T6">
        <f t="shared" si="8"/>
        <v>42</v>
      </c>
      <c r="U6">
        <f t="shared" si="9"/>
        <v>50</v>
      </c>
    </row>
    <row r="7" spans="1:21" x14ac:dyDescent="0.25">
      <c r="A7" s="6">
        <v>-0.51320739657967351</v>
      </c>
      <c r="B7" s="6">
        <v>0.4489493221626617</v>
      </c>
      <c r="C7" s="6">
        <v>1.9722119759535417</v>
      </c>
      <c r="D7" s="6">
        <v>7.3594188759452663</v>
      </c>
      <c r="E7" s="6">
        <v>0.86567297330475412</v>
      </c>
      <c r="F7" s="6">
        <v>6.3178685043822043</v>
      </c>
      <c r="G7" s="6">
        <v>2.3756547307129949</v>
      </c>
      <c r="H7" s="6">
        <v>8.1278054747381248</v>
      </c>
      <c r="I7" s="6">
        <v>-0.65490667111589573</v>
      </c>
      <c r="J7" s="6">
        <v>-1.8052553463785443</v>
      </c>
      <c r="L7">
        <f t="shared" si="0"/>
        <v>27</v>
      </c>
      <c r="M7">
        <f t="shared" si="1"/>
        <v>59</v>
      </c>
      <c r="N7">
        <f t="shared" si="2"/>
        <v>99</v>
      </c>
      <c r="O7">
        <f t="shared" si="3"/>
        <v>100</v>
      </c>
      <c r="P7">
        <f t="shared" si="4"/>
        <v>78</v>
      </c>
      <c r="Q7">
        <f t="shared" si="5"/>
        <v>84</v>
      </c>
      <c r="R7">
        <f t="shared" si="6"/>
        <v>100</v>
      </c>
      <c r="S7">
        <f t="shared" si="7"/>
        <v>97</v>
      </c>
      <c r="T7">
        <f t="shared" si="8"/>
        <v>30</v>
      </c>
      <c r="U7">
        <f t="shared" si="9"/>
        <v>13</v>
      </c>
    </row>
    <row r="8" spans="1:21" x14ac:dyDescent="0.25">
      <c r="A8" s="6">
        <v>1.6614558262517676</v>
      </c>
      <c r="B8" s="6">
        <v>-1.1801057553384453</v>
      </c>
      <c r="C8" s="6">
        <v>-1.6123976820381358</v>
      </c>
      <c r="D8" s="6">
        <v>-4.0044945965055376</v>
      </c>
      <c r="E8" s="6">
        <v>0.53894837037660182</v>
      </c>
      <c r="F8" s="6">
        <v>6.0314322430058382</v>
      </c>
      <c r="G8" s="6">
        <v>0.90219145931769162</v>
      </c>
      <c r="H8" s="6">
        <v>4.607538019423373</v>
      </c>
      <c r="I8" s="6">
        <v>1.9189155864296481</v>
      </c>
      <c r="J8" s="6">
        <v>9.2801367423380725</v>
      </c>
      <c r="L8">
        <f t="shared" si="0"/>
        <v>97</v>
      </c>
      <c r="M8">
        <f t="shared" si="1"/>
        <v>33</v>
      </c>
      <c r="N8">
        <f t="shared" si="2"/>
        <v>4</v>
      </c>
      <c r="O8">
        <f t="shared" si="3"/>
        <v>4</v>
      </c>
      <c r="P8">
        <f t="shared" si="4"/>
        <v>64</v>
      </c>
      <c r="Q8">
        <f t="shared" si="5"/>
        <v>82</v>
      </c>
      <c r="R8">
        <f t="shared" si="6"/>
        <v>80</v>
      </c>
      <c r="S8">
        <f t="shared" si="7"/>
        <v>84</v>
      </c>
      <c r="T8">
        <f t="shared" si="8"/>
        <v>98</v>
      </c>
      <c r="U8">
        <f t="shared" si="9"/>
        <v>98</v>
      </c>
    </row>
    <row r="9" spans="1:21" x14ac:dyDescent="0.25">
      <c r="A9" s="6">
        <v>-8.4517068899003789E-2</v>
      </c>
      <c r="B9" s="6">
        <v>-0.37448671719175763</v>
      </c>
      <c r="C9" s="6">
        <v>-0.52379505177668761</v>
      </c>
      <c r="D9" s="6">
        <v>0.42690692478208803</v>
      </c>
      <c r="E9" s="6">
        <v>0.67513838075683452</v>
      </c>
      <c r="F9" s="6">
        <v>3.7962307790876366</v>
      </c>
      <c r="G9" s="6">
        <v>-0.38132384361233562</v>
      </c>
      <c r="H9" s="6">
        <v>-3.0635131881572306</v>
      </c>
      <c r="I9" s="6">
        <v>0.75761136031360365</v>
      </c>
      <c r="J9" s="6">
        <v>2.6176810529723298</v>
      </c>
      <c r="L9">
        <f t="shared" si="0"/>
        <v>44</v>
      </c>
      <c r="M9">
        <f t="shared" si="1"/>
        <v>45</v>
      </c>
      <c r="N9">
        <f t="shared" si="2"/>
        <v>30</v>
      </c>
      <c r="O9">
        <f t="shared" si="3"/>
        <v>38</v>
      </c>
      <c r="P9">
        <f t="shared" si="4"/>
        <v>69</v>
      </c>
      <c r="Q9">
        <f t="shared" si="5"/>
        <v>57</v>
      </c>
      <c r="R9">
        <f t="shared" si="6"/>
        <v>38</v>
      </c>
      <c r="S9">
        <f t="shared" si="7"/>
        <v>15</v>
      </c>
      <c r="T9">
        <f t="shared" si="8"/>
        <v>77</v>
      </c>
      <c r="U9">
        <f t="shared" si="9"/>
        <v>54</v>
      </c>
    </row>
    <row r="10" spans="1:21" x14ac:dyDescent="0.25">
      <c r="A10" s="6">
        <v>-1.4441866369452327</v>
      </c>
      <c r="B10" s="6">
        <v>-6.0139154811622575</v>
      </c>
      <c r="C10" s="6">
        <v>-0.84723751569981687</v>
      </c>
      <c r="D10" s="6">
        <v>-0.79021071744500659</v>
      </c>
      <c r="E10" s="6">
        <v>-1.5215709936455823</v>
      </c>
      <c r="F10" s="6">
        <v>4.8387345335213467</v>
      </c>
      <c r="G10" s="6">
        <v>-0.36287701732362621</v>
      </c>
      <c r="H10" s="6">
        <v>-0.32610466607729904</v>
      </c>
      <c r="I10" s="6">
        <v>-3.2479192668688484E-2</v>
      </c>
      <c r="J10" s="6">
        <v>2.748151478546788</v>
      </c>
      <c r="L10">
        <f t="shared" si="0"/>
        <v>9</v>
      </c>
      <c r="M10">
        <f t="shared" si="1"/>
        <v>3</v>
      </c>
      <c r="N10">
        <f t="shared" si="2"/>
        <v>19</v>
      </c>
      <c r="O10">
        <f t="shared" si="3"/>
        <v>23</v>
      </c>
      <c r="P10">
        <f t="shared" si="4"/>
        <v>6</v>
      </c>
      <c r="Q10">
        <f t="shared" si="5"/>
        <v>73</v>
      </c>
      <c r="R10">
        <f t="shared" si="6"/>
        <v>39</v>
      </c>
      <c r="S10">
        <f t="shared" si="7"/>
        <v>37</v>
      </c>
      <c r="T10">
        <f t="shared" si="8"/>
        <v>49</v>
      </c>
      <c r="U10">
        <f t="shared" si="9"/>
        <v>56</v>
      </c>
    </row>
    <row r="11" spans="1:21" x14ac:dyDescent="0.25">
      <c r="A11" s="6">
        <v>2.8117028705310076E-2</v>
      </c>
      <c r="B11" s="6">
        <v>0.27753685571951792</v>
      </c>
      <c r="C11" s="6">
        <v>-0.32271600503008813</v>
      </c>
      <c r="D11" s="6">
        <v>2.8841910787159577</v>
      </c>
      <c r="E11" s="6">
        <v>2.1945015760138631</v>
      </c>
      <c r="F11" s="6">
        <v>8.7362058214494027</v>
      </c>
      <c r="G11" s="6">
        <v>-1.7424827092327178</v>
      </c>
      <c r="H11" s="6">
        <v>-6.9900928540155292</v>
      </c>
      <c r="I11" s="6">
        <v>-0.73647697718115523</v>
      </c>
      <c r="J11" s="6">
        <v>-1.0137084650050383</v>
      </c>
      <c r="L11">
        <f t="shared" si="0"/>
        <v>49</v>
      </c>
      <c r="M11">
        <f t="shared" si="1"/>
        <v>56</v>
      </c>
      <c r="N11">
        <f t="shared" si="2"/>
        <v>35</v>
      </c>
      <c r="O11">
        <f t="shared" si="3"/>
        <v>69</v>
      </c>
      <c r="P11">
        <f t="shared" si="4"/>
        <v>99</v>
      </c>
      <c r="Q11">
        <f t="shared" si="5"/>
        <v>97</v>
      </c>
      <c r="R11">
        <f t="shared" si="6"/>
        <v>7</v>
      </c>
      <c r="S11">
        <f t="shared" si="7"/>
        <v>1</v>
      </c>
      <c r="T11">
        <f t="shared" si="8"/>
        <v>27</v>
      </c>
      <c r="U11">
        <f t="shared" si="9"/>
        <v>19</v>
      </c>
    </row>
    <row r="12" spans="1:21" x14ac:dyDescent="0.25">
      <c r="A12" s="6">
        <v>-2.5775807444006205</v>
      </c>
      <c r="B12" s="6">
        <v>-5.5922873798408546</v>
      </c>
      <c r="C12" s="6">
        <v>1.4476700016530231</v>
      </c>
      <c r="D12" s="6">
        <v>5.0048621485766489</v>
      </c>
      <c r="E12" s="6">
        <v>-1.2797636372852139</v>
      </c>
      <c r="F12" s="6">
        <v>-1.2632200347725302</v>
      </c>
      <c r="G12" s="6">
        <v>-0.65357994571968447</v>
      </c>
      <c r="H12" s="6">
        <v>1.3384400315553648</v>
      </c>
      <c r="I12" s="6">
        <v>0.75771367846755311</v>
      </c>
      <c r="J12" s="6">
        <v>5.797758836299181</v>
      </c>
      <c r="L12">
        <f t="shared" si="0"/>
        <v>2</v>
      </c>
      <c r="M12">
        <f t="shared" si="1"/>
        <v>6</v>
      </c>
      <c r="N12">
        <f t="shared" si="2"/>
        <v>93</v>
      </c>
      <c r="O12">
        <f t="shared" si="3"/>
        <v>92</v>
      </c>
      <c r="P12">
        <f t="shared" si="4"/>
        <v>9</v>
      </c>
      <c r="Q12">
        <f t="shared" si="5"/>
        <v>9</v>
      </c>
      <c r="R12">
        <f t="shared" si="6"/>
        <v>26</v>
      </c>
      <c r="S12">
        <f t="shared" si="7"/>
        <v>53</v>
      </c>
      <c r="T12">
        <f t="shared" si="8"/>
        <v>78</v>
      </c>
      <c r="U12">
        <f t="shared" si="9"/>
        <v>87</v>
      </c>
    </row>
    <row r="13" spans="1:21" x14ac:dyDescent="0.25">
      <c r="A13" s="6">
        <v>0.46671175368828699</v>
      </c>
      <c r="B13" s="6">
        <v>2.5773988454602659</v>
      </c>
      <c r="C13" s="6">
        <v>0.87460875874967314</v>
      </c>
      <c r="D13" s="6">
        <v>3.8071758606529329</v>
      </c>
      <c r="E13" s="6">
        <v>0.59574176702881232</v>
      </c>
      <c r="F13" s="6">
        <v>8.3754683904116973</v>
      </c>
      <c r="G13" s="6">
        <v>-1.3718499758397229</v>
      </c>
      <c r="H13" s="6">
        <v>8.3688635437283665E-2</v>
      </c>
      <c r="I13" s="6">
        <v>-1.1157385415572207</v>
      </c>
      <c r="J13" s="6">
        <v>-0.83122744804131798</v>
      </c>
      <c r="L13">
        <f t="shared" si="0"/>
        <v>68</v>
      </c>
      <c r="M13">
        <f t="shared" si="1"/>
        <v>86</v>
      </c>
      <c r="N13">
        <f t="shared" si="2"/>
        <v>78</v>
      </c>
      <c r="O13">
        <f t="shared" si="3"/>
        <v>81</v>
      </c>
      <c r="P13">
        <f t="shared" si="4"/>
        <v>67</v>
      </c>
      <c r="Q13">
        <f t="shared" si="5"/>
        <v>96</v>
      </c>
      <c r="R13">
        <f t="shared" si="6"/>
        <v>13</v>
      </c>
      <c r="S13">
        <f t="shared" si="7"/>
        <v>42</v>
      </c>
      <c r="T13">
        <f t="shared" si="8"/>
        <v>11</v>
      </c>
      <c r="U13">
        <f t="shared" si="9"/>
        <v>24</v>
      </c>
    </row>
    <row r="14" spans="1:21" x14ac:dyDescent="0.25">
      <c r="A14" s="6">
        <v>0.69399447966134176</v>
      </c>
      <c r="B14" s="6">
        <v>0.31928266253089532</v>
      </c>
      <c r="C14" s="6">
        <v>0.322636424243683</v>
      </c>
      <c r="D14" s="6">
        <v>-1.1157802621019073</v>
      </c>
      <c r="E14" s="6">
        <v>-0.93983771876082756</v>
      </c>
      <c r="F14" s="6">
        <v>3.6732716428814456</v>
      </c>
      <c r="G14" s="6">
        <v>-0.24094788386719301</v>
      </c>
      <c r="H14" s="6">
        <v>-0.14994691102765501</v>
      </c>
      <c r="I14" s="6">
        <v>0.13153567124390975</v>
      </c>
      <c r="J14" s="6">
        <v>3.0101325642608572</v>
      </c>
      <c r="L14">
        <f t="shared" si="0"/>
        <v>76</v>
      </c>
      <c r="M14">
        <f t="shared" si="1"/>
        <v>57</v>
      </c>
      <c r="N14">
        <f t="shared" si="2"/>
        <v>56</v>
      </c>
      <c r="O14">
        <f t="shared" si="3"/>
        <v>19</v>
      </c>
      <c r="P14">
        <f t="shared" si="4"/>
        <v>18</v>
      </c>
      <c r="Q14">
        <f t="shared" si="5"/>
        <v>56</v>
      </c>
      <c r="R14">
        <f t="shared" si="6"/>
        <v>44</v>
      </c>
      <c r="S14">
        <f t="shared" si="7"/>
        <v>39</v>
      </c>
      <c r="T14">
        <f t="shared" si="8"/>
        <v>57</v>
      </c>
      <c r="U14">
        <f t="shared" si="9"/>
        <v>59</v>
      </c>
    </row>
    <row r="15" spans="1:21" x14ac:dyDescent="0.25">
      <c r="A15" s="6">
        <v>0.55779764807084575</v>
      </c>
      <c r="B15" s="6">
        <v>1.2007649274892174</v>
      </c>
      <c r="C15" s="6">
        <v>0.1387149950460298</v>
      </c>
      <c r="D15" s="6">
        <v>0.88017634677817114</v>
      </c>
      <c r="E15" s="6">
        <v>-0.91096126197953708</v>
      </c>
      <c r="F15" s="6">
        <v>3.5080437404103577</v>
      </c>
      <c r="G15" s="6">
        <v>1.8848459149012342</v>
      </c>
      <c r="H15" s="6">
        <v>6.2577524911612272</v>
      </c>
      <c r="I15" s="6">
        <v>0.4871981218457222</v>
      </c>
      <c r="J15" s="6">
        <v>7.7372017181478441</v>
      </c>
      <c r="L15">
        <f t="shared" si="0"/>
        <v>71</v>
      </c>
      <c r="M15">
        <f t="shared" si="1"/>
        <v>67</v>
      </c>
      <c r="N15">
        <f t="shared" si="2"/>
        <v>47</v>
      </c>
      <c r="O15">
        <f t="shared" si="3"/>
        <v>42</v>
      </c>
      <c r="P15">
        <f t="shared" si="4"/>
        <v>20</v>
      </c>
      <c r="Q15">
        <f t="shared" si="5"/>
        <v>53</v>
      </c>
      <c r="R15">
        <f t="shared" si="6"/>
        <v>95</v>
      </c>
      <c r="S15">
        <f t="shared" si="7"/>
        <v>93</v>
      </c>
      <c r="T15">
        <f t="shared" si="8"/>
        <v>69</v>
      </c>
      <c r="U15">
        <f t="shared" si="9"/>
        <v>96</v>
      </c>
    </row>
    <row r="16" spans="1:21" x14ac:dyDescent="0.25">
      <c r="A16" s="6">
        <v>7.2238890425069258E-2</v>
      </c>
      <c r="B16" s="6">
        <v>-1.6078820408438332</v>
      </c>
      <c r="C16" s="6">
        <v>0.82984115579165518</v>
      </c>
      <c r="D16" s="6">
        <v>4.3845844882307574</v>
      </c>
      <c r="E16" s="6">
        <v>0.86200770965660922</v>
      </c>
      <c r="F16" s="6">
        <v>5.3102484192349948</v>
      </c>
      <c r="G16" s="6">
        <v>-0.63653146753495093</v>
      </c>
      <c r="H16" s="6">
        <v>-2.1243632747646188</v>
      </c>
      <c r="I16" s="6">
        <v>-0.92319169198162854</v>
      </c>
      <c r="J16" s="6">
        <v>-1.0965270525484812</v>
      </c>
      <c r="L16">
        <f t="shared" si="0"/>
        <v>50</v>
      </c>
      <c r="M16">
        <f t="shared" si="1"/>
        <v>27</v>
      </c>
      <c r="N16">
        <f t="shared" si="2"/>
        <v>74</v>
      </c>
      <c r="O16">
        <f t="shared" si="3"/>
        <v>90</v>
      </c>
      <c r="P16">
        <f t="shared" si="4"/>
        <v>77</v>
      </c>
      <c r="Q16">
        <f t="shared" si="5"/>
        <v>78</v>
      </c>
      <c r="R16">
        <f t="shared" si="6"/>
        <v>27</v>
      </c>
      <c r="S16">
        <f t="shared" si="7"/>
        <v>23</v>
      </c>
      <c r="T16">
        <f t="shared" si="8"/>
        <v>18</v>
      </c>
      <c r="U16">
        <f t="shared" si="9"/>
        <v>16</v>
      </c>
    </row>
    <row r="17" spans="1:21" x14ac:dyDescent="0.25">
      <c r="A17" s="6">
        <v>1.1111887943116017</v>
      </c>
      <c r="B17" s="6">
        <v>-0.12455984688131139</v>
      </c>
      <c r="C17" s="6">
        <v>-1.2011787475785241</v>
      </c>
      <c r="D17" s="6">
        <v>-1.8396402740327176</v>
      </c>
      <c r="E17" s="6">
        <v>-1.5588921087328345</v>
      </c>
      <c r="F17" s="6">
        <v>-1.2745500650198665</v>
      </c>
      <c r="G17" s="6">
        <v>0.7113249012036249</v>
      </c>
      <c r="H17" s="6">
        <v>1.8464530765195377</v>
      </c>
      <c r="I17" s="6">
        <v>0.63840616348898038</v>
      </c>
      <c r="J17" s="6">
        <v>4.219398993474897</v>
      </c>
      <c r="L17">
        <f t="shared" si="0"/>
        <v>86</v>
      </c>
      <c r="M17">
        <f t="shared" si="1"/>
        <v>47</v>
      </c>
      <c r="N17">
        <f t="shared" si="2"/>
        <v>13</v>
      </c>
      <c r="O17">
        <f t="shared" si="3"/>
        <v>12</v>
      </c>
      <c r="P17">
        <f t="shared" si="4"/>
        <v>5</v>
      </c>
      <c r="Q17">
        <f t="shared" si="5"/>
        <v>8</v>
      </c>
      <c r="R17">
        <f t="shared" si="6"/>
        <v>74</v>
      </c>
      <c r="S17">
        <f t="shared" si="7"/>
        <v>58</v>
      </c>
      <c r="T17">
        <f t="shared" si="8"/>
        <v>72</v>
      </c>
      <c r="U17">
        <f t="shared" si="9"/>
        <v>71</v>
      </c>
    </row>
    <row r="18" spans="1:21" x14ac:dyDescent="0.25">
      <c r="A18" s="6">
        <v>2.2056883608456701</v>
      </c>
      <c r="B18" s="6">
        <v>2.0203151507303119</v>
      </c>
      <c r="C18" s="6">
        <v>1.4437546269618906</v>
      </c>
      <c r="D18" s="6">
        <v>7.1551327235065401</v>
      </c>
      <c r="E18" s="6">
        <v>1.3039039004070219</v>
      </c>
      <c r="F18" s="6">
        <v>5.3498296286561526</v>
      </c>
      <c r="G18" s="6">
        <v>0.1129603788285749</v>
      </c>
      <c r="H18" s="6">
        <v>2.6589490314800059</v>
      </c>
      <c r="I18" s="6">
        <v>1.9508661353029311E-3</v>
      </c>
      <c r="J18" s="6">
        <v>5.2711568564991467</v>
      </c>
      <c r="L18">
        <f t="shared" si="0"/>
        <v>100</v>
      </c>
      <c r="M18">
        <f t="shared" si="1"/>
        <v>80</v>
      </c>
      <c r="N18">
        <f t="shared" si="2"/>
        <v>92</v>
      </c>
      <c r="O18">
        <f t="shared" si="3"/>
        <v>98</v>
      </c>
      <c r="P18">
        <f t="shared" si="4"/>
        <v>89</v>
      </c>
      <c r="Q18">
        <f t="shared" si="5"/>
        <v>79</v>
      </c>
      <c r="R18">
        <f t="shared" si="6"/>
        <v>59</v>
      </c>
      <c r="S18">
        <f t="shared" si="7"/>
        <v>71</v>
      </c>
      <c r="T18">
        <f t="shared" si="8"/>
        <v>50</v>
      </c>
      <c r="U18">
        <f t="shared" si="9"/>
        <v>82</v>
      </c>
    </row>
    <row r="19" spans="1:21" x14ac:dyDescent="0.25">
      <c r="A19" s="6">
        <v>0.45370143197942525</v>
      </c>
      <c r="B19" s="6">
        <v>0.21699634089600295</v>
      </c>
      <c r="C19" s="6">
        <v>-2.5514736989862286E-2</v>
      </c>
      <c r="D19" s="6">
        <v>2.9458570932329167</v>
      </c>
      <c r="E19" s="6">
        <v>-1.0546750672801863</v>
      </c>
      <c r="F19" s="6">
        <v>1.1353653311089147</v>
      </c>
      <c r="G19" s="6">
        <v>-1.7748061509337276</v>
      </c>
      <c r="H19" s="6">
        <v>-5.7622841015690938</v>
      </c>
      <c r="I19" s="6">
        <v>0.82833139458671212</v>
      </c>
      <c r="J19" s="6">
        <v>3.8891705622081645</v>
      </c>
      <c r="L19">
        <f t="shared" si="0"/>
        <v>67</v>
      </c>
      <c r="M19">
        <f t="shared" si="1"/>
        <v>54</v>
      </c>
      <c r="N19">
        <f t="shared" si="2"/>
        <v>39</v>
      </c>
      <c r="O19">
        <f t="shared" si="3"/>
        <v>72</v>
      </c>
      <c r="P19">
        <f t="shared" si="4"/>
        <v>13</v>
      </c>
      <c r="Q19">
        <f t="shared" si="5"/>
        <v>29</v>
      </c>
      <c r="R19">
        <f t="shared" si="6"/>
        <v>6</v>
      </c>
      <c r="S19">
        <f t="shared" si="7"/>
        <v>6</v>
      </c>
      <c r="T19">
        <f t="shared" si="8"/>
        <v>79</v>
      </c>
      <c r="U19">
        <f t="shared" si="9"/>
        <v>69</v>
      </c>
    </row>
    <row r="20" spans="1:21" x14ac:dyDescent="0.25">
      <c r="A20" s="6">
        <v>0.44422449718695134</v>
      </c>
      <c r="B20" s="6">
        <v>1.5850309864617884</v>
      </c>
      <c r="C20" s="6">
        <v>0.61790615291101858</v>
      </c>
      <c r="D20" s="6">
        <v>1.9786049304238986</v>
      </c>
      <c r="E20" s="6">
        <v>0.21347318579501007</v>
      </c>
      <c r="F20" s="6">
        <v>4.1802217159129214</v>
      </c>
      <c r="G20" s="6">
        <v>-1.0269309314026032</v>
      </c>
      <c r="H20" s="6">
        <v>-1.9140642254787963</v>
      </c>
      <c r="I20" s="6">
        <v>1.2381951819406822</v>
      </c>
      <c r="J20" s="6">
        <v>3.2299415175220929</v>
      </c>
      <c r="L20">
        <f t="shared" si="0"/>
        <v>66</v>
      </c>
      <c r="M20">
        <f t="shared" si="1"/>
        <v>73</v>
      </c>
      <c r="N20">
        <f t="shared" si="2"/>
        <v>70</v>
      </c>
      <c r="O20">
        <f t="shared" si="3"/>
        <v>54</v>
      </c>
      <c r="P20">
        <f t="shared" si="4"/>
        <v>53</v>
      </c>
      <c r="Q20">
        <f t="shared" si="5"/>
        <v>67</v>
      </c>
      <c r="R20">
        <f t="shared" si="6"/>
        <v>20</v>
      </c>
      <c r="S20">
        <f t="shared" si="7"/>
        <v>26</v>
      </c>
      <c r="T20">
        <f t="shared" si="8"/>
        <v>88</v>
      </c>
      <c r="U20">
        <f t="shared" si="9"/>
        <v>64</v>
      </c>
    </row>
    <row r="21" spans="1:21" x14ac:dyDescent="0.25">
      <c r="A21" s="6">
        <v>-0.31121317078941502</v>
      </c>
      <c r="B21" s="6">
        <v>-3.3114838515757583</v>
      </c>
      <c r="C21" s="6">
        <v>-0.83992176769243088</v>
      </c>
      <c r="D21" s="6">
        <v>2.3667090570379514</v>
      </c>
      <c r="E21" s="6">
        <v>-0.82112819654867053</v>
      </c>
      <c r="F21" s="6">
        <v>-1.92862454848364</v>
      </c>
      <c r="G21" s="6">
        <v>-0.42899273466900922</v>
      </c>
      <c r="H21" s="6">
        <v>-6.1877798291097861</v>
      </c>
      <c r="I21" s="6">
        <v>-0.45336150833463762</v>
      </c>
      <c r="J21" s="6">
        <v>3.0206906608800637</v>
      </c>
      <c r="L21">
        <f t="shared" si="0"/>
        <v>32</v>
      </c>
      <c r="M21">
        <f t="shared" si="1"/>
        <v>12</v>
      </c>
      <c r="N21">
        <f t="shared" si="2"/>
        <v>20</v>
      </c>
      <c r="O21">
        <f t="shared" si="3"/>
        <v>63</v>
      </c>
      <c r="P21">
        <f t="shared" si="4"/>
        <v>23</v>
      </c>
      <c r="Q21">
        <f t="shared" si="5"/>
        <v>2</v>
      </c>
      <c r="R21">
        <f t="shared" si="6"/>
        <v>35</v>
      </c>
      <c r="S21">
        <f t="shared" si="7"/>
        <v>5</v>
      </c>
      <c r="T21">
        <f t="shared" si="8"/>
        <v>35</v>
      </c>
      <c r="U21">
        <f t="shared" si="9"/>
        <v>60</v>
      </c>
    </row>
    <row r="22" spans="1:21" x14ac:dyDescent="0.25">
      <c r="A22" s="6">
        <v>-0.52379505177668761</v>
      </c>
      <c r="B22" s="6">
        <v>-1.2284476724744309</v>
      </c>
      <c r="C22" s="6">
        <v>0.84942939793108962</v>
      </c>
      <c r="D22" s="6">
        <v>2.9531353245838545</v>
      </c>
      <c r="E22" s="6">
        <v>0.51320739657967351</v>
      </c>
      <c r="F22" s="6">
        <v>4.3830185707774945</v>
      </c>
      <c r="G22" s="6">
        <v>-0.60830416259705089</v>
      </c>
      <c r="H22" s="6">
        <v>-5.1805371842638124</v>
      </c>
      <c r="I22" s="6">
        <v>1.3049793778918684</v>
      </c>
      <c r="J22" s="6">
        <v>3.5966907085385174</v>
      </c>
      <c r="L22">
        <f t="shared" si="0"/>
        <v>26</v>
      </c>
      <c r="M22">
        <f t="shared" si="1"/>
        <v>32</v>
      </c>
      <c r="N22">
        <f t="shared" si="2"/>
        <v>76</v>
      </c>
      <c r="O22">
        <f t="shared" si="3"/>
        <v>73</v>
      </c>
      <c r="P22">
        <f t="shared" si="4"/>
        <v>60</v>
      </c>
      <c r="Q22">
        <f t="shared" si="5"/>
        <v>70</v>
      </c>
      <c r="R22">
        <f t="shared" si="6"/>
        <v>29</v>
      </c>
      <c r="S22">
        <f t="shared" si="7"/>
        <v>8</v>
      </c>
      <c r="T22">
        <f t="shared" si="8"/>
        <v>91</v>
      </c>
      <c r="U22">
        <f t="shared" si="9"/>
        <v>67</v>
      </c>
    </row>
    <row r="23" spans="1:21" x14ac:dyDescent="0.25">
      <c r="A23" s="6">
        <v>-1.7609363567316905</v>
      </c>
      <c r="B23" s="6">
        <v>-7.1874273999128491</v>
      </c>
      <c r="C23" s="6">
        <v>0.55057171266525984</v>
      </c>
      <c r="D23" s="6">
        <v>5.4011630961904302</v>
      </c>
      <c r="E23" s="6">
        <v>-0.11627207641140558</v>
      </c>
      <c r="F23" s="6">
        <v>4.8001765056396835</v>
      </c>
      <c r="G23" s="6">
        <v>4.1741259337868541E-2</v>
      </c>
      <c r="H23" s="6">
        <v>2.3372346074902453</v>
      </c>
      <c r="I23" s="6">
        <v>-0.65405401983298361</v>
      </c>
      <c r="J23" s="6">
        <v>3.4884153642924502</v>
      </c>
      <c r="L23">
        <f t="shared" si="0"/>
        <v>7</v>
      </c>
      <c r="M23">
        <f t="shared" si="1"/>
        <v>1</v>
      </c>
      <c r="N23">
        <f t="shared" si="2"/>
        <v>67</v>
      </c>
      <c r="O23">
        <f t="shared" si="3"/>
        <v>94</v>
      </c>
      <c r="P23">
        <f t="shared" si="4"/>
        <v>43</v>
      </c>
      <c r="Q23">
        <f t="shared" si="5"/>
        <v>72</v>
      </c>
      <c r="R23">
        <f t="shared" si="6"/>
        <v>57</v>
      </c>
      <c r="S23">
        <f t="shared" si="7"/>
        <v>66</v>
      </c>
      <c r="T23">
        <f t="shared" si="8"/>
        <v>31</v>
      </c>
      <c r="U23">
        <f t="shared" si="9"/>
        <v>66</v>
      </c>
    </row>
    <row r="24" spans="1:21" x14ac:dyDescent="0.25">
      <c r="A24" s="6">
        <v>-0.54959400586085394</v>
      </c>
      <c r="B24" s="6">
        <v>-4.2488227336434647</v>
      </c>
      <c r="C24" s="6">
        <v>0.84932025856687687</v>
      </c>
      <c r="D24" s="6">
        <v>0.18460162007249892</v>
      </c>
      <c r="E24" s="6">
        <v>0.80304516814067028</v>
      </c>
      <c r="F24" s="6">
        <v>7.5101796786184423</v>
      </c>
      <c r="G24" s="6">
        <v>0.45641627366421744</v>
      </c>
      <c r="H24" s="6">
        <v>4.122281668765936</v>
      </c>
      <c r="I24" s="6">
        <v>0.69136831370997243</v>
      </c>
      <c r="J24" s="6">
        <v>4.1300320440786891</v>
      </c>
      <c r="L24">
        <f t="shared" si="0"/>
        <v>25</v>
      </c>
      <c r="M24">
        <f t="shared" si="1"/>
        <v>9</v>
      </c>
      <c r="N24">
        <f t="shared" si="2"/>
        <v>75</v>
      </c>
      <c r="O24">
        <f t="shared" si="3"/>
        <v>35</v>
      </c>
      <c r="P24">
        <f t="shared" si="4"/>
        <v>76</v>
      </c>
      <c r="Q24">
        <f t="shared" si="5"/>
        <v>91</v>
      </c>
      <c r="R24">
        <f t="shared" si="6"/>
        <v>66</v>
      </c>
      <c r="S24">
        <f t="shared" si="7"/>
        <v>79</v>
      </c>
      <c r="T24">
        <f t="shared" si="8"/>
        <v>73</v>
      </c>
      <c r="U24">
        <f t="shared" si="9"/>
        <v>70</v>
      </c>
    </row>
    <row r="25" spans="1:21" x14ac:dyDescent="0.25">
      <c r="A25" s="6">
        <v>1.6306239558616653</v>
      </c>
      <c r="B25" s="6">
        <v>5.3446274250745773</v>
      </c>
      <c r="C25" s="6">
        <v>0.30391447580768727</v>
      </c>
      <c r="D25" s="6">
        <v>3.52495283348253</v>
      </c>
      <c r="E25" s="6">
        <v>0.58899559007841162</v>
      </c>
      <c r="F25" s="6">
        <v>2.6782162270392291</v>
      </c>
      <c r="G25" s="6">
        <v>1.852836248872336</v>
      </c>
      <c r="H25" s="6">
        <v>10.239761311619077</v>
      </c>
      <c r="I25" s="6">
        <v>-0.33555693335074466</v>
      </c>
      <c r="J25" s="6">
        <v>-3.4303438901115442</v>
      </c>
      <c r="L25">
        <f t="shared" si="0"/>
        <v>95</v>
      </c>
      <c r="M25">
        <f t="shared" si="1"/>
        <v>100</v>
      </c>
      <c r="N25">
        <f t="shared" si="2"/>
        <v>55</v>
      </c>
      <c r="O25">
        <f t="shared" si="3"/>
        <v>77</v>
      </c>
      <c r="P25">
        <f t="shared" si="4"/>
        <v>66</v>
      </c>
      <c r="Q25">
        <f t="shared" si="5"/>
        <v>43</v>
      </c>
      <c r="R25">
        <f t="shared" si="6"/>
        <v>94</v>
      </c>
      <c r="S25">
        <f t="shared" si="7"/>
        <v>99</v>
      </c>
      <c r="T25">
        <f t="shared" si="8"/>
        <v>37</v>
      </c>
      <c r="U25">
        <f t="shared" si="9"/>
        <v>3</v>
      </c>
    </row>
    <row r="26" spans="1:21" x14ac:dyDescent="0.25">
      <c r="A26" s="6">
        <v>1.038274604070466</v>
      </c>
      <c r="B26" s="6">
        <v>0.24394466890953481</v>
      </c>
      <c r="C26" s="6">
        <v>0.14350462151924148</v>
      </c>
      <c r="D26" s="6">
        <v>3.2556378098670393</v>
      </c>
      <c r="E26" s="6">
        <v>1.1410406841605436</v>
      </c>
      <c r="F26" s="6">
        <v>4.8581090444058646</v>
      </c>
      <c r="G26" s="6">
        <v>-0.14829879546596203</v>
      </c>
      <c r="H26" s="6">
        <v>0.99646092874172609</v>
      </c>
      <c r="I26" s="6">
        <v>-0.7798166734573897</v>
      </c>
      <c r="J26" s="6">
        <v>-0.24800260184565559</v>
      </c>
      <c r="L26">
        <f t="shared" si="0"/>
        <v>83</v>
      </c>
      <c r="M26">
        <f t="shared" si="1"/>
        <v>55</v>
      </c>
      <c r="N26">
        <f t="shared" si="2"/>
        <v>49</v>
      </c>
      <c r="O26">
        <f t="shared" si="3"/>
        <v>76</v>
      </c>
      <c r="P26">
        <f t="shared" si="4"/>
        <v>82</v>
      </c>
      <c r="Q26">
        <f t="shared" si="5"/>
        <v>74</v>
      </c>
      <c r="R26">
        <f t="shared" si="6"/>
        <v>48</v>
      </c>
      <c r="S26">
        <f t="shared" si="7"/>
        <v>50</v>
      </c>
      <c r="T26">
        <f t="shared" si="8"/>
        <v>25</v>
      </c>
      <c r="U26">
        <f t="shared" si="9"/>
        <v>29</v>
      </c>
    </row>
    <row r="27" spans="1:21" x14ac:dyDescent="0.25">
      <c r="A27" s="6">
        <v>1.0759936230897438</v>
      </c>
      <c r="B27" s="6">
        <v>2.8806834961869754</v>
      </c>
      <c r="C27" s="6">
        <v>-0.58182195061817765</v>
      </c>
      <c r="D27" s="6">
        <v>-0.14260728878434747</v>
      </c>
      <c r="E27" s="6">
        <v>0.53391204346553423</v>
      </c>
      <c r="F27" s="6">
        <v>6.7963172871968709</v>
      </c>
      <c r="G27" s="6">
        <v>0.54577185437665321</v>
      </c>
      <c r="H27" s="6">
        <v>-0.82895064426702447</v>
      </c>
      <c r="I27" s="6">
        <v>-0.31643708098272327</v>
      </c>
      <c r="J27" s="6">
        <v>4.8167789878352778</v>
      </c>
      <c r="L27">
        <f t="shared" si="0"/>
        <v>85</v>
      </c>
      <c r="M27">
        <f t="shared" si="1"/>
        <v>91</v>
      </c>
      <c r="N27">
        <f t="shared" si="2"/>
        <v>26</v>
      </c>
      <c r="O27">
        <f t="shared" si="3"/>
        <v>31</v>
      </c>
      <c r="P27">
        <f t="shared" si="4"/>
        <v>63</v>
      </c>
      <c r="Q27">
        <f t="shared" si="5"/>
        <v>87</v>
      </c>
      <c r="R27">
        <f t="shared" si="6"/>
        <v>70</v>
      </c>
      <c r="S27">
        <f t="shared" si="7"/>
        <v>31</v>
      </c>
      <c r="T27">
        <f t="shared" si="8"/>
        <v>38</v>
      </c>
      <c r="U27">
        <f t="shared" si="9"/>
        <v>76</v>
      </c>
    </row>
    <row r="28" spans="1:21" x14ac:dyDescent="0.25">
      <c r="A28" s="6">
        <v>-0.44076614358345978</v>
      </c>
      <c r="B28" s="6">
        <v>7.3441697168163955E-2</v>
      </c>
      <c r="C28" s="6">
        <v>-1.3659928299603052</v>
      </c>
      <c r="D28" s="6">
        <v>-3.348021320765838</v>
      </c>
      <c r="E28" s="6">
        <v>1.9929575501009822</v>
      </c>
      <c r="F28" s="6">
        <v>8.1668189371412154</v>
      </c>
      <c r="G28" s="6">
        <v>-0.56648786994628608</v>
      </c>
      <c r="H28" s="6">
        <v>-0.92584593605715781</v>
      </c>
      <c r="I28" s="6">
        <v>8.6129148257896304E-2</v>
      </c>
      <c r="J28" s="6">
        <v>0.65778590901754797</v>
      </c>
      <c r="L28">
        <f t="shared" si="0"/>
        <v>28</v>
      </c>
      <c r="M28">
        <f t="shared" si="1"/>
        <v>50</v>
      </c>
      <c r="N28">
        <f t="shared" si="2"/>
        <v>6</v>
      </c>
      <c r="O28">
        <f t="shared" si="3"/>
        <v>6</v>
      </c>
      <c r="P28">
        <f t="shared" si="4"/>
        <v>98</v>
      </c>
      <c r="Q28">
        <f t="shared" si="5"/>
        <v>94</v>
      </c>
      <c r="R28">
        <f t="shared" si="6"/>
        <v>30</v>
      </c>
      <c r="S28">
        <f t="shared" si="7"/>
        <v>30</v>
      </c>
      <c r="T28">
        <f t="shared" si="8"/>
        <v>55</v>
      </c>
      <c r="U28">
        <f t="shared" si="9"/>
        <v>34</v>
      </c>
    </row>
    <row r="29" spans="1:21" x14ac:dyDescent="0.25">
      <c r="A29" s="6">
        <v>-0.23426082407240756</v>
      </c>
      <c r="B29" s="6">
        <v>-0.69444240580196492</v>
      </c>
      <c r="C29" s="6">
        <v>2.8353679226711392</v>
      </c>
      <c r="D29" s="6">
        <v>4.8985263017821126</v>
      </c>
      <c r="E29" s="6">
        <v>1.251978574146051</v>
      </c>
      <c r="F29" s="6">
        <v>4.9562662600947078</v>
      </c>
      <c r="G29" s="6">
        <v>0.88090700955945067</v>
      </c>
      <c r="H29" s="6">
        <v>2.1388897291908506</v>
      </c>
      <c r="I29" s="6">
        <v>1.3321641745278612</v>
      </c>
      <c r="J29" s="6">
        <v>7.0921221372846048</v>
      </c>
      <c r="L29">
        <f t="shared" si="0"/>
        <v>38</v>
      </c>
      <c r="M29">
        <f t="shared" si="1"/>
        <v>41</v>
      </c>
      <c r="N29">
        <f t="shared" si="2"/>
        <v>100</v>
      </c>
      <c r="O29">
        <f t="shared" si="3"/>
        <v>91</v>
      </c>
      <c r="P29">
        <f t="shared" si="4"/>
        <v>86</v>
      </c>
      <c r="Q29">
        <f t="shared" si="5"/>
        <v>75</v>
      </c>
      <c r="R29">
        <f t="shared" si="6"/>
        <v>79</v>
      </c>
      <c r="S29">
        <f t="shared" si="7"/>
        <v>63</v>
      </c>
      <c r="T29">
        <f t="shared" si="8"/>
        <v>92</v>
      </c>
      <c r="U29">
        <f t="shared" si="9"/>
        <v>94</v>
      </c>
    </row>
    <row r="30" spans="1:21" x14ac:dyDescent="0.25">
      <c r="A30" s="6">
        <v>0.18787090994010214</v>
      </c>
      <c r="B30" s="6">
        <v>-7.5026491686003283E-2</v>
      </c>
      <c r="C30" s="6">
        <v>0.54195766097109299</v>
      </c>
      <c r="D30" s="6">
        <v>4.063003077841131</v>
      </c>
      <c r="E30" s="6">
        <v>-0.24961991584859788</v>
      </c>
      <c r="F30" s="6">
        <v>2.9614215084875468</v>
      </c>
      <c r="G30" s="6">
        <v>-1.2210875866003335</v>
      </c>
      <c r="H30" s="6">
        <v>-3.3769387048087083</v>
      </c>
      <c r="I30" s="6">
        <v>1.2666851034737192</v>
      </c>
      <c r="J30" s="6">
        <v>1.5062216839869507</v>
      </c>
      <c r="L30">
        <f t="shared" si="0"/>
        <v>57</v>
      </c>
      <c r="M30">
        <f t="shared" si="1"/>
        <v>48</v>
      </c>
      <c r="N30">
        <f t="shared" si="2"/>
        <v>66</v>
      </c>
      <c r="O30">
        <f t="shared" si="3"/>
        <v>85</v>
      </c>
      <c r="P30">
        <f t="shared" si="4"/>
        <v>36</v>
      </c>
      <c r="Q30">
        <f t="shared" si="5"/>
        <v>45</v>
      </c>
      <c r="R30">
        <f t="shared" si="6"/>
        <v>17</v>
      </c>
      <c r="S30">
        <f t="shared" si="7"/>
        <v>13</v>
      </c>
      <c r="T30">
        <f t="shared" si="8"/>
        <v>90</v>
      </c>
      <c r="U30">
        <f t="shared" si="9"/>
        <v>42</v>
      </c>
    </row>
    <row r="31" spans="1:21" x14ac:dyDescent="0.25">
      <c r="A31" s="6">
        <v>-0.28888734959764406</v>
      </c>
      <c r="B31" s="6">
        <v>-1.2811869964934886</v>
      </c>
      <c r="C31" s="6">
        <v>-1.3058752301731147</v>
      </c>
      <c r="D31" s="6">
        <v>-5.6179291025036946</v>
      </c>
      <c r="E31" s="6">
        <v>0.76425408224167768</v>
      </c>
      <c r="F31" s="6">
        <v>3.9405152923136484</v>
      </c>
      <c r="G31" s="6">
        <v>0.78428229244309478</v>
      </c>
      <c r="H31" s="6">
        <v>4.2185562304221094</v>
      </c>
      <c r="I31" s="6">
        <v>0.42815486267500091</v>
      </c>
      <c r="J31" s="6">
        <v>5.1226670671458123</v>
      </c>
      <c r="L31">
        <f t="shared" si="0"/>
        <v>35</v>
      </c>
      <c r="M31">
        <f t="shared" si="1"/>
        <v>31</v>
      </c>
      <c r="N31">
        <f t="shared" si="2"/>
        <v>10</v>
      </c>
      <c r="O31">
        <f t="shared" si="3"/>
        <v>1</v>
      </c>
      <c r="P31">
        <f t="shared" si="4"/>
        <v>74</v>
      </c>
      <c r="Q31">
        <f t="shared" si="5"/>
        <v>63</v>
      </c>
      <c r="R31">
        <f t="shared" si="6"/>
        <v>76</v>
      </c>
      <c r="S31">
        <f t="shared" si="7"/>
        <v>81</v>
      </c>
      <c r="T31">
        <f t="shared" si="8"/>
        <v>66</v>
      </c>
      <c r="U31">
        <f t="shared" si="9"/>
        <v>81</v>
      </c>
    </row>
    <row r="32" spans="1:21" x14ac:dyDescent="0.25">
      <c r="A32" s="6">
        <v>0.40388158595305867</v>
      </c>
      <c r="B32" s="6">
        <v>1.6263265933957882</v>
      </c>
      <c r="C32" s="6">
        <v>-0.64809682953637093</v>
      </c>
      <c r="D32" s="6">
        <v>2.0407211448182352</v>
      </c>
      <c r="E32" s="6">
        <v>0.72309831011807546</v>
      </c>
      <c r="F32" s="6">
        <v>3.3644072421593592</v>
      </c>
      <c r="G32" s="6">
        <v>0.52528775995597243</v>
      </c>
      <c r="H32" s="6">
        <v>5.9239770305575803</v>
      </c>
      <c r="I32" s="6">
        <v>1.0750386536528822</v>
      </c>
      <c r="J32" s="6">
        <v>4.5301619643869344</v>
      </c>
      <c r="L32">
        <f t="shared" si="0"/>
        <v>64</v>
      </c>
      <c r="M32">
        <f t="shared" si="1"/>
        <v>74</v>
      </c>
      <c r="N32">
        <f t="shared" si="2"/>
        <v>25</v>
      </c>
      <c r="O32">
        <f t="shared" si="3"/>
        <v>56</v>
      </c>
      <c r="P32">
        <f t="shared" si="4"/>
        <v>70</v>
      </c>
      <c r="Q32">
        <f t="shared" si="5"/>
        <v>49</v>
      </c>
      <c r="R32">
        <f t="shared" si="6"/>
        <v>69</v>
      </c>
      <c r="S32">
        <f t="shared" si="7"/>
        <v>90</v>
      </c>
      <c r="T32">
        <f t="shared" si="8"/>
        <v>86</v>
      </c>
      <c r="U32">
        <f t="shared" si="9"/>
        <v>75</v>
      </c>
    </row>
    <row r="33" spans="1:21" x14ac:dyDescent="0.25">
      <c r="A33" s="6">
        <v>-2.7694477466866374</v>
      </c>
      <c r="B33" s="6">
        <v>-0.94449205789715052</v>
      </c>
      <c r="C33" s="6">
        <v>0.46381501306314021</v>
      </c>
      <c r="D33" s="6">
        <v>-0.28427927847951651</v>
      </c>
      <c r="E33" s="6">
        <v>1.4671377357444726</v>
      </c>
      <c r="F33" s="6">
        <v>7.7173853090498596</v>
      </c>
      <c r="G33" s="6">
        <v>-1.7225829651579261</v>
      </c>
      <c r="H33" s="6">
        <v>-0.50792402564547956</v>
      </c>
      <c r="I33" s="6">
        <v>4.5494061851059087E-2</v>
      </c>
      <c r="J33" s="6">
        <v>5.0515946036757668</v>
      </c>
      <c r="L33">
        <f t="shared" si="0"/>
        <v>1</v>
      </c>
      <c r="M33">
        <f t="shared" si="1"/>
        <v>35</v>
      </c>
      <c r="N33">
        <f t="shared" si="2"/>
        <v>64</v>
      </c>
      <c r="O33">
        <f t="shared" si="3"/>
        <v>28</v>
      </c>
      <c r="P33">
        <f t="shared" si="4"/>
        <v>92</v>
      </c>
      <c r="Q33">
        <f t="shared" si="5"/>
        <v>92</v>
      </c>
      <c r="R33">
        <f t="shared" si="6"/>
        <v>9</v>
      </c>
      <c r="S33">
        <f t="shared" si="7"/>
        <v>34</v>
      </c>
      <c r="T33">
        <f t="shared" si="8"/>
        <v>52</v>
      </c>
      <c r="U33">
        <f t="shared" si="9"/>
        <v>78</v>
      </c>
    </row>
    <row r="34" spans="1:21" x14ac:dyDescent="0.25">
      <c r="A34" s="6">
        <v>1.3540329746319912</v>
      </c>
      <c r="B34" s="6">
        <v>4.5413707994157448</v>
      </c>
      <c r="C34" s="6">
        <v>1.6882040654309094</v>
      </c>
      <c r="D34" s="6">
        <v>3.0669745026680175</v>
      </c>
      <c r="E34" s="6">
        <v>0.23866505216574296</v>
      </c>
      <c r="F34" s="6">
        <v>4.2604186849785037</v>
      </c>
      <c r="G34" s="6">
        <v>0.14505076251225546</v>
      </c>
      <c r="H34" s="6">
        <v>0.68056272336980328</v>
      </c>
      <c r="I34" s="6">
        <v>1.8545415514381602</v>
      </c>
      <c r="J34" s="6">
        <v>10.956039891927503</v>
      </c>
      <c r="L34">
        <f t="shared" ref="L34:L65" si="10">RANK(A34,X_1,1)</f>
        <v>90</v>
      </c>
      <c r="M34">
        <f t="shared" ref="M34:M65" si="11">RANK(B34,Y_1,1)</f>
        <v>99</v>
      </c>
      <c r="N34">
        <f t="shared" ref="N34:N65" si="12">RANK(C34,X_2,1)</f>
        <v>98</v>
      </c>
      <c r="O34">
        <f t="shared" ref="O34:O65" si="13">RANK(D34,Y_2,1)</f>
        <v>74</v>
      </c>
      <c r="P34">
        <f t="shared" ref="P34:P65" si="14">RANK(E34,X_3,1)</f>
        <v>55</v>
      </c>
      <c r="Q34">
        <f t="shared" ref="Q34:Q65" si="15">RANK(F34,Y_3,1)</f>
        <v>69</v>
      </c>
      <c r="R34">
        <f t="shared" ref="R34:R65" si="16">RANK(G34,X_4,1)</f>
        <v>61</v>
      </c>
      <c r="S34">
        <f t="shared" ref="S34:S65" si="17">RANK(H34,Y_4,1)</f>
        <v>47</v>
      </c>
      <c r="T34">
        <f t="shared" ref="T34:T65" si="18">RANK(I34,X_5,1)</f>
        <v>97</v>
      </c>
      <c r="U34">
        <f t="shared" ref="U34:U65" si="19">RANK(J34,Y_5,1)</f>
        <v>100</v>
      </c>
    </row>
    <row r="35" spans="1:21" x14ac:dyDescent="0.25">
      <c r="A35" s="6">
        <v>-4.2584815673762932E-2</v>
      </c>
      <c r="B35" s="6">
        <v>2.7296437110635452</v>
      </c>
      <c r="C35" s="6">
        <v>-0.65689846451277845</v>
      </c>
      <c r="D35" s="6">
        <v>0.40640464046737179</v>
      </c>
      <c r="E35" s="6">
        <v>0.90737557911779732</v>
      </c>
      <c r="F35" s="6">
        <v>0.41377905593253672</v>
      </c>
      <c r="G35" s="6">
        <v>-9.9066710390616208E-3</v>
      </c>
      <c r="H35" s="6">
        <v>-6.3647232513176277E-2</v>
      </c>
      <c r="I35" s="6">
        <v>1.0391931937192567</v>
      </c>
      <c r="J35" s="6">
        <v>4.2384074327419512</v>
      </c>
      <c r="L35">
        <f t="shared" si="10"/>
        <v>46</v>
      </c>
      <c r="M35">
        <f t="shared" si="11"/>
        <v>87</v>
      </c>
      <c r="N35">
        <f t="shared" si="12"/>
        <v>24</v>
      </c>
      <c r="O35">
        <f t="shared" si="13"/>
        <v>36</v>
      </c>
      <c r="P35">
        <f t="shared" si="14"/>
        <v>81</v>
      </c>
      <c r="Q35">
        <f t="shared" si="15"/>
        <v>20</v>
      </c>
      <c r="R35">
        <f t="shared" si="16"/>
        <v>55</v>
      </c>
      <c r="S35">
        <f t="shared" si="17"/>
        <v>40</v>
      </c>
      <c r="T35">
        <f t="shared" si="18"/>
        <v>85</v>
      </c>
      <c r="U35">
        <f t="shared" si="19"/>
        <v>73</v>
      </c>
    </row>
    <row r="36" spans="1:21" x14ac:dyDescent="0.25">
      <c r="A36" s="6">
        <v>0.43470436139614321</v>
      </c>
      <c r="B36" s="6">
        <v>-1.1201882443856448</v>
      </c>
      <c r="C36" s="6">
        <v>1.4533634384861216</v>
      </c>
      <c r="D36" s="6">
        <v>3.8312047106737737</v>
      </c>
      <c r="E36" s="6">
        <v>-0.12120153769501485</v>
      </c>
      <c r="F36" s="6">
        <v>3.2287902134412434</v>
      </c>
      <c r="G36" s="6">
        <v>-0.96171788754872978</v>
      </c>
      <c r="H36" s="6">
        <v>-2.1123067856242415</v>
      </c>
      <c r="I36" s="6">
        <v>-1.5385876395157538</v>
      </c>
      <c r="J36" s="6">
        <v>-2.619205355993472</v>
      </c>
      <c r="L36">
        <f t="shared" si="10"/>
        <v>65</v>
      </c>
      <c r="M36">
        <f t="shared" si="11"/>
        <v>34</v>
      </c>
      <c r="N36">
        <f t="shared" si="12"/>
        <v>94</v>
      </c>
      <c r="O36">
        <f t="shared" si="13"/>
        <v>82</v>
      </c>
      <c r="P36">
        <f t="shared" si="14"/>
        <v>42</v>
      </c>
      <c r="Q36">
        <f t="shared" si="15"/>
        <v>46</v>
      </c>
      <c r="R36">
        <f t="shared" si="16"/>
        <v>22</v>
      </c>
      <c r="S36">
        <f t="shared" si="17"/>
        <v>24</v>
      </c>
      <c r="T36">
        <f t="shared" si="18"/>
        <v>6</v>
      </c>
      <c r="U36">
        <f t="shared" si="19"/>
        <v>6</v>
      </c>
    </row>
    <row r="37" spans="1:21" x14ac:dyDescent="0.25">
      <c r="A37" s="6">
        <v>-2.565066097304225</v>
      </c>
      <c r="B37" s="6">
        <v>-5.8309410633228254</v>
      </c>
      <c r="C37" s="6">
        <v>0.10318785825802479</v>
      </c>
      <c r="D37" s="6">
        <v>2.3588055480795447</v>
      </c>
      <c r="E37" s="6">
        <v>0.29919192456873134</v>
      </c>
      <c r="F37" s="6">
        <v>3.4695493771578185</v>
      </c>
      <c r="G37" s="6">
        <v>-1.7787442629924044E-2</v>
      </c>
      <c r="H37" s="6">
        <v>0.97869281287421472</v>
      </c>
      <c r="I37" s="6">
        <v>0.20049924387421925</v>
      </c>
      <c r="J37" s="6">
        <v>3.1409326816647081</v>
      </c>
      <c r="L37">
        <f t="shared" si="10"/>
        <v>3</v>
      </c>
      <c r="M37">
        <f t="shared" si="11"/>
        <v>4</v>
      </c>
      <c r="N37">
        <f t="shared" si="12"/>
        <v>43</v>
      </c>
      <c r="O37">
        <f t="shared" si="13"/>
        <v>62</v>
      </c>
      <c r="P37">
        <f t="shared" si="14"/>
        <v>57</v>
      </c>
      <c r="Q37">
        <f t="shared" si="15"/>
        <v>52</v>
      </c>
      <c r="R37">
        <f t="shared" si="16"/>
        <v>54</v>
      </c>
      <c r="S37">
        <f t="shared" si="17"/>
        <v>49</v>
      </c>
      <c r="T37">
        <f t="shared" si="18"/>
        <v>59</v>
      </c>
      <c r="U37">
        <f t="shared" si="19"/>
        <v>61</v>
      </c>
    </row>
    <row r="38" spans="1:21" x14ac:dyDescent="0.25">
      <c r="A38" s="6">
        <v>0.25823283067438751</v>
      </c>
      <c r="B38" s="6">
        <v>2.7357236831448972</v>
      </c>
      <c r="C38" s="6">
        <v>1.4761735656065866</v>
      </c>
      <c r="D38" s="6">
        <v>7.2410799728240818</v>
      </c>
      <c r="E38" s="6">
        <v>8.5284455053624697E-2</v>
      </c>
      <c r="F38" s="6">
        <v>3.8961592357081827</v>
      </c>
      <c r="G38" s="6">
        <v>-1.1167367119924165</v>
      </c>
      <c r="H38" s="6">
        <v>-0.71373358170967549</v>
      </c>
      <c r="I38" s="6">
        <v>-1.3899125406169333</v>
      </c>
      <c r="J38" s="6">
        <v>-2.4270973376114853</v>
      </c>
      <c r="L38">
        <f t="shared" si="10"/>
        <v>63</v>
      </c>
      <c r="M38">
        <f t="shared" si="11"/>
        <v>88</v>
      </c>
      <c r="N38">
        <f t="shared" si="12"/>
        <v>95</v>
      </c>
      <c r="O38">
        <f t="shared" si="13"/>
        <v>99</v>
      </c>
      <c r="P38">
        <f t="shared" si="14"/>
        <v>49</v>
      </c>
      <c r="Q38">
        <f t="shared" si="15"/>
        <v>61</v>
      </c>
      <c r="R38">
        <f t="shared" si="16"/>
        <v>18</v>
      </c>
      <c r="S38">
        <f t="shared" si="17"/>
        <v>32</v>
      </c>
      <c r="T38">
        <f t="shared" si="18"/>
        <v>8</v>
      </c>
      <c r="U38">
        <f t="shared" si="19"/>
        <v>9</v>
      </c>
    </row>
    <row r="39" spans="1:21" x14ac:dyDescent="0.25">
      <c r="A39" s="6">
        <v>0.19145318219671026</v>
      </c>
      <c r="B39" s="6">
        <v>2.7630630938801914</v>
      </c>
      <c r="C39" s="6">
        <v>0.95108134701149538</v>
      </c>
      <c r="D39" s="6">
        <v>1.7210769581433851</v>
      </c>
      <c r="E39" s="6">
        <v>-1.5087925930856727</v>
      </c>
      <c r="F39" s="6">
        <v>-1.6688637667102739</v>
      </c>
      <c r="G39" s="6">
        <v>-0.60996171669103205</v>
      </c>
      <c r="H39" s="6">
        <v>-2.4569711715448648</v>
      </c>
      <c r="I39" s="6">
        <v>0.52353243518155068</v>
      </c>
      <c r="J39" s="6">
        <v>6.2386454879306257</v>
      </c>
      <c r="L39">
        <f t="shared" si="10"/>
        <v>58</v>
      </c>
      <c r="M39">
        <f t="shared" si="11"/>
        <v>90</v>
      </c>
      <c r="N39">
        <f t="shared" si="12"/>
        <v>82</v>
      </c>
      <c r="O39">
        <f t="shared" si="13"/>
        <v>52</v>
      </c>
      <c r="P39">
        <f t="shared" si="14"/>
        <v>7</v>
      </c>
      <c r="Q39">
        <f t="shared" si="15"/>
        <v>7</v>
      </c>
      <c r="R39">
        <f t="shared" si="16"/>
        <v>28</v>
      </c>
      <c r="S39">
        <f t="shared" si="17"/>
        <v>19</v>
      </c>
      <c r="T39">
        <f t="shared" si="18"/>
        <v>70</v>
      </c>
      <c r="U39">
        <f t="shared" si="19"/>
        <v>92</v>
      </c>
    </row>
    <row r="40" spans="1:21" x14ac:dyDescent="0.25">
      <c r="A40" s="6">
        <v>-0.2167610091419192</v>
      </c>
      <c r="B40" s="6">
        <v>-2.4324276637344155</v>
      </c>
      <c r="C40" s="6">
        <v>-0.3435798134887591</v>
      </c>
      <c r="D40" s="6">
        <v>-0.88083731700317003</v>
      </c>
      <c r="E40" s="6">
        <v>-0.16347598830179777</v>
      </c>
      <c r="F40" s="6">
        <v>1.786456671950873</v>
      </c>
      <c r="G40" s="6">
        <v>-0.4396702024678234</v>
      </c>
      <c r="H40" s="6">
        <v>1.6249342732189689</v>
      </c>
      <c r="I40" s="6">
        <v>-0.80262225310434587</v>
      </c>
      <c r="J40" s="6">
        <v>0.2661597641708795</v>
      </c>
      <c r="L40">
        <f t="shared" si="10"/>
        <v>39</v>
      </c>
      <c r="M40">
        <f t="shared" si="11"/>
        <v>17</v>
      </c>
      <c r="N40">
        <f t="shared" si="12"/>
        <v>34</v>
      </c>
      <c r="O40">
        <f t="shared" si="13"/>
        <v>22</v>
      </c>
      <c r="P40">
        <f t="shared" si="14"/>
        <v>40</v>
      </c>
      <c r="Q40">
        <f t="shared" si="15"/>
        <v>38</v>
      </c>
      <c r="R40">
        <f t="shared" si="16"/>
        <v>33</v>
      </c>
      <c r="S40">
        <f t="shared" si="17"/>
        <v>56</v>
      </c>
      <c r="T40">
        <f t="shared" si="18"/>
        <v>23</v>
      </c>
      <c r="U40">
        <f t="shared" si="19"/>
        <v>32</v>
      </c>
    </row>
    <row r="41" spans="1:21" x14ac:dyDescent="0.25">
      <c r="A41" s="6">
        <v>0.64479650063731242</v>
      </c>
      <c r="B41" s="6">
        <v>-0.89460854724165983</v>
      </c>
      <c r="C41" s="6">
        <v>5.882270670554135E-2</v>
      </c>
      <c r="D41" s="6">
        <v>2.0753660717455205</v>
      </c>
      <c r="E41" s="6">
        <v>1.2634518498089164</v>
      </c>
      <c r="F41" s="6">
        <v>10.721209840383381</v>
      </c>
      <c r="G41" s="6">
        <v>0.26218913262709975</v>
      </c>
      <c r="H41" s="6">
        <v>3.1611549527733587</v>
      </c>
      <c r="I41" s="6">
        <v>5.7136730902129784E-2</v>
      </c>
      <c r="J41" s="6">
        <v>1.9454894350492395</v>
      </c>
      <c r="L41">
        <f t="shared" si="10"/>
        <v>75</v>
      </c>
      <c r="M41">
        <f t="shared" si="11"/>
        <v>36</v>
      </c>
      <c r="N41">
        <f t="shared" si="12"/>
        <v>42</v>
      </c>
      <c r="O41">
        <f t="shared" si="13"/>
        <v>57</v>
      </c>
      <c r="P41">
        <f t="shared" si="14"/>
        <v>87</v>
      </c>
      <c r="Q41">
        <f t="shared" si="15"/>
        <v>100</v>
      </c>
      <c r="R41">
        <f t="shared" si="16"/>
        <v>64</v>
      </c>
      <c r="S41">
        <f t="shared" si="17"/>
        <v>75</v>
      </c>
      <c r="T41">
        <f t="shared" si="18"/>
        <v>53</v>
      </c>
      <c r="U41">
        <f t="shared" si="19"/>
        <v>45</v>
      </c>
    </row>
    <row r="42" spans="1:21" x14ac:dyDescent="0.25">
      <c r="A42" s="6">
        <v>0.2269541710120393</v>
      </c>
      <c r="B42" s="6">
        <v>3.4849358598876279</v>
      </c>
      <c r="C42" s="6">
        <v>0.21449068299261853</v>
      </c>
      <c r="D42" s="6">
        <v>2.6009721548471134</v>
      </c>
      <c r="E42" s="6">
        <v>-7.4589934229152277E-3</v>
      </c>
      <c r="F42" s="6">
        <v>6.1598096938978415</v>
      </c>
      <c r="G42" s="6">
        <v>-1.2238342605996877</v>
      </c>
      <c r="H42" s="6">
        <v>-0.42829776450525969</v>
      </c>
      <c r="I42" s="6">
        <v>0.2353613126615528</v>
      </c>
      <c r="J42" s="6">
        <v>3.22444589578663</v>
      </c>
      <c r="L42">
        <f t="shared" si="10"/>
        <v>60</v>
      </c>
      <c r="M42">
        <f t="shared" si="11"/>
        <v>94</v>
      </c>
      <c r="N42">
        <f t="shared" si="12"/>
        <v>51</v>
      </c>
      <c r="O42">
        <f t="shared" si="13"/>
        <v>67</v>
      </c>
      <c r="P42">
        <f t="shared" si="14"/>
        <v>47</v>
      </c>
      <c r="Q42">
        <f t="shared" si="15"/>
        <v>83</v>
      </c>
      <c r="R42">
        <f t="shared" si="16"/>
        <v>16</v>
      </c>
      <c r="S42">
        <f t="shared" si="17"/>
        <v>35</v>
      </c>
      <c r="T42">
        <f t="shared" si="18"/>
        <v>63</v>
      </c>
      <c r="U42">
        <f t="shared" si="19"/>
        <v>63</v>
      </c>
    </row>
    <row r="43" spans="1:21" x14ac:dyDescent="0.25">
      <c r="A43" s="6">
        <v>0.14822148841631133</v>
      </c>
      <c r="B43" s="6">
        <v>-0.28500153348431922</v>
      </c>
      <c r="C43" s="6">
        <v>0.75242382990836632</v>
      </c>
      <c r="D43" s="6">
        <v>5.1859925659082364</v>
      </c>
      <c r="E43" s="6">
        <v>-0.73617684392957017</v>
      </c>
      <c r="F43" s="6">
        <v>1.8115655469300691</v>
      </c>
      <c r="G43" s="6">
        <v>0.61642481341550592</v>
      </c>
      <c r="H43" s="6">
        <v>3.3049085484672105</v>
      </c>
      <c r="I43" s="6">
        <v>0.21911091607762501</v>
      </c>
      <c r="J43" s="6">
        <v>-1.0655019145342521</v>
      </c>
      <c r="L43">
        <f t="shared" si="10"/>
        <v>54</v>
      </c>
      <c r="M43">
        <f t="shared" si="11"/>
        <v>46</v>
      </c>
      <c r="N43">
        <f t="shared" si="12"/>
        <v>73</v>
      </c>
      <c r="O43">
        <f t="shared" si="13"/>
        <v>93</v>
      </c>
      <c r="P43">
        <f t="shared" si="14"/>
        <v>25</v>
      </c>
      <c r="Q43">
        <f t="shared" si="15"/>
        <v>39</v>
      </c>
      <c r="R43">
        <f t="shared" si="16"/>
        <v>72</v>
      </c>
      <c r="S43">
        <f t="shared" si="17"/>
        <v>76</v>
      </c>
      <c r="T43">
        <f t="shared" si="18"/>
        <v>61</v>
      </c>
      <c r="U43">
        <f t="shared" si="19"/>
        <v>17</v>
      </c>
    </row>
    <row r="44" spans="1:21" x14ac:dyDescent="0.25">
      <c r="A44" s="6">
        <v>0.1143462213804014</v>
      </c>
      <c r="B44" s="6">
        <v>2.4793735065031797</v>
      </c>
      <c r="C44" s="6">
        <v>0.86812406152603216</v>
      </c>
      <c r="D44" s="6">
        <v>3.6424640964251012</v>
      </c>
      <c r="E44" s="6">
        <v>1.8028367776423693</v>
      </c>
      <c r="F44" s="6">
        <v>9.6733900894178078</v>
      </c>
      <c r="G44" s="6">
        <v>-1.3083899830235168</v>
      </c>
      <c r="H44" s="6">
        <v>-2.057107278436888</v>
      </c>
      <c r="I44" s="6">
        <v>-1.2342525224084966</v>
      </c>
      <c r="J44" s="6">
        <v>-1.8472353480756283</v>
      </c>
      <c r="L44">
        <f t="shared" si="10"/>
        <v>52</v>
      </c>
      <c r="M44">
        <f t="shared" si="11"/>
        <v>84</v>
      </c>
      <c r="N44">
        <f t="shared" si="12"/>
        <v>77</v>
      </c>
      <c r="O44">
        <f t="shared" si="13"/>
        <v>78</v>
      </c>
      <c r="P44">
        <f t="shared" si="14"/>
        <v>95</v>
      </c>
      <c r="Q44">
        <f t="shared" si="15"/>
        <v>99</v>
      </c>
      <c r="R44">
        <f t="shared" si="16"/>
        <v>15</v>
      </c>
      <c r="S44">
        <f t="shared" si="17"/>
        <v>25</v>
      </c>
      <c r="T44">
        <f t="shared" si="18"/>
        <v>10</v>
      </c>
      <c r="U44">
        <f t="shared" si="19"/>
        <v>12</v>
      </c>
    </row>
    <row r="45" spans="1:21" x14ac:dyDescent="0.25">
      <c r="A45" s="6">
        <v>0.56003273130045272</v>
      </c>
      <c r="B45" s="6">
        <v>0.13220869732322171</v>
      </c>
      <c r="C45" s="6">
        <v>1.1906990948773455</v>
      </c>
      <c r="D45" s="6">
        <v>1.6270147423492745</v>
      </c>
      <c r="E45" s="6">
        <v>-0.87820353655843064</v>
      </c>
      <c r="F45" s="6">
        <v>3.381983227271121</v>
      </c>
      <c r="G45" s="6">
        <v>-2.1453797671711072</v>
      </c>
      <c r="H45" s="6">
        <v>-2.9378664951073006</v>
      </c>
      <c r="I45" s="6">
        <v>-0.89817831394611858</v>
      </c>
      <c r="J45" s="6">
        <v>-0.93524408334633335</v>
      </c>
      <c r="L45">
        <f t="shared" si="10"/>
        <v>72</v>
      </c>
      <c r="M45">
        <f t="shared" si="11"/>
        <v>51</v>
      </c>
      <c r="N45">
        <f t="shared" si="12"/>
        <v>87</v>
      </c>
      <c r="O45">
        <f t="shared" si="13"/>
        <v>51</v>
      </c>
      <c r="P45">
        <f t="shared" si="14"/>
        <v>21</v>
      </c>
      <c r="Q45">
        <f t="shared" si="15"/>
        <v>50</v>
      </c>
      <c r="R45">
        <f t="shared" si="16"/>
        <v>2</v>
      </c>
      <c r="S45">
        <f t="shared" si="17"/>
        <v>17</v>
      </c>
      <c r="T45">
        <f t="shared" si="18"/>
        <v>20</v>
      </c>
      <c r="U45">
        <f t="shared" si="19"/>
        <v>20</v>
      </c>
    </row>
    <row r="46" spans="1:21" x14ac:dyDescent="0.25">
      <c r="A46" s="6">
        <v>0.20198285710648634</v>
      </c>
      <c r="B46" s="6">
        <v>0.95419864010182209</v>
      </c>
      <c r="C46" s="6">
        <v>0.42907686292892322</v>
      </c>
      <c r="D46" s="6">
        <v>0.81915379976271652</v>
      </c>
      <c r="E46" s="6">
        <v>-0.9849350135482382</v>
      </c>
      <c r="F46" s="6">
        <v>-0.3353671824443154</v>
      </c>
      <c r="G46" s="6">
        <v>-0.85923602455295622</v>
      </c>
      <c r="H46" s="6">
        <v>1.594947004923597E-2</v>
      </c>
      <c r="I46" s="6">
        <v>0.46168565859261435</v>
      </c>
      <c r="J46" s="6">
        <v>4.2221240669750841</v>
      </c>
      <c r="L46">
        <f t="shared" si="10"/>
        <v>59</v>
      </c>
      <c r="M46">
        <f t="shared" si="11"/>
        <v>64</v>
      </c>
      <c r="N46">
        <f t="shared" si="12"/>
        <v>61</v>
      </c>
      <c r="O46">
        <f t="shared" si="13"/>
        <v>41</v>
      </c>
      <c r="P46">
        <f t="shared" si="14"/>
        <v>16</v>
      </c>
      <c r="Q46">
        <f t="shared" si="15"/>
        <v>15</v>
      </c>
      <c r="R46">
        <f t="shared" si="16"/>
        <v>24</v>
      </c>
      <c r="S46">
        <f t="shared" si="17"/>
        <v>41</v>
      </c>
      <c r="T46">
        <f t="shared" si="18"/>
        <v>67</v>
      </c>
      <c r="U46">
        <f t="shared" si="19"/>
        <v>72</v>
      </c>
    </row>
    <row r="47" spans="1:21" x14ac:dyDescent="0.25">
      <c r="A47" s="6">
        <v>0.12158693607489113</v>
      </c>
      <c r="B47" s="6">
        <v>7.0872374635655433E-3</v>
      </c>
      <c r="C47" s="6">
        <v>-0.54009888117434457</v>
      </c>
      <c r="D47" s="6">
        <v>-1.5487406674074009</v>
      </c>
      <c r="E47" s="6">
        <v>0.10249550541630015</v>
      </c>
      <c r="F47" s="6">
        <v>0.74791376694338396</v>
      </c>
      <c r="G47" s="6">
        <v>-0.94150436780182645</v>
      </c>
      <c r="H47" s="6">
        <v>-5.3249490267480724</v>
      </c>
      <c r="I47" s="6">
        <v>-0.89531795310904272</v>
      </c>
      <c r="J47" s="6">
        <v>2.0046134118747432</v>
      </c>
      <c r="L47">
        <f t="shared" si="10"/>
        <v>53</v>
      </c>
      <c r="M47">
        <f t="shared" si="11"/>
        <v>49</v>
      </c>
      <c r="N47">
        <f t="shared" si="12"/>
        <v>29</v>
      </c>
      <c r="O47">
        <f t="shared" si="13"/>
        <v>15</v>
      </c>
      <c r="P47">
        <f t="shared" si="14"/>
        <v>50</v>
      </c>
      <c r="Q47">
        <f t="shared" si="15"/>
        <v>24</v>
      </c>
      <c r="R47">
        <f t="shared" si="16"/>
        <v>23</v>
      </c>
      <c r="S47">
        <f t="shared" si="17"/>
        <v>7</v>
      </c>
      <c r="T47">
        <f t="shared" si="18"/>
        <v>21</v>
      </c>
      <c r="U47">
        <f t="shared" si="19"/>
        <v>46</v>
      </c>
    </row>
    <row r="48" spans="1:21" x14ac:dyDescent="0.25">
      <c r="A48" s="6">
        <v>1.0465714694873895</v>
      </c>
      <c r="B48" s="6">
        <v>1.630753558856668</v>
      </c>
      <c r="C48" s="6">
        <v>1.6265903468593024</v>
      </c>
      <c r="D48" s="6">
        <v>3.9324291972443461</v>
      </c>
      <c r="E48" s="6">
        <v>-0.67206656240159646</v>
      </c>
      <c r="F48" s="6">
        <v>1.5627346177352592</v>
      </c>
      <c r="G48" s="6">
        <v>-0.17193201529153157</v>
      </c>
      <c r="H48" s="6">
        <v>-2.9718031530355802</v>
      </c>
      <c r="I48" s="6">
        <v>0.11272959454800002</v>
      </c>
      <c r="J48" s="6">
        <v>-1.9210112845466938</v>
      </c>
      <c r="L48">
        <f t="shared" si="10"/>
        <v>84</v>
      </c>
      <c r="M48">
        <f t="shared" si="11"/>
        <v>75</v>
      </c>
      <c r="N48">
        <f t="shared" si="12"/>
        <v>97</v>
      </c>
      <c r="O48">
        <f t="shared" si="13"/>
        <v>83</v>
      </c>
      <c r="P48">
        <f t="shared" si="14"/>
        <v>27</v>
      </c>
      <c r="Q48">
        <f t="shared" si="15"/>
        <v>33</v>
      </c>
      <c r="R48">
        <f t="shared" si="16"/>
        <v>46</v>
      </c>
      <c r="S48">
        <f t="shared" si="17"/>
        <v>16</v>
      </c>
      <c r="T48">
        <f t="shared" si="18"/>
        <v>56</v>
      </c>
      <c r="U48">
        <f t="shared" si="19"/>
        <v>11</v>
      </c>
    </row>
    <row r="49" spans="1:21" x14ac:dyDescent="0.25">
      <c r="A49" s="6">
        <v>1.8448099581291899</v>
      </c>
      <c r="B49" s="6">
        <v>3.5169023249181919</v>
      </c>
      <c r="C49" s="6">
        <v>0.59501189753063954</v>
      </c>
      <c r="D49" s="6">
        <v>6.2879158829455264</v>
      </c>
      <c r="E49" s="6">
        <v>1.6548028725082986</v>
      </c>
      <c r="F49" s="6">
        <v>8.2012137530255131</v>
      </c>
      <c r="G49" s="6">
        <v>0.17705815480439924</v>
      </c>
      <c r="H49" s="6">
        <v>1.9668906386650633</v>
      </c>
      <c r="I49" s="6">
        <v>1.560183591209352</v>
      </c>
      <c r="J49" s="6">
        <v>4.8604790713870898</v>
      </c>
      <c r="L49">
        <f t="shared" si="10"/>
        <v>99</v>
      </c>
      <c r="M49">
        <f t="shared" si="11"/>
        <v>95</v>
      </c>
      <c r="N49">
        <f t="shared" si="12"/>
        <v>69</v>
      </c>
      <c r="O49">
        <f t="shared" si="13"/>
        <v>97</v>
      </c>
      <c r="P49">
        <f t="shared" si="14"/>
        <v>93</v>
      </c>
      <c r="Q49">
        <f t="shared" si="15"/>
        <v>95</v>
      </c>
      <c r="R49">
        <f t="shared" si="16"/>
        <v>62</v>
      </c>
      <c r="S49">
        <f t="shared" si="17"/>
        <v>61</v>
      </c>
      <c r="T49">
        <f t="shared" si="18"/>
        <v>96</v>
      </c>
      <c r="U49">
        <f t="shared" si="19"/>
        <v>77</v>
      </c>
    </row>
    <row r="50" spans="1:21" x14ac:dyDescent="0.25">
      <c r="A50" s="6">
        <v>-0.6437608135456685</v>
      </c>
      <c r="B50" s="6">
        <v>0.76142441685078666</v>
      </c>
      <c r="C50" s="6">
        <v>-0.96609937827452086</v>
      </c>
      <c r="D50" s="6">
        <v>2.4505849321722053</v>
      </c>
      <c r="E50" s="6">
        <v>1.1939710020669736</v>
      </c>
      <c r="F50" s="6">
        <v>7.8508900363231078</v>
      </c>
      <c r="G50" s="6">
        <v>0.91875108410022222</v>
      </c>
      <c r="H50" s="6">
        <v>2.7573188415553886</v>
      </c>
      <c r="I50" s="6">
        <v>-1.7293677956331521</v>
      </c>
      <c r="J50" s="6">
        <v>-2.5265323933563195</v>
      </c>
      <c r="L50">
        <f t="shared" si="10"/>
        <v>22</v>
      </c>
      <c r="M50">
        <f t="shared" si="11"/>
        <v>63</v>
      </c>
      <c r="N50">
        <f t="shared" si="12"/>
        <v>16</v>
      </c>
      <c r="O50">
        <f t="shared" si="13"/>
        <v>64</v>
      </c>
      <c r="P50">
        <f t="shared" si="14"/>
        <v>83</v>
      </c>
      <c r="Q50">
        <f t="shared" si="15"/>
        <v>93</v>
      </c>
      <c r="R50">
        <f t="shared" si="16"/>
        <v>82</v>
      </c>
      <c r="S50">
        <f t="shared" si="17"/>
        <v>72</v>
      </c>
      <c r="T50">
        <f t="shared" si="18"/>
        <v>3</v>
      </c>
      <c r="U50">
        <f t="shared" si="19"/>
        <v>7</v>
      </c>
    </row>
    <row r="51" spans="1:21" x14ac:dyDescent="0.25">
      <c r="A51" s="6">
        <v>1.2719942787953187</v>
      </c>
      <c r="B51" s="6">
        <v>2.9133479984011501</v>
      </c>
      <c r="C51" s="6">
        <v>-0.19979665921709966</v>
      </c>
      <c r="D51" s="6">
        <v>0.47724290905171074</v>
      </c>
      <c r="E51" s="6">
        <v>-1.1349015949235763</v>
      </c>
      <c r="F51" s="6">
        <v>0.38431370133184828</v>
      </c>
      <c r="G51" s="6">
        <v>-1.879006958915852</v>
      </c>
      <c r="H51" s="6">
        <v>-4.337483344192151</v>
      </c>
      <c r="I51" s="6">
        <v>-0.82488668340374716</v>
      </c>
      <c r="J51" s="6">
        <v>1.1175286595534999</v>
      </c>
      <c r="L51">
        <f t="shared" si="10"/>
        <v>89</v>
      </c>
      <c r="M51">
        <f t="shared" si="11"/>
        <v>92</v>
      </c>
      <c r="N51">
        <f t="shared" si="12"/>
        <v>36</v>
      </c>
      <c r="O51">
        <f t="shared" si="13"/>
        <v>39</v>
      </c>
      <c r="P51">
        <f t="shared" si="14"/>
        <v>12</v>
      </c>
      <c r="Q51">
        <f t="shared" si="15"/>
        <v>19</v>
      </c>
      <c r="R51">
        <f t="shared" si="16"/>
        <v>4</v>
      </c>
      <c r="S51">
        <f t="shared" si="17"/>
        <v>12</v>
      </c>
      <c r="T51">
        <f t="shared" si="18"/>
        <v>22</v>
      </c>
      <c r="U51">
        <f t="shared" si="19"/>
        <v>37</v>
      </c>
    </row>
    <row r="52" spans="1:21" x14ac:dyDescent="0.25">
      <c r="A52" s="6">
        <v>0.47337607611552812</v>
      </c>
      <c r="B52" s="6">
        <v>1.9728167899302207</v>
      </c>
      <c r="C52" s="6">
        <v>0.91770061771967448</v>
      </c>
      <c r="D52" s="6">
        <v>1.7463449946953915</v>
      </c>
      <c r="E52" s="6">
        <v>-6.947857400518842E-2</v>
      </c>
      <c r="F52" s="6">
        <v>-1.6977083911770023</v>
      </c>
      <c r="G52" s="6">
        <v>-5.3842086344957352E-2</v>
      </c>
      <c r="H52" s="6">
        <v>1.3479817678453401</v>
      </c>
      <c r="I52" s="6">
        <v>0.21464757082867436</v>
      </c>
      <c r="J52" s="6">
        <v>1.7084682945569512</v>
      </c>
      <c r="L52">
        <f t="shared" si="10"/>
        <v>69</v>
      </c>
      <c r="M52">
        <f t="shared" si="11"/>
        <v>78</v>
      </c>
      <c r="N52">
        <f t="shared" si="12"/>
        <v>80</v>
      </c>
      <c r="O52">
        <f t="shared" si="13"/>
        <v>53</v>
      </c>
      <c r="P52">
        <f t="shared" si="14"/>
        <v>45</v>
      </c>
      <c r="Q52">
        <f t="shared" si="15"/>
        <v>6</v>
      </c>
      <c r="R52">
        <f t="shared" si="16"/>
        <v>52</v>
      </c>
      <c r="S52">
        <f t="shared" si="17"/>
        <v>54</v>
      </c>
      <c r="T52">
        <f t="shared" si="18"/>
        <v>60</v>
      </c>
      <c r="U52">
        <f t="shared" si="19"/>
        <v>44</v>
      </c>
    </row>
    <row r="53" spans="1:21" x14ac:dyDescent="0.25">
      <c r="A53" s="6">
        <v>-0.35203129300498404</v>
      </c>
      <c r="B53" s="6">
        <v>-2.5040844775503501</v>
      </c>
      <c r="C53" s="6">
        <v>0.92812342700199224</v>
      </c>
      <c r="D53" s="6">
        <v>-0.41254076879704371</v>
      </c>
      <c r="E53" s="6">
        <v>-0.49427399062551558</v>
      </c>
      <c r="F53" s="6">
        <v>7.5090200728736818</v>
      </c>
      <c r="G53" s="6">
        <v>2.3434768081642687</v>
      </c>
      <c r="H53" s="6">
        <v>7.7911082624050323</v>
      </c>
      <c r="I53" s="6">
        <v>0.74402350946911611</v>
      </c>
      <c r="J53" s="6">
        <v>5.121024292340735</v>
      </c>
      <c r="L53">
        <f t="shared" si="10"/>
        <v>30</v>
      </c>
      <c r="M53">
        <f t="shared" si="11"/>
        <v>16</v>
      </c>
      <c r="N53">
        <f t="shared" si="12"/>
        <v>81</v>
      </c>
      <c r="O53">
        <f t="shared" si="13"/>
        <v>27</v>
      </c>
      <c r="P53">
        <f t="shared" si="14"/>
        <v>30</v>
      </c>
      <c r="Q53">
        <f t="shared" si="15"/>
        <v>90</v>
      </c>
      <c r="R53">
        <f t="shared" si="16"/>
        <v>99</v>
      </c>
      <c r="S53">
        <f t="shared" si="17"/>
        <v>96</v>
      </c>
      <c r="T53">
        <f t="shared" si="18"/>
        <v>76</v>
      </c>
      <c r="U53">
        <f t="shared" si="19"/>
        <v>80</v>
      </c>
    </row>
    <row r="54" spans="1:21" x14ac:dyDescent="0.25">
      <c r="A54" s="6">
        <v>0.61060745792929083</v>
      </c>
      <c r="B54" s="6">
        <v>0.5738479558203835</v>
      </c>
      <c r="C54" s="6">
        <v>-0.98109012469649315</v>
      </c>
      <c r="D54" s="6">
        <v>-0.50104824570007622</v>
      </c>
      <c r="E54" s="6">
        <v>0.87169610196724534</v>
      </c>
      <c r="F54" s="6">
        <v>4.1026304491679184</v>
      </c>
      <c r="G54" s="6">
        <v>1.4472334441961721</v>
      </c>
      <c r="H54" s="6">
        <v>4.8720781958545558</v>
      </c>
      <c r="I54" s="6">
        <v>-0.73137016443070024</v>
      </c>
      <c r="J54" s="6">
        <v>-0.87964667222695425</v>
      </c>
      <c r="L54">
        <f t="shared" si="10"/>
        <v>74</v>
      </c>
      <c r="M54">
        <f t="shared" si="11"/>
        <v>62</v>
      </c>
      <c r="N54">
        <f t="shared" si="12"/>
        <v>15</v>
      </c>
      <c r="O54">
        <f t="shared" si="13"/>
        <v>25</v>
      </c>
      <c r="P54">
        <f t="shared" si="14"/>
        <v>79</v>
      </c>
      <c r="Q54">
        <f t="shared" si="15"/>
        <v>65</v>
      </c>
      <c r="R54">
        <f t="shared" si="16"/>
        <v>89</v>
      </c>
      <c r="S54">
        <f t="shared" si="17"/>
        <v>85</v>
      </c>
      <c r="T54">
        <f t="shared" si="18"/>
        <v>28</v>
      </c>
      <c r="U54">
        <f t="shared" si="19"/>
        <v>23</v>
      </c>
    </row>
    <row r="55" spans="1:21" x14ac:dyDescent="0.25">
      <c r="A55" s="6">
        <v>-0.30111209525784943</v>
      </c>
      <c r="B55" s="6">
        <v>0.33341848393320106</v>
      </c>
      <c r="C55" s="6">
        <v>-1.3396356735029258</v>
      </c>
      <c r="D55" s="6">
        <v>-0.69970462593482807</v>
      </c>
      <c r="E55" s="6">
        <v>1.3530780051951297</v>
      </c>
      <c r="F55" s="6">
        <v>4.0626126822899096</v>
      </c>
      <c r="G55" s="6">
        <v>1.0451185517013073</v>
      </c>
      <c r="H55" s="6">
        <v>2.4993065633461811</v>
      </c>
      <c r="I55" s="6">
        <v>0.18436821846989915</v>
      </c>
      <c r="J55" s="6">
        <v>3.7939191820914857</v>
      </c>
      <c r="L55">
        <f t="shared" si="10"/>
        <v>33</v>
      </c>
      <c r="M55">
        <f t="shared" si="11"/>
        <v>58</v>
      </c>
      <c r="N55">
        <f t="shared" si="12"/>
        <v>7</v>
      </c>
      <c r="O55">
        <f t="shared" si="13"/>
        <v>24</v>
      </c>
      <c r="P55">
        <f t="shared" si="14"/>
        <v>91</v>
      </c>
      <c r="Q55">
        <f t="shared" si="15"/>
        <v>64</v>
      </c>
      <c r="R55">
        <f t="shared" si="16"/>
        <v>85</v>
      </c>
      <c r="S55">
        <f t="shared" si="17"/>
        <v>67</v>
      </c>
      <c r="T55">
        <f t="shared" si="18"/>
        <v>58</v>
      </c>
      <c r="U55">
        <f t="shared" si="19"/>
        <v>68</v>
      </c>
    </row>
    <row r="56" spans="1:21" x14ac:dyDescent="0.25">
      <c r="A56" s="6">
        <v>-2.1911182557232678</v>
      </c>
      <c r="B56" s="6">
        <v>-6.5731182985473424</v>
      </c>
      <c r="C56" s="6">
        <v>0.50554262998048216</v>
      </c>
      <c r="D56" s="6">
        <v>0.77527295413892716</v>
      </c>
      <c r="E56" s="6">
        <v>0.52625409807660617</v>
      </c>
      <c r="F56" s="6">
        <v>3.6635218596784398</v>
      </c>
      <c r="G56" s="6">
        <v>1.2161058293713722</v>
      </c>
      <c r="H56" s="6">
        <v>5.8856099965632893</v>
      </c>
      <c r="I56" s="6">
        <v>-0.95820041678962298</v>
      </c>
      <c r="J56" s="6">
        <v>0.14240027262712829</v>
      </c>
      <c r="L56">
        <f t="shared" si="10"/>
        <v>4</v>
      </c>
      <c r="M56">
        <f t="shared" si="11"/>
        <v>2</v>
      </c>
      <c r="N56">
        <f t="shared" si="12"/>
        <v>65</v>
      </c>
      <c r="O56">
        <f t="shared" si="13"/>
        <v>40</v>
      </c>
      <c r="P56">
        <f t="shared" si="14"/>
        <v>61</v>
      </c>
      <c r="Q56">
        <f t="shared" si="15"/>
        <v>55</v>
      </c>
      <c r="R56">
        <f t="shared" si="16"/>
        <v>87</v>
      </c>
      <c r="S56">
        <f t="shared" si="17"/>
        <v>89</v>
      </c>
      <c r="T56">
        <f t="shared" si="18"/>
        <v>16</v>
      </c>
      <c r="U56">
        <f t="shared" si="19"/>
        <v>31</v>
      </c>
    </row>
    <row r="57" spans="1:21" x14ac:dyDescent="0.25">
      <c r="A57" s="6">
        <v>1.2055966180923861</v>
      </c>
      <c r="B57" s="6">
        <v>0.21137111616553739</v>
      </c>
      <c r="C57" s="6">
        <v>-0.56191311159636825</v>
      </c>
      <c r="D57" s="6">
        <v>-0.88186731975292787</v>
      </c>
      <c r="E57" s="6">
        <v>-0.73367118602618575</v>
      </c>
      <c r="F57" s="6">
        <v>0.67836015962529927</v>
      </c>
      <c r="G57" s="6">
        <v>-1.7246111383428797</v>
      </c>
      <c r="H57" s="6">
        <v>-6.3486171459080651</v>
      </c>
      <c r="I57" s="6">
        <v>1.374601197312586</v>
      </c>
      <c r="J57" s="6">
        <v>8.6220763983437791</v>
      </c>
      <c r="L57">
        <f t="shared" si="10"/>
        <v>88</v>
      </c>
      <c r="M57">
        <f t="shared" si="11"/>
        <v>53</v>
      </c>
      <c r="N57">
        <f t="shared" si="12"/>
        <v>28</v>
      </c>
      <c r="O57">
        <f t="shared" si="13"/>
        <v>21</v>
      </c>
      <c r="P57">
        <f t="shared" si="14"/>
        <v>26</v>
      </c>
      <c r="Q57">
        <f t="shared" si="15"/>
        <v>22</v>
      </c>
      <c r="R57">
        <f t="shared" si="16"/>
        <v>8</v>
      </c>
      <c r="S57">
        <f t="shared" si="17"/>
        <v>4</v>
      </c>
      <c r="T57">
        <f t="shared" si="18"/>
        <v>94</v>
      </c>
      <c r="U57">
        <f t="shared" si="19"/>
        <v>97</v>
      </c>
    </row>
    <row r="58" spans="1:21" x14ac:dyDescent="0.25">
      <c r="A58" s="6">
        <v>-0.96536723503959365</v>
      </c>
      <c r="B58" s="6">
        <v>-5.7714760259841569</v>
      </c>
      <c r="C58" s="6">
        <v>1.545872692076955</v>
      </c>
      <c r="D58" s="6">
        <v>5.868720679951366</v>
      </c>
      <c r="E58" s="6">
        <v>-1.1672477739921305</v>
      </c>
      <c r="F58" s="6">
        <v>-0.27868292515631765</v>
      </c>
      <c r="G58" s="6">
        <v>-0.4090327365702251</v>
      </c>
      <c r="H58" s="6">
        <v>-1.8255942652322119</v>
      </c>
      <c r="I58" s="6">
        <v>-1.3078511074127164</v>
      </c>
      <c r="J58" s="6">
        <v>-0.72713123194989748</v>
      </c>
      <c r="L58">
        <f t="shared" si="10"/>
        <v>14</v>
      </c>
      <c r="M58">
        <f t="shared" si="11"/>
        <v>5</v>
      </c>
      <c r="N58">
        <f t="shared" si="12"/>
        <v>96</v>
      </c>
      <c r="O58">
        <f t="shared" si="13"/>
        <v>96</v>
      </c>
      <c r="P58">
        <f t="shared" si="14"/>
        <v>11</v>
      </c>
      <c r="Q58">
        <f t="shared" si="15"/>
        <v>17</v>
      </c>
      <c r="R58">
        <f t="shared" si="16"/>
        <v>36</v>
      </c>
      <c r="S58">
        <f t="shared" si="17"/>
        <v>27</v>
      </c>
      <c r="T58">
        <f t="shared" si="18"/>
        <v>9</v>
      </c>
      <c r="U58">
        <f t="shared" si="19"/>
        <v>26</v>
      </c>
    </row>
    <row r="59" spans="1:21" x14ac:dyDescent="0.25">
      <c r="A59" s="6">
        <v>1.5897967386990786</v>
      </c>
      <c r="B59" s="6">
        <v>1.48949766298756</v>
      </c>
      <c r="C59" s="6">
        <v>2.880597094190307E-2</v>
      </c>
      <c r="D59" s="6">
        <v>-0.44256773637607694</v>
      </c>
      <c r="E59" s="6">
        <v>0.33046262615243904</v>
      </c>
      <c r="F59" s="6">
        <v>3.5651895662595052</v>
      </c>
      <c r="G59" s="6">
        <v>0.97639713203534484</v>
      </c>
      <c r="H59" s="6">
        <v>6.4062411436461844</v>
      </c>
      <c r="I59" s="6">
        <v>1.9492017599986866</v>
      </c>
      <c r="J59" s="6">
        <v>7.2400946515263058</v>
      </c>
      <c r="L59">
        <f t="shared" si="10"/>
        <v>94</v>
      </c>
      <c r="M59">
        <f t="shared" si="11"/>
        <v>72</v>
      </c>
      <c r="N59">
        <f t="shared" si="12"/>
        <v>40</v>
      </c>
      <c r="O59">
        <f t="shared" si="13"/>
        <v>26</v>
      </c>
      <c r="P59">
        <f t="shared" si="14"/>
        <v>58</v>
      </c>
      <c r="Q59">
        <f t="shared" si="15"/>
        <v>54</v>
      </c>
      <c r="R59">
        <f t="shared" si="16"/>
        <v>84</v>
      </c>
      <c r="S59">
        <f t="shared" si="17"/>
        <v>94</v>
      </c>
      <c r="T59">
        <f t="shared" si="18"/>
        <v>99</v>
      </c>
      <c r="U59">
        <f t="shared" si="19"/>
        <v>95</v>
      </c>
    </row>
    <row r="60" spans="1:21" x14ac:dyDescent="0.25">
      <c r="A60" s="6">
        <v>-6.0891807152074762E-2</v>
      </c>
      <c r="B60" s="6">
        <v>-2.6358225113654044</v>
      </c>
      <c r="C60" s="6">
        <v>-1.0296571417711675</v>
      </c>
      <c r="D60" s="6">
        <v>-2.1063791539054364</v>
      </c>
      <c r="E60" s="6">
        <v>-0.56936414694064297</v>
      </c>
      <c r="F60" s="6">
        <v>1.0293796397745609</v>
      </c>
      <c r="G60" s="6">
        <v>0.84756607066083234</v>
      </c>
      <c r="H60" s="6">
        <v>2.529352857687627</v>
      </c>
      <c r="I60" s="6">
        <v>0.87236912804655731</v>
      </c>
      <c r="J60" s="6">
        <v>2.5611673259409145</v>
      </c>
      <c r="L60">
        <f t="shared" si="10"/>
        <v>45</v>
      </c>
      <c r="M60">
        <f t="shared" si="11"/>
        <v>15</v>
      </c>
      <c r="N60">
        <f t="shared" si="12"/>
        <v>14</v>
      </c>
      <c r="O60">
        <f t="shared" si="13"/>
        <v>11</v>
      </c>
      <c r="P60">
        <f t="shared" si="14"/>
        <v>29</v>
      </c>
      <c r="Q60">
        <f t="shared" si="15"/>
        <v>27</v>
      </c>
      <c r="R60">
        <f t="shared" si="16"/>
        <v>78</v>
      </c>
      <c r="S60">
        <f t="shared" si="17"/>
        <v>68</v>
      </c>
      <c r="T60">
        <f t="shared" si="18"/>
        <v>81</v>
      </c>
      <c r="U60">
        <f t="shared" si="19"/>
        <v>52</v>
      </c>
    </row>
    <row r="61" spans="1:21" x14ac:dyDescent="0.25">
      <c r="A61" s="6">
        <v>0.5107654033054132</v>
      </c>
      <c r="B61" s="6">
        <v>2.3475013222196139</v>
      </c>
      <c r="C61" s="6">
        <v>-1.4860279407002963</v>
      </c>
      <c r="D61" s="6">
        <v>-1.8099316295993049</v>
      </c>
      <c r="E61" s="6">
        <v>-1.396169864165131</v>
      </c>
      <c r="F61" s="6">
        <v>-1.7118874135776423</v>
      </c>
      <c r="G61" s="6">
        <v>-0.14381384971784428</v>
      </c>
      <c r="H61" s="6">
        <v>1.7814878699718975</v>
      </c>
      <c r="I61" s="6">
        <v>-0.62896106101106852</v>
      </c>
      <c r="J61" s="6">
        <v>0.49150526642915793</v>
      </c>
      <c r="L61">
        <f t="shared" si="10"/>
        <v>70</v>
      </c>
      <c r="M61">
        <f t="shared" si="11"/>
        <v>82</v>
      </c>
      <c r="N61">
        <f t="shared" si="12"/>
        <v>5</v>
      </c>
      <c r="O61">
        <f t="shared" si="13"/>
        <v>13</v>
      </c>
      <c r="P61">
        <f t="shared" si="14"/>
        <v>8</v>
      </c>
      <c r="Q61">
        <f t="shared" si="15"/>
        <v>5</v>
      </c>
      <c r="R61">
        <f t="shared" si="16"/>
        <v>49</v>
      </c>
      <c r="S61">
        <f t="shared" si="17"/>
        <v>57</v>
      </c>
      <c r="T61">
        <f t="shared" si="18"/>
        <v>33</v>
      </c>
      <c r="U61">
        <f t="shared" si="19"/>
        <v>33</v>
      </c>
    </row>
    <row r="62" spans="1:21" x14ac:dyDescent="0.25">
      <c r="A62" s="6">
        <v>-0.62756384977546986</v>
      </c>
      <c r="B62" s="6">
        <v>-1.8104469745594542</v>
      </c>
      <c r="C62" s="6">
        <v>0.87899024947546422</v>
      </c>
      <c r="D62" s="6">
        <v>4.3236347007914446</v>
      </c>
      <c r="E62" s="6">
        <v>-0.83829036157112569</v>
      </c>
      <c r="F62" s="6">
        <v>2.1061781656753737</v>
      </c>
      <c r="G62" s="6">
        <v>-0.11488509699120186</v>
      </c>
      <c r="H62" s="6">
        <v>3.1235223357507493</v>
      </c>
      <c r="I62" s="6">
        <v>-0.23213715394376777</v>
      </c>
      <c r="J62" s="6">
        <v>2.6071513780625537</v>
      </c>
      <c r="L62">
        <f t="shared" si="10"/>
        <v>23</v>
      </c>
      <c r="M62">
        <f t="shared" si="11"/>
        <v>24</v>
      </c>
      <c r="N62">
        <f t="shared" si="12"/>
        <v>79</v>
      </c>
      <c r="O62">
        <f t="shared" si="13"/>
        <v>89</v>
      </c>
      <c r="P62">
        <f t="shared" si="14"/>
        <v>22</v>
      </c>
      <c r="Q62">
        <f t="shared" si="15"/>
        <v>42</v>
      </c>
      <c r="R62">
        <f t="shared" si="16"/>
        <v>50</v>
      </c>
      <c r="S62">
        <f t="shared" si="17"/>
        <v>73</v>
      </c>
      <c r="T62">
        <f t="shared" si="18"/>
        <v>39</v>
      </c>
      <c r="U62">
        <f t="shared" si="19"/>
        <v>53</v>
      </c>
    </row>
    <row r="63" spans="1:21" x14ac:dyDescent="0.25">
      <c r="A63" s="6">
        <v>1.5184150470304303</v>
      </c>
      <c r="B63" s="6">
        <v>2.0743027562275529</v>
      </c>
      <c r="C63" s="6">
        <v>-1.3174485502531752</v>
      </c>
      <c r="D63" s="6">
        <v>-0.14503336590132676</v>
      </c>
      <c r="E63" s="6">
        <v>-0.93544485935126431</v>
      </c>
      <c r="F63" s="6">
        <v>-0.33363004756392911</v>
      </c>
      <c r="G63" s="6">
        <v>-0.16735384633648209</v>
      </c>
      <c r="H63" s="6">
        <v>-0.23566451293299906</v>
      </c>
      <c r="I63" s="6">
        <v>-1.0611006473482121</v>
      </c>
      <c r="J63" s="6">
        <v>-1.2559159990341868</v>
      </c>
      <c r="L63">
        <f t="shared" si="10"/>
        <v>92</v>
      </c>
      <c r="M63">
        <f t="shared" si="11"/>
        <v>81</v>
      </c>
      <c r="N63">
        <f t="shared" si="12"/>
        <v>9</v>
      </c>
      <c r="O63">
        <f t="shared" si="13"/>
        <v>30</v>
      </c>
      <c r="P63">
        <f t="shared" si="14"/>
        <v>19</v>
      </c>
      <c r="Q63">
        <f t="shared" si="15"/>
        <v>16</v>
      </c>
      <c r="R63">
        <f t="shared" si="16"/>
        <v>47</v>
      </c>
      <c r="S63">
        <f t="shared" si="17"/>
        <v>38</v>
      </c>
      <c r="T63">
        <f t="shared" si="18"/>
        <v>14</v>
      </c>
      <c r="U63">
        <f t="shared" si="19"/>
        <v>15</v>
      </c>
    </row>
    <row r="64" spans="1:21" x14ac:dyDescent="0.25">
      <c r="A64" s="6">
        <v>-1.4340594134409912</v>
      </c>
      <c r="B64" s="6">
        <v>-1.4189390640240163</v>
      </c>
      <c r="C64" s="6">
        <v>-2.1632877178490162</v>
      </c>
      <c r="D64" s="6">
        <v>-4.1656456889759284</v>
      </c>
      <c r="E64" s="6">
        <v>0.5808260539197363</v>
      </c>
      <c r="F64" s="6">
        <v>0.8135383571498096</v>
      </c>
      <c r="G64" s="6">
        <v>-0.33887658901221585</v>
      </c>
      <c r="H64" s="6">
        <v>2.2105772384529701</v>
      </c>
      <c r="I64" s="6">
        <v>0.41261159822170157</v>
      </c>
      <c r="J64" s="6">
        <v>2.4730497948912671</v>
      </c>
      <c r="L64">
        <f t="shared" si="10"/>
        <v>10</v>
      </c>
      <c r="M64">
        <f t="shared" si="11"/>
        <v>29</v>
      </c>
      <c r="N64">
        <f t="shared" si="12"/>
        <v>2</v>
      </c>
      <c r="O64">
        <f t="shared" si="13"/>
        <v>3</v>
      </c>
      <c r="P64">
        <f t="shared" si="14"/>
        <v>65</v>
      </c>
      <c r="Q64">
        <f t="shared" si="15"/>
        <v>25</v>
      </c>
      <c r="R64">
        <f t="shared" si="16"/>
        <v>40</v>
      </c>
      <c r="S64">
        <f t="shared" si="17"/>
        <v>65</v>
      </c>
      <c r="T64">
        <f t="shared" si="18"/>
        <v>65</v>
      </c>
      <c r="U64">
        <f t="shared" si="19"/>
        <v>51</v>
      </c>
    </row>
    <row r="65" spans="1:21" x14ac:dyDescent="0.25">
      <c r="A65" s="6">
        <v>-2.0489460439421237</v>
      </c>
      <c r="B65" s="6">
        <v>-1.9999788491986692</v>
      </c>
      <c r="C65" s="6">
        <v>1.1677002476062626</v>
      </c>
      <c r="D65" s="6">
        <v>2.1663132681860588</v>
      </c>
      <c r="E65" s="6">
        <v>-1.9486924429656938</v>
      </c>
      <c r="F65" s="6">
        <v>-0.92699121221085079</v>
      </c>
      <c r="G65" s="6">
        <v>-0.51731262828980107</v>
      </c>
      <c r="H65" s="6">
        <v>1.0672810074320296</v>
      </c>
      <c r="I65" s="6">
        <v>-0.97639713203534484</v>
      </c>
      <c r="J65" s="6">
        <v>-1.0407068152271677</v>
      </c>
      <c r="L65">
        <f t="shared" si="10"/>
        <v>6</v>
      </c>
      <c r="M65">
        <f t="shared" si="11"/>
        <v>22</v>
      </c>
      <c r="N65">
        <f t="shared" si="12"/>
        <v>86</v>
      </c>
      <c r="O65">
        <f t="shared" si="13"/>
        <v>59</v>
      </c>
      <c r="P65">
        <f t="shared" si="14"/>
        <v>1</v>
      </c>
      <c r="Q65">
        <f t="shared" si="15"/>
        <v>12</v>
      </c>
      <c r="R65">
        <f t="shared" si="16"/>
        <v>31</v>
      </c>
      <c r="S65">
        <f t="shared" si="17"/>
        <v>51</v>
      </c>
      <c r="T65">
        <f t="shared" si="18"/>
        <v>15</v>
      </c>
      <c r="U65">
        <f t="shared" si="19"/>
        <v>18</v>
      </c>
    </row>
    <row r="66" spans="1:21" x14ac:dyDescent="0.25">
      <c r="A66" s="6">
        <v>-0.10049689080915414</v>
      </c>
      <c r="B66" s="6">
        <v>-0.48985839384840801</v>
      </c>
      <c r="C66" s="6">
        <v>0.13477688298735302</v>
      </c>
      <c r="D66" s="6">
        <v>0.41910800771438517</v>
      </c>
      <c r="E66" s="6">
        <v>1.7355432646581903</v>
      </c>
      <c r="F66" s="6">
        <v>5.4821929400786757</v>
      </c>
      <c r="G66" s="6">
        <v>-0.5065862751507666</v>
      </c>
      <c r="H66" s="6">
        <v>0.14213503870996647</v>
      </c>
      <c r="I66" s="6">
        <v>-0.79462438407063019</v>
      </c>
      <c r="J66" s="6">
        <v>-0.83118993138486985</v>
      </c>
      <c r="L66">
        <f t="shared" ref="L66:L101" si="20">RANK(A66,X_1,1)</f>
        <v>43</v>
      </c>
      <c r="M66">
        <f t="shared" ref="M66:M101" si="21">RANK(B66,Y_1,1)</f>
        <v>44</v>
      </c>
      <c r="N66">
        <f t="shared" ref="N66:N101" si="22">RANK(C66,X_2,1)</f>
        <v>46</v>
      </c>
      <c r="O66">
        <f t="shared" ref="O66:O101" si="23">RANK(D66,Y_2,1)</f>
        <v>37</v>
      </c>
      <c r="P66">
        <f t="shared" ref="P66:P101" si="24">RANK(E66,X_3,1)</f>
        <v>94</v>
      </c>
      <c r="Q66">
        <f t="shared" ref="Q66:Q101" si="25">RANK(F66,Y_3,1)</f>
        <v>80</v>
      </c>
      <c r="R66">
        <f t="shared" ref="R66:R101" si="26">RANK(G66,X_4,1)</f>
        <v>32</v>
      </c>
      <c r="S66">
        <f t="shared" ref="S66:S101" si="27">RANK(H66,Y_4,1)</f>
        <v>43</v>
      </c>
      <c r="T66">
        <f t="shared" ref="T66:T101" si="28">RANK(I66,X_5,1)</f>
        <v>24</v>
      </c>
      <c r="U66">
        <f t="shared" ref="U66:U101" si="29">RANK(J66,Y_5,1)</f>
        <v>25</v>
      </c>
    </row>
    <row r="67" spans="1:21" x14ac:dyDescent="0.25">
      <c r="A67" s="6">
        <v>-0.74674971983768046</v>
      </c>
      <c r="B67" s="6">
        <v>-3.8770758692407981</v>
      </c>
      <c r="C67" s="6">
        <v>0.5867218533239793</v>
      </c>
      <c r="D67" s="6">
        <v>2.8196828932559583</v>
      </c>
      <c r="E67" s="6">
        <v>1.2839382179663517</v>
      </c>
      <c r="F67" s="6">
        <v>5.0311381376814097</v>
      </c>
      <c r="G67" s="6">
        <v>-1.4353463484439999</v>
      </c>
      <c r="H67" s="6">
        <v>-1.1265532268444076</v>
      </c>
      <c r="I67" s="6">
        <v>0.96927578852046281</v>
      </c>
      <c r="J67" s="6">
        <v>6.0564646042184904</v>
      </c>
      <c r="L67">
        <f t="shared" si="20"/>
        <v>19</v>
      </c>
      <c r="M67">
        <f t="shared" si="21"/>
        <v>10</v>
      </c>
      <c r="N67">
        <f t="shared" si="22"/>
        <v>68</v>
      </c>
      <c r="O67">
        <f t="shared" si="23"/>
        <v>68</v>
      </c>
      <c r="P67">
        <f t="shared" si="24"/>
        <v>88</v>
      </c>
      <c r="Q67">
        <f t="shared" si="25"/>
        <v>76</v>
      </c>
      <c r="R67">
        <f t="shared" si="26"/>
        <v>12</v>
      </c>
      <c r="S67">
        <f t="shared" si="27"/>
        <v>28</v>
      </c>
      <c r="T67">
        <f t="shared" si="28"/>
        <v>82</v>
      </c>
      <c r="U67">
        <f t="shared" si="29"/>
        <v>91</v>
      </c>
    </row>
    <row r="68" spans="1:21" x14ac:dyDescent="0.25">
      <c r="A68" s="6">
        <v>1.587632141308859</v>
      </c>
      <c r="B68" s="6">
        <v>1.9621506908151787</v>
      </c>
      <c r="C68" s="6">
        <v>-0.66689835875877179</v>
      </c>
      <c r="D68" s="6">
        <v>-2.9152372211683542E-2</v>
      </c>
      <c r="E68" s="6">
        <v>8.3134636952308938E-2</v>
      </c>
      <c r="F68" s="6">
        <v>-0.65057076123775914</v>
      </c>
      <c r="G68" s="6">
        <v>-0.82833139458671212</v>
      </c>
      <c r="H68" s="6">
        <v>-0.51593440023134463</v>
      </c>
      <c r="I68" s="6">
        <v>0.6955519893381279</v>
      </c>
      <c r="J68" s="6">
        <v>6.0335476114705671</v>
      </c>
      <c r="L68">
        <f t="shared" si="20"/>
        <v>93</v>
      </c>
      <c r="M68">
        <f t="shared" si="21"/>
        <v>77</v>
      </c>
      <c r="N68">
        <f t="shared" si="22"/>
        <v>23</v>
      </c>
      <c r="O68">
        <f t="shared" si="23"/>
        <v>33</v>
      </c>
      <c r="P68">
        <f t="shared" si="24"/>
        <v>48</v>
      </c>
      <c r="Q68">
        <f t="shared" si="25"/>
        <v>13</v>
      </c>
      <c r="R68">
        <f t="shared" si="26"/>
        <v>25</v>
      </c>
      <c r="S68">
        <f t="shared" si="27"/>
        <v>33</v>
      </c>
      <c r="T68">
        <f t="shared" si="28"/>
        <v>74</v>
      </c>
      <c r="U68">
        <f t="shared" si="29"/>
        <v>90</v>
      </c>
    </row>
    <row r="69" spans="1:21" x14ac:dyDescent="0.25">
      <c r="A69" s="6">
        <v>0.2392164333286928</v>
      </c>
      <c r="B69" s="6">
        <v>-0.86454974734806456</v>
      </c>
      <c r="C69" s="6">
        <v>4.6642298912047409E-2</v>
      </c>
      <c r="D69" s="6">
        <v>-7.1266524377278984E-2</v>
      </c>
      <c r="E69" s="6">
        <v>-1.0297867447661702</v>
      </c>
      <c r="F69" s="6">
        <v>1.0370807861618232</v>
      </c>
      <c r="G69" s="6">
        <v>-0.29959210223751143</v>
      </c>
      <c r="H69" s="6">
        <v>2.1686142897815444</v>
      </c>
      <c r="I69" s="6">
        <v>0.72458988142898306</v>
      </c>
      <c r="J69" s="6">
        <v>5.9543783714179881</v>
      </c>
      <c r="L69">
        <f t="shared" si="20"/>
        <v>62</v>
      </c>
      <c r="M69">
        <f t="shared" si="21"/>
        <v>37</v>
      </c>
      <c r="N69">
        <f t="shared" si="22"/>
        <v>41</v>
      </c>
      <c r="O69">
        <f t="shared" si="23"/>
        <v>32</v>
      </c>
      <c r="P69">
        <f t="shared" si="24"/>
        <v>14</v>
      </c>
      <c r="Q69">
        <f t="shared" si="25"/>
        <v>28</v>
      </c>
      <c r="R69">
        <f t="shared" si="26"/>
        <v>42</v>
      </c>
      <c r="S69">
        <f t="shared" si="27"/>
        <v>64</v>
      </c>
      <c r="T69">
        <f t="shared" si="28"/>
        <v>75</v>
      </c>
      <c r="U69">
        <f t="shared" si="29"/>
        <v>89</v>
      </c>
    </row>
    <row r="70" spans="1:21" x14ac:dyDescent="0.25">
      <c r="A70" s="6">
        <v>-9.6770236268639565E-3</v>
      </c>
      <c r="B70" s="6">
        <v>0.20702827896457165</v>
      </c>
      <c r="C70" s="6">
        <v>1.0022290553024504</v>
      </c>
      <c r="D70" s="6">
        <v>1.482905306853354</v>
      </c>
      <c r="E70" s="6">
        <v>-1.0139274309040047</v>
      </c>
      <c r="F70" s="6">
        <v>-0.55820702679920942</v>
      </c>
      <c r="G70" s="6">
        <v>0.75863226811634377</v>
      </c>
      <c r="H70" s="6">
        <v>2.5480190995731391</v>
      </c>
      <c r="I70" s="6">
        <v>1.2416603567544371</v>
      </c>
      <c r="J70" s="6">
        <v>2.8856477506924421</v>
      </c>
      <c r="L70">
        <f t="shared" si="20"/>
        <v>47</v>
      </c>
      <c r="M70">
        <f t="shared" si="21"/>
        <v>52</v>
      </c>
      <c r="N70">
        <f t="shared" si="22"/>
        <v>84</v>
      </c>
      <c r="O70">
        <f t="shared" si="23"/>
        <v>49</v>
      </c>
      <c r="P70">
        <f t="shared" si="24"/>
        <v>15</v>
      </c>
      <c r="Q70">
        <f t="shared" si="25"/>
        <v>14</v>
      </c>
      <c r="R70">
        <f t="shared" si="26"/>
        <v>75</v>
      </c>
      <c r="S70">
        <f t="shared" si="27"/>
        <v>69</v>
      </c>
      <c r="T70">
        <f t="shared" si="28"/>
        <v>89</v>
      </c>
      <c r="U70">
        <f t="shared" si="29"/>
        <v>58</v>
      </c>
    </row>
    <row r="71" spans="1:21" x14ac:dyDescent="0.25">
      <c r="A71" s="6">
        <v>-1.1695192370098084</v>
      </c>
      <c r="B71" s="6">
        <v>-0.8437154974672012</v>
      </c>
      <c r="C71" s="6">
        <v>0.39650558392168023</v>
      </c>
      <c r="D71" s="6">
        <v>2.2510008673416451</v>
      </c>
      <c r="E71" s="6">
        <v>-1.7811225916375406</v>
      </c>
      <c r="F71" s="6">
        <v>-4.6551532401936129</v>
      </c>
      <c r="G71" s="6">
        <v>7.9296569310827181E-2</v>
      </c>
      <c r="H71" s="6">
        <v>1.8733377399039455</v>
      </c>
      <c r="I71" s="6">
        <v>1.0062831279356033</v>
      </c>
      <c r="J71" s="6">
        <v>5.5234597817179747</v>
      </c>
      <c r="L71">
        <f t="shared" si="20"/>
        <v>11</v>
      </c>
      <c r="M71">
        <f t="shared" si="21"/>
        <v>38</v>
      </c>
      <c r="N71">
        <f t="shared" si="22"/>
        <v>60</v>
      </c>
      <c r="O71">
        <f t="shared" si="23"/>
        <v>61</v>
      </c>
      <c r="P71">
        <f t="shared" si="24"/>
        <v>3</v>
      </c>
      <c r="Q71">
        <f t="shared" si="25"/>
        <v>1</v>
      </c>
      <c r="R71">
        <f t="shared" si="26"/>
        <v>58</v>
      </c>
      <c r="S71">
        <f t="shared" si="27"/>
        <v>59</v>
      </c>
      <c r="T71">
        <f t="shared" si="28"/>
        <v>84</v>
      </c>
      <c r="U71">
        <f t="shared" si="29"/>
        <v>85</v>
      </c>
    </row>
    <row r="72" spans="1:21" x14ac:dyDescent="0.25">
      <c r="A72" s="6">
        <v>1.0353937796026003</v>
      </c>
      <c r="B72" s="6">
        <v>4.1726843846845441</v>
      </c>
      <c r="C72" s="6">
        <v>0.10511030268389732</v>
      </c>
      <c r="D72" s="6">
        <v>3.6472480385564268</v>
      </c>
      <c r="E72" s="6">
        <v>-0.7616949915245641</v>
      </c>
      <c r="F72" s="6">
        <v>-1.0863915273803286</v>
      </c>
      <c r="G72" s="6">
        <v>0.57847273637889884</v>
      </c>
      <c r="H72" s="6">
        <v>3.1454752641147934</v>
      </c>
      <c r="I72" s="6">
        <v>0.46432546696451027</v>
      </c>
      <c r="J72" s="6">
        <v>5.3964249723794637</v>
      </c>
      <c r="L72">
        <f t="shared" si="20"/>
        <v>82</v>
      </c>
      <c r="M72">
        <f t="shared" si="21"/>
        <v>97</v>
      </c>
      <c r="N72">
        <f t="shared" si="22"/>
        <v>44</v>
      </c>
      <c r="O72">
        <f t="shared" si="23"/>
        <v>79</v>
      </c>
      <c r="P72">
        <f t="shared" si="24"/>
        <v>24</v>
      </c>
      <c r="Q72">
        <f t="shared" si="25"/>
        <v>11</v>
      </c>
      <c r="R72">
        <f t="shared" si="26"/>
        <v>71</v>
      </c>
      <c r="S72">
        <f t="shared" si="27"/>
        <v>74</v>
      </c>
      <c r="T72">
        <f t="shared" si="28"/>
        <v>68</v>
      </c>
      <c r="U72">
        <f t="shared" si="29"/>
        <v>84</v>
      </c>
    </row>
    <row r="73" spans="1:21" x14ac:dyDescent="0.25">
      <c r="A73" s="6">
        <v>0.72877355705713853</v>
      </c>
      <c r="B73" s="6">
        <v>1.6639228306303266</v>
      </c>
      <c r="C73" s="6">
        <v>-0.94903953140601516</v>
      </c>
      <c r="D73" s="6">
        <v>-1.7931173463002779</v>
      </c>
      <c r="E73" s="6">
        <v>0.59665580920409411</v>
      </c>
      <c r="F73" s="6">
        <v>3.440036274085287</v>
      </c>
      <c r="G73" s="6">
        <v>1.6107151168398559</v>
      </c>
      <c r="H73" s="6">
        <v>6.0269886742171366</v>
      </c>
      <c r="I73" s="6">
        <v>0.23426082407240756</v>
      </c>
      <c r="J73" s="6">
        <v>5.6985852602811065</v>
      </c>
      <c r="L73">
        <f t="shared" si="20"/>
        <v>77</v>
      </c>
      <c r="M73">
        <f t="shared" si="21"/>
        <v>76</v>
      </c>
      <c r="N73">
        <f t="shared" si="22"/>
        <v>17</v>
      </c>
      <c r="O73">
        <f t="shared" si="23"/>
        <v>14</v>
      </c>
      <c r="P73">
        <f t="shared" si="24"/>
        <v>68</v>
      </c>
      <c r="Q73">
        <f t="shared" si="25"/>
        <v>51</v>
      </c>
      <c r="R73">
        <f t="shared" si="26"/>
        <v>92</v>
      </c>
      <c r="S73">
        <f t="shared" si="27"/>
        <v>91</v>
      </c>
      <c r="T73">
        <f t="shared" si="28"/>
        <v>62</v>
      </c>
      <c r="U73">
        <f t="shared" si="29"/>
        <v>86</v>
      </c>
    </row>
    <row r="74" spans="1:21" x14ac:dyDescent="0.25">
      <c r="A74" s="6">
        <v>-0.385275598091539</v>
      </c>
      <c r="B74" s="6">
        <v>-0.63082779888645746</v>
      </c>
      <c r="C74" s="6">
        <v>0.24875248527678195</v>
      </c>
      <c r="D74" s="6">
        <v>4.3234869079024065</v>
      </c>
      <c r="E74" s="6">
        <v>1.8182072381023318</v>
      </c>
      <c r="F74" s="6">
        <v>8.8960540627595037</v>
      </c>
      <c r="G74" s="6">
        <v>-2.4008295440580696</v>
      </c>
      <c r="H74" s="6">
        <v>-6.7482718552346341</v>
      </c>
      <c r="I74" s="6">
        <v>1.6791545931482688E-2</v>
      </c>
      <c r="J74" s="6">
        <v>6.5230149225972127</v>
      </c>
      <c r="L74">
        <f t="shared" si="20"/>
        <v>29</v>
      </c>
      <c r="M74">
        <f t="shared" si="21"/>
        <v>42</v>
      </c>
      <c r="N74">
        <f t="shared" si="22"/>
        <v>52</v>
      </c>
      <c r="O74">
        <f t="shared" si="23"/>
        <v>88</v>
      </c>
      <c r="P74">
        <f t="shared" si="24"/>
        <v>96</v>
      </c>
      <c r="Q74">
        <f t="shared" si="25"/>
        <v>98</v>
      </c>
      <c r="R74">
        <f t="shared" si="26"/>
        <v>1</v>
      </c>
      <c r="S74">
        <f t="shared" si="27"/>
        <v>2</v>
      </c>
      <c r="T74">
        <f t="shared" si="28"/>
        <v>51</v>
      </c>
      <c r="U74">
        <f t="shared" si="29"/>
        <v>93</v>
      </c>
    </row>
    <row r="75" spans="1:21" x14ac:dyDescent="0.25">
      <c r="A75" s="6">
        <v>-0.12305235941312276</v>
      </c>
      <c r="B75" s="6">
        <v>-0.75434854807099327</v>
      </c>
      <c r="C75" s="6">
        <v>0.98954387794947252</v>
      </c>
      <c r="D75" s="6">
        <v>1.1907346813823096</v>
      </c>
      <c r="E75" s="6">
        <v>1.2360578693915159</v>
      </c>
      <c r="F75" s="6">
        <v>6.6776964407181367</v>
      </c>
      <c r="G75" s="6">
        <v>1.6355579646187834</v>
      </c>
      <c r="H75" s="6">
        <v>6.0408766583132092</v>
      </c>
      <c r="I75" s="6">
        <v>-1.8190030459663831</v>
      </c>
      <c r="J75" s="6">
        <v>2.3652121449704282</v>
      </c>
      <c r="L75">
        <f t="shared" si="20"/>
        <v>42</v>
      </c>
      <c r="M75">
        <f t="shared" si="21"/>
        <v>39</v>
      </c>
      <c r="N75">
        <f t="shared" si="22"/>
        <v>83</v>
      </c>
      <c r="O75">
        <f t="shared" si="23"/>
        <v>44</v>
      </c>
      <c r="P75">
        <f t="shared" si="24"/>
        <v>85</v>
      </c>
      <c r="Q75">
        <f t="shared" si="25"/>
        <v>85</v>
      </c>
      <c r="R75">
        <f t="shared" si="26"/>
        <v>93</v>
      </c>
      <c r="S75">
        <f t="shared" si="27"/>
        <v>92</v>
      </c>
      <c r="T75">
        <f t="shared" si="28"/>
        <v>2</v>
      </c>
      <c r="U75">
        <f t="shared" si="29"/>
        <v>49</v>
      </c>
    </row>
    <row r="76" spans="1:21" x14ac:dyDescent="0.25">
      <c r="A76" s="6">
        <v>0.80399559010402299</v>
      </c>
      <c r="B76" s="6">
        <v>3.6114397516939789</v>
      </c>
      <c r="C76" s="6">
        <v>0.36688334148493595</v>
      </c>
      <c r="D76" s="6">
        <v>1.3457171260379255</v>
      </c>
      <c r="E76" s="6">
        <v>0.74220906753907911</v>
      </c>
      <c r="F76" s="6">
        <v>5.6161342248087749</v>
      </c>
      <c r="G76" s="6">
        <v>0.48392848839284852</v>
      </c>
      <c r="H76" s="6">
        <v>5.1911835069186054</v>
      </c>
      <c r="I76" s="6">
        <v>-0.13539420251618139</v>
      </c>
      <c r="J76" s="6">
        <v>1.4436643646622542</v>
      </c>
      <c r="L76">
        <f t="shared" si="20"/>
        <v>78</v>
      </c>
      <c r="M76">
        <f t="shared" si="21"/>
        <v>96</v>
      </c>
      <c r="N76">
        <f t="shared" si="22"/>
        <v>58</v>
      </c>
      <c r="O76">
        <f t="shared" si="23"/>
        <v>47</v>
      </c>
      <c r="P76">
        <f t="shared" si="24"/>
        <v>73</v>
      </c>
      <c r="Q76">
        <f t="shared" si="25"/>
        <v>81</v>
      </c>
      <c r="R76">
        <f t="shared" si="26"/>
        <v>67</v>
      </c>
      <c r="S76">
        <f t="shared" si="27"/>
        <v>86</v>
      </c>
      <c r="T76">
        <f t="shared" si="28"/>
        <v>46</v>
      </c>
      <c r="U76">
        <f t="shared" si="29"/>
        <v>40</v>
      </c>
    </row>
    <row r="77" spans="1:21" x14ac:dyDescent="0.25">
      <c r="A77" s="6">
        <v>1.6593321561231278</v>
      </c>
      <c r="B77" s="6">
        <v>1.4886200006003492</v>
      </c>
      <c r="C77" s="6">
        <v>0.45437900553224608</v>
      </c>
      <c r="D77" s="6">
        <v>2.4666215975012165</v>
      </c>
      <c r="E77" s="6">
        <v>-3.117747837677598E-2</v>
      </c>
      <c r="F77" s="6">
        <v>1.5442013894498814</v>
      </c>
      <c r="G77" s="6">
        <v>-2.0618244889192283E-2</v>
      </c>
      <c r="H77" s="6">
        <v>-0.41309101309161633</v>
      </c>
      <c r="I77" s="6">
        <v>-5.2464201871771365E-2</v>
      </c>
      <c r="J77" s="6">
        <v>5.3565675039426424</v>
      </c>
      <c r="L77">
        <f t="shared" si="20"/>
        <v>96</v>
      </c>
      <c r="M77">
        <f t="shared" si="21"/>
        <v>71</v>
      </c>
      <c r="N77">
        <f t="shared" si="22"/>
        <v>63</v>
      </c>
      <c r="O77">
        <f t="shared" si="23"/>
        <v>65</v>
      </c>
      <c r="P77">
        <f t="shared" si="24"/>
        <v>46</v>
      </c>
      <c r="Q77">
        <f t="shared" si="25"/>
        <v>32</v>
      </c>
      <c r="R77">
        <f t="shared" si="26"/>
        <v>53</v>
      </c>
      <c r="S77">
        <f t="shared" si="27"/>
        <v>36</v>
      </c>
      <c r="T77">
        <f t="shared" si="28"/>
        <v>48</v>
      </c>
      <c r="U77">
        <f t="shared" si="29"/>
        <v>83</v>
      </c>
    </row>
    <row r="78" spans="1:21" x14ac:dyDescent="0.25">
      <c r="A78" s="6">
        <v>-1.6828198567964137</v>
      </c>
      <c r="B78" s="6">
        <v>-5.3585017667501234</v>
      </c>
      <c r="C78" s="6">
        <v>0.44321154746285174</v>
      </c>
      <c r="D78" s="6">
        <v>4.2067669053503778</v>
      </c>
      <c r="E78" s="6">
        <v>0.1927787707245443</v>
      </c>
      <c r="F78" s="6">
        <v>1.7657020028564148</v>
      </c>
      <c r="G78" s="6">
        <v>0.65074118538177572</v>
      </c>
      <c r="H78" s="6">
        <v>3.6531938601692673</v>
      </c>
      <c r="I78" s="6">
        <v>-0.16890453480300494</v>
      </c>
      <c r="J78" s="6">
        <v>-2.9887398745340761</v>
      </c>
      <c r="L78">
        <f t="shared" si="20"/>
        <v>8</v>
      </c>
      <c r="M78">
        <f t="shared" si="21"/>
        <v>7</v>
      </c>
      <c r="N78">
        <f t="shared" si="22"/>
        <v>62</v>
      </c>
      <c r="O78">
        <f t="shared" si="23"/>
        <v>87</v>
      </c>
      <c r="P78">
        <f t="shared" si="24"/>
        <v>52</v>
      </c>
      <c r="Q78">
        <f t="shared" si="25"/>
        <v>37</v>
      </c>
      <c r="R78">
        <f t="shared" si="26"/>
        <v>73</v>
      </c>
      <c r="S78">
        <f t="shared" si="27"/>
        <v>78</v>
      </c>
      <c r="T78">
        <f t="shared" si="28"/>
        <v>44</v>
      </c>
      <c r="U78">
        <f t="shared" si="29"/>
        <v>4</v>
      </c>
    </row>
    <row r="79" spans="1:21" x14ac:dyDescent="0.25">
      <c r="A79" s="6">
        <v>0.82563929026946425</v>
      </c>
      <c r="B79" s="6">
        <v>3.1593754101777449</v>
      </c>
      <c r="C79" s="6">
        <v>1.3214662430982571</v>
      </c>
      <c r="D79" s="6">
        <v>3.7352984943718184</v>
      </c>
      <c r="E79" s="6">
        <v>1.9023082131752744</v>
      </c>
      <c r="F79" s="6">
        <v>3.9053474059328437</v>
      </c>
      <c r="G79" s="6">
        <v>-1.3105545804137364</v>
      </c>
      <c r="H79" s="6">
        <v>-5.1577293308801018</v>
      </c>
      <c r="I79" s="6">
        <v>0.62003664424992166</v>
      </c>
      <c r="J79" s="6">
        <v>0.77038362683379091</v>
      </c>
      <c r="L79">
        <f t="shared" si="20"/>
        <v>79</v>
      </c>
      <c r="M79">
        <f t="shared" si="21"/>
        <v>93</v>
      </c>
      <c r="N79">
        <f t="shared" si="22"/>
        <v>90</v>
      </c>
      <c r="O79">
        <f t="shared" si="23"/>
        <v>80</v>
      </c>
      <c r="P79">
        <f t="shared" si="24"/>
        <v>97</v>
      </c>
      <c r="Q79">
        <f t="shared" si="25"/>
        <v>62</v>
      </c>
      <c r="R79">
        <f t="shared" si="26"/>
        <v>14</v>
      </c>
      <c r="S79">
        <f t="shared" si="27"/>
        <v>9</v>
      </c>
      <c r="T79">
        <f t="shared" si="28"/>
        <v>71</v>
      </c>
      <c r="U79">
        <f t="shared" si="29"/>
        <v>35</v>
      </c>
    </row>
    <row r="80" spans="1:21" x14ac:dyDescent="0.25">
      <c r="A80" s="6">
        <v>-0.21574351194431074</v>
      </c>
      <c r="B80" s="6">
        <v>-2.4243490770459175</v>
      </c>
      <c r="C80" s="6">
        <v>-0.74200670496793464</v>
      </c>
      <c r="D80" s="6">
        <v>4.1475701689487323</v>
      </c>
      <c r="E80" s="6">
        <v>0.73928958954638802</v>
      </c>
      <c r="F80" s="6">
        <v>4.1455790627223905</v>
      </c>
      <c r="G80" s="6">
        <v>2.3317261366173625</v>
      </c>
      <c r="H80" s="6">
        <v>8.8488073995686136</v>
      </c>
      <c r="I80" s="6">
        <v>1.3494582162820734</v>
      </c>
      <c r="J80" s="6">
        <v>5.9301153265114408</v>
      </c>
      <c r="L80">
        <f t="shared" si="20"/>
        <v>40</v>
      </c>
      <c r="M80">
        <f t="shared" si="21"/>
        <v>18</v>
      </c>
      <c r="N80">
        <f t="shared" si="22"/>
        <v>22</v>
      </c>
      <c r="O80">
        <f t="shared" si="23"/>
        <v>86</v>
      </c>
      <c r="P80">
        <f t="shared" si="24"/>
        <v>72</v>
      </c>
      <c r="Q80">
        <f t="shared" si="25"/>
        <v>66</v>
      </c>
      <c r="R80">
        <f t="shared" si="26"/>
        <v>98</v>
      </c>
      <c r="S80">
        <f t="shared" si="27"/>
        <v>98</v>
      </c>
      <c r="T80">
        <f t="shared" si="28"/>
        <v>93</v>
      </c>
      <c r="U80">
        <f t="shared" si="29"/>
        <v>88</v>
      </c>
    </row>
    <row r="81" spans="1:21" x14ac:dyDescent="0.25">
      <c r="A81" s="6">
        <v>0.17970137378142681</v>
      </c>
      <c r="B81" s="6">
        <v>-1.7665638551989105</v>
      </c>
      <c r="C81" s="6">
        <v>-0.47329081098723691</v>
      </c>
      <c r="D81" s="6">
        <v>1.2004321686399635</v>
      </c>
      <c r="E81" s="6">
        <v>-0.23811480787117034</v>
      </c>
      <c r="F81" s="6">
        <v>1.2719941726827528</v>
      </c>
      <c r="G81" s="6">
        <v>-1.0980920706060715</v>
      </c>
      <c r="H81" s="6">
        <v>-2.1574677450407762</v>
      </c>
      <c r="I81" s="6">
        <v>7.4846866482403129E-2</v>
      </c>
      <c r="J81" s="6">
        <v>2.3305399332020897</v>
      </c>
      <c r="L81">
        <f t="shared" si="20"/>
        <v>56</v>
      </c>
      <c r="M81">
        <f t="shared" si="21"/>
        <v>25</v>
      </c>
      <c r="N81">
        <f t="shared" si="22"/>
        <v>31</v>
      </c>
      <c r="O81">
        <f t="shared" si="23"/>
        <v>45</v>
      </c>
      <c r="P81">
        <f t="shared" si="24"/>
        <v>38</v>
      </c>
      <c r="Q81">
        <f t="shared" si="25"/>
        <v>30</v>
      </c>
      <c r="R81">
        <f t="shared" si="26"/>
        <v>19</v>
      </c>
      <c r="S81">
        <f t="shared" si="27"/>
        <v>22</v>
      </c>
      <c r="T81">
        <f t="shared" si="28"/>
        <v>54</v>
      </c>
      <c r="U81">
        <f t="shared" si="29"/>
        <v>48</v>
      </c>
    </row>
    <row r="82" spans="1:21" x14ac:dyDescent="0.25">
      <c r="A82" s="6">
        <v>-0.25862732400128152</v>
      </c>
      <c r="B82" s="6">
        <v>1.0567259778326843</v>
      </c>
      <c r="C82" s="6">
        <v>0.63943843997549266</v>
      </c>
      <c r="D82" s="6">
        <v>2.9406115825404413</v>
      </c>
      <c r="E82" s="6">
        <v>-1.2740588317683432</v>
      </c>
      <c r="F82" s="6">
        <v>-1.1786142901401035</v>
      </c>
      <c r="G82" s="6">
        <v>0.51914980758738238</v>
      </c>
      <c r="H82" s="6">
        <v>2.5902685390756233</v>
      </c>
      <c r="I82" s="6">
        <v>0.97651991382008418</v>
      </c>
      <c r="J82" s="6">
        <v>2.2917477104347199</v>
      </c>
      <c r="L82">
        <f t="shared" si="20"/>
        <v>37</v>
      </c>
      <c r="M82">
        <f t="shared" si="21"/>
        <v>65</v>
      </c>
      <c r="N82">
        <f t="shared" si="22"/>
        <v>71</v>
      </c>
      <c r="O82">
        <f t="shared" si="23"/>
        <v>71</v>
      </c>
      <c r="P82">
        <f t="shared" si="24"/>
        <v>10</v>
      </c>
      <c r="Q82">
        <f t="shared" si="25"/>
        <v>10</v>
      </c>
      <c r="R82">
        <f t="shared" si="26"/>
        <v>68</v>
      </c>
      <c r="S82">
        <f t="shared" si="27"/>
        <v>70</v>
      </c>
      <c r="T82">
        <f t="shared" si="28"/>
        <v>83</v>
      </c>
      <c r="U82">
        <f t="shared" si="29"/>
        <v>47</v>
      </c>
    </row>
    <row r="83" spans="1:21" x14ac:dyDescent="0.25">
      <c r="A83" s="6">
        <v>-0.86389491116278805</v>
      </c>
      <c r="B83" s="6">
        <v>-1.4836905393167399</v>
      </c>
      <c r="C83" s="6">
        <v>0.37146946851862594</v>
      </c>
      <c r="D83" s="6">
        <v>2.0313397069694474</v>
      </c>
      <c r="E83" s="6">
        <v>0.53091525842319243</v>
      </c>
      <c r="F83" s="6">
        <v>0.66035671200370416</v>
      </c>
      <c r="G83" s="6">
        <v>0.97553538580541499</v>
      </c>
      <c r="H83" s="6">
        <v>4.1480612960876897</v>
      </c>
      <c r="I83" s="6">
        <v>-0.22671883925795555</v>
      </c>
      <c r="J83" s="6">
        <v>-2.6549757826142013</v>
      </c>
      <c r="L83">
        <f t="shared" si="20"/>
        <v>15</v>
      </c>
      <c r="M83">
        <f t="shared" si="21"/>
        <v>28</v>
      </c>
      <c r="N83">
        <f t="shared" si="22"/>
        <v>59</v>
      </c>
      <c r="O83">
        <f t="shared" si="23"/>
        <v>55</v>
      </c>
      <c r="P83">
        <f t="shared" si="24"/>
        <v>62</v>
      </c>
      <c r="Q83">
        <f t="shared" si="25"/>
        <v>21</v>
      </c>
      <c r="R83">
        <f t="shared" si="26"/>
        <v>83</v>
      </c>
      <c r="S83">
        <f t="shared" si="27"/>
        <v>80</v>
      </c>
      <c r="T83">
        <f t="shared" si="28"/>
        <v>40</v>
      </c>
      <c r="U83">
        <f t="shared" si="29"/>
        <v>5</v>
      </c>
    </row>
    <row r="84" spans="1:21" x14ac:dyDescent="0.25">
      <c r="A84" s="6">
        <v>0.23308075469685718</v>
      </c>
      <c r="B84" s="6">
        <v>-0.58002569858217612</v>
      </c>
      <c r="C84" s="6">
        <v>-0.41911789594450966</v>
      </c>
      <c r="D84" s="6">
        <v>-0.19157675726455636</v>
      </c>
      <c r="E84" s="6">
        <v>0.51015490498684812</v>
      </c>
      <c r="F84" s="6">
        <v>1.7086425790039357</v>
      </c>
      <c r="G84" s="6">
        <v>1.5769364836160094</v>
      </c>
      <c r="H84" s="6">
        <v>10.466839401284233</v>
      </c>
      <c r="I84" s="6">
        <v>-0.15898081073828507</v>
      </c>
      <c r="J84" s="6">
        <v>1.478148993148352</v>
      </c>
      <c r="L84">
        <f t="shared" si="20"/>
        <v>61</v>
      </c>
      <c r="M84">
        <f t="shared" si="21"/>
        <v>43</v>
      </c>
      <c r="N84">
        <f t="shared" si="22"/>
        <v>32</v>
      </c>
      <c r="O84">
        <f t="shared" si="23"/>
        <v>29</v>
      </c>
      <c r="P84">
        <f t="shared" si="24"/>
        <v>59</v>
      </c>
      <c r="Q84">
        <f t="shared" si="25"/>
        <v>36</v>
      </c>
      <c r="R84">
        <f t="shared" si="26"/>
        <v>90</v>
      </c>
      <c r="S84">
        <f t="shared" si="27"/>
        <v>100</v>
      </c>
      <c r="T84">
        <f t="shared" si="28"/>
        <v>45</v>
      </c>
      <c r="U84">
        <f t="shared" si="29"/>
        <v>41</v>
      </c>
    </row>
    <row r="85" spans="1:21" x14ac:dyDescent="0.25">
      <c r="A85" s="6">
        <v>-1.0235680747427978</v>
      </c>
      <c r="B85" s="6">
        <v>-4.5241858970257454</v>
      </c>
      <c r="C85" s="6">
        <v>-0.92132040663273074</v>
      </c>
      <c r="D85" s="6">
        <v>-1.4336668502655812</v>
      </c>
      <c r="E85" s="6">
        <v>0.72977172749233432</v>
      </c>
      <c r="F85" s="6">
        <v>6.8257803680608049</v>
      </c>
      <c r="G85" s="6">
        <v>1.5963269106578082</v>
      </c>
      <c r="H85" s="6">
        <v>1.3776040102820843</v>
      </c>
      <c r="I85" s="6">
        <v>-0.63185439103108365</v>
      </c>
      <c r="J85" s="6">
        <v>-1.4353649880358716</v>
      </c>
      <c r="L85">
        <f t="shared" si="20"/>
        <v>13</v>
      </c>
      <c r="M85">
        <f t="shared" si="21"/>
        <v>8</v>
      </c>
      <c r="N85">
        <f t="shared" si="22"/>
        <v>18</v>
      </c>
      <c r="O85">
        <f t="shared" si="23"/>
        <v>16</v>
      </c>
      <c r="P85">
        <f t="shared" si="24"/>
        <v>71</v>
      </c>
      <c r="Q85">
        <f t="shared" si="25"/>
        <v>88</v>
      </c>
      <c r="R85">
        <f t="shared" si="26"/>
        <v>91</v>
      </c>
      <c r="S85">
        <f t="shared" si="27"/>
        <v>55</v>
      </c>
      <c r="T85">
        <f t="shared" si="28"/>
        <v>32</v>
      </c>
      <c r="U85">
        <f t="shared" si="29"/>
        <v>14</v>
      </c>
    </row>
    <row r="86" spans="1:21" x14ac:dyDescent="0.25">
      <c r="A86" s="6">
        <v>-0.83243435256008524</v>
      </c>
      <c r="B86" s="6">
        <v>-2.1388950699474663</v>
      </c>
      <c r="C86" s="6">
        <v>1.0227927305095363</v>
      </c>
      <c r="D86" s="6">
        <v>4.0459068511845544</v>
      </c>
      <c r="E86" s="6">
        <v>0.22295239432423841</v>
      </c>
      <c r="F86" s="6">
        <v>5.2740937311027665</v>
      </c>
      <c r="G86" s="6">
        <v>0.44912667362950742</v>
      </c>
      <c r="H86" s="6">
        <v>0.8542853063554503</v>
      </c>
      <c r="I86" s="6">
        <v>2.5994086172431707</v>
      </c>
      <c r="J86" s="6">
        <v>9.4093964030907955</v>
      </c>
      <c r="L86">
        <f t="shared" si="20"/>
        <v>17</v>
      </c>
      <c r="M86">
        <f t="shared" si="21"/>
        <v>20</v>
      </c>
      <c r="N86">
        <f t="shared" si="22"/>
        <v>85</v>
      </c>
      <c r="O86">
        <f t="shared" si="23"/>
        <v>84</v>
      </c>
      <c r="P86">
        <f t="shared" si="24"/>
        <v>54</v>
      </c>
      <c r="Q86">
        <f t="shared" si="25"/>
        <v>77</v>
      </c>
      <c r="R86">
        <f t="shared" si="26"/>
        <v>65</v>
      </c>
      <c r="S86">
        <f t="shared" si="27"/>
        <v>48</v>
      </c>
      <c r="T86">
        <f t="shared" si="28"/>
        <v>100</v>
      </c>
      <c r="U86">
        <f t="shared" si="29"/>
        <v>99</v>
      </c>
    </row>
    <row r="87" spans="1:21" x14ac:dyDescent="0.25">
      <c r="A87" s="6">
        <v>-0.57928673413698561</v>
      </c>
      <c r="B87" s="6">
        <v>-3.5064249459537677</v>
      </c>
      <c r="C87" s="6">
        <v>-0.784593794378452</v>
      </c>
      <c r="D87" s="6">
        <v>-3.0528402678319253</v>
      </c>
      <c r="E87" s="6">
        <v>1.2124291970394552</v>
      </c>
      <c r="F87" s="6">
        <v>4.2331929610809311</v>
      </c>
      <c r="G87" s="6">
        <v>-0.30455566957243718</v>
      </c>
      <c r="H87" s="6">
        <v>-2.2418233786302153</v>
      </c>
      <c r="I87" s="6">
        <v>-1.4163197192829102</v>
      </c>
      <c r="J87" s="6">
        <v>-0.72495526587590575</v>
      </c>
      <c r="L87">
        <f t="shared" si="20"/>
        <v>24</v>
      </c>
      <c r="M87">
        <f t="shared" si="21"/>
        <v>11</v>
      </c>
      <c r="N87">
        <f t="shared" si="22"/>
        <v>21</v>
      </c>
      <c r="O87">
        <f t="shared" si="23"/>
        <v>8</v>
      </c>
      <c r="P87">
        <f t="shared" si="24"/>
        <v>84</v>
      </c>
      <c r="Q87">
        <f t="shared" si="25"/>
        <v>68</v>
      </c>
      <c r="R87">
        <f t="shared" si="26"/>
        <v>41</v>
      </c>
      <c r="S87">
        <f t="shared" si="27"/>
        <v>21</v>
      </c>
      <c r="T87">
        <f t="shared" si="28"/>
        <v>7</v>
      </c>
      <c r="U87">
        <f t="shared" si="29"/>
        <v>27</v>
      </c>
    </row>
    <row r="88" spans="1:21" x14ac:dyDescent="0.25">
      <c r="A88" s="6">
        <v>1.1194515536772087</v>
      </c>
      <c r="B88" s="6">
        <v>1.3974931789562106</v>
      </c>
      <c r="C88" s="6">
        <v>-1.288310613745125</v>
      </c>
      <c r="D88" s="6">
        <v>0.1224603945738636</v>
      </c>
      <c r="E88" s="6">
        <v>-0.39840870158514008</v>
      </c>
      <c r="F88" s="6">
        <v>4.6121612134156749</v>
      </c>
      <c r="G88" s="6">
        <v>-1.4385659596882761</v>
      </c>
      <c r="H88" s="6">
        <v>-5.1286027630558237</v>
      </c>
      <c r="I88" s="6">
        <v>-1.0983717402268667</v>
      </c>
      <c r="J88" s="6">
        <v>1.6549672687251586</v>
      </c>
      <c r="L88">
        <f t="shared" si="20"/>
        <v>87</v>
      </c>
      <c r="M88">
        <f t="shared" si="21"/>
        <v>69</v>
      </c>
      <c r="N88">
        <f t="shared" si="22"/>
        <v>11</v>
      </c>
      <c r="O88">
        <f t="shared" si="23"/>
        <v>34</v>
      </c>
      <c r="P88">
        <f t="shared" si="24"/>
        <v>34</v>
      </c>
      <c r="Q88">
        <f t="shared" si="25"/>
        <v>71</v>
      </c>
      <c r="R88">
        <f t="shared" si="26"/>
        <v>11</v>
      </c>
      <c r="S88">
        <f t="shared" si="27"/>
        <v>10</v>
      </c>
      <c r="T88">
        <f t="shared" si="28"/>
        <v>12</v>
      </c>
      <c r="U88">
        <f t="shared" si="29"/>
        <v>43</v>
      </c>
    </row>
    <row r="89" spans="1:21" x14ac:dyDescent="0.25">
      <c r="A89" s="6">
        <v>0.60628053688560612</v>
      </c>
      <c r="B89" s="6">
        <v>1.4660645319963805</v>
      </c>
      <c r="C89" s="6">
        <v>0.12174155017419253</v>
      </c>
      <c r="D89" s="6">
        <v>1.3219133759557735</v>
      </c>
      <c r="E89" s="6">
        <v>-1.749158400343731</v>
      </c>
      <c r="F89" s="6">
        <v>-1.8142010200535879</v>
      </c>
      <c r="G89" s="6">
        <v>2.0372317521832883</v>
      </c>
      <c r="H89" s="6">
        <v>5.5096157919033431</v>
      </c>
      <c r="I89" s="6">
        <v>0.24031805878621526</v>
      </c>
      <c r="J89" s="6">
        <v>-0.91705191557412036</v>
      </c>
      <c r="L89">
        <f t="shared" si="20"/>
        <v>73</v>
      </c>
      <c r="M89">
        <f t="shared" si="21"/>
        <v>70</v>
      </c>
      <c r="N89">
        <f t="shared" si="22"/>
        <v>45</v>
      </c>
      <c r="O89">
        <f t="shared" si="23"/>
        <v>46</v>
      </c>
      <c r="P89">
        <f t="shared" si="24"/>
        <v>4</v>
      </c>
      <c r="Q89">
        <f t="shared" si="25"/>
        <v>4</v>
      </c>
      <c r="R89">
        <f t="shared" si="26"/>
        <v>96</v>
      </c>
      <c r="S89">
        <f t="shared" si="27"/>
        <v>87</v>
      </c>
      <c r="T89">
        <f t="shared" si="28"/>
        <v>64</v>
      </c>
      <c r="U89">
        <f t="shared" si="29"/>
        <v>22</v>
      </c>
    </row>
    <row r="90" spans="1:21" x14ac:dyDescent="0.25">
      <c r="A90" s="6">
        <v>1.4272495718614664</v>
      </c>
      <c r="B90" s="6">
        <v>-2.9266857382026501</v>
      </c>
      <c r="C90" s="6">
        <v>-2.6968791644321755E-2</v>
      </c>
      <c r="D90" s="6">
        <v>1.4847061063628644</v>
      </c>
      <c r="E90" s="6">
        <v>-0.23858660824771505</v>
      </c>
      <c r="F90" s="6">
        <v>3.2615047378640156</v>
      </c>
      <c r="G90" s="6">
        <v>2.9035618354100734E-2</v>
      </c>
      <c r="H90" s="6">
        <v>1.9794416655495297</v>
      </c>
      <c r="I90" s="6">
        <v>-1.8519858713261783</v>
      </c>
      <c r="J90" s="6">
        <v>-0.9326793082873337</v>
      </c>
      <c r="L90">
        <f t="shared" si="20"/>
        <v>91</v>
      </c>
      <c r="M90">
        <f t="shared" si="21"/>
        <v>14</v>
      </c>
      <c r="N90">
        <f t="shared" si="22"/>
        <v>38</v>
      </c>
      <c r="O90">
        <f t="shared" si="23"/>
        <v>50</v>
      </c>
      <c r="P90">
        <f t="shared" si="24"/>
        <v>37</v>
      </c>
      <c r="Q90">
        <f t="shared" si="25"/>
        <v>47</v>
      </c>
      <c r="R90">
        <f t="shared" si="26"/>
        <v>56</v>
      </c>
      <c r="S90">
        <f t="shared" si="27"/>
        <v>62</v>
      </c>
      <c r="T90">
        <f t="shared" si="28"/>
        <v>1</v>
      </c>
      <c r="U90">
        <f t="shared" si="29"/>
        <v>21</v>
      </c>
    </row>
    <row r="91" spans="1:21" x14ac:dyDescent="0.25">
      <c r="A91" s="6">
        <v>-0.68991198531875852</v>
      </c>
      <c r="B91" s="6">
        <v>0.47031107897055335</v>
      </c>
      <c r="C91" s="6">
        <v>1.3827138900524005</v>
      </c>
      <c r="D91" s="6">
        <v>2.4948000170988962</v>
      </c>
      <c r="E91" s="6">
        <v>0.16867261365405284</v>
      </c>
      <c r="F91" s="6">
        <v>1.6139982866006903</v>
      </c>
      <c r="G91" s="6">
        <v>-0.4396702024678234</v>
      </c>
      <c r="H91" s="6">
        <v>0.25844576864619739</v>
      </c>
      <c r="I91" s="6">
        <v>-0.60499360188259743</v>
      </c>
      <c r="J91" s="6">
        <v>0.77508798817871138</v>
      </c>
      <c r="L91">
        <f t="shared" si="20"/>
        <v>21</v>
      </c>
      <c r="M91">
        <f t="shared" si="21"/>
        <v>61</v>
      </c>
      <c r="N91">
        <f t="shared" si="22"/>
        <v>91</v>
      </c>
      <c r="O91">
        <f t="shared" si="23"/>
        <v>66</v>
      </c>
      <c r="P91">
        <f t="shared" si="24"/>
        <v>51</v>
      </c>
      <c r="Q91">
        <f t="shared" si="25"/>
        <v>35</v>
      </c>
      <c r="R91">
        <f t="shared" si="26"/>
        <v>33</v>
      </c>
      <c r="S91">
        <f t="shared" si="27"/>
        <v>44</v>
      </c>
      <c r="T91">
        <f t="shared" si="28"/>
        <v>34</v>
      </c>
      <c r="U91">
        <f t="shared" si="29"/>
        <v>36</v>
      </c>
    </row>
    <row r="92" spans="1:21" x14ac:dyDescent="0.25">
      <c r="A92" s="6">
        <v>-1.1460429050202947</v>
      </c>
      <c r="B92" s="6">
        <v>1.9730441636056639</v>
      </c>
      <c r="C92" s="6">
        <v>1.248802163900109</v>
      </c>
      <c r="D92" s="6">
        <v>1.402342266170308</v>
      </c>
      <c r="E92" s="6">
        <v>2.4705877876840532</v>
      </c>
      <c r="F92" s="6">
        <v>6.7025847632321529</v>
      </c>
      <c r="G92" s="6">
        <v>0.91583615358103998</v>
      </c>
      <c r="H92" s="6">
        <v>3.3157076611823868</v>
      </c>
      <c r="I92" s="6">
        <v>-9.9112185125704855E-2</v>
      </c>
      <c r="J92" s="6">
        <v>1.1197819326771423</v>
      </c>
      <c r="L92">
        <f t="shared" si="20"/>
        <v>12</v>
      </c>
      <c r="M92">
        <f t="shared" si="21"/>
        <v>79</v>
      </c>
      <c r="N92">
        <f t="shared" si="22"/>
        <v>89</v>
      </c>
      <c r="O92">
        <f t="shared" si="23"/>
        <v>48</v>
      </c>
      <c r="P92">
        <f t="shared" si="24"/>
        <v>100</v>
      </c>
      <c r="Q92">
        <f t="shared" si="25"/>
        <v>86</v>
      </c>
      <c r="R92">
        <f t="shared" si="26"/>
        <v>81</v>
      </c>
      <c r="S92">
        <f t="shared" si="27"/>
        <v>77</v>
      </c>
      <c r="T92">
        <f t="shared" si="28"/>
        <v>47</v>
      </c>
      <c r="U92">
        <f t="shared" si="29"/>
        <v>38</v>
      </c>
    </row>
    <row r="93" spans="1:21" x14ac:dyDescent="0.25">
      <c r="A93" s="6">
        <v>-0.85901547208777629</v>
      </c>
      <c r="B93" s="6">
        <v>-0.73604724093456753</v>
      </c>
      <c r="C93" s="6">
        <v>-8.4746716311201453E-2</v>
      </c>
      <c r="D93" s="6">
        <v>0.91046934155747294</v>
      </c>
      <c r="E93" s="6">
        <v>-0.25475401344010606</v>
      </c>
      <c r="F93" s="6">
        <v>3.8417282515438274</v>
      </c>
      <c r="G93" s="6">
        <v>-0.39493329495599028</v>
      </c>
      <c r="H93" s="6">
        <v>1.8975291621027282</v>
      </c>
      <c r="I93" s="6">
        <v>0.87069111032178625</v>
      </c>
      <c r="J93" s="6">
        <v>3.3245517038740218</v>
      </c>
      <c r="L93">
        <f t="shared" si="20"/>
        <v>16</v>
      </c>
      <c r="M93">
        <f t="shared" si="21"/>
        <v>40</v>
      </c>
      <c r="N93">
        <f t="shared" si="22"/>
        <v>37</v>
      </c>
      <c r="O93">
        <f t="shared" si="23"/>
        <v>43</v>
      </c>
      <c r="P93">
        <f t="shared" si="24"/>
        <v>35</v>
      </c>
      <c r="Q93">
        <f t="shared" si="25"/>
        <v>58</v>
      </c>
      <c r="R93">
        <f t="shared" si="26"/>
        <v>37</v>
      </c>
      <c r="S93">
        <f t="shared" si="27"/>
        <v>60</v>
      </c>
      <c r="T93">
        <f t="shared" si="28"/>
        <v>80</v>
      </c>
      <c r="U93">
        <f t="shared" si="29"/>
        <v>65</v>
      </c>
    </row>
    <row r="94" spans="1:21" x14ac:dyDescent="0.25">
      <c r="A94" s="6">
        <v>-0.28378735805745237</v>
      </c>
      <c r="B94" s="6">
        <v>-1.3799876796838362</v>
      </c>
      <c r="C94" s="6">
        <v>0.34414824767736718</v>
      </c>
      <c r="D94" s="6">
        <v>-1.0511015463853255</v>
      </c>
      <c r="E94" s="6">
        <v>0.79714482126291841</v>
      </c>
      <c r="F94" s="6">
        <v>1.5680824465816841</v>
      </c>
      <c r="G94" s="6">
        <v>0.24063410819508135</v>
      </c>
      <c r="H94" s="6">
        <v>1.112629550130805</v>
      </c>
      <c r="I94" s="6">
        <v>-1.6294688975904137</v>
      </c>
      <c r="J94" s="6">
        <v>-2.1570253418758512E-2</v>
      </c>
      <c r="L94">
        <f t="shared" si="20"/>
        <v>36</v>
      </c>
      <c r="M94">
        <f t="shared" si="21"/>
        <v>30</v>
      </c>
      <c r="N94">
        <f t="shared" si="22"/>
        <v>57</v>
      </c>
      <c r="O94">
        <f t="shared" si="23"/>
        <v>20</v>
      </c>
      <c r="P94">
        <f t="shared" si="24"/>
        <v>75</v>
      </c>
      <c r="Q94">
        <f t="shared" si="25"/>
        <v>34</v>
      </c>
      <c r="R94">
        <f t="shared" si="26"/>
        <v>63</v>
      </c>
      <c r="S94">
        <f t="shared" si="27"/>
        <v>52</v>
      </c>
      <c r="T94">
        <f t="shared" si="28"/>
        <v>4</v>
      </c>
      <c r="U94">
        <f t="shared" si="29"/>
        <v>30</v>
      </c>
    </row>
    <row r="95" spans="1:21" x14ac:dyDescent="0.25">
      <c r="A95" s="6">
        <v>2.6968791644321755E-2</v>
      </c>
      <c r="B95" s="6">
        <v>0.46118202590150759</v>
      </c>
      <c r="C95" s="6">
        <v>0.6502682481368538</v>
      </c>
      <c r="D95" s="6">
        <v>2.9173467080690898</v>
      </c>
      <c r="E95" s="6">
        <v>-0.16231297195190564</v>
      </c>
      <c r="F95" s="6">
        <v>3.8546385288354941</v>
      </c>
      <c r="G95" s="6">
        <v>-1.649414116400294</v>
      </c>
      <c r="H95" s="6">
        <v>-2.8696384763170499</v>
      </c>
      <c r="I95" s="6">
        <v>-1.5976957001839764</v>
      </c>
      <c r="J95" s="6">
        <v>-5.8737639341852628</v>
      </c>
      <c r="L95">
        <f t="shared" si="20"/>
        <v>48</v>
      </c>
      <c r="M95">
        <f t="shared" si="21"/>
        <v>60</v>
      </c>
      <c r="N95">
        <f t="shared" si="22"/>
        <v>72</v>
      </c>
      <c r="O95">
        <f t="shared" si="23"/>
        <v>70</v>
      </c>
      <c r="P95">
        <f t="shared" si="24"/>
        <v>41</v>
      </c>
      <c r="Q95">
        <f t="shared" si="25"/>
        <v>59</v>
      </c>
      <c r="R95">
        <f t="shared" si="26"/>
        <v>10</v>
      </c>
      <c r="S95">
        <f t="shared" si="27"/>
        <v>18</v>
      </c>
      <c r="T95">
        <f t="shared" si="28"/>
        <v>5</v>
      </c>
      <c r="U95">
        <f t="shared" si="29"/>
        <v>1</v>
      </c>
    </row>
    <row r="96" spans="1:21" x14ac:dyDescent="0.25">
      <c r="A96" s="6">
        <v>-0.81269263318972662</v>
      </c>
      <c r="B96" s="6">
        <v>-2.9858620109735057</v>
      </c>
      <c r="C96" s="6">
        <v>0.25973577066906728</v>
      </c>
      <c r="D96" s="6">
        <v>5.4250600694795139</v>
      </c>
      <c r="E96" s="6">
        <v>-0.61217519942147192</v>
      </c>
      <c r="F96" s="6">
        <v>3.3321724761917721</v>
      </c>
      <c r="G96" s="6">
        <v>2.0628704078262672</v>
      </c>
      <c r="H96" s="6">
        <v>5.5448541641235352</v>
      </c>
      <c r="I96" s="6">
        <v>-0.21691789697797503</v>
      </c>
      <c r="J96" s="6">
        <v>2.8732502010388998</v>
      </c>
      <c r="L96">
        <f t="shared" si="20"/>
        <v>18</v>
      </c>
      <c r="M96">
        <f t="shared" si="21"/>
        <v>13</v>
      </c>
      <c r="N96">
        <f t="shared" si="22"/>
        <v>53</v>
      </c>
      <c r="O96">
        <f t="shared" si="23"/>
        <v>95</v>
      </c>
      <c r="P96">
        <f t="shared" si="24"/>
        <v>28</v>
      </c>
      <c r="Q96">
        <f t="shared" si="25"/>
        <v>48</v>
      </c>
      <c r="R96">
        <f t="shared" si="26"/>
        <v>97</v>
      </c>
      <c r="S96">
        <f t="shared" si="27"/>
        <v>88</v>
      </c>
      <c r="T96">
        <f t="shared" si="28"/>
        <v>41</v>
      </c>
      <c r="U96">
        <f t="shared" si="29"/>
        <v>57</v>
      </c>
    </row>
    <row r="97" spans="1:21" x14ac:dyDescent="0.25">
      <c r="A97" s="6">
        <v>0.86344925875891931</v>
      </c>
      <c r="B97" s="6">
        <v>2.4757423489063513</v>
      </c>
      <c r="C97" s="6">
        <v>1.239513949258253</v>
      </c>
      <c r="D97" s="6">
        <v>3.246947587991599</v>
      </c>
      <c r="E97" s="6">
        <v>-0.45853994379285723</v>
      </c>
      <c r="F97" s="6">
        <v>2.103497430041898</v>
      </c>
      <c r="G97" s="6">
        <v>-1.8448099581291899</v>
      </c>
      <c r="H97" s="6">
        <v>-6.6736341725336388</v>
      </c>
      <c r="I97" s="6">
        <v>-0.90150251708109863</v>
      </c>
      <c r="J97" s="6">
        <v>-2.4615876504394691</v>
      </c>
      <c r="L97">
        <f t="shared" si="20"/>
        <v>81</v>
      </c>
      <c r="M97">
        <f t="shared" si="21"/>
        <v>83</v>
      </c>
      <c r="N97">
        <f t="shared" si="22"/>
        <v>88</v>
      </c>
      <c r="O97">
        <f t="shared" si="23"/>
        <v>75</v>
      </c>
      <c r="P97">
        <f t="shared" si="24"/>
        <v>32</v>
      </c>
      <c r="Q97">
        <f t="shared" si="25"/>
        <v>41</v>
      </c>
      <c r="R97">
        <f t="shared" si="26"/>
        <v>5</v>
      </c>
      <c r="S97">
        <f t="shared" si="27"/>
        <v>3</v>
      </c>
      <c r="T97">
        <f t="shared" si="28"/>
        <v>19</v>
      </c>
      <c r="U97">
        <f t="shared" si="29"/>
        <v>8</v>
      </c>
    </row>
    <row r="98" spans="1:21" x14ac:dyDescent="0.25">
      <c r="A98" s="6">
        <v>9.9036014944431372E-2</v>
      </c>
      <c r="B98" s="6">
        <v>-2.2892231754667591</v>
      </c>
      <c r="C98" s="6">
        <v>0.27098735699837562</v>
      </c>
      <c r="D98" s="6">
        <v>2.2216719369462226</v>
      </c>
      <c r="E98" s="6">
        <v>0.89543163994676434</v>
      </c>
      <c r="F98" s="6">
        <v>2.7494023773469962</v>
      </c>
      <c r="G98" s="6">
        <v>-2.0745756046380848</v>
      </c>
      <c r="H98" s="6">
        <v>-2.2858497434062883</v>
      </c>
      <c r="I98" s="6">
        <v>-0.682362042425666</v>
      </c>
      <c r="J98" s="6">
        <v>3.1878501027240418</v>
      </c>
      <c r="L98">
        <f t="shared" si="20"/>
        <v>51</v>
      </c>
      <c r="M98">
        <f t="shared" si="21"/>
        <v>19</v>
      </c>
      <c r="N98">
        <f t="shared" si="22"/>
        <v>54</v>
      </c>
      <c r="O98">
        <f t="shared" si="23"/>
        <v>60</v>
      </c>
      <c r="P98">
        <f t="shared" si="24"/>
        <v>80</v>
      </c>
      <c r="Q98">
        <f t="shared" si="25"/>
        <v>44</v>
      </c>
      <c r="R98">
        <f t="shared" si="26"/>
        <v>3</v>
      </c>
      <c r="S98">
        <f t="shared" si="27"/>
        <v>20</v>
      </c>
      <c r="T98">
        <f t="shared" si="28"/>
        <v>29</v>
      </c>
      <c r="U98">
        <f t="shared" si="29"/>
        <v>62</v>
      </c>
    </row>
    <row r="99" spans="1:21" x14ac:dyDescent="0.25">
      <c r="A99" s="6">
        <v>0.15286332200048491</v>
      </c>
      <c r="B99" s="6">
        <v>1.3368571671890095</v>
      </c>
      <c r="C99" s="6">
        <v>0.14157308214635123</v>
      </c>
      <c r="D99" s="6">
        <v>-2.2941511562967207</v>
      </c>
      <c r="E99" s="6">
        <v>-7.3619048635009676E-2</v>
      </c>
      <c r="F99" s="6">
        <v>3.8903612069843803</v>
      </c>
      <c r="G99" s="6">
        <v>-0.24079099603113718</v>
      </c>
      <c r="H99" s="6">
        <v>0.49277253108448349</v>
      </c>
      <c r="I99" s="6">
        <v>1.469611561333295</v>
      </c>
      <c r="J99" s="6">
        <v>4.5270173864555545</v>
      </c>
      <c r="L99">
        <f t="shared" si="20"/>
        <v>55</v>
      </c>
      <c r="M99">
        <f t="shared" si="21"/>
        <v>68</v>
      </c>
      <c r="N99">
        <f t="shared" si="22"/>
        <v>48</v>
      </c>
      <c r="O99">
        <f t="shared" si="23"/>
        <v>9</v>
      </c>
      <c r="P99">
        <f t="shared" si="24"/>
        <v>44</v>
      </c>
      <c r="Q99">
        <f t="shared" si="25"/>
        <v>60</v>
      </c>
      <c r="R99">
        <f t="shared" si="26"/>
        <v>45</v>
      </c>
      <c r="S99">
        <f t="shared" si="27"/>
        <v>45</v>
      </c>
      <c r="T99">
        <f t="shared" si="28"/>
        <v>95</v>
      </c>
      <c r="U99">
        <f t="shared" si="29"/>
        <v>74</v>
      </c>
    </row>
    <row r="100" spans="1:21" x14ac:dyDescent="0.25">
      <c r="A100" s="6">
        <v>0.83796294347848743</v>
      </c>
      <c r="B100" s="6">
        <v>2.7441046768217348</v>
      </c>
      <c r="C100" s="6">
        <v>-1.3314229363459162</v>
      </c>
      <c r="D100" s="6">
        <v>-3.9763048082240857</v>
      </c>
      <c r="E100" s="6">
        <v>-0.47414687287528068</v>
      </c>
      <c r="F100" s="6">
        <v>0.74776370031759143</v>
      </c>
      <c r="G100" s="6">
        <v>-0.26036786948679946</v>
      </c>
      <c r="H100" s="6">
        <v>4.5663538255903404</v>
      </c>
      <c r="I100" s="6">
        <v>-0.93485368779511191</v>
      </c>
      <c r="J100" s="6">
        <v>-4.24703488938394</v>
      </c>
      <c r="L100">
        <f t="shared" si="20"/>
        <v>80</v>
      </c>
      <c r="M100">
        <f t="shared" si="21"/>
        <v>89</v>
      </c>
      <c r="N100">
        <f t="shared" si="22"/>
        <v>8</v>
      </c>
      <c r="O100">
        <f t="shared" si="23"/>
        <v>5</v>
      </c>
      <c r="P100">
        <f t="shared" si="24"/>
        <v>31</v>
      </c>
      <c r="Q100">
        <f t="shared" si="25"/>
        <v>23</v>
      </c>
      <c r="R100">
        <f t="shared" si="26"/>
        <v>43</v>
      </c>
      <c r="S100">
        <f t="shared" si="27"/>
        <v>83</v>
      </c>
      <c r="T100">
        <f t="shared" si="28"/>
        <v>17</v>
      </c>
      <c r="U100">
        <f t="shared" si="29"/>
        <v>2</v>
      </c>
    </row>
    <row r="101" spans="1:21" x14ac:dyDescent="0.25">
      <c r="A101" s="6">
        <v>-0.19886101654265076</v>
      </c>
      <c r="B101" s="6">
        <v>1.0758367352536879</v>
      </c>
      <c r="C101" s="6">
        <v>0.14984607332735322</v>
      </c>
      <c r="D101" s="6">
        <v>-1.2580979930353351</v>
      </c>
      <c r="E101" s="6">
        <v>-0.95856194093357772</v>
      </c>
      <c r="F101" s="6">
        <v>1.0274083100084681</v>
      </c>
      <c r="G101" s="6">
        <v>0.8419920050073415</v>
      </c>
      <c r="H101" s="6">
        <v>4.5381026464165188</v>
      </c>
      <c r="I101" s="6">
        <v>-0.17418415154679678</v>
      </c>
      <c r="J101" s="6">
        <v>-0.48522837864584289</v>
      </c>
      <c r="L101">
        <f t="shared" si="20"/>
        <v>41</v>
      </c>
      <c r="M101">
        <f t="shared" si="21"/>
        <v>66</v>
      </c>
      <c r="N101">
        <f t="shared" si="22"/>
        <v>50</v>
      </c>
      <c r="O101">
        <f t="shared" si="23"/>
        <v>18</v>
      </c>
      <c r="P101">
        <f t="shared" si="24"/>
        <v>17</v>
      </c>
      <c r="Q101">
        <f t="shared" si="25"/>
        <v>26</v>
      </c>
      <c r="R101">
        <f t="shared" si="26"/>
        <v>77</v>
      </c>
      <c r="S101">
        <f t="shared" si="27"/>
        <v>82</v>
      </c>
      <c r="T101">
        <f t="shared" si="28"/>
        <v>43</v>
      </c>
      <c r="U101">
        <f t="shared" si="29"/>
        <v>28</v>
      </c>
    </row>
  </sheetData>
  <phoneticPr fontId="3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8F79-A1C0-46F7-B343-B1DA7B00DC14}">
  <dimension ref="B2:C7"/>
  <sheetViews>
    <sheetView workbookViewId="0">
      <selection activeCell="E6" sqref="E6"/>
    </sheetView>
  </sheetViews>
  <sheetFormatPr defaultRowHeight="13.2" x14ac:dyDescent="0.25"/>
  <sheetData>
    <row r="2" spans="2:3" x14ac:dyDescent="0.25">
      <c r="B2" s="2" t="s">
        <v>10</v>
      </c>
      <c r="C2" s="2" t="s">
        <v>11</v>
      </c>
    </row>
    <row r="3" spans="2:3" x14ac:dyDescent="0.25">
      <c r="B3" s="1">
        <v>2</v>
      </c>
      <c r="C3" s="1">
        <v>0</v>
      </c>
    </row>
    <row r="4" spans="2:3" x14ac:dyDescent="0.25">
      <c r="B4" s="1">
        <v>2</v>
      </c>
      <c r="C4" s="1">
        <v>1</v>
      </c>
    </row>
    <row r="5" spans="2:3" x14ac:dyDescent="0.25">
      <c r="B5" s="1">
        <v>2</v>
      </c>
      <c r="C5" s="1">
        <v>3</v>
      </c>
    </row>
    <row r="6" spans="2:3" x14ac:dyDescent="0.25">
      <c r="B6" s="1">
        <v>3</v>
      </c>
      <c r="C6" s="1">
        <v>1</v>
      </c>
    </row>
    <row r="7" spans="2:3" x14ac:dyDescent="0.25">
      <c r="B7" s="1">
        <v>3</v>
      </c>
      <c r="C7" s="1">
        <v>2</v>
      </c>
    </row>
  </sheetData>
  <phoneticPr fontId="3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20FE2-95C3-4FC6-9069-0AD4A98D4D30}">
  <dimension ref="A1:N58"/>
  <sheetViews>
    <sheetView tabSelected="1" zoomScale="97" workbookViewId="0">
      <selection activeCell="I11" sqref="I11"/>
    </sheetView>
  </sheetViews>
  <sheetFormatPr defaultRowHeight="13.2" x14ac:dyDescent="0.25"/>
  <cols>
    <col min="1" max="1" width="19.77734375" bestFit="1" customWidth="1"/>
    <col min="9" max="10" width="12" bestFit="1" customWidth="1"/>
  </cols>
  <sheetData>
    <row r="1" spans="1:14" x14ac:dyDescent="0.25">
      <c r="A1" s="17" t="s">
        <v>12</v>
      </c>
      <c r="B1" s="17" t="s">
        <v>13</v>
      </c>
      <c r="C1" s="17" t="s">
        <v>14</v>
      </c>
      <c r="D1" s="17" t="s">
        <v>15</v>
      </c>
      <c r="E1" s="17" t="s">
        <v>16</v>
      </c>
      <c r="F1" s="17" t="s">
        <v>17</v>
      </c>
      <c r="G1" s="17" t="s">
        <v>18</v>
      </c>
      <c r="H1" s="17" t="s">
        <v>19</v>
      </c>
      <c r="I1" s="17" t="s">
        <v>20</v>
      </c>
      <c r="J1" s="17" t="s">
        <v>24</v>
      </c>
      <c r="K1" s="17" t="s">
        <v>25</v>
      </c>
      <c r="L1" s="17" t="s">
        <v>26</v>
      </c>
      <c r="M1" s="17" t="s">
        <v>27</v>
      </c>
      <c r="N1" s="20"/>
    </row>
    <row r="2" spans="1:14" x14ac:dyDescent="0.25">
      <c r="A2" s="17">
        <v>1</v>
      </c>
      <c r="B2" s="18">
        <f>SUM(X_1)</f>
        <v>2.1547305095737102</v>
      </c>
      <c r="C2" s="18">
        <f>SUM(Y_1)</f>
        <v>-18.151633867091732</v>
      </c>
      <c r="D2" s="18">
        <f>SUMSQ(X_1)</f>
        <v>104.87676838769913</v>
      </c>
      <c r="E2" s="18">
        <f>SUMSQ(Y_1)</f>
        <v>688.37119830482777</v>
      </c>
      <c r="F2" s="18">
        <f>SUMPRODUCT(X_1,Y_1)</f>
        <v>186.75074016333363</v>
      </c>
      <c r="G2" s="18">
        <f>AVERAGE(X_1)</f>
        <v>2.1547305095737102E-2</v>
      </c>
      <c r="H2" s="18">
        <f>AVERAGE(Y_1)</f>
        <v>-0.18151633867091732</v>
      </c>
      <c r="I2" s="18">
        <f>COUNT(X_1)</f>
        <v>100</v>
      </c>
      <c r="J2" s="18">
        <f t="shared" ref="J2:K6" si="0">D2/$I$2-(G2)^2</f>
        <v>1.0483033975201024</v>
      </c>
      <c r="K2" s="18">
        <f t="shared" si="0"/>
        <v>6.8507638018437822</v>
      </c>
      <c r="L2" s="18">
        <f t="shared" ref="L2:M6" si="1">SQRT(J2)</f>
        <v>1.0238668846681693</v>
      </c>
      <c r="M2" s="18">
        <f t="shared" si="1"/>
        <v>2.6173963784348335</v>
      </c>
    </row>
    <row r="3" spans="1:14" x14ac:dyDescent="0.25">
      <c r="A3" s="17">
        <v>2</v>
      </c>
      <c r="B3" s="18">
        <f>SUM(X_2)</f>
        <v>10.866797310882248</v>
      </c>
      <c r="C3" s="18">
        <f>SUM(Y_2)</f>
        <v>136.71686727102497</v>
      </c>
      <c r="D3" s="18">
        <f>SUMSQ(X_2)</f>
        <v>94.815896024516732</v>
      </c>
      <c r="E3" s="18">
        <f>SUMSQ(Y_2)</f>
        <v>939.05303672619152</v>
      </c>
      <c r="F3" s="18">
        <f>SUMPRODUCT(X_2,Y_2)</f>
        <v>210.05550068468776</v>
      </c>
      <c r="G3" s="18">
        <f>AVERAGE(X_2)</f>
        <v>0.10866797310882248</v>
      </c>
      <c r="H3" s="18">
        <f>AVERAGE(Y_2)</f>
        <v>1.3671686727102497</v>
      </c>
      <c r="I3" s="18">
        <f>COUNT(X_1)</f>
        <v>100</v>
      </c>
      <c r="J3" s="18">
        <f t="shared" si="0"/>
        <v>0.93635023186558752</v>
      </c>
      <c r="K3" s="18">
        <f t="shared" si="0"/>
        <v>7.5213801876216095</v>
      </c>
      <c r="L3" s="18">
        <f t="shared" si="1"/>
        <v>0.96765191668574058</v>
      </c>
      <c r="M3" s="18">
        <f t="shared" si="1"/>
        <v>2.7425134799343485</v>
      </c>
    </row>
    <row r="4" spans="1:14" x14ac:dyDescent="0.25">
      <c r="A4" s="17">
        <v>3</v>
      </c>
      <c r="B4" s="18">
        <f>SUM(X_3)</f>
        <v>10.88663566406467</v>
      </c>
      <c r="C4" s="18">
        <f>SUM(Y_3)</f>
        <v>312.51762796528055</v>
      </c>
      <c r="D4" s="18">
        <f>SUMSQ(X_3)</f>
        <v>103.09507768916639</v>
      </c>
      <c r="E4" s="18">
        <f>SUMSQ(Y_3)</f>
        <v>1914.0925062481231</v>
      </c>
      <c r="F4" s="18">
        <f>SUMPRODUCT(X_3,Y_3)</f>
        <v>266.5428818468751</v>
      </c>
      <c r="G4" s="18">
        <f>AVERAGE(X_3)</f>
        <v>0.1088663566406467</v>
      </c>
      <c r="H4" s="18">
        <f>AVERAGE(Y_3)</f>
        <v>3.1251762796528055</v>
      </c>
      <c r="I4" s="18">
        <f>COUNT(X_1)</f>
        <v>100</v>
      </c>
      <c r="J4" s="18">
        <f t="shared" si="0"/>
        <v>1.0190988932834555</v>
      </c>
      <c r="K4" s="18">
        <f t="shared" si="0"/>
        <v>9.3741982835766802</v>
      </c>
      <c r="L4" s="18">
        <f t="shared" si="1"/>
        <v>1.009504280963412</v>
      </c>
      <c r="M4" s="18">
        <f t="shared" si="1"/>
        <v>3.0617312559362033</v>
      </c>
    </row>
    <row r="5" spans="1:14" x14ac:dyDescent="0.25">
      <c r="A5" s="17">
        <v>4</v>
      </c>
      <c r="B5" s="18">
        <f>SUM(X_4)</f>
        <v>-2.7027374471799703</v>
      </c>
      <c r="C5" s="18">
        <f>SUM(Y_4)</f>
        <v>90.48315316940716</v>
      </c>
      <c r="D5" s="18">
        <f>SUMSQ(X_4)</f>
        <v>121.68671475700725</v>
      </c>
      <c r="E5" s="18">
        <f>SUMSQ(Y_4)</f>
        <v>1577.4067634619287</v>
      </c>
      <c r="F5" s="18">
        <f>SUMPRODUCT(X_4,Y_4)</f>
        <v>359.33877174757475</v>
      </c>
      <c r="G5" s="18">
        <f>AVERAGE(X_4)</f>
        <v>-2.7027374471799703E-2</v>
      </c>
      <c r="H5" s="18">
        <f>AVERAGE(Y_4)</f>
        <v>0.9048315316940716</v>
      </c>
      <c r="I5" s="18">
        <f>COUNT(X_1)</f>
        <v>100</v>
      </c>
      <c r="J5" s="18">
        <f t="shared" si="0"/>
        <v>1.2161366685992336</v>
      </c>
      <c r="K5" s="18">
        <f t="shared" si="0"/>
        <v>14.955347533871448</v>
      </c>
      <c r="L5" s="18">
        <f t="shared" si="1"/>
        <v>1.1027858670654216</v>
      </c>
      <c r="M5" s="18">
        <f t="shared" si="1"/>
        <v>3.8672144411541813</v>
      </c>
    </row>
    <row r="6" spans="1:14" x14ac:dyDescent="0.25">
      <c r="A6" s="17">
        <v>5</v>
      </c>
      <c r="B6" s="18">
        <f>SUM(X_5)</f>
        <v>0.93891571850690525</v>
      </c>
      <c r="C6" s="18">
        <f>SUM(Y_5)</f>
        <v>220.77144813483756</v>
      </c>
      <c r="D6" s="18">
        <f>SUMSQ(X_5)</f>
        <v>91.412059894606244</v>
      </c>
      <c r="E6" s="18">
        <f>SUMSQ(Y_5)</f>
        <v>1568.0156191745825</v>
      </c>
      <c r="F6" s="18">
        <f>SUMPRODUCT(X_5,Y_5)</f>
        <v>240.63473898523628</v>
      </c>
      <c r="G6" s="18">
        <f>AVERAGE(X_5)</f>
        <v>9.3891571850690525E-3</v>
      </c>
      <c r="H6" s="18">
        <f>AVERAGE(Y_5)</f>
        <v>2.2077144813483756</v>
      </c>
      <c r="I6" s="18">
        <f>COUNT(X_1)</f>
        <v>100</v>
      </c>
      <c r="J6" s="18">
        <f t="shared" si="0"/>
        <v>0.91403244267341655</v>
      </c>
      <c r="K6" s="18">
        <f t="shared" si="0"/>
        <v>10.806152960590499</v>
      </c>
      <c r="L6" s="18">
        <f t="shared" si="1"/>
        <v>0.95605043939816092</v>
      </c>
      <c r="M6" s="18">
        <f t="shared" si="1"/>
        <v>3.2872713548763355</v>
      </c>
    </row>
    <row r="8" spans="1:14" ht="18" thickBot="1" x14ac:dyDescent="0.35">
      <c r="A8" s="19" t="s">
        <v>41</v>
      </c>
      <c r="B8" s="19" t="s">
        <v>62</v>
      </c>
    </row>
    <row r="9" spans="1:14" x14ac:dyDescent="0.25">
      <c r="A9" s="7" t="s">
        <v>21</v>
      </c>
      <c r="B9" s="8" t="s">
        <v>22</v>
      </c>
      <c r="C9" s="8" t="s">
        <v>23</v>
      </c>
      <c r="D9" s="8"/>
      <c r="E9" s="8"/>
      <c r="F9" s="8"/>
      <c r="G9" s="9"/>
    </row>
    <row r="10" spans="1:14" x14ac:dyDescent="0.25">
      <c r="A10" s="10">
        <v>1</v>
      </c>
      <c r="B10" s="11">
        <f>(F2/I2-G2*H2)/(L2*M2)</f>
        <v>0.69832557132862105</v>
      </c>
      <c r="C10" s="11">
        <f>CORREL(X_1,Y_1)</f>
        <v>0.69832557132862161</v>
      </c>
      <c r="D10" s="11"/>
      <c r="E10" s="11"/>
      <c r="F10" s="11"/>
      <c r="G10" s="12"/>
    </row>
    <row r="11" spans="1:14" x14ac:dyDescent="0.25">
      <c r="A11" s="10">
        <v>2</v>
      </c>
      <c r="B11" s="11">
        <f>(F3/I3-G3*H3)/(L3*M3)</f>
        <v>0.73554477220517245</v>
      </c>
      <c r="C11" s="11">
        <f>CORREL(X_2,Y_2)</f>
        <v>0.73554477220517223</v>
      </c>
      <c r="D11" s="11"/>
      <c r="E11" s="11"/>
      <c r="F11" s="11"/>
      <c r="G11" s="12"/>
    </row>
    <row r="12" spans="1:14" x14ac:dyDescent="0.25">
      <c r="A12" s="10">
        <v>3</v>
      </c>
      <c r="B12" s="11">
        <f>(F4/I4-G4*H4)/(L4*M4)</f>
        <v>0.7522903730284759</v>
      </c>
      <c r="C12" s="11">
        <f>CORREL(X_3,Y_3)</f>
        <v>0.7522903730284759</v>
      </c>
      <c r="D12" s="11"/>
      <c r="E12" s="11"/>
      <c r="F12" s="11"/>
      <c r="G12" s="12"/>
    </row>
    <row r="13" spans="1:14" x14ac:dyDescent="0.25">
      <c r="A13" s="10">
        <v>4</v>
      </c>
      <c r="B13" s="11">
        <f>(F5/I5-G5*H5)/(L5*M5)</f>
        <v>0.84832108657729965</v>
      </c>
      <c r="C13" s="11">
        <f>CORREL(X_4,Y_4)</f>
        <v>0.84832108657729943</v>
      </c>
      <c r="D13" s="11"/>
      <c r="E13" s="11"/>
      <c r="F13" s="11"/>
      <c r="G13" s="12"/>
    </row>
    <row r="14" spans="1:14" x14ac:dyDescent="0.25">
      <c r="A14" s="10">
        <v>5</v>
      </c>
      <c r="B14" s="11">
        <f>(F6/I6-G6*H6)/(L6*M6)</f>
        <v>0.75907500296816799</v>
      </c>
      <c r="C14" s="11">
        <f>CORREL(X_5,Y_5)</f>
        <v>0.75907500296816832</v>
      </c>
      <c r="D14" s="11"/>
      <c r="E14" s="11"/>
      <c r="F14" s="11"/>
      <c r="G14" s="12"/>
    </row>
    <row r="15" spans="1:14" ht="13.8" thickBot="1" x14ac:dyDescent="0.3">
      <c r="A15" s="10"/>
      <c r="B15" s="11"/>
      <c r="C15" s="11"/>
      <c r="D15" s="11"/>
      <c r="E15" s="11"/>
      <c r="F15" s="11"/>
      <c r="G15" s="12"/>
    </row>
    <row r="16" spans="1:14" x14ac:dyDescent="0.25">
      <c r="A16" s="7" t="s">
        <v>28</v>
      </c>
      <c r="B16" s="8" t="s">
        <v>29</v>
      </c>
      <c r="C16" s="8" t="s">
        <v>31</v>
      </c>
      <c r="D16" s="8"/>
      <c r="E16" s="8"/>
      <c r="F16" s="8"/>
      <c r="G16" s="8"/>
      <c r="H16" s="8"/>
      <c r="I16" s="8"/>
      <c r="J16" s="9"/>
      <c r="L16" s="23"/>
      <c r="M16" s="23"/>
    </row>
    <row r="17" spans="1:13" x14ac:dyDescent="0.25">
      <c r="A17" s="10" t="s">
        <v>30</v>
      </c>
      <c r="B17" s="16">
        <v>0.1</v>
      </c>
      <c r="C17" s="11"/>
      <c r="D17" s="11"/>
      <c r="E17" s="11"/>
      <c r="F17" s="11"/>
      <c r="G17" s="11"/>
      <c r="H17" s="11"/>
      <c r="I17" s="11"/>
      <c r="J17" s="12"/>
      <c r="L17" s="23"/>
      <c r="M17" s="23"/>
    </row>
    <row r="18" spans="1:13" x14ac:dyDescent="0.25">
      <c r="A18" s="10" t="s">
        <v>32</v>
      </c>
      <c r="B18" s="11">
        <f>-TINV(B17,100-2)</f>
        <v>-1.6605512170657302</v>
      </c>
      <c r="C18" s="11"/>
      <c r="D18" s="11"/>
      <c r="E18" s="11"/>
      <c r="F18" s="11"/>
      <c r="G18" s="11"/>
      <c r="H18" s="11"/>
      <c r="I18" s="11"/>
      <c r="J18" s="12"/>
      <c r="L18" s="23"/>
      <c r="M18" s="23"/>
    </row>
    <row r="19" spans="1:13" x14ac:dyDescent="0.25">
      <c r="A19" s="10" t="s">
        <v>33</v>
      </c>
      <c r="B19" s="11">
        <f>TINV(B17,100-2)</f>
        <v>1.6605512170657302</v>
      </c>
      <c r="C19" s="11"/>
      <c r="D19" s="11"/>
      <c r="E19" s="11"/>
      <c r="F19" s="11"/>
      <c r="G19" s="11"/>
      <c r="H19" s="11"/>
      <c r="I19" s="11"/>
      <c r="J19" s="12"/>
      <c r="L19" s="23"/>
      <c r="M19" s="23"/>
    </row>
    <row r="20" spans="1:13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2"/>
      <c r="L20" s="23"/>
      <c r="M20" s="23"/>
    </row>
    <row r="21" spans="1:13" x14ac:dyDescent="0.25">
      <c r="A21" s="10" t="s">
        <v>12</v>
      </c>
      <c r="B21" s="11" t="s">
        <v>34</v>
      </c>
      <c r="C21" s="11"/>
      <c r="D21" s="11"/>
      <c r="E21" s="11"/>
      <c r="F21" s="11"/>
      <c r="G21" s="11"/>
      <c r="H21" s="11"/>
      <c r="I21" s="11"/>
      <c r="J21" s="12"/>
    </row>
    <row r="22" spans="1:13" x14ac:dyDescent="0.25">
      <c r="A22" s="10">
        <v>1</v>
      </c>
      <c r="B22" s="11">
        <f>(B10*SQRT(100-2))/(SQRT(1-B10^2))</f>
        <v>9.6580902506647508</v>
      </c>
      <c r="C22" s="11"/>
      <c r="D22" s="11" t="s">
        <v>61</v>
      </c>
      <c r="E22" s="11"/>
      <c r="F22" s="11"/>
      <c r="G22" s="11"/>
      <c r="H22" s="11"/>
      <c r="I22" s="11"/>
      <c r="J22" s="12"/>
    </row>
    <row r="23" spans="1:13" x14ac:dyDescent="0.25">
      <c r="A23" s="10">
        <v>2</v>
      </c>
      <c r="B23" s="11">
        <f>(B11*SQRT(100-2))/(SQRT(1-B11^2))</f>
        <v>10.748012473799315</v>
      </c>
      <c r="C23" s="11"/>
      <c r="D23" s="11" t="s">
        <v>61</v>
      </c>
      <c r="E23" s="11"/>
      <c r="F23" s="11"/>
      <c r="G23" s="11"/>
      <c r="H23" s="11"/>
      <c r="I23" s="11"/>
      <c r="J23" s="12"/>
    </row>
    <row r="24" spans="1:13" x14ac:dyDescent="0.25">
      <c r="A24" s="10">
        <v>3</v>
      </c>
      <c r="B24" s="11">
        <f>(B12*SQRT(100-2))/(SQRT(1-B12^2))</f>
        <v>11.303789512751003</v>
      </c>
      <c r="C24" s="11"/>
      <c r="D24" s="11" t="s">
        <v>61</v>
      </c>
      <c r="E24" s="11"/>
      <c r="F24" s="11"/>
      <c r="G24" s="11"/>
      <c r="H24" s="11"/>
      <c r="I24" s="11"/>
      <c r="J24" s="12"/>
    </row>
    <row r="25" spans="1:13" x14ac:dyDescent="0.25">
      <c r="A25" s="10">
        <v>4</v>
      </c>
      <c r="B25" s="11">
        <f>(B13*SQRT(100-2))/(SQRT(1-B13^2))</f>
        <v>15.86068670568673</v>
      </c>
      <c r="C25" s="11"/>
      <c r="D25" s="11" t="s">
        <v>61</v>
      </c>
      <c r="E25" s="11"/>
      <c r="F25" s="11"/>
      <c r="G25" s="11"/>
      <c r="H25" s="11"/>
      <c r="I25" s="11"/>
      <c r="J25" s="12"/>
    </row>
    <row r="26" spans="1:13" ht="13.8" thickBot="1" x14ac:dyDescent="0.3">
      <c r="A26" s="15">
        <v>5</v>
      </c>
      <c r="B26" s="13">
        <f>(B14*SQRT(100-2))/(SQRT(1-B14^2))</f>
        <v>11.542891622796004</v>
      </c>
      <c r="C26" s="13"/>
      <c r="D26" s="13" t="s">
        <v>61</v>
      </c>
      <c r="E26" s="13"/>
      <c r="F26" s="13"/>
      <c r="G26" s="13"/>
      <c r="H26" s="13"/>
      <c r="I26" s="13"/>
      <c r="J26" s="14"/>
    </row>
    <row r="27" spans="1:13" x14ac:dyDescent="0.25">
      <c r="A27" s="22" t="s">
        <v>35</v>
      </c>
      <c r="B27" s="11"/>
      <c r="C27" s="11"/>
      <c r="D27" s="11"/>
      <c r="E27" s="11"/>
      <c r="F27" s="11"/>
      <c r="G27" s="11" t="s">
        <v>46</v>
      </c>
      <c r="H27" s="11"/>
      <c r="I27" s="11"/>
      <c r="J27" s="12"/>
    </row>
    <row r="28" spans="1:13" x14ac:dyDescent="0.25">
      <c r="A28" s="10" t="s">
        <v>12</v>
      </c>
      <c r="B28" s="11" t="s">
        <v>36</v>
      </c>
      <c r="C28" s="11" t="s">
        <v>37</v>
      </c>
      <c r="D28" s="11" t="s">
        <v>38</v>
      </c>
      <c r="E28" s="11" t="s">
        <v>39</v>
      </c>
      <c r="F28" s="11" t="s">
        <v>40</v>
      </c>
      <c r="G28" s="11" t="s">
        <v>43</v>
      </c>
      <c r="H28" s="11" t="s">
        <v>42</v>
      </c>
      <c r="I28" s="11" t="s">
        <v>44</v>
      </c>
      <c r="J28" s="12" t="s">
        <v>45</v>
      </c>
    </row>
    <row r="29" spans="1:13" x14ac:dyDescent="0.25">
      <c r="A29" s="10">
        <v>1</v>
      </c>
      <c r="B29" s="11">
        <f>F2-B2*C2/I2</f>
        <v>187.14185895625397</v>
      </c>
      <c r="C29" s="11">
        <f>D2-B2^2/I2</f>
        <v>104.83033975201025</v>
      </c>
      <c r="D29" s="11">
        <f>E2-C2^2/I2</f>
        <v>685.07638018437831</v>
      </c>
      <c r="E29" s="11">
        <f>D29-F29</f>
        <v>350.99298928388413</v>
      </c>
      <c r="F29" s="11">
        <f>B29^2/C29</f>
        <v>334.08339090049418</v>
      </c>
      <c r="G29" s="11">
        <f>B29/C29</f>
        <v>1.785187946533058</v>
      </c>
      <c r="H29" s="11">
        <f>H2-G2*G29</f>
        <v>-0.21998232800809753</v>
      </c>
      <c r="I29" s="11">
        <f>1-E29/D29</f>
        <v>0.48765860357144486</v>
      </c>
      <c r="J29" s="12">
        <f>B10^2</f>
        <v>0.48765860357144503</v>
      </c>
    </row>
    <row r="30" spans="1:13" x14ac:dyDescent="0.25">
      <c r="A30" s="10">
        <v>2</v>
      </c>
      <c r="B30" s="11">
        <f>F3-B3*C3/I3</f>
        <v>195.19875582855755</v>
      </c>
      <c r="C30" s="11">
        <f>D3-B3^2/I3</f>
        <v>93.635023186558755</v>
      </c>
      <c r="D30" s="11">
        <f>E3-C3^2/I3</f>
        <v>752.13801876216098</v>
      </c>
      <c r="E30" s="11">
        <f>D30-F30</f>
        <v>345.21171084529141</v>
      </c>
      <c r="F30" s="11">
        <f>B30^2/C30</f>
        <v>406.92630791686958</v>
      </c>
      <c r="G30" s="11">
        <f>B30/C30</f>
        <v>2.0846767500622376</v>
      </c>
      <c r="H30" s="11">
        <f>H3-G3*G30</f>
        <v>1.1406310756938991</v>
      </c>
      <c r="I30" s="11">
        <f>1-E30/D30</f>
        <v>0.54102611191835881</v>
      </c>
      <c r="J30" s="12">
        <f>B11^2</f>
        <v>0.54102611191835903</v>
      </c>
    </row>
    <row r="31" spans="1:13" x14ac:dyDescent="0.25">
      <c r="A31" s="10">
        <v>3</v>
      </c>
      <c r="B31" s="11">
        <f>F4-B4*C4/I4</f>
        <v>232.52022630431793</v>
      </c>
      <c r="C31" s="11">
        <f>D4-B4^2/I4</f>
        <v>101.90988932834554</v>
      </c>
      <c r="D31" s="11">
        <f>E4-C4^2/I4</f>
        <v>937.41982835766794</v>
      </c>
      <c r="E31" s="11">
        <f>D31-F31</f>
        <v>406.89569574462985</v>
      </c>
      <c r="F31" s="11">
        <f>B31^2/C31</f>
        <v>530.52413261303809</v>
      </c>
      <c r="G31" s="11">
        <f>B31/C31</f>
        <v>2.2816257365873129</v>
      </c>
      <c r="H31" s="11">
        <f>H4-G4*G31</f>
        <v>2.8767839984930128</v>
      </c>
      <c r="I31" s="11">
        <f>1-E31/D31</f>
        <v>0.56594080535132352</v>
      </c>
      <c r="J31" s="12">
        <f>B12^2</f>
        <v>0.56594080535132341</v>
      </c>
    </row>
    <row r="32" spans="1:13" x14ac:dyDescent="0.25">
      <c r="A32" s="10">
        <v>4</v>
      </c>
      <c r="B32" s="11">
        <f>F5-B5*C5/I5</f>
        <v>361.78429381167354</v>
      </c>
      <c r="C32" s="11">
        <f>D5-B5^2/I5</f>
        <v>121.61366685992336</v>
      </c>
      <c r="D32" s="11">
        <f>E5-C5^2/I5</f>
        <v>1495.5347533871447</v>
      </c>
      <c r="E32" s="11">
        <f>D32-F32</f>
        <v>419.27516325760644</v>
      </c>
      <c r="F32" s="11">
        <f>B32^2/C32</f>
        <v>1076.2595901295383</v>
      </c>
      <c r="G32" s="11">
        <f>B32/C32</f>
        <v>2.974865433737663</v>
      </c>
      <c r="H32" s="11">
        <f>H5-G5*G32</f>
        <v>0.98523433377491232</v>
      </c>
      <c r="I32" s="11">
        <f>1-E32/D32</f>
        <v>0.71964866593169041</v>
      </c>
      <c r="J32" s="12">
        <f>B13^2</f>
        <v>0.7196486659316903</v>
      </c>
    </row>
    <row r="33" spans="1:10" ht="13.8" thickBot="1" x14ac:dyDescent="0.3">
      <c r="A33" s="15">
        <v>5</v>
      </c>
      <c r="B33" s="13">
        <f>F6-B6*C6/I6</f>
        <v>238.56188115672296</v>
      </c>
      <c r="C33" s="13">
        <f>D6-B6^2/I6</f>
        <v>91.403244267341648</v>
      </c>
      <c r="D33" s="13">
        <f>E6-C6^2/I6</f>
        <v>1080.6152960590498</v>
      </c>
      <c r="E33" s="13">
        <f>D33-F33</f>
        <v>457.97031669075216</v>
      </c>
      <c r="F33" s="13">
        <f>B33^2/C33</f>
        <v>622.64497936829764</v>
      </c>
      <c r="G33" s="13">
        <f>B33/C33</f>
        <v>2.6099935846802436</v>
      </c>
      <c r="H33" s="13">
        <f>H6-G6*G33</f>
        <v>2.1832088413297908</v>
      </c>
      <c r="I33" s="13">
        <f>1-E33/D33</f>
        <v>0.5761948601311242</v>
      </c>
      <c r="J33" s="14">
        <f>B14^2</f>
        <v>0.5761948601311242</v>
      </c>
    </row>
    <row r="37" spans="1:10" ht="17.399999999999999" x14ac:dyDescent="0.3">
      <c r="A37" s="19" t="s">
        <v>57</v>
      </c>
      <c r="B37" s="19" t="s">
        <v>59</v>
      </c>
    </row>
    <row r="38" spans="1:10" ht="13.8" thickBot="1" x14ac:dyDescent="0.3"/>
    <row r="39" spans="1:10" x14ac:dyDescent="0.25">
      <c r="A39" s="7" t="s">
        <v>21</v>
      </c>
      <c r="B39" s="8"/>
      <c r="C39" s="8"/>
      <c r="D39" s="8"/>
      <c r="E39" s="8"/>
      <c r="F39" s="8"/>
      <c r="G39" s="9"/>
    </row>
    <row r="40" spans="1:10" x14ac:dyDescent="0.25">
      <c r="A40" s="10" t="s">
        <v>12</v>
      </c>
      <c r="B40" s="11" t="s">
        <v>58</v>
      </c>
      <c r="C40" s="11"/>
      <c r="D40" s="11"/>
      <c r="E40" s="11"/>
      <c r="F40" s="11"/>
      <c r="G40" s="12"/>
    </row>
    <row r="41" spans="1:10" x14ac:dyDescent="0.25">
      <c r="A41" s="10">
        <v>1</v>
      </c>
      <c r="B41" s="11">
        <f>1-6*SUMXMY2(рангX1,рангY1)/(100*99*101)</f>
        <v>0.68763276327632761</v>
      </c>
      <c r="C41" s="11"/>
      <c r="D41" s="11"/>
      <c r="E41" s="11"/>
      <c r="F41" s="11"/>
      <c r="G41" s="12"/>
    </row>
    <row r="42" spans="1:10" x14ac:dyDescent="0.25">
      <c r="A42" s="10">
        <v>2</v>
      </c>
      <c r="B42" s="11">
        <f>1-6*SUMXMY2(рангX2,рангY2)/(100*99*101)</f>
        <v>0.70754275427542757</v>
      </c>
      <c r="C42" s="11"/>
      <c r="D42" s="11"/>
      <c r="E42" s="11"/>
      <c r="F42" s="11"/>
      <c r="G42" s="12"/>
    </row>
    <row r="43" spans="1:10" x14ac:dyDescent="0.25">
      <c r="A43" s="10">
        <v>3</v>
      </c>
      <c r="B43" s="11">
        <f>1-6*SUMXMY2(рангX3,рангY3)/(100*99*101)</f>
        <v>0.74149414941494152</v>
      </c>
      <c r="C43" s="11"/>
      <c r="D43" s="11"/>
      <c r="E43" s="11"/>
      <c r="F43" s="11"/>
      <c r="G43" s="12"/>
    </row>
    <row r="44" spans="1:10" x14ac:dyDescent="0.25">
      <c r="A44" s="10">
        <v>4</v>
      </c>
      <c r="B44" s="11">
        <f>1-6*SUMXMY2(рангX4,рангY4)/(100*99*101)</f>
        <v>0.85469546954695463</v>
      </c>
      <c r="C44" s="11"/>
      <c r="D44" s="11"/>
      <c r="E44" s="11"/>
      <c r="F44" s="11"/>
      <c r="G44" s="12"/>
    </row>
    <row r="45" spans="1:10" ht="13.8" thickBot="1" x14ac:dyDescent="0.3">
      <c r="A45" s="15">
        <v>5</v>
      </c>
      <c r="B45" s="13">
        <f>1-6*SUMXMY2(рангX5,рангY5)/(100*99*101)</f>
        <v>0.74871887188718866</v>
      </c>
      <c r="C45" s="13"/>
      <c r="D45" s="13"/>
      <c r="E45" s="13"/>
      <c r="F45" s="13"/>
      <c r="G45" s="14"/>
    </row>
    <row r="46" spans="1:10" ht="13.8" thickBot="1" x14ac:dyDescent="0.3"/>
    <row r="47" spans="1:10" x14ac:dyDescent="0.25">
      <c r="A47" s="7" t="s">
        <v>28</v>
      </c>
      <c r="B47" s="8"/>
      <c r="C47" s="8"/>
      <c r="D47" s="8"/>
      <c r="E47" s="8"/>
      <c r="F47" s="8"/>
      <c r="G47" s="8"/>
      <c r="H47" s="8"/>
      <c r="I47" s="8"/>
      <c r="J47" s="9"/>
    </row>
    <row r="48" spans="1:10" x14ac:dyDescent="0.25">
      <c r="A48" s="10"/>
      <c r="B48" s="11" t="s">
        <v>29</v>
      </c>
      <c r="C48" s="11" t="s">
        <v>31</v>
      </c>
      <c r="D48" s="11"/>
      <c r="E48" s="11"/>
      <c r="F48" s="11"/>
      <c r="G48" s="11"/>
      <c r="H48" s="11"/>
      <c r="I48" s="11"/>
      <c r="J48" s="12"/>
    </row>
    <row r="49" spans="1:10" x14ac:dyDescent="0.25">
      <c r="A49" s="10" t="s">
        <v>30</v>
      </c>
      <c r="B49" s="16">
        <v>0.1</v>
      </c>
      <c r="C49" s="11"/>
      <c r="D49" s="11"/>
      <c r="E49" s="11"/>
      <c r="F49" s="11"/>
      <c r="G49" s="11"/>
      <c r="H49" s="11"/>
      <c r="I49" s="11"/>
      <c r="J49" s="12"/>
    </row>
    <row r="50" spans="1:10" x14ac:dyDescent="0.25">
      <c r="A50" s="10" t="s">
        <v>32</v>
      </c>
      <c r="B50" s="11">
        <f>-TINV(B49,100-2)</f>
        <v>-1.6605512170657302</v>
      </c>
      <c r="C50" s="11"/>
      <c r="D50" s="11"/>
      <c r="E50" s="11"/>
      <c r="F50" s="11"/>
      <c r="G50" s="11"/>
      <c r="H50" s="11"/>
      <c r="I50" s="11"/>
      <c r="J50" s="12"/>
    </row>
    <row r="51" spans="1:10" x14ac:dyDescent="0.25">
      <c r="A51" s="10" t="s">
        <v>33</v>
      </c>
      <c r="B51" s="11">
        <f>TINV(B49,100-2)</f>
        <v>1.6605512170657302</v>
      </c>
      <c r="C51" s="11"/>
      <c r="D51" s="11"/>
      <c r="E51" s="11"/>
      <c r="F51" s="11"/>
      <c r="G51" s="11"/>
      <c r="H51" s="11"/>
      <c r="I51" s="11"/>
      <c r="J51" s="12"/>
    </row>
    <row r="52" spans="1:1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2"/>
    </row>
    <row r="53" spans="1:10" x14ac:dyDescent="0.25">
      <c r="A53" s="10" t="s">
        <v>12</v>
      </c>
      <c r="B53" s="11" t="s">
        <v>60</v>
      </c>
      <c r="C53" s="11"/>
      <c r="D53" s="11"/>
      <c r="E53" s="11"/>
      <c r="F53" s="11"/>
      <c r="G53" s="11"/>
      <c r="H53" s="11"/>
      <c r="I53" s="11"/>
      <c r="J53" s="12"/>
    </row>
    <row r="54" spans="1:10" x14ac:dyDescent="0.25">
      <c r="A54" s="10">
        <v>1</v>
      </c>
      <c r="B54" s="11">
        <f>B41*SQRT(100-2)/SQRT(1-B41^2)</f>
        <v>9.3755744547180004</v>
      </c>
      <c r="C54" s="11"/>
      <c r="D54" s="11" t="s">
        <v>61</v>
      </c>
      <c r="E54" s="11"/>
      <c r="F54" s="11"/>
      <c r="G54" s="11"/>
      <c r="H54" s="11"/>
      <c r="I54" s="11"/>
      <c r="J54" s="12"/>
    </row>
    <row r="55" spans="1:10" x14ac:dyDescent="0.25">
      <c r="A55" s="10">
        <v>2</v>
      </c>
      <c r="B55" s="11">
        <f>B42*SQRT(100-2)/SQRT(1-B42^2)</f>
        <v>9.9117134867723262</v>
      </c>
      <c r="C55" s="11"/>
      <c r="D55" s="11" t="s">
        <v>61</v>
      </c>
      <c r="E55" s="11"/>
      <c r="F55" s="11"/>
      <c r="G55" s="11"/>
      <c r="H55" s="11"/>
      <c r="I55" s="11"/>
      <c r="J55" s="12"/>
    </row>
    <row r="56" spans="1:10" x14ac:dyDescent="0.25">
      <c r="A56" s="10">
        <v>3</v>
      </c>
      <c r="B56" s="11">
        <f>B43*SQRT(100-2)/SQRT(1-B43^2)</f>
        <v>10.94018253850774</v>
      </c>
      <c r="C56" s="11"/>
      <c r="D56" s="11" t="s">
        <v>61</v>
      </c>
      <c r="E56" s="11"/>
      <c r="F56" s="11"/>
      <c r="G56" s="11"/>
      <c r="H56" s="11"/>
      <c r="I56" s="11"/>
      <c r="J56" s="12"/>
    </row>
    <row r="57" spans="1:10" x14ac:dyDescent="0.25">
      <c r="A57" s="10">
        <v>4</v>
      </c>
      <c r="B57" s="11">
        <f>B44*SQRT(100-2)/SQRT(1-B44^2)</f>
        <v>16.298534514970687</v>
      </c>
      <c r="C57" s="11"/>
      <c r="D57" s="11" t="s">
        <v>61</v>
      </c>
      <c r="E57" s="11"/>
      <c r="F57" s="11"/>
      <c r="G57" s="11"/>
      <c r="H57" s="11"/>
      <c r="I57" s="11"/>
      <c r="J57" s="12"/>
    </row>
    <row r="58" spans="1:10" ht="13.8" thickBot="1" x14ac:dyDescent="0.3">
      <c r="A58" s="15">
        <v>5</v>
      </c>
      <c r="B58" s="13">
        <f>B45*SQRT(100-2)/SQRT(1-B45^2)</f>
        <v>11.181289257848308</v>
      </c>
      <c r="C58" s="13"/>
      <c r="D58" s="13" t="s">
        <v>61</v>
      </c>
      <c r="E58" s="13"/>
      <c r="F58" s="13"/>
      <c r="G58" s="13"/>
      <c r="H58" s="13"/>
      <c r="I58" s="13"/>
      <c r="J58" s="14"/>
    </row>
  </sheetData>
  <phoneticPr fontId="3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20</vt:i4>
      </vt:variant>
    </vt:vector>
  </HeadingPairs>
  <TitlesOfParts>
    <vt:vector size="23" baseType="lpstr">
      <vt:lpstr>Данные</vt:lpstr>
      <vt:lpstr>Лист1</vt:lpstr>
      <vt:lpstr>Оценка параметров регрессии</vt:lpstr>
      <vt:lpstr>X_1</vt:lpstr>
      <vt:lpstr>X_2</vt:lpstr>
      <vt:lpstr>X_3</vt:lpstr>
      <vt:lpstr>X_4</vt:lpstr>
      <vt:lpstr>X_5</vt:lpstr>
      <vt:lpstr>Y_1</vt:lpstr>
      <vt:lpstr>Y_2</vt:lpstr>
      <vt:lpstr>Y_3</vt:lpstr>
      <vt:lpstr>Y_4</vt:lpstr>
      <vt:lpstr>Y_5</vt:lpstr>
      <vt:lpstr>рангX1</vt:lpstr>
      <vt:lpstr>рангX2</vt:lpstr>
      <vt:lpstr>рангX3</vt:lpstr>
      <vt:lpstr>рангX4</vt:lpstr>
      <vt:lpstr>рангX5</vt:lpstr>
      <vt:lpstr>рангY1</vt:lpstr>
      <vt:lpstr>рангY2</vt:lpstr>
      <vt:lpstr>рангY3</vt:lpstr>
      <vt:lpstr>рангY4</vt:lpstr>
      <vt:lpstr>рангY5</vt:lpstr>
    </vt:vector>
  </TitlesOfParts>
  <Company>Dnsoft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</dc:creator>
  <cp:lastModifiedBy>Миша Никитин</cp:lastModifiedBy>
  <dcterms:created xsi:type="dcterms:W3CDTF">2008-04-26T07:56:46Z</dcterms:created>
  <dcterms:modified xsi:type="dcterms:W3CDTF">2024-12-14T15:50:08Z</dcterms:modified>
</cp:coreProperties>
</file>