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Пользователь\OneDrive\Рабочий стол\МИФИ\5 семестр\матстат\"/>
    </mc:Choice>
  </mc:AlternateContent>
  <xr:revisionPtr revIDLastSave="0" documentId="8_{EB785041-9950-416F-A77C-4F82604F5C2B}" xr6:coauthVersionLast="47" xr6:coauthVersionMax="47" xr10:uidLastSave="{00000000-0000-0000-0000-000000000000}"/>
  <bookViews>
    <workbookView xWindow="-108" yWindow="-108" windowWidth="23256" windowHeight="12576" activeTab="1" xr2:uid="{9C4CA57E-1465-4D64-91E6-5C2985EEFE53}"/>
  </bookViews>
  <sheets>
    <sheet name="Данные" sheetId="4" r:id="rId1"/>
    <sheet name="Характеристики" sheetId="1" r:id="rId2"/>
    <sheet name="Диаграмма" sheetId="2" r:id="rId3"/>
  </sheets>
  <definedNames>
    <definedName name="exp">Данные!$D$3:$D$102</definedName>
    <definedName name="normal">Данные!$Q$3:$Q$102</definedName>
    <definedName name="ravnomernoe">Данные!$C$3:$C$102</definedName>
  </definedNames>
  <calcPr calcId="191029"/>
</workbook>
</file>

<file path=xl/calcChain.xml><?xml version="1.0" encoding="utf-8"?>
<calcChain xmlns="http://schemas.openxmlformats.org/spreadsheetml/2006/main">
  <c r="L13" i="1" l="1"/>
  <c r="N13" i="1"/>
  <c r="M13" i="1"/>
  <c r="N4" i="1"/>
  <c r="N5" i="1"/>
  <c r="L6" i="1"/>
  <c r="M6" i="1"/>
  <c r="H4" i="1"/>
  <c r="C3" i="4"/>
  <c r="D3" i="4"/>
  <c r="Q3" i="4"/>
  <c r="C4" i="4"/>
  <c r="D4" i="4"/>
  <c r="Q4" i="4"/>
  <c r="C5" i="4"/>
  <c r="D5" i="4"/>
  <c r="Q5" i="4"/>
  <c r="C6" i="4"/>
  <c r="D6" i="4"/>
  <c r="Q6" i="4"/>
  <c r="C7" i="4"/>
  <c r="D7" i="4"/>
  <c r="Q7" i="4"/>
  <c r="C8" i="4"/>
  <c r="D8" i="4"/>
  <c r="Q8" i="4"/>
  <c r="C9" i="4"/>
  <c r="D9" i="4"/>
  <c r="Q9" i="4"/>
  <c r="C10" i="4"/>
  <c r="D10" i="4"/>
  <c r="Q10" i="4"/>
  <c r="C11" i="4"/>
  <c r="D11" i="4"/>
  <c r="Q11" i="4"/>
  <c r="C12" i="4"/>
  <c r="D12" i="4"/>
  <c r="Q12" i="4"/>
  <c r="C13" i="4"/>
  <c r="D13" i="4"/>
  <c r="Q13" i="4"/>
  <c r="C14" i="4"/>
  <c r="D14" i="4"/>
  <c r="Q14" i="4"/>
  <c r="C15" i="4"/>
  <c r="D15" i="4"/>
  <c r="Q15" i="4"/>
  <c r="C16" i="4"/>
  <c r="D16" i="4"/>
  <c r="Q16" i="4"/>
  <c r="C17" i="4"/>
  <c r="D17" i="4"/>
  <c r="Q17" i="4"/>
  <c r="C18" i="4"/>
  <c r="D18" i="4"/>
  <c r="Q18" i="4"/>
  <c r="C19" i="4"/>
  <c r="D19" i="4"/>
  <c r="Q19" i="4"/>
  <c r="C20" i="4"/>
  <c r="D20" i="4"/>
  <c r="Q20" i="4"/>
  <c r="C21" i="4"/>
  <c r="D21" i="4"/>
  <c r="Q21" i="4"/>
  <c r="C22" i="4"/>
  <c r="D22" i="4"/>
  <c r="Q22" i="4"/>
  <c r="C23" i="4"/>
  <c r="D23" i="4"/>
  <c r="Q23" i="4"/>
  <c r="C24" i="4"/>
  <c r="D24" i="4"/>
  <c r="Q24" i="4"/>
  <c r="C25" i="4"/>
  <c r="D25" i="4"/>
  <c r="Q25" i="4"/>
  <c r="C26" i="4"/>
  <c r="D26" i="4"/>
  <c r="Q26" i="4"/>
  <c r="C27" i="4"/>
  <c r="D27" i="4"/>
  <c r="Q27" i="4"/>
  <c r="C28" i="4"/>
  <c r="D28" i="4"/>
  <c r="Q28" i="4"/>
  <c r="C29" i="4"/>
  <c r="D29" i="4"/>
  <c r="Q29" i="4"/>
  <c r="C30" i="4"/>
  <c r="D30" i="4"/>
  <c r="Q30" i="4"/>
  <c r="C31" i="4"/>
  <c r="D31" i="4"/>
  <c r="Q31" i="4"/>
  <c r="C32" i="4"/>
  <c r="D32" i="4"/>
  <c r="Q32" i="4"/>
  <c r="C33" i="4"/>
  <c r="D33" i="4"/>
  <c r="Q33" i="4"/>
  <c r="C34" i="4"/>
  <c r="D34" i="4"/>
  <c r="Q34" i="4"/>
  <c r="C35" i="4"/>
  <c r="D35" i="4"/>
  <c r="Q35" i="4"/>
  <c r="C36" i="4"/>
  <c r="D36" i="4"/>
  <c r="Q36" i="4"/>
  <c r="C37" i="4"/>
  <c r="D37" i="4"/>
  <c r="Q37" i="4"/>
  <c r="C38" i="4"/>
  <c r="D38" i="4"/>
  <c r="Q38" i="4"/>
  <c r="C39" i="4"/>
  <c r="D39" i="4"/>
  <c r="Q39" i="4"/>
  <c r="C40" i="4"/>
  <c r="D40" i="4"/>
  <c r="Q40" i="4"/>
  <c r="C41" i="4"/>
  <c r="D41" i="4"/>
  <c r="Q41" i="4"/>
  <c r="C42" i="4"/>
  <c r="D42" i="4"/>
  <c r="Q42" i="4"/>
  <c r="C43" i="4"/>
  <c r="D43" i="4"/>
  <c r="Q43" i="4"/>
  <c r="C44" i="4"/>
  <c r="D44" i="4"/>
  <c r="Q44" i="4"/>
  <c r="C45" i="4"/>
  <c r="D45" i="4"/>
  <c r="Q45" i="4"/>
  <c r="C46" i="4"/>
  <c r="D46" i="4"/>
  <c r="Q46" i="4"/>
  <c r="C47" i="4"/>
  <c r="D47" i="4"/>
  <c r="Q47" i="4"/>
  <c r="C48" i="4"/>
  <c r="D48" i="4"/>
  <c r="Q48" i="4"/>
  <c r="C49" i="4"/>
  <c r="D49" i="4"/>
  <c r="Q49" i="4"/>
  <c r="C50" i="4"/>
  <c r="D50" i="4"/>
  <c r="Q50" i="4"/>
  <c r="C51" i="4"/>
  <c r="D51" i="4"/>
  <c r="Q51" i="4"/>
  <c r="C52" i="4"/>
  <c r="D52" i="4"/>
  <c r="Q52" i="4"/>
  <c r="C53" i="4"/>
  <c r="D53" i="4"/>
  <c r="Q53" i="4"/>
  <c r="C54" i="4"/>
  <c r="D54" i="4"/>
  <c r="Q54" i="4"/>
  <c r="C55" i="4"/>
  <c r="D55" i="4"/>
  <c r="Q55" i="4"/>
  <c r="C56" i="4"/>
  <c r="D56" i="4"/>
  <c r="Q56" i="4"/>
  <c r="C57" i="4"/>
  <c r="D57" i="4"/>
  <c r="Q57" i="4"/>
  <c r="C58" i="4"/>
  <c r="D58" i="4"/>
  <c r="Q58" i="4"/>
  <c r="C59" i="4"/>
  <c r="D59" i="4"/>
  <c r="Q59" i="4"/>
  <c r="C60" i="4"/>
  <c r="D60" i="4"/>
  <c r="Q60" i="4"/>
  <c r="C61" i="4"/>
  <c r="D61" i="4"/>
  <c r="Q61" i="4"/>
  <c r="C62" i="4"/>
  <c r="D62" i="4"/>
  <c r="Q62" i="4"/>
  <c r="C63" i="4"/>
  <c r="D63" i="4"/>
  <c r="Q63" i="4"/>
  <c r="C64" i="4"/>
  <c r="D64" i="4"/>
  <c r="Q64" i="4"/>
  <c r="C65" i="4"/>
  <c r="D65" i="4"/>
  <c r="Q65" i="4"/>
  <c r="C66" i="4"/>
  <c r="D66" i="4"/>
  <c r="Q66" i="4"/>
  <c r="C67" i="4"/>
  <c r="D67" i="4"/>
  <c r="Q67" i="4"/>
  <c r="C68" i="4"/>
  <c r="D68" i="4"/>
  <c r="Q68" i="4"/>
  <c r="C69" i="4"/>
  <c r="D69" i="4"/>
  <c r="Q69" i="4"/>
  <c r="C70" i="4"/>
  <c r="D70" i="4"/>
  <c r="Q70" i="4"/>
  <c r="C71" i="4"/>
  <c r="D71" i="4"/>
  <c r="Q71" i="4"/>
  <c r="C72" i="4"/>
  <c r="D72" i="4"/>
  <c r="Q72" i="4"/>
  <c r="C73" i="4"/>
  <c r="D73" i="4"/>
  <c r="Q73" i="4"/>
  <c r="C74" i="4"/>
  <c r="D74" i="4"/>
  <c r="Q74" i="4"/>
  <c r="C75" i="4"/>
  <c r="D75" i="4"/>
  <c r="Q75" i="4"/>
  <c r="C76" i="4"/>
  <c r="D76" i="4"/>
  <c r="Q76" i="4"/>
  <c r="C77" i="4"/>
  <c r="D77" i="4"/>
  <c r="Q77" i="4"/>
  <c r="C78" i="4"/>
  <c r="D78" i="4"/>
  <c r="Q78" i="4"/>
  <c r="C79" i="4"/>
  <c r="D79" i="4"/>
  <c r="Q79" i="4"/>
  <c r="C80" i="4"/>
  <c r="D80" i="4"/>
  <c r="Q80" i="4"/>
  <c r="C81" i="4"/>
  <c r="D81" i="4"/>
  <c r="Q81" i="4"/>
  <c r="C82" i="4"/>
  <c r="D82" i="4"/>
  <c r="Q82" i="4"/>
  <c r="C83" i="4"/>
  <c r="D83" i="4"/>
  <c r="Q83" i="4"/>
  <c r="C84" i="4"/>
  <c r="D84" i="4"/>
  <c r="Q84" i="4"/>
  <c r="C85" i="4"/>
  <c r="D85" i="4"/>
  <c r="Q85" i="4"/>
  <c r="C86" i="4"/>
  <c r="D86" i="4"/>
  <c r="Q86" i="4"/>
  <c r="C87" i="4"/>
  <c r="D87" i="4"/>
  <c r="Q87" i="4"/>
  <c r="C88" i="4"/>
  <c r="D88" i="4"/>
  <c r="Q88" i="4"/>
  <c r="C89" i="4"/>
  <c r="D89" i="4"/>
  <c r="Q89" i="4"/>
  <c r="C90" i="4"/>
  <c r="D90" i="4"/>
  <c r="Q90" i="4"/>
  <c r="C91" i="4"/>
  <c r="D91" i="4"/>
  <c r="Q91" i="4"/>
  <c r="C92" i="4"/>
  <c r="D92" i="4"/>
  <c r="Q92" i="4"/>
  <c r="C93" i="4"/>
  <c r="D93" i="4"/>
  <c r="Q93" i="4"/>
  <c r="C94" i="4"/>
  <c r="D94" i="4"/>
  <c r="Q94" i="4"/>
  <c r="C95" i="4"/>
  <c r="D95" i="4"/>
  <c r="Q95" i="4"/>
  <c r="C96" i="4"/>
  <c r="D96" i="4"/>
  <c r="Q96" i="4"/>
  <c r="C97" i="4"/>
  <c r="D97" i="4"/>
  <c r="Q97" i="4"/>
  <c r="C98" i="4"/>
  <c r="D98" i="4"/>
  <c r="Q98" i="4"/>
  <c r="C99" i="4"/>
  <c r="D99" i="4"/>
  <c r="Q99" i="4"/>
  <c r="C100" i="4"/>
  <c r="D100" i="4"/>
  <c r="Q100" i="4"/>
  <c r="C101" i="4"/>
  <c r="D101" i="4"/>
  <c r="Q101" i="4"/>
  <c r="C102" i="4"/>
  <c r="D102" i="4"/>
  <c r="Q102" i="4"/>
  <c r="C4" i="1"/>
  <c r="D4" i="1"/>
  <c r="E4" i="1"/>
  <c r="I4" i="1"/>
  <c r="J4" i="1"/>
  <c r="K4" i="1"/>
  <c r="C5" i="1"/>
  <c r="D5" i="1"/>
  <c r="E5" i="1"/>
  <c r="H5" i="1"/>
  <c r="I5" i="1"/>
  <c r="J5" i="1"/>
  <c r="K5" i="1"/>
  <c r="C6" i="1"/>
  <c r="D6" i="1"/>
  <c r="E6" i="1"/>
  <c r="H6" i="1"/>
  <c r="I6" i="1"/>
  <c r="J6" i="1"/>
  <c r="K6" i="1"/>
  <c r="N6" i="1"/>
  <c r="C7" i="1"/>
  <c r="D7" i="1"/>
  <c r="E7" i="1"/>
  <c r="H7" i="1"/>
  <c r="I7" i="1"/>
  <c r="J7" i="1"/>
  <c r="K7" i="1"/>
  <c r="L7" i="1"/>
  <c r="M7" i="1"/>
  <c r="N7" i="1"/>
  <c r="C8" i="1"/>
  <c r="D8" i="1"/>
  <c r="E8" i="1"/>
  <c r="H8" i="1"/>
  <c r="I8" i="1"/>
  <c r="J8" i="1"/>
  <c r="K8" i="1"/>
  <c r="L8" i="1"/>
  <c r="M8" i="1"/>
  <c r="N8" i="1"/>
  <c r="C9" i="1"/>
  <c r="D9" i="1"/>
  <c r="E9" i="1"/>
  <c r="H9" i="1"/>
  <c r="I9" i="1"/>
  <c r="J9" i="1"/>
  <c r="K9" i="1"/>
  <c r="L9" i="1"/>
  <c r="M9" i="1"/>
  <c r="N9" i="1"/>
  <c r="C10" i="1"/>
  <c r="D10" i="1"/>
  <c r="E10" i="1"/>
  <c r="H10" i="1"/>
  <c r="I10" i="1"/>
  <c r="J10" i="1"/>
  <c r="K10" i="1"/>
  <c r="L10" i="1"/>
  <c r="M10" i="1"/>
  <c r="N10" i="1"/>
  <c r="C11" i="1"/>
  <c r="D11" i="1"/>
  <c r="E11" i="1"/>
  <c r="H11" i="1"/>
  <c r="I11" i="1"/>
  <c r="J11" i="1"/>
  <c r="K11" i="1"/>
  <c r="L11" i="1"/>
  <c r="M11" i="1"/>
  <c r="N11" i="1"/>
  <c r="C12" i="1"/>
  <c r="D12" i="1"/>
  <c r="E12" i="1"/>
  <c r="H12" i="1"/>
  <c r="I12" i="1"/>
  <c r="J12" i="1"/>
  <c r="K12" i="1"/>
  <c r="L12" i="1"/>
  <c r="M12" i="1"/>
  <c r="N12" i="1"/>
  <c r="H13" i="1"/>
  <c r="I13" i="1"/>
  <c r="J13" i="1"/>
  <c r="K13" i="1"/>
  <c r="C16" i="1"/>
  <c r="H16" i="1"/>
  <c r="I16" i="1"/>
  <c r="J16" i="1"/>
  <c r="K16" i="1"/>
  <c r="L16" i="1"/>
  <c r="M16" i="1"/>
  <c r="N16" i="1"/>
  <c r="C17" i="1"/>
  <c r="H17" i="1"/>
  <c r="I17" i="1"/>
  <c r="J17" i="1"/>
  <c r="K17" i="1"/>
  <c r="L17" i="1"/>
  <c r="M17" i="1"/>
  <c r="N17" i="1"/>
  <c r="C18" i="1"/>
  <c r="H18" i="1"/>
  <c r="I18" i="1"/>
  <c r="J18" i="1"/>
  <c r="K18" i="1"/>
  <c r="L18" i="1"/>
  <c r="M18" i="1"/>
  <c r="N18" i="1"/>
  <c r="C19" i="1"/>
  <c r="H19" i="1"/>
  <c r="I19" i="1"/>
  <c r="J19" i="1"/>
  <c r="K19" i="1"/>
  <c r="L19" i="1"/>
  <c r="M19" i="1"/>
  <c r="N19" i="1"/>
  <c r="C20" i="1"/>
  <c r="H20" i="1"/>
  <c r="I20" i="1"/>
  <c r="J20" i="1"/>
  <c r="K20" i="1"/>
  <c r="L20" i="1"/>
  <c r="M20" i="1"/>
  <c r="N20" i="1"/>
  <c r="C21" i="1"/>
  <c r="C22" i="1"/>
  <c r="C23" i="1"/>
  <c r="H23" i="1"/>
  <c r="I23" i="1"/>
  <c r="J23" i="1"/>
  <c r="K23" i="1"/>
  <c r="L23" i="1"/>
  <c r="M23" i="1"/>
  <c r="N23" i="1"/>
  <c r="C24" i="1"/>
  <c r="H24" i="1"/>
  <c r="I24" i="1"/>
  <c r="J24" i="1"/>
  <c r="K24" i="1"/>
  <c r="L24" i="1"/>
  <c r="M24" i="1"/>
  <c r="N24" i="1"/>
  <c r="C25" i="1"/>
  <c r="H25" i="1"/>
  <c r="I25" i="1"/>
  <c r="J25" i="1"/>
  <c r="K25" i="1"/>
  <c r="L25" i="1"/>
  <c r="M25" i="1"/>
  <c r="N25" i="1"/>
  <c r="H26" i="1"/>
  <c r="I26" i="1"/>
  <c r="J26" i="1"/>
  <c r="K26" i="1"/>
  <c r="L26" i="1"/>
  <c r="M26" i="1"/>
  <c r="N26" i="1"/>
  <c r="H27" i="1"/>
  <c r="I27" i="1"/>
  <c r="J27" i="1"/>
  <c r="K27" i="1"/>
  <c r="L27" i="1"/>
  <c r="M27" i="1"/>
  <c r="N27" i="1"/>
  <c r="H28" i="1"/>
  <c r="I28" i="1"/>
  <c r="J28" i="1"/>
  <c r="K28" i="1"/>
  <c r="L28" i="1"/>
  <c r="M28" i="1"/>
  <c r="N28" i="1"/>
  <c r="H29" i="1"/>
  <c r="I29" i="1"/>
  <c r="J29" i="1"/>
  <c r="K29" i="1"/>
  <c r="L29" i="1"/>
  <c r="M29" i="1"/>
  <c r="N29" i="1"/>
  <c r="L4" i="1"/>
  <c r="M4" i="1"/>
  <c r="L5" i="1"/>
  <c r="M5" i="1"/>
</calcChain>
</file>

<file path=xl/sharedStrings.xml><?xml version="1.0" encoding="utf-8"?>
<sst xmlns="http://schemas.openxmlformats.org/spreadsheetml/2006/main" count="57" uniqueCount="38">
  <si>
    <t>Никитин Михаил С22-712, вариант 2(12)</t>
  </si>
  <si>
    <t>a=1,b=3</t>
  </si>
  <si>
    <t>lambda=7</t>
  </si>
  <si>
    <t>mu=2</t>
  </si>
  <si>
    <t>sigma=3</t>
  </si>
  <si>
    <t>Счёт</t>
  </si>
  <si>
    <t>Базовая последовательность</t>
  </si>
  <si>
    <t>Равномерное распределение</t>
  </si>
  <si>
    <t>Экспоненциальное распределение</t>
  </si>
  <si>
    <t>Базовые последовательности</t>
  </si>
  <si>
    <t>Нормальное распределение</t>
  </si>
  <si>
    <t>для нормальной выборки</t>
  </si>
  <si>
    <t>Частоты</t>
  </si>
  <si>
    <t>Характеристика</t>
  </si>
  <si>
    <t>равномерная</t>
  </si>
  <si>
    <t>показательная</t>
  </si>
  <si>
    <t>нормальная</t>
  </si>
  <si>
    <t>Номер интервала</t>
  </si>
  <si>
    <t>Шаг</t>
  </si>
  <si>
    <t>Левая граница</t>
  </si>
  <si>
    <t>Правая граница</t>
  </si>
  <si>
    <t>Середина</t>
  </si>
  <si>
    <t>Абсолютная</t>
  </si>
  <si>
    <t>Относительная</t>
  </si>
  <si>
    <t>Накопленная</t>
  </si>
  <si>
    <t>Минимум</t>
  </si>
  <si>
    <t>Максимум</t>
  </si>
  <si>
    <t>Размах</t>
  </si>
  <si>
    <t>Cреднее</t>
  </si>
  <si>
    <t>Медиана</t>
  </si>
  <si>
    <t>Выборочная дисперсия</t>
  </si>
  <si>
    <t>Выборочное с.к.о.</t>
  </si>
  <si>
    <t>Выборочная ассиметрия</t>
  </si>
  <si>
    <t>Выборочный эксцесс</t>
  </si>
  <si>
    <t>p</t>
  </si>
  <si>
    <t>квантиль</t>
  </si>
  <si>
    <t>ссылка на notebook</t>
  </si>
  <si>
    <t>https://colab.research.google.com/drive/1T-p-utmnxTpMPP5glRxFA_4RIhr8kxT5?usp=sharing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</si>
</sst>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0000"/>
    <numFmt numFmtId="179" formatCode="0.000"/>
    <numFmt numFmtId="180" formatCode="0.0000"/>
  </numFmts>
  <fonts count="7"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выборка_1"/>
      <family val="2"/>
      <charset val="204"/>
    </font>
    <font>
      <sz val="10"/>
      <name val="выборка_2"/>
      <family val="2"/>
      <charset val="204"/>
    </font>
    <font>
      <u/>
      <sz val="11"/>
      <color rgb="FF0000FF"/>
      <name val="Calibri"/>
      <family val="2"/>
      <charset val="204"/>
      <scheme val="minor"/>
    </font>
    <font>
      <u/>
      <sz val="11"/>
      <color rgb="FF800080"/>
      <name val="Calibri"/>
      <family val="2"/>
      <charset val="204"/>
      <scheme val="minor"/>
    </font>
    <font>
      <b/>
      <sz val="10"/>
      <color rgb="FFFF000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6" fillId="0" borderId="0" xfId="0" applyFont="1" applyFill="1" applyBorder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178" fontId="0" fillId="0" borderId="1" xfId="0" applyNumberFormat="1" applyBorder="1" applyAlignment="1">
      <alignment horizontal="center"/>
    </xf>
    <xf numFmtId="17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80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1" applyFont="1" applyAlignment="1"/>
    <xf numFmtId="0" fontId="5" fillId="0" borderId="0" xfId="1" applyFont="1" applyAlignment="1"/>
    <xf numFmtId="179" fontId="0" fillId="0" borderId="1" xfId="0" applyNumberFormat="1" applyBorder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8" fontId="2" fillId="0" borderId="0" xfId="0" applyNumberFormat="1" applyFont="1" applyAlignment="1">
      <alignment horizontal="center"/>
    </xf>
    <xf numFmtId="178" fontId="3" fillId="0" borderId="0" xfId="0" applyNumberFormat="1" applyFont="1"/>
    <xf numFmtId="0" fontId="0" fillId="3" borderId="0" xfId="0" applyFill="1" applyAlignment="1"/>
    <xf numFmtId="0" fontId="1" fillId="2" borderId="0" xfId="0" applyFont="1" applyFill="1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Характеристики!$C$15</c:f>
              <c:strCache>
                <c:ptCount val="1"/>
                <c:pt idx="0">
                  <c:v>квантиль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Характеристики!$C$16:$C$25</c:f>
              <c:numCache>
                <c:formatCode>General</c:formatCode>
                <c:ptCount val="10"/>
                <c:pt idx="0">
                  <c:v>-3.2033341471602546</c:v>
                </c:pt>
                <c:pt idx="1">
                  <c:v>-0.6646687215796373</c:v>
                </c:pt>
                <c:pt idx="2">
                  <c:v>0.19825586718344468</c:v>
                </c:pt>
                <c:pt idx="3">
                  <c:v>0.72476424451429644</c:v>
                </c:pt>
                <c:pt idx="4">
                  <c:v>1.4578493606372256</c:v>
                </c:pt>
                <c:pt idx="5">
                  <c:v>2.3500991851557975</c:v>
                </c:pt>
                <c:pt idx="6">
                  <c:v>3.0423001800592075</c:v>
                </c:pt>
                <c:pt idx="7">
                  <c:v>3.664479506820884</c:v>
                </c:pt>
                <c:pt idx="8">
                  <c:v>4.800720236823631</c:v>
                </c:pt>
                <c:pt idx="9">
                  <c:v>6.4766533402508601</c:v>
                </c:pt>
              </c:numCache>
            </c:numRef>
          </c:xVal>
          <c:yVal>
            <c:numRef>
              <c:f>Характеристики!$B$16:$B$25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4-45F4-918E-5EC2E466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431"/>
        <c:axId val="1"/>
      </c:scatterChart>
      <c:valAx>
        <c:axId val="3411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Квантили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34115443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10 интервалов </a:t>
            </a:r>
          </a:p>
        </c:rich>
      </c:tx>
      <c:layout>
        <c:manualLayout>
          <c:xMode val="edge"/>
          <c:yMode val="edge"/>
          <c:x val="0.37351736760329712"/>
          <c:y val="5.14394568200342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Характеристики!$K$4:$K$13</c:f>
              <c:numCache>
                <c:formatCode>General</c:formatCode>
                <c:ptCount val="10"/>
                <c:pt idx="0">
                  <c:v>-5.3525223548081922</c:v>
                </c:pt>
                <c:pt idx="1">
                  <c:v>-3.7224127933591729</c:v>
                </c:pt>
                <c:pt idx="2">
                  <c:v>-2.092303231910154</c:v>
                </c:pt>
                <c:pt idx="3">
                  <c:v>-0.46219367046113546</c:v>
                </c:pt>
                <c:pt idx="4">
                  <c:v>1.1679158909878833</c:v>
                </c:pt>
                <c:pt idx="5">
                  <c:v>2.7980254524369017</c:v>
                </c:pt>
                <c:pt idx="6">
                  <c:v>4.428135013885921</c:v>
                </c:pt>
                <c:pt idx="7">
                  <c:v>6.058244575334939</c:v>
                </c:pt>
                <c:pt idx="8">
                  <c:v>7.6883541367839587</c:v>
                </c:pt>
                <c:pt idx="9">
                  <c:v>9.3184636982329767</c:v>
                </c:pt>
              </c:numCache>
            </c:numRef>
          </c:cat>
          <c:val>
            <c:numRef>
              <c:f>Характеристики!$M$4:$M$13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0.04</c:v>
                </c:pt>
                <c:pt idx="3">
                  <c:v>0.18</c:v>
                </c:pt>
                <c:pt idx="4">
                  <c:v>0.2</c:v>
                </c:pt>
                <c:pt idx="5">
                  <c:v>0.26</c:v>
                </c:pt>
                <c:pt idx="6">
                  <c:v>0.14000000000000001</c:v>
                </c:pt>
                <c:pt idx="7">
                  <c:v>0.08</c:v>
                </c:pt>
                <c:pt idx="8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4-4034-A25D-2F623D43A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032799"/>
        <c:axId val="1"/>
      </c:barChart>
      <c:catAx>
        <c:axId val="3360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33603279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5 интервалов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Характеристики!$K$16:$K$20</c:f>
              <c:numCache>
                <c:formatCode>General</c:formatCode>
                <c:ptCount val="5"/>
                <c:pt idx="0">
                  <c:v>-4.5374675740836823</c:v>
                </c:pt>
                <c:pt idx="1">
                  <c:v>-1.2772484511856452</c:v>
                </c:pt>
                <c:pt idx="2">
                  <c:v>1.9829706717123921</c:v>
                </c:pt>
                <c:pt idx="3">
                  <c:v>5.2431897946104291</c:v>
                </c:pt>
                <c:pt idx="4">
                  <c:v>8.5034089175084659</c:v>
                </c:pt>
              </c:numCache>
            </c:numRef>
          </c:cat>
          <c:val>
            <c:numRef>
              <c:f>Характеристики!$M$16:$M$20</c:f>
              <c:numCache>
                <c:formatCode>General</c:formatCode>
                <c:ptCount val="5"/>
                <c:pt idx="0">
                  <c:v>0.06</c:v>
                </c:pt>
                <c:pt idx="1">
                  <c:v>0.22</c:v>
                </c:pt>
                <c:pt idx="2">
                  <c:v>0.46</c:v>
                </c:pt>
                <c:pt idx="3">
                  <c:v>0.22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C-4A2B-B368-67A36E115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034719"/>
        <c:axId val="1"/>
      </c:barChart>
      <c:catAx>
        <c:axId val="33603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33603471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7 интервалов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Характеристики!$K$23:$K$29</c:f>
              <c:numCache>
                <c:formatCode>General</c:formatCode>
                <c:ptCount val="7"/>
                <c:pt idx="0">
                  <c:v>-5.0032131630691161</c:v>
                </c:pt>
                <c:pt idx="1">
                  <c:v>-2.674485218141947</c:v>
                </c:pt>
                <c:pt idx="2">
                  <c:v>-0.34575727321477712</c:v>
                </c:pt>
                <c:pt idx="3">
                  <c:v>1.9829706717123925</c:v>
                </c:pt>
                <c:pt idx="4">
                  <c:v>4.3116986166395623</c:v>
                </c:pt>
                <c:pt idx="5">
                  <c:v>6.6404265615667324</c:v>
                </c:pt>
                <c:pt idx="6">
                  <c:v>8.9691545064939024</c:v>
                </c:pt>
              </c:numCache>
            </c:numRef>
          </c:cat>
          <c:val>
            <c:numRef>
              <c:f>Характеристики!$M$23:$M$29</c:f>
              <c:numCache>
                <c:formatCode>General</c:formatCode>
                <c:ptCount val="7"/>
                <c:pt idx="0">
                  <c:v>0.04</c:v>
                </c:pt>
                <c:pt idx="1">
                  <c:v>0.05</c:v>
                </c:pt>
                <c:pt idx="2">
                  <c:v>0.27</c:v>
                </c:pt>
                <c:pt idx="3">
                  <c:v>0.32</c:v>
                </c:pt>
                <c:pt idx="4">
                  <c:v>0.21</c:v>
                </c:pt>
                <c:pt idx="5">
                  <c:v>0.09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B-4EA2-9AA0-D14547DB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45647"/>
        <c:axId val="1"/>
      </c:barChart>
      <c:catAx>
        <c:axId val="1485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4854564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</xdr:row>
      <xdr:rowOff>68580</xdr:rowOff>
    </xdr:from>
    <xdr:to>
      <xdr:col>8</xdr:col>
      <xdr:colOff>388620</xdr:colOff>
      <xdr:row>17</xdr:row>
      <xdr:rowOff>129540</xdr:rowOff>
    </xdr:to>
    <xdr:graphicFrame macro="">
      <xdr:nvGraphicFramePr>
        <xdr:cNvPr id="3171" name="Диаграмма 2">
          <a:extLst>
            <a:ext uri="{FF2B5EF4-FFF2-40B4-BE49-F238E27FC236}">
              <a16:creationId xmlns:a16="http://schemas.microsoft.com/office/drawing/2014/main" id="{1E268A88-1E65-39E9-8763-1A0D4BAAB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2</xdr:row>
      <xdr:rowOff>60960</xdr:rowOff>
    </xdr:from>
    <xdr:to>
      <xdr:col>17</xdr:col>
      <xdr:colOff>365760</xdr:colOff>
      <xdr:row>18</xdr:row>
      <xdr:rowOff>114300</xdr:rowOff>
    </xdr:to>
    <xdr:graphicFrame macro="">
      <xdr:nvGraphicFramePr>
        <xdr:cNvPr id="3172" name="Диаграмма 3">
          <a:extLst>
            <a:ext uri="{FF2B5EF4-FFF2-40B4-BE49-F238E27FC236}">
              <a16:creationId xmlns:a16="http://schemas.microsoft.com/office/drawing/2014/main" id="{47B5F3B0-6932-046B-82BC-0D6AD887E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</xdr:colOff>
      <xdr:row>20</xdr:row>
      <xdr:rowOff>144780</xdr:rowOff>
    </xdr:from>
    <xdr:to>
      <xdr:col>17</xdr:col>
      <xdr:colOff>365760</xdr:colOff>
      <xdr:row>37</xdr:row>
      <xdr:rowOff>114300</xdr:rowOff>
    </xdr:to>
    <xdr:graphicFrame macro="">
      <xdr:nvGraphicFramePr>
        <xdr:cNvPr id="3173" name="Диаграмма 4">
          <a:extLst>
            <a:ext uri="{FF2B5EF4-FFF2-40B4-BE49-F238E27FC236}">
              <a16:creationId xmlns:a16="http://schemas.microsoft.com/office/drawing/2014/main" id="{3C282C17-1149-6396-372F-72F4FCC08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106680</xdr:colOff>
      <xdr:row>20</xdr:row>
      <xdr:rowOff>129540</xdr:rowOff>
    </xdr:from>
    <xdr:to>
      <xdr:col>8</xdr:col>
      <xdr:colOff>426720</xdr:colOff>
      <xdr:row>37</xdr:row>
      <xdr:rowOff>91440</xdr:rowOff>
    </xdr:to>
    <xdr:graphicFrame macro="">
      <xdr:nvGraphicFramePr>
        <xdr:cNvPr id="3174" name="Диаграмма 5">
          <a:extLst>
            <a:ext uri="{FF2B5EF4-FFF2-40B4-BE49-F238E27FC236}">
              <a16:creationId xmlns:a16="http://schemas.microsoft.com/office/drawing/2014/main" id="{19A473C4-1B47-6116-4BEE-BA42B56ED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lab.research.google.com/drive/1T-p-utmnxTpMPP5glRxFA_4RIhr8kxT5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BFC9-F7C4-45D2-B394-98EEFB8C6696}">
  <dimension ref="A1:V102"/>
  <sheetViews>
    <sheetView zoomScale="68" workbookViewId="0">
      <selection activeCell="Q3" sqref="Q3"/>
    </sheetView>
  </sheetViews>
  <sheetFormatPr defaultColWidth="8.88671875" defaultRowHeight="13.2"/>
  <cols>
    <col min="2" max="3" width="29.88671875" bestFit="1" customWidth="1"/>
    <col min="4" max="4" width="35.33203125" bestFit="1" customWidth="1"/>
    <col min="17" max="17" width="29.109375" customWidth="1"/>
    <col min="19" max="19" width="11.77734375" customWidth="1"/>
  </cols>
  <sheetData>
    <row r="1" spans="1:22">
      <c r="A1" t="s">
        <v>0</v>
      </c>
      <c r="C1" t="s">
        <v>1</v>
      </c>
      <c r="D1" t="s">
        <v>2</v>
      </c>
      <c r="E1" t="s">
        <v>3</v>
      </c>
      <c r="F1" t="s">
        <v>4</v>
      </c>
      <c r="T1" s="22"/>
      <c r="U1" s="22"/>
      <c r="V1" s="22"/>
    </row>
    <row r="2" spans="1:22">
      <c r="A2" s="16" t="s">
        <v>5</v>
      </c>
      <c r="B2" s="16" t="s">
        <v>6</v>
      </c>
      <c r="C2" s="17" t="s">
        <v>7</v>
      </c>
      <c r="D2" s="17" t="s">
        <v>8</v>
      </c>
      <c r="E2" s="23" t="s">
        <v>9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7" t="s">
        <v>10</v>
      </c>
    </row>
    <row r="3" spans="1:22">
      <c r="A3" s="18">
        <v>1</v>
      </c>
      <c r="B3" s="19">
        <v>4.9745170445875423E-3</v>
      </c>
      <c r="C3" s="20">
        <f>1+B3*(3-1)</f>
        <v>1.009949034089175</v>
      </c>
      <c r="D3" s="21">
        <f>(-LN(B3)/7)</f>
        <v>0.75763242707837453</v>
      </c>
      <c r="E3" s="19">
        <v>0.36213263344218266</v>
      </c>
      <c r="F3" s="19">
        <v>0.95895260475478372</v>
      </c>
      <c r="G3" s="19">
        <v>0.86700033570360424</v>
      </c>
      <c r="H3" s="19">
        <v>0.82811975463118381</v>
      </c>
      <c r="I3" s="19">
        <v>4.6601763969847713E-2</v>
      </c>
      <c r="J3" s="19">
        <v>0.11236915189062166</v>
      </c>
      <c r="K3" s="19">
        <v>0.17081209753715629</v>
      </c>
      <c r="L3" s="19">
        <v>0.47004608294930877</v>
      </c>
      <c r="M3" s="19">
        <v>0.92352061525315099</v>
      </c>
      <c r="N3" s="19">
        <v>0.68498794518875694</v>
      </c>
      <c r="O3" s="19">
        <v>9.1860713522751557E-3</v>
      </c>
      <c r="P3" s="19">
        <v>0.78810998870815152</v>
      </c>
      <c r="Q3">
        <f>2+(3/(SQRT(12/12)))*(SUM(E3:P3)-12/2)</f>
        <v>2.6655171361430705</v>
      </c>
    </row>
    <row r="4" spans="1:22">
      <c r="A4" s="18">
        <v>1</v>
      </c>
      <c r="B4" s="19">
        <v>1.4496292001098667E-2</v>
      </c>
      <c r="C4" s="20">
        <f t="shared" ref="C4:C67" si="0">1+B4*(3-1)</f>
        <v>1.0289925840021974</v>
      </c>
      <c r="D4" s="21">
        <f t="shared" ref="D4:D67" si="1">(-LN(B4)/7)</f>
        <v>0.60483748376010615</v>
      </c>
      <c r="E4" s="19">
        <v>0.96386608478041935</v>
      </c>
      <c r="F4" s="19">
        <v>9.8025452436902985E-2</v>
      </c>
      <c r="G4" s="19">
        <v>0.61507003997924736</v>
      </c>
      <c r="H4" s="19">
        <v>9.3752861110263375E-2</v>
      </c>
      <c r="I4" s="19">
        <v>0.7023834955900754</v>
      </c>
      <c r="J4" s="19">
        <v>0.83968626972258675</v>
      </c>
      <c r="K4" s="19">
        <v>0.74694051942503126</v>
      </c>
      <c r="L4" s="19">
        <v>0.9421674245429853</v>
      </c>
      <c r="M4" s="19">
        <v>0.48210089419232766</v>
      </c>
      <c r="N4" s="19">
        <v>0.35593737601855524</v>
      </c>
      <c r="O4" s="19">
        <v>0.14157536545915098</v>
      </c>
      <c r="P4" s="19">
        <v>0.39863277077547532</v>
      </c>
      <c r="Q4">
        <f t="shared" ref="Q4:Q67" si="2">2+(3/(SQRT(12/12)))*(SUM(E4:P4)-12/2)</f>
        <v>3.1404156620990626</v>
      </c>
    </row>
    <row r="5" spans="1:22">
      <c r="A5" s="18">
        <v>1</v>
      </c>
      <c r="B5" s="19">
        <v>1.7090365306558428E-2</v>
      </c>
      <c r="C5" s="20">
        <f t="shared" si="0"/>
        <v>1.0341807306131168</v>
      </c>
      <c r="D5" s="21">
        <f t="shared" si="1"/>
        <v>0.58132005808945564</v>
      </c>
      <c r="E5" s="19">
        <v>0.77929013946958825</v>
      </c>
      <c r="F5" s="19">
        <v>0.70101016266365546</v>
      </c>
      <c r="G5" s="19">
        <v>0.68770409253212073</v>
      </c>
      <c r="H5" s="19">
        <v>0.1434675130466628</v>
      </c>
      <c r="I5" s="19">
        <v>1.4465773491622669E-2</v>
      </c>
      <c r="J5" s="19">
        <v>0.72887356181524099</v>
      </c>
      <c r="K5" s="19">
        <v>0.97610400708029421</v>
      </c>
      <c r="L5" s="19">
        <v>0.44563127536851099</v>
      </c>
      <c r="M5" s="19">
        <v>0.75634022034363846</v>
      </c>
      <c r="N5" s="19">
        <v>0.10705893124179815</v>
      </c>
      <c r="O5" s="19">
        <v>0.3834650715659047</v>
      </c>
      <c r="P5" s="19">
        <v>0.53685110019226656</v>
      </c>
      <c r="Q5">
        <f t="shared" si="2"/>
        <v>2.7807855464339086</v>
      </c>
    </row>
    <row r="6" spans="1:22">
      <c r="A6" s="18">
        <v>1</v>
      </c>
      <c r="B6" s="19">
        <v>3.2380138554033024E-2</v>
      </c>
      <c r="C6" s="20">
        <f t="shared" si="0"/>
        <v>1.064760277108066</v>
      </c>
      <c r="D6" s="21">
        <f t="shared" si="1"/>
        <v>0.49003000739162866</v>
      </c>
      <c r="E6" s="19">
        <v>0.72420422986541333</v>
      </c>
      <c r="F6" s="19">
        <v>0.93411053804132205</v>
      </c>
      <c r="G6" s="19">
        <v>0.34543900875881223</v>
      </c>
      <c r="H6" s="19">
        <v>0.41746269112216561</v>
      </c>
      <c r="I6" s="19">
        <v>0.49559007538071842</v>
      </c>
      <c r="J6" s="19">
        <v>0.24134037293618579</v>
      </c>
      <c r="K6" s="19">
        <v>0.97528000732444231</v>
      </c>
      <c r="L6" s="19">
        <v>0.62511062959685049</v>
      </c>
      <c r="M6" s="19">
        <v>0.32538834803308209</v>
      </c>
      <c r="N6" s="19">
        <v>0.16129032258064516</v>
      </c>
      <c r="O6" s="19">
        <v>0.68465224158452098</v>
      </c>
      <c r="P6" s="19">
        <v>0.99749748222296819</v>
      </c>
      <c r="Q6">
        <f t="shared" si="2"/>
        <v>4.7820978423413782</v>
      </c>
    </row>
    <row r="7" spans="1:22">
      <c r="A7" s="18">
        <v>1</v>
      </c>
      <c r="B7" s="19">
        <v>3.7965025788140511E-2</v>
      </c>
      <c r="C7" s="20">
        <f t="shared" si="0"/>
        <v>1.0759300515762811</v>
      </c>
      <c r="D7" s="21">
        <f t="shared" si="1"/>
        <v>0.46729855957946553</v>
      </c>
      <c r="E7" s="19">
        <v>0.98223822748496958</v>
      </c>
      <c r="F7" s="19">
        <v>4.2817468794824058E-2</v>
      </c>
      <c r="G7" s="19">
        <v>0.9625843073824274</v>
      </c>
      <c r="H7" s="19">
        <v>0.96060060426648763</v>
      </c>
      <c r="I7" s="19">
        <v>8.8808862575151838E-3</v>
      </c>
      <c r="J7" s="19">
        <v>0.29508346812341685</v>
      </c>
      <c r="K7" s="19">
        <v>0.96884060182500686</v>
      </c>
      <c r="L7" s="19">
        <v>0.37351603747672962</v>
      </c>
      <c r="M7" s="19">
        <v>0.31284524063844721</v>
      </c>
      <c r="N7" s="19">
        <v>0.24112674336985382</v>
      </c>
      <c r="O7" s="19">
        <v>9.7933896908474996E-2</v>
      </c>
      <c r="P7" s="19">
        <v>0.46134830774864954</v>
      </c>
      <c r="Q7">
        <f t="shared" si="2"/>
        <v>1.1234473708304096</v>
      </c>
    </row>
    <row r="8" spans="1:22">
      <c r="A8" s="18">
        <v>1</v>
      </c>
      <c r="B8" s="19">
        <v>4.0711691640980256E-2</v>
      </c>
      <c r="C8" s="20">
        <f t="shared" si="0"/>
        <v>1.0814233832819604</v>
      </c>
      <c r="D8" s="21">
        <f t="shared" si="1"/>
        <v>0.45731999483997354</v>
      </c>
      <c r="E8" s="19">
        <v>0.49293496505630663</v>
      </c>
      <c r="F8" s="19">
        <v>0.76262703329569381</v>
      </c>
      <c r="G8" s="19">
        <v>0.17032380138554032</v>
      </c>
      <c r="H8" s="19">
        <v>0.86684774315622426</v>
      </c>
      <c r="I8" s="19">
        <v>0.80886257515182958</v>
      </c>
      <c r="J8" s="19">
        <v>1.6663106173894469E-2</v>
      </c>
      <c r="K8" s="19">
        <v>0.40650654622028259</v>
      </c>
      <c r="L8" s="19">
        <v>0.35282448805200356</v>
      </c>
      <c r="M8" s="19">
        <v>0.19910275582140569</v>
      </c>
      <c r="N8" s="19">
        <v>6.3173314615314188E-3</v>
      </c>
      <c r="O8" s="19">
        <v>0.84075441755424662</v>
      </c>
      <c r="P8" s="19">
        <v>0.1860408337656789</v>
      </c>
      <c r="Q8">
        <f t="shared" si="2"/>
        <v>-0.67058320871608768</v>
      </c>
    </row>
    <row r="9" spans="1:22">
      <c r="A9" s="18">
        <v>1</v>
      </c>
      <c r="B9" s="19">
        <v>4.5472579119235815E-2</v>
      </c>
      <c r="C9" s="20">
        <f t="shared" si="0"/>
        <v>1.0909451582384717</v>
      </c>
      <c r="D9" s="21">
        <f t="shared" si="1"/>
        <v>0.44152082734512554</v>
      </c>
      <c r="E9" s="19">
        <v>0.25458540604876856</v>
      </c>
      <c r="F9" s="19">
        <v>0.28580584124271369</v>
      </c>
      <c r="G9" s="19">
        <v>0.33051545762504958</v>
      </c>
      <c r="H9" s="19">
        <v>0.73400067140720848</v>
      </c>
      <c r="I9" s="19">
        <v>0.55293435468611718</v>
      </c>
      <c r="J9" s="19">
        <v>0.5816217535935545</v>
      </c>
      <c r="K9" s="19">
        <v>0.81786553544724871</v>
      </c>
      <c r="L9" s="19">
        <v>0.30591753898739588</v>
      </c>
      <c r="M9" s="19">
        <v>0.26078066347239603</v>
      </c>
      <c r="N9" s="19">
        <v>0.61110263374736773</v>
      </c>
      <c r="O9" s="19">
        <v>0.99887081514938814</v>
      </c>
      <c r="P9" s="19">
        <v>0.76900540177617727</v>
      </c>
      <c r="Q9">
        <f t="shared" si="2"/>
        <v>3.5090182195501596</v>
      </c>
    </row>
    <row r="10" spans="1:22">
      <c r="A10" s="18">
        <v>1</v>
      </c>
      <c r="B10" s="19">
        <v>5.3437910092471085E-2</v>
      </c>
      <c r="C10" s="20">
        <f t="shared" si="0"/>
        <v>1.1068758201849422</v>
      </c>
      <c r="D10" s="21">
        <f t="shared" si="1"/>
        <v>0.41846212258136173</v>
      </c>
      <c r="E10" s="19">
        <v>0.40980254524369031</v>
      </c>
      <c r="F10" s="19">
        <v>0.87942136906033508</v>
      </c>
      <c r="G10" s="19">
        <v>5.7771538438062688E-2</v>
      </c>
      <c r="H10" s="19">
        <v>0.97149571214941866</v>
      </c>
      <c r="I10" s="19">
        <v>0.75267799920651879</v>
      </c>
      <c r="J10" s="19">
        <v>0.73628955961790821</v>
      </c>
      <c r="K10" s="19">
        <v>0.62163151951658679</v>
      </c>
      <c r="L10" s="19">
        <v>0.5034028138065737</v>
      </c>
      <c r="M10" s="19">
        <v>0.60563982055116428</v>
      </c>
      <c r="N10" s="19">
        <v>0.47386089663380843</v>
      </c>
      <c r="O10" s="19">
        <v>0.59193700979644159</v>
      </c>
      <c r="P10" s="19">
        <v>0.82671590319528798</v>
      </c>
      <c r="Q10">
        <f t="shared" si="2"/>
        <v>6.2919400616473844</v>
      </c>
    </row>
    <row r="11" spans="1:22">
      <c r="A11" s="18">
        <v>1</v>
      </c>
      <c r="B11" s="19">
        <v>5.9511093478194527E-2</v>
      </c>
      <c r="C11" s="20">
        <f t="shared" si="0"/>
        <v>1.119022186956389</v>
      </c>
      <c r="D11" s="21">
        <f t="shared" si="1"/>
        <v>0.40308464839965591</v>
      </c>
      <c r="E11" s="19">
        <v>0.5833307901242103</v>
      </c>
      <c r="F11" s="19">
        <v>0.7466048158207953</v>
      </c>
      <c r="G11" s="19">
        <v>9.5828119754631184E-3</v>
      </c>
      <c r="H11" s="19">
        <v>0.30561235389263586</v>
      </c>
      <c r="I11" s="19">
        <v>0.63277077547532579</v>
      </c>
      <c r="J11" s="19">
        <v>9.4973601489303269E-2</v>
      </c>
      <c r="K11" s="19">
        <v>0.60911893063142797</v>
      </c>
      <c r="L11" s="19">
        <v>0.1685842463454085</v>
      </c>
      <c r="M11" s="19">
        <v>0.27204199346903896</v>
      </c>
      <c r="N11" s="19">
        <v>0.8538163396099735</v>
      </c>
      <c r="O11" s="19">
        <v>0.21875667592394787</v>
      </c>
      <c r="P11" s="19">
        <v>0.93337809381389814</v>
      </c>
      <c r="Q11">
        <f t="shared" si="2"/>
        <v>0.28571428571428648</v>
      </c>
    </row>
    <row r="12" spans="1:22">
      <c r="A12" s="18">
        <v>1</v>
      </c>
      <c r="B12" s="19">
        <v>6.4058351390118104E-2</v>
      </c>
      <c r="C12" s="20">
        <f t="shared" si="0"/>
        <v>1.1281167027802361</v>
      </c>
      <c r="D12" s="21">
        <f t="shared" si="1"/>
        <v>0.39256583864782157</v>
      </c>
      <c r="E12" s="19">
        <v>0.44068727683339948</v>
      </c>
      <c r="F12" s="19">
        <v>0.22641682180242317</v>
      </c>
      <c r="G12" s="19">
        <v>0.6624347666859951</v>
      </c>
      <c r="H12" s="19">
        <v>0.32593768120365002</v>
      </c>
      <c r="I12" s="19">
        <v>0.86745811334574419</v>
      </c>
      <c r="J12" s="19">
        <v>0.80648213141270175</v>
      </c>
      <c r="K12" s="19">
        <v>0.31992553483687858</v>
      </c>
      <c r="L12" s="19">
        <v>0.2251045258949553</v>
      </c>
      <c r="M12" s="19">
        <v>0.3618274483474227</v>
      </c>
      <c r="N12" s="19">
        <v>0.32792138431958984</v>
      </c>
      <c r="O12" s="19">
        <v>1.4648884548478652E-3</v>
      </c>
      <c r="P12" s="19">
        <v>0.66341135898922698</v>
      </c>
      <c r="Q12">
        <f t="shared" si="2"/>
        <v>-0.3127842036194961</v>
      </c>
    </row>
    <row r="13" spans="1:22">
      <c r="A13" s="18">
        <v>1</v>
      </c>
      <c r="B13" s="19">
        <v>7.4343089083529157E-2</v>
      </c>
      <c r="C13" s="20">
        <f t="shared" si="0"/>
        <v>1.1486861781670583</v>
      </c>
      <c r="D13" s="21">
        <f t="shared" si="1"/>
        <v>0.37129493736079949</v>
      </c>
      <c r="E13" s="19">
        <v>0.93594164860988194</v>
      </c>
      <c r="F13" s="19">
        <v>0.92501602221747492</v>
      </c>
      <c r="G13" s="19">
        <v>0.29319132053590502</v>
      </c>
      <c r="H13" s="19">
        <v>0.41630298776207769</v>
      </c>
      <c r="I13" s="19">
        <v>0.16232795190282906</v>
      </c>
      <c r="J13" s="19">
        <v>0.68312631611072117</v>
      </c>
      <c r="K13" s="19">
        <v>2.9236732078005312E-2</v>
      </c>
      <c r="L13" s="19">
        <v>0.21018097476119266</v>
      </c>
      <c r="M13" s="19">
        <v>0.67482528153324994</v>
      </c>
      <c r="N13" s="19">
        <v>0.7619251075777459</v>
      </c>
      <c r="O13" s="19">
        <v>4.7456282235175631E-2</v>
      </c>
      <c r="P13" s="19">
        <v>8.0965605639820554E-2</v>
      </c>
      <c r="Q13">
        <f t="shared" si="2"/>
        <v>-0.33851130710775834</v>
      </c>
    </row>
    <row r="14" spans="1:22">
      <c r="A14" s="18">
        <v>1</v>
      </c>
      <c r="B14" s="19">
        <v>8.5055085909604172E-2</v>
      </c>
      <c r="C14" s="20">
        <f t="shared" si="0"/>
        <v>1.1701101718192084</v>
      </c>
      <c r="D14" s="21">
        <f t="shared" si="1"/>
        <v>0.35206516612477656</v>
      </c>
      <c r="E14" s="19">
        <v>0.21778008362071596</v>
      </c>
      <c r="F14" s="19">
        <v>0.87215796380504773</v>
      </c>
      <c r="G14" s="19">
        <v>0.88421277504806661</v>
      </c>
      <c r="H14" s="19">
        <v>0.91421246986297189</v>
      </c>
      <c r="I14" s="19">
        <v>0.15070039979247413</v>
      </c>
      <c r="J14" s="19">
        <v>0.38694418164616839</v>
      </c>
      <c r="K14" s="19">
        <v>0.56505020294808805</v>
      </c>
      <c r="L14" s="19">
        <v>0.69808038575395981</v>
      </c>
      <c r="M14" s="19">
        <v>0.81411175878170106</v>
      </c>
      <c r="N14" s="19">
        <v>0.86938077944273207</v>
      </c>
      <c r="O14" s="19">
        <v>0.14734336375011445</v>
      </c>
      <c r="P14" s="19">
        <v>0.52073732718894006</v>
      </c>
      <c r="Q14">
        <f t="shared" si="2"/>
        <v>5.1221350749229426</v>
      </c>
    </row>
    <row r="15" spans="1:22">
      <c r="A15" s="18">
        <v>1</v>
      </c>
      <c r="B15" s="19">
        <v>0.10031434064760276</v>
      </c>
      <c r="C15" s="20">
        <f t="shared" si="0"/>
        <v>1.2006286812952056</v>
      </c>
      <c r="D15" s="21">
        <f t="shared" si="1"/>
        <v>0.32849237381302349</v>
      </c>
      <c r="E15" s="19">
        <v>0.66280098879970706</v>
      </c>
      <c r="F15" s="19">
        <v>0.29709768974883266</v>
      </c>
      <c r="G15" s="19">
        <v>0.17108676412244025</v>
      </c>
      <c r="H15" s="19">
        <v>0.84279915768913849</v>
      </c>
      <c r="I15" s="19">
        <v>0.57329020050660728</v>
      </c>
      <c r="J15" s="19">
        <v>0.76583147679067354</v>
      </c>
      <c r="K15" s="19">
        <v>0.67418439283425402</v>
      </c>
      <c r="L15" s="19">
        <v>7.6509903256324965E-2</v>
      </c>
      <c r="M15" s="19">
        <v>0.23102511673329876</v>
      </c>
      <c r="N15" s="19">
        <v>0.95205542161320844</v>
      </c>
      <c r="O15" s="19">
        <v>0.92828150273140664</v>
      </c>
      <c r="P15" s="19">
        <v>3.0518509475997192E-3</v>
      </c>
      <c r="Q15">
        <f t="shared" si="2"/>
        <v>2.5340433973204757</v>
      </c>
    </row>
    <row r="16" spans="1:22">
      <c r="A16" s="18">
        <v>1</v>
      </c>
      <c r="B16" s="19">
        <v>0.10068056276131473</v>
      </c>
      <c r="C16" s="20">
        <f t="shared" si="0"/>
        <v>1.2013611255226295</v>
      </c>
      <c r="D16" s="21">
        <f t="shared" si="1"/>
        <v>0.32797178844668606</v>
      </c>
      <c r="E16" s="19">
        <v>4.0894802697836238E-3</v>
      </c>
      <c r="F16" s="19">
        <v>0.11719107638782922</v>
      </c>
      <c r="G16" s="19">
        <v>0.5518051698355052</v>
      </c>
      <c r="H16" s="19">
        <v>5.8595538193914609E-2</v>
      </c>
      <c r="I16" s="19">
        <v>0.20947904904324474</v>
      </c>
      <c r="J16" s="19">
        <v>0.93401898251289406</v>
      </c>
      <c r="K16" s="19">
        <v>0.15610217596972564</v>
      </c>
      <c r="L16" s="19">
        <v>2.0996734519486068E-2</v>
      </c>
      <c r="M16" s="19">
        <v>0.17801446577349161</v>
      </c>
      <c r="N16" s="19">
        <v>0.91622669148838776</v>
      </c>
      <c r="O16" s="19">
        <v>0.18088320566423535</v>
      </c>
      <c r="P16" s="19">
        <v>0.1281777397991882</v>
      </c>
      <c r="Q16">
        <f t="shared" si="2"/>
        <v>-5.6332590716269415</v>
      </c>
    </row>
    <row r="17" spans="1:17">
      <c r="A17" s="18">
        <v>1</v>
      </c>
      <c r="B17" s="19">
        <v>0.11484115115817743</v>
      </c>
      <c r="C17" s="20">
        <f t="shared" si="0"/>
        <v>1.2296823023163548</v>
      </c>
      <c r="D17" s="21">
        <f t="shared" si="1"/>
        <v>0.30917219996599238</v>
      </c>
      <c r="E17" s="19">
        <v>2.4628437147129735E-2</v>
      </c>
      <c r="F17" s="19">
        <v>0.73314615314188059</v>
      </c>
      <c r="G17" s="19">
        <v>7.5655384990997041E-2</v>
      </c>
      <c r="H17" s="19">
        <v>0.15918454542680135</v>
      </c>
      <c r="I17" s="19">
        <v>0.5298318430127873</v>
      </c>
      <c r="J17" s="19">
        <v>0.19037446211127049</v>
      </c>
      <c r="K17" s="19">
        <v>0.48277230140079957</v>
      </c>
      <c r="L17" s="19">
        <v>0.50962858973967706</v>
      </c>
      <c r="M17" s="19">
        <v>3.8636432996612444E-2</v>
      </c>
      <c r="N17" s="19">
        <v>0.1575060274056215</v>
      </c>
      <c r="O17" s="19">
        <v>0.5790276802880947</v>
      </c>
      <c r="P17" s="19">
        <v>0.79222998748741114</v>
      </c>
      <c r="Q17">
        <f t="shared" si="2"/>
        <v>-3.1821344645527532</v>
      </c>
    </row>
    <row r="18" spans="1:17">
      <c r="A18" s="18">
        <v>1</v>
      </c>
      <c r="B18" s="19">
        <v>0.13226722006897182</v>
      </c>
      <c r="C18" s="20">
        <f t="shared" si="0"/>
        <v>1.2645344401379437</v>
      </c>
      <c r="D18" s="21">
        <f t="shared" si="1"/>
        <v>0.28899014403701134</v>
      </c>
      <c r="E18" s="19">
        <v>0.78359324930570395</v>
      </c>
      <c r="F18" s="19">
        <v>0.22464674825281533</v>
      </c>
      <c r="G18" s="19">
        <v>0.23139133884701071</v>
      </c>
      <c r="H18" s="19">
        <v>0.99429303872798858</v>
      </c>
      <c r="I18" s="19">
        <v>0.53761406292916658</v>
      </c>
      <c r="J18" s="19">
        <v>0.36841944639423813</v>
      </c>
      <c r="K18" s="19">
        <v>0.12381359294412062</v>
      </c>
      <c r="L18" s="19">
        <v>0.72292245246742148</v>
      </c>
      <c r="M18" s="19">
        <v>3.2654805139316996E-3</v>
      </c>
      <c r="N18" s="19">
        <v>0.40919217505417038</v>
      </c>
      <c r="O18" s="19">
        <v>0.51048310800500507</v>
      </c>
      <c r="P18" s="19">
        <v>0.56941434980315564</v>
      </c>
      <c r="Q18">
        <f t="shared" si="2"/>
        <v>0.4371471297341829</v>
      </c>
    </row>
    <row r="19" spans="1:17">
      <c r="A19" s="18">
        <v>1</v>
      </c>
      <c r="B19" s="19">
        <v>0.13858455153050325</v>
      </c>
      <c r="C19" s="20">
        <f t="shared" si="0"/>
        <v>1.2771691030610066</v>
      </c>
      <c r="D19" s="21">
        <f t="shared" si="1"/>
        <v>0.28232495132249041</v>
      </c>
      <c r="E19" s="19">
        <v>0.84481337931455425</v>
      </c>
      <c r="F19" s="19">
        <v>0.54042176580095824</v>
      </c>
      <c r="G19" s="19">
        <v>0.75276955473494678</v>
      </c>
      <c r="H19" s="19">
        <v>0.1239356669820246</v>
      </c>
      <c r="I19" s="19">
        <v>0.76860866115298931</v>
      </c>
      <c r="J19" s="19">
        <v>0.71178319650868249</v>
      </c>
      <c r="K19" s="19">
        <v>0.29535813470870081</v>
      </c>
      <c r="L19" s="19">
        <v>0.67213965269936216</v>
      </c>
      <c r="M19" s="19">
        <v>0.55909909360026855</v>
      </c>
      <c r="N19" s="19">
        <v>0.14651936399426252</v>
      </c>
      <c r="O19" s="19">
        <v>0.23816644795068209</v>
      </c>
      <c r="P19" s="19">
        <v>0.10412915433210242</v>
      </c>
      <c r="Q19">
        <f t="shared" si="2"/>
        <v>1.2732322153386022</v>
      </c>
    </row>
    <row r="20" spans="1:17">
      <c r="A20" s="18">
        <v>1</v>
      </c>
      <c r="B20" s="19">
        <v>0.14578691976683858</v>
      </c>
      <c r="C20" s="20">
        <f t="shared" si="0"/>
        <v>1.2915738395336771</v>
      </c>
      <c r="D20" s="21">
        <f t="shared" si="1"/>
        <v>0.27508702528077456</v>
      </c>
      <c r="E20" s="19">
        <v>0.47584459974974824</v>
      </c>
      <c r="F20" s="19">
        <v>0.77565843684194469</v>
      </c>
      <c r="G20" s="19">
        <v>0.16019165623950926</v>
      </c>
      <c r="H20" s="19">
        <v>6.8269905697805722E-2</v>
      </c>
      <c r="I20" s="19">
        <v>0.91814935758537553</v>
      </c>
      <c r="J20" s="19">
        <v>0.86843470564897607</v>
      </c>
      <c r="K20" s="19">
        <v>0.35151219214453566</v>
      </c>
      <c r="L20" s="19">
        <v>0.89980773339030118</v>
      </c>
      <c r="M20" s="19">
        <v>0.7635731070894497</v>
      </c>
      <c r="N20" s="19">
        <v>0.64217047639393288</v>
      </c>
      <c r="O20" s="19">
        <v>0.10992767113254188</v>
      </c>
      <c r="P20" s="19">
        <v>0.35633411664174319</v>
      </c>
      <c r="Q20">
        <f t="shared" si="2"/>
        <v>3.1696218756675885</v>
      </c>
    </row>
    <row r="21" spans="1:17">
      <c r="A21" s="18">
        <v>1</v>
      </c>
      <c r="B21" s="19">
        <v>0.152226325266274</v>
      </c>
      <c r="C21" s="20">
        <f t="shared" si="0"/>
        <v>1.304452650532548</v>
      </c>
      <c r="D21" s="21">
        <f t="shared" si="1"/>
        <v>0.26891241193649379</v>
      </c>
      <c r="E21" s="19">
        <v>0.28656880397961365</v>
      </c>
      <c r="F21" s="19">
        <v>0.13144322031311992</v>
      </c>
      <c r="G21" s="19">
        <v>0.25797296060060426</v>
      </c>
      <c r="H21" s="19">
        <v>0.6913052766502884</v>
      </c>
      <c r="I21" s="19">
        <v>6.3386944181646171E-2</v>
      </c>
      <c r="J21" s="19">
        <v>9.8361156041138945E-2</v>
      </c>
      <c r="K21" s="19">
        <v>0.53730887783440662</v>
      </c>
      <c r="L21" s="19">
        <v>9.6346934415723132E-2</v>
      </c>
      <c r="M21" s="19">
        <v>0.7695242164372692</v>
      </c>
      <c r="N21" s="19">
        <v>0.26502273628955964</v>
      </c>
      <c r="O21" s="19">
        <v>3.5889767143772698E-2</v>
      </c>
      <c r="P21" s="19">
        <v>4.4343394268623923E-2</v>
      </c>
      <c r="Q21">
        <f t="shared" si="2"/>
        <v>-6.1675771355327011</v>
      </c>
    </row>
    <row r="22" spans="1:17">
      <c r="A22" s="18">
        <v>1</v>
      </c>
      <c r="B22" s="19">
        <v>0.1641285439619129</v>
      </c>
      <c r="C22" s="20">
        <f t="shared" si="0"/>
        <v>1.3282570879238258</v>
      </c>
      <c r="D22" s="21">
        <f t="shared" si="1"/>
        <v>0.25815790764665342</v>
      </c>
      <c r="E22" s="19">
        <v>0.2759178441724906</v>
      </c>
      <c r="F22" s="19">
        <v>0.64970854823450419</v>
      </c>
      <c r="G22" s="19">
        <v>0.30494094668416394</v>
      </c>
      <c r="H22" s="19">
        <v>0.56382946256904809</v>
      </c>
      <c r="I22" s="19">
        <v>0.9506515701773125</v>
      </c>
      <c r="J22" s="19">
        <v>0.28754539628284553</v>
      </c>
      <c r="K22" s="19">
        <v>0.32135990478225046</v>
      </c>
      <c r="L22" s="19">
        <v>0.97647022919400617</v>
      </c>
      <c r="M22" s="19">
        <v>0.57130649739066741</v>
      </c>
      <c r="N22" s="19">
        <v>0.11758781701101718</v>
      </c>
      <c r="O22" s="19">
        <v>0.95229956968901641</v>
      </c>
      <c r="P22" s="19">
        <v>0.12854396191290018</v>
      </c>
      <c r="Q22">
        <f t="shared" si="2"/>
        <v>2.3004852443006651</v>
      </c>
    </row>
    <row r="23" spans="1:17">
      <c r="A23" s="18">
        <v>1</v>
      </c>
      <c r="B23" s="19">
        <v>0.17365031891842403</v>
      </c>
      <c r="C23" s="20">
        <f t="shared" si="0"/>
        <v>1.3473006378368479</v>
      </c>
      <c r="D23" s="21">
        <f t="shared" si="1"/>
        <v>0.25010166617642959</v>
      </c>
      <c r="E23" s="19">
        <v>0.75557725760673844</v>
      </c>
      <c r="F23" s="19">
        <v>0.31672109134189885</v>
      </c>
      <c r="G23" s="19">
        <v>7.7730643635364846E-2</v>
      </c>
      <c r="H23" s="19">
        <v>0.64824365977965637</v>
      </c>
      <c r="I23" s="19">
        <v>0.31516464735862298</v>
      </c>
      <c r="J23" s="19">
        <v>0.86233100375377669</v>
      </c>
      <c r="K23" s="19">
        <v>2.7741325113681447E-2</v>
      </c>
      <c r="L23" s="19">
        <v>0.25870540482802817</v>
      </c>
      <c r="M23" s="19">
        <v>0.44010742515335549</v>
      </c>
      <c r="N23" s="19">
        <v>0.6046327097384564</v>
      </c>
      <c r="O23" s="19">
        <v>0.4902188177129429</v>
      </c>
      <c r="P23" s="19">
        <v>0.68001342814416943</v>
      </c>
      <c r="Q23">
        <f t="shared" si="2"/>
        <v>0.43156224250007558</v>
      </c>
    </row>
    <row r="24" spans="1:17">
      <c r="A24" s="18">
        <v>1</v>
      </c>
      <c r="B24" s="19">
        <v>0.17795342875453962</v>
      </c>
      <c r="C24" s="20">
        <f t="shared" si="0"/>
        <v>1.3559068575090794</v>
      </c>
      <c r="D24" s="21">
        <f t="shared" si="1"/>
        <v>0.24660477130474684</v>
      </c>
      <c r="E24" s="19">
        <v>0.11929685354167302</v>
      </c>
      <c r="F24" s="19">
        <v>0.63029877620776997</v>
      </c>
      <c r="G24" s="19">
        <v>0.54567094943082983</v>
      </c>
      <c r="H24" s="19">
        <v>0.14951017792291024</v>
      </c>
      <c r="I24" s="19">
        <v>0.70360423596911525</v>
      </c>
      <c r="J24" s="19">
        <v>0.19788201544236581</v>
      </c>
      <c r="K24" s="19">
        <v>0.98529007843256933</v>
      </c>
      <c r="L24" s="19">
        <v>9.3020416882839449E-2</v>
      </c>
      <c r="M24" s="19">
        <v>1.7609179967650379E-2</v>
      </c>
      <c r="N24" s="19">
        <v>2.7100436414685507E-2</v>
      </c>
      <c r="O24" s="19">
        <v>0.56831568346201966</v>
      </c>
      <c r="P24" s="19">
        <v>0.97738578447828606</v>
      </c>
      <c r="Q24">
        <f t="shared" si="2"/>
        <v>-0.95504623554185475</v>
      </c>
    </row>
    <row r="25" spans="1:17">
      <c r="A25" s="18">
        <v>1</v>
      </c>
      <c r="B25" s="19">
        <v>0.18115787224951935</v>
      </c>
      <c r="C25" s="20">
        <f t="shared" si="0"/>
        <v>1.3623157444990386</v>
      </c>
      <c r="D25" s="21">
        <f t="shared" si="1"/>
        <v>0.24405520078688106</v>
      </c>
      <c r="E25" s="19">
        <v>0.92706076235236667</v>
      </c>
      <c r="F25" s="19">
        <v>0.2228156376842555</v>
      </c>
      <c r="G25" s="19">
        <v>0.37528611102633747</v>
      </c>
      <c r="H25" s="19">
        <v>0.87600329599902338</v>
      </c>
      <c r="I25" s="19">
        <v>0.76668599505600143</v>
      </c>
      <c r="J25" s="19">
        <v>0.61494796594134338</v>
      </c>
      <c r="K25" s="19">
        <v>0.91305276650288403</v>
      </c>
      <c r="L25" s="19">
        <v>0.77864925077059233</v>
      </c>
      <c r="M25" s="19">
        <v>0.53657643360698259</v>
      </c>
      <c r="N25" s="19">
        <v>0.79570909756767483</v>
      </c>
      <c r="O25" s="19">
        <v>0.12802514725180822</v>
      </c>
      <c r="P25" s="19">
        <v>0.17639698477126378</v>
      </c>
      <c r="Q25">
        <f t="shared" si="2"/>
        <v>5.3336283455916025</v>
      </c>
    </row>
    <row r="26" spans="1:17">
      <c r="A26" s="18">
        <v>1</v>
      </c>
      <c r="B26" s="19">
        <v>0.19843134861293374</v>
      </c>
      <c r="C26" s="20">
        <f t="shared" si="0"/>
        <v>1.3968626972258675</v>
      </c>
      <c r="D26" s="21">
        <f t="shared" si="1"/>
        <v>0.23104458421307617</v>
      </c>
      <c r="E26" s="19">
        <v>0.271645252845851</v>
      </c>
      <c r="F26" s="19">
        <v>0.63536484878078558</v>
      </c>
      <c r="G26" s="19">
        <v>0.98416089358195746</v>
      </c>
      <c r="H26" s="19">
        <v>0.95355082857753226</v>
      </c>
      <c r="I26" s="19">
        <v>0.49162266914883879</v>
      </c>
      <c r="J26" s="19">
        <v>0.55772576067384871</v>
      </c>
      <c r="K26" s="19">
        <v>0.76119266335032199</v>
      </c>
      <c r="L26" s="19">
        <v>0.11694692831202125</v>
      </c>
      <c r="M26" s="19">
        <v>0.13705862605670338</v>
      </c>
      <c r="N26" s="19">
        <v>0.35679189428388319</v>
      </c>
      <c r="O26" s="19">
        <v>0.73009430219428084</v>
      </c>
      <c r="P26" s="19">
        <v>0.39509262367625964</v>
      </c>
      <c r="Q26">
        <f t="shared" si="2"/>
        <v>3.1737418744468506</v>
      </c>
    </row>
    <row r="27" spans="1:17">
      <c r="A27" s="18">
        <v>1</v>
      </c>
      <c r="B27" s="19">
        <v>0.20047608874782555</v>
      </c>
      <c r="C27" s="20">
        <f t="shared" si="0"/>
        <v>1.400952177495651</v>
      </c>
      <c r="D27" s="21">
        <f t="shared" si="1"/>
        <v>0.22958004249470157</v>
      </c>
      <c r="E27" s="19">
        <v>0.89825128940702537</v>
      </c>
      <c r="F27" s="19">
        <v>0.83535264137699516</v>
      </c>
      <c r="G27" s="19">
        <v>0.36185796685689869</v>
      </c>
      <c r="H27" s="19">
        <v>0.2370067445905942</v>
      </c>
      <c r="I27" s="19">
        <v>0.34253975035859247</v>
      </c>
      <c r="J27" s="19">
        <v>4.7395245216223639E-2</v>
      </c>
      <c r="K27" s="19">
        <v>0.7253944517349773</v>
      </c>
      <c r="L27" s="19">
        <v>0.24311044648579364</v>
      </c>
      <c r="M27" s="19">
        <v>0.74733726004821921</v>
      </c>
      <c r="N27" s="19">
        <v>0.42527542954802089</v>
      </c>
      <c r="O27" s="19">
        <v>0.23123874629963073</v>
      </c>
      <c r="P27" s="19">
        <v>0.55891598254341257</v>
      </c>
      <c r="Q27">
        <f t="shared" si="2"/>
        <v>0.9610278633991518</v>
      </c>
    </row>
    <row r="28" spans="1:17">
      <c r="A28" s="18">
        <v>1</v>
      </c>
      <c r="B28" s="19">
        <v>0.20578630939664908</v>
      </c>
      <c r="C28" s="20">
        <f t="shared" si="0"/>
        <v>1.4115726187932982</v>
      </c>
      <c r="D28" s="21">
        <f t="shared" si="1"/>
        <v>0.22584528308868598</v>
      </c>
      <c r="E28" s="19">
        <v>4.3641468550675987E-2</v>
      </c>
      <c r="F28" s="19">
        <v>0.57261879329813536</v>
      </c>
      <c r="G28" s="19">
        <v>0.37763603625598924</v>
      </c>
      <c r="H28" s="19">
        <v>0.26285592211676384</v>
      </c>
      <c r="I28" s="19">
        <v>0.77797784356212041</v>
      </c>
      <c r="J28" s="19">
        <v>4.760887478255562E-3</v>
      </c>
      <c r="K28" s="19">
        <v>0.65401165807061978</v>
      </c>
      <c r="L28" s="19">
        <v>0.27948850978118228</v>
      </c>
      <c r="M28" s="19">
        <v>0.49754325998718224</v>
      </c>
      <c r="N28" s="19">
        <v>0.61778618732261115</v>
      </c>
      <c r="O28" s="19">
        <v>0.25965147862178412</v>
      </c>
      <c r="P28" s="19">
        <v>0.84929960020752582</v>
      </c>
      <c r="Q28">
        <f t="shared" si="2"/>
        <v>-0.40818506424146328</v>
      </c>
    </row>
    <row r="29" spans="1:17">
      <c r="A29" s="18">
        <v>1</v>
      </c>
      <c r="B29" s="19">
        <v>0.2196111941892758</v>
      </c>
      <c r="C29" s="20">
        <f t="shared" si="0"/>
        <v>1.4392223883785515</v>
      </c>
      <c r="D29" s="21">
        <f t="shared" si="1"/>
        <v>0.21655665646928002</v>
      </c>
      <c r="E29" s="19">
        <v>0.46574297311319313</v>
      </c>
      <c r="F29" s="19">
        <v>0.16678365428632466</v>
      </c>
      <c r="G29" s="19">
        <v>0.79277932065797907</v>
      </c>
      <c r="H29" s="19">
        <v>8.6397900326548052E-2</v>
      </c>
      <c r="I29" s="19">
        <v>0.11395611438337351</v>
      </c>
      <c r="J29" s="19">
        <v>0.53590502639851068</v>
      </c>
      <c r="K29" s="19">
        <v>0.56645405438398388</v>
      </c>
      <c r="L29" s="19">
        <v>0.6556596575823237</v>
      </c>
      <c r="M29" s="19">
        <v>0.13592944120609149</v>
      </c>
      <c r="N29" s="19">
        <v>7.9958494827112647E-2</v>
      </c>
      <c r="O29" s="19">
        <v>0.70793786431470684</v>
      </c>
      <c r="P29" s="19">
        <v>9.9551377910702843E-2</v>
      </c>
      <c r="Q29">
        <f t="shared" si="2"/>
        <v>-2.7788323618274484</v>
      </c>
    </row>
    <row r="30" spans="1:17">
      <c r="A30" s="18">
        <v>1</v>
      </c>
      <c r="B30" s="19">
        <v>0.23071993163853877</v>
      </c>
      <c r="C30" s="20">
        <f t="shared" si="0"/>
        <v>1.4614398632770775</v>
      </c>
      <c r="D30" s="21">
        <f t="shared" si="1"/>
        <v>0.20950724588311503</v>
      </c>
      <c r="E30" s="19">
        <v>0.63084810937833791</v>
      </c>
      <c r="F30" s="19">
        <v>0.82018494216742455</v>
      </c>
      <c r="G30" s="19">
        <v>0.6972563859981078</v>
      </c>
      <c r="H30" s="19">
        <v>0.84759056367687002</v>
      </c>
      <c r="I30" s="19">
        <v>0.20175786614581745</v>
      </c>
      <c r="J30" s="19">
        <v>0.77401043733024077</v>
      </c>
      <c r="K30" s="19">
        <v>0.50181585131382178</v>
      </c>
      <c r="L30" s="19">
        <v>0.43754387035737174</v>
      </c>
      <c r="M30" s="19">
        <v>0.41511276589251384</v>
      </c>
      <c r="N30" s="19">
        <v>0.20172734763634145</v>
      </c>
      <c r="O30" s="19">
        <v>0.9625232703634754</v>
      </c>
      <c r="P30" s="19">
        <v>0.98193304239020962</v>
      </c>
      <c r="Q30">
        <f t="shared" si="2"/>
        <v>6.4169133579515947</v>
      </c>
    </row>
    <row r="31" spans="1:17">
      <c r="A31" s="18">
        <v>1</v>
      </c>
      <c r="B31" s="19">
        <v>0.24503311258278146</v>
      </c>
      <c r="C31" s="20">
        <f t="shared" si="0"/>
        <v>1.490066225165563</v>
      </c>
      <c r="D31" s="21">
        <f t="shared" si="1"/>
        <v>0.2009088463101</v>
      </c>
      <c r="E31" s="19">
        <v>0.52787865840632342</v>
      </c>
      <c r="F31" s="19">
        <v>4.9684133426923432E-2</v>
      </c>
      <c r="G31" s="19">
        <v>0.5884884182256539</v>
      </c>
      <c r="H31" s="19">
        <v>0.40891750846888636</v>
      </c>
      <c r="I31" s="19">
        <v>0.88860744041261019</v>
      </c>
      <c r="J31" s="19">
        <v>0.37235633411664176</v>
      </c>
      <c r="K31" s="19">
        <v>0.41599780266731773</v>
      </c>
      <c r="L31" s="19">
        <v>0.51066621906186105</v>
      </c>
      <c r="M31" s="19">
        <v>0.91842402417065949</v>
      </c>
      <c r="N31" s="19">
        <v>1.4069032868434707E-2</v>
      </c>
      <c r="O31" s="19">
        <v>8.8198492385631891E-2</v>
      </c>
      <c r="P31" s="19">
        <v>0.32883693960386973</v>
      </c>
      <c r="Q31">
        <f t="shared" si="2"/>
        <v>-0.66362498855555785</v>
      </c>
    </row>
    <row r="32" spans="1:17">
      <c r="A32" s="18">
        <v>1</v>
      </c>
      <c r="B32" s="19">
        <v>0.25626392406994841</v>
      </c>
      <c r="C32" s="20">
        <f t="shared" si="0"/>
        <v>1.5125278481398969</v>
      </c>
      <c r="D32" s="21">
        <f t="shared" si="1"/>
        <v>0.19450677316740297</v>
      </c>
      <c r="E32" s="19">
        <v>7.8585161900692771E-2</v>
      </c>
      <c r="F32" s="19">
        <v>0.33191930906094547</v>
      </c>
      <c r="G32" s="19">
        <v>0.81182287057100133</v>
      </c>
      <c r="H32" s="19">
        <v>0.9099093600268563</v>
      </c>
      <c r="I32" s="19">
        <v>0.73039948728904081</v>
      </c>
      <c r="J32" s="19">
        <v>0.24063844721823785</v>
      </c>
      <c r="K32" s="19">
        <v>0.34690389721366011</v>
      </c>
      <c r="L32" s="19">
        <v>0.96029541917172767</v>
      </c>
      <c r="M32" s="19">
        <v>0.29389324625385294</v>
      </c>
      <c r="N32" s="19">
        <v>0.36127811517685476</v>
      </c>
      <c r="O32" s="19">
        <v>0.68636127811517689</v>
      </c>
      <c r="P32" s="19">
        <v>0.43357646412549211</v>
      </c>
      <c r="Q32">
        <f t="shared" si="2"/>
        <v>2.5567491683706169</v>
      </c>
    </row>
    <row r="33" spans="1:17">
      <c r="A33" s="18">
        <v>1</v>
      </c>
      <c r="B33" s="19">
        <v>0.25669118320261236</v>
      </c>
      <c r="C33" s="20">
        <f t="shared" si="0"/>
        <v>1.5133823664052248</v>
      </c>
      <c r="D33" s="21">
        <f t="shared" si="1"/>
        <v>0.19426879119899237</v>
      </c>
      <c r="E33" s="19">
        <v>0.61192663350321974</v>
      </c>
      <c r="F33" s="19">
        <v>0.554460280159917</v>
      </c>
      <c r="G33" s="19">
        <v>0.58073671681875061</v>
      </c>
      <c r="H33" s="19">
        <v>0.58046205023346664</v>
      </c>
      <c r="I33" s="19">
        <v>0.92535172582171088</v>
      </c>
      <c r="J33" s="19">
        <v>0.61980040894802702</v>
      </c>
      <c r="K33" s="19">
        <v>0.56541642506180001</v>
      </c>
      <c r="L33" s="19">
        <v>0.49262977996154667</v>
      </c>
      <c r="M33" s="19">
        <v>0.36564226203192235</v>
      </c>
      <c r="N33" s="19">
        <v>0.44239631336405533</v>
      </c>
      <c r="O33" s="19">
        <v>0.64564958647419657</v>
      </c>
      <c r="P33" s="19">
        <v>0.67235328226569413</v>
      </c>
      <c r="Q33">
        <f t="shared" si="2"/>
        <v>5.1704763939329208</v>
      </c>
    </row>
    <row r="34" spans="1:17">
      <c r="A34" s="18">
        <v>1</v>
      </c>
      <c r="B34" s="19">
        <v>0.26221503341776786</v>
      </c>
      <c r="C34" s="20">
        <f t="shared" si="0"/>
        <v>1.5244300668355357</v>
      </c>
      <c r="D34" s="21">
        <f t="shared" si="1"/>
        <v>0.19122719622953399</v>
      </c>
      <c r="E34" s="19">
        <v>0.37177648243659778</v>
      </c>
      <c r="F34" s="19">
        <v>0.36805322428052611</v>
      </c>
      <c r="G34" s="19">
        <v>0.29624317148350476</v>
      </c>
      <c r="H34" s="19">
        <v>0.65861995300149545</v>
      </c>
      <c r="I34" s="19">
        <v>0.93679616687520983</v>
      </c>
      <c r="J34" s="19">
        <v>8.8106936857203888E-2</v>
      </c>
      <c r="K34" s="19">
        <v>0.93191320535905031</v>
      </c>
      <c r="L34" s="19">
        <v>0.24097415082247384</v>
      </c>
      <c r="M34" s="19">
        <v>9.0731528672139655E-2</v>
      </c>
      <c r="N34" s="19">
        <v>0.81542405468916901</v>
      </c>
      <c r="O34" s="19">
        <v>0.50450148014770957</v>
      </c>
      <c r="P34" s="19">
        <v>0.29285561693166906</v>
      </c>
      <c r="Q34">
        <f t="shared" si="2"/>
        <v>0.78798791467024731</v>
      </c>
    </row>
    <row r="35" spans="1:17">
      <c r="A35" s="18">
        <v>1</v>
      </c>
      <c r="B35" s="19">
        <v>0.28504287850581378</v>
      </c>
      <c r="C35" s="20">
        <f t="shared" si="0"/>
        <v>1.5700857570116276</v>
      </c>
      <c r="D35" s="21">
        <f t="shared" si="1"/>
        <v>0.17930223701892792</v>
      </c>
      <c r="E35" s="19">
        <v>0.52659688100833157</v>
      </c>
      <c r="F35" s="19">
        <v>3.241065706350902E-2</v>
      </c>
      <c r="G35" s="19">
        <v>0.38355662709433269</v>
      </c>
      <c r="H35" s="19">
        <v>0.75490585039826652</v>
      </c>
      <c r="I35" s="19">
        <v>0.77431562242500074</v>
      </c>
      <c r="J35" s="19">
        <v>0.59288308359019748</v>
      </c>
      <c r="K35" s="19">
        <v>0.1762749107333598</v>
      </c>
      <c r="L35" s="19">
        <v>0.80025635547959839</v>
      </c>
      <c r="M35" s="19">
        <v>0.83059175389873963</v>
      </c>
      <c r="N35" s="19">
        <v>0.45829645680104986</v>
      </c>
      <c r="O35" s="19">
        <v>0.64311655018768887</v>
      </c>
      <c r="P35" s="19">
        <v>0.7125461592455824</v>
      </c>
      <c r="Q35">
        <f t="shared" si="2"/>
        <v>4.0572527237769735</v>
      </c>
    </row>
    <row r="36" spans="1:17">
      <c r="A36" s="18">
        <v>1</v>
      </c>
      <c r="B36" s="19">
        <v>0.3002105777153844</v>
      </c>
      <c r="C36" s="20">
        <f t="shared" si="0"/>
        <v>1.6004211554307688</v>
      </c>
      <c r="D36" s="21">
        <f t="shared" si="1"/>
        <v>0.17189587497751796</v>
      </c>
      <c r="E36" s="19">
        <v>0.64970854823450419</v>
      </c>
      <c r="F36" s="19">
        <v>0.85045930356761379</v>
      </c>
      <c r="G36" s="19">
        <v>0.36527603991821039</v>
      </c>
      <c r="H36" s="19">
        <v>0.50813318277535324</v>
      </c>
      <c r="I36" s="19">
        <v>0.40183721427045505</v>
      </c>
      <c r="J36" s="19">
        <v>0.1010773033845027</v>
      </c>
      <c r="K36" s="19">
        <v>0.32081057161168247</v>
      </c>
      <c r="L36" s="19">
        <v>0.83370464186529125</v>
      </c>
      <c r="M36" s="19">
        <v>0.90539262062440873</v>
      </c>
      <c r="N36" s="19">
        <v>0.98013245033112584</v>
      </c>
      <c r="O36" s="19">
        <v>2.4628437147129735E-2</v>
      </c>
      <c r="P36" s="19">
        <v>0.17029328287606432</v>
      </c>
      <c r="Q36">
        <f t="shared" si="2"/>
        <v>2.3343607898190237</v>
      </c>
    </row>
    <row r="37" spans="1:17">
      <c r="A37" s="18">
        <v>1</v>
      </c>
      <c r="B37" s="19">
        <v>0.30390331736198006</v>
      </c>
      <c r="C37" s="20">
        <f t="shared" si="0"/>
        <v>1.6078066347239601</v>
      </c>
      <c r="D37" s="21">
        <f t="shared" si="1"/>
        <v>0.1701493804504651</v>
      </c>
      <c r="E37" s="19">
        <v>0.1392254402294992</v>
      </c>
      <c r="F37" s="19">
        <v>0.78368480483413194</v>
      </c>
      <c r="G37" s="19">
        <v>0.38950773644215214</v>
      </c>
      <c r="H37" s="19">
        <v>0.8758201849421674</v>
      </c>
      <c r="I37" s="19">
        <v>0.24149296548356577</v>
      </c>
      <c r="J37" s="19">
        <v>0.96322519608142343</v>
      </c>
      <c r="K37" s="19">
        <v>0.96411023285622732</v>
      </c>
      <c r="L37" s="19">
        <v>9.5767082735679188E-2</v>
      </c>
      <c r="M37" s="19">
        <v>0.90075380718405718</v>
      </c>
      <c r="N37" s="19">
        <v>0.57664723654896699</v>
      </c>
      <c r="O37" s="19">
        <v>0.70390942106387522</v>
      </c>
      <c r="P37" s="19">
        <v>7.5472273934141063E-2</v>
      </c>
      <c r="Q37">
        <f t="shared" si="2"/>
        <v>4.1288491470076583</v>
      </c>
    </row>
    <row r="38" spans="1:17">
      <c r="A38" s="18">
        <v>1</v>
      </c>
      <c r="B38" s="19">
        <v>0.32514419995727406</v>
      </c>
      <c r="C38" s="20">
        <f t="shared" si="0"/>
        <v>1.6502883999145481</v>
      </c>
      <c r="D38" s="21">
        <f t="shared" si="1"/>
        <v>0.16049807183977707</v>
      </c>
      <c r="E38" s="19">
        <v>0.5459456160161138</v>
      </c>
      <c r="F38" s="19">
        <v>0.34327219458601643</v>
      </c>
      <c r="G38" s="19">
        <v>0.9320047608874783</v>
      </c>
      <c r="H38" s="19">
        <v>0.90285958433790092</v>
      </c>
      <c r="I38" s="19">
        <v>0.24173711355937377</v>
      </c>
      <c r="J38" s="19">
        <v>0.58339182714316229</v>
      </c>
      <c r="K38" s="19">
        <v>0.64519180883205662</v>
      </c>
      <c r="L38" s="19">
        <v>0.21488082522049623</v>
      </c>
      <c r="M38" s="19">
        <v>0.69493697927793208</v>
      </c>
      <c r="N38" s="19">
        <v>0.82366405224768824</v>
      </c>
      <c r="O38" s="19">
        <v>0.8223212378307444</v>
      </c>
      <c r="P38" s="19">
        <v>0.89788506729331341</v>
      </c>
      <c r="Q38">
        <f t="shared" si="2"/>
        <v>6.9442732016968272</v>
      </c>
    </row>
    <row r="39" spans="1:17">
      <c r="A39" s="18">
        <v>1</v>
      </c>
      <c r="B39" s="19">
        <v>0.33396404919583728</v>
      </c>
      <c r="C39" s="20">
        <f t="shared" si="0"/>
        <v>1.6679280983916747</v>
      </c>
      <c r="D39" s="21">
        <f t="shared" si="1"/>
        <v>0.15667456127670581</v>
      </c>
      <c r="E39" s="19">
        <v>0.27832880642109442</v>
      </c>
      <c r="F39" s="19">
        <v>0.35023041474654376</v>
      </c>
      <c r="G39" s="19">
        <v>0.89062166203802606</v>
      </c>
      <c r="H39" s="19">
        <v>0.31308938871425518</v>
      </c>
      <c r="I39" s="19">
        <v>0.47886593218787193</v>
      </c>
      <c r="J39" s="19">
        <v>0.49003570665608692</v>
      </c>
      <c r="K39" s="19">
        <v>6.6530350657673879E-3</v>
      </c>
      <c r="L39" s="19">
        <v>7.9195532090212711E-2</v>
      </c>
      <c r="M39" s="19">
        <v>0.67543565172276987</v>
      </c>
      <c r="N39" s="19">
        <v>0.90182195501571705</v>
      </c>
      <c r="O39" s="19">
        <v>0.30796227912228769</v>
      </c>
      <c r="P39" s="19">
        <v>0.94253364665669725</v>
      </c>
      <c r="Q39">
        <f t="shared" si="2"/>
        <v>1.1443220313119884</v>
      </c>
    </row>
    <row r="40" spans="1:17">
      <c r="A40" s="18">
        <v>1</v>
      </c>
      <c r="B40" s="19">
        <v>0.34308908352916045</v>
      </c>
      <c r="C40" s="20">
        <f t="shared" si="0"/>
        <v>1.6861781670583209</v>
      </c>
      <c r="D40" s="21">
        <f t="shared" si="1"/>
        <v>0.15282359239905194</v>
      </c>
      <c r="E40" s="19">
        <v>0.65318765831476788</v>
      </c>
      <c r="F40" s="19">
        <v>0.65834528641621148</v>
      </c>
      <c r="G40" s="19">
        <v>0.79143650624103523</v>
      </c>
      <c r="H40" s="19">
        <v>0.76622821741386149</v>
      </c>
      <c r="I40" s="19">
        <v>0.76033814508499409</v>
      </c>
      <c r="J40" s="19">
        <v>0.4009216589861751</v>
      </c>
      <c r="K40" s="19">
        <v>0.97515793328653833</v>
      </c>
      <c r="L40" s="19">
        <v>0.17032380138554032</v>
      </c>
      <c r="M40" s="19">
        <v>0.11395611438337351</v>
      </c>
      <c r="N40" s="19">
        <v>0.34717856379894407</v>
      </c>
      <c r="O40" s="19">
        <v>0.99960325937681205</v>
      </c>
      <c r="P40" s="19">
        <v>0.85302285836359748</v>
      </c>
      <c r="Q40">
        <f t="shared" si="2"/>
        <v>6.4691000091555511</v>
      </c>
    </row>
    <row r="41" spans="1:17">
      <c r="A41" s="18">
        <v>1</v>
      </c>
      <c r="B41" s="19">
        <v>0.35148167363505967</v>
      </c>
      <c r="C41" s="20">
        <f t="shared" si="0"/>
        <v>1.7029633472701193</v>
      </c>
      <c r="D41" s="21">
        <f t="shared" si="1"/>
        <v>0.14937110095521094</v>
      </c>
      <c r="E41" s="19">
        <v>0.76073488570818204</v>
      </c>
      <c r="F41" s="19">
        <v>0.43385113071077608</v>
      </c>
      <c r="G41" s="19">
        <v>0.32456434827723013</v>
      </c>
      <c r="H41" s="19">
        <v>0.12485122226630452</v>
      </c>
      <c r="I41" s="19">
        <v>0.19891964476454971</v>
      </c>
      <c r="J41" s="19">
        <v>0.37556077761162143</v>
      </c>
      <c r="K41" s="19">
        <v>0.67796868800927768</v>
      </c>
      <c r="L41" s="19">
        <v>0.68742942594683676</v>
      </c>
      <c r="M41" s="19">
        <v>0.16818750572222052</v>
      </c>
      <c r="N41" s="19">
        <v>0.92059083834345534</v>
      </c>
      <c r="O41" s="19">
        <v>0.41288491470076599</v>
      </c>
      <c r="P41" s="19">
        <v>0.18698690755943478</v>
      </c>
      <c r="Q41">
        <f t="shared" si="2"/>
        <v>-0.18240913113803447</v>
      </c>
    </row>
    <row r="42" spans="1:17">
      <c r="A42" s="18">
        <v>1</v>
      </c>
      <c r="B42" s="19">
        <v>0.35560167241431928</v>
      </c>
      <c r="C42" s="20">
        <f t="shared" si="0"/>
        <v>1.7112033448286386</v>
      </c>
      <c r="D42" s="21">
        <f t="shared" si="1"/>
        <v>0.14770629603943694</v>
      </c>
      <c r="E42" s="19">
        <v>0.1130100405896176</v>
      </c>
      <c r="F42" s="19">
        <v>8.5573900570696124E-2</v>
      </c>
      <c r="G42" s="19">
        <v>0.92916653950621053</v>
      </c>
      <c r="H42" s="19">
        <v>0.57506027405621507</v>
      </c>
      <c r="I42" s="19">
        <v>0.22629474776451919</v>
      </c>
      <c r="J42" s="19">
        <v>0.64976958525345618</v>
      </c>
      <c r="K42" s="19">
        <v>0.31543931394390701</v>
      </c>
      <c r="L42" s="19">
        <v>0.80663472396008173</v>
      </c>
      <c r="M42" s="19">
        <v>0.47932370983001188</v>
      </c>
      <c r="N42" s="19">
        <v>0.69014557329020054</v>
      </c>
      <c r="O42" s="19">
        <v>0.86858729819635605</v>
      </c>
      <c r="P42" s="19">
        <v>0.90789513840144043</v>
      </c>
      <c r="Q42">
        <f t="shared" si="2"/>
        <v>3.9407025360881356</v>
      </c>
    </row>
    <row r="43" spans="1:17">
      <c r="A43" s="18">
        <v>1</v>
      </c>
      <c r="B43" s="19">
        <v>0.35737174596392712</v>
      </c>
      <c r="C43" s="20">
        <f t="shared" si="0"/>
        <v>1.7147434919278544</v>
      </c>
      <c r="D43" s="21">
        <f t="shared" si="1"/>
        <v>0.14699696196623155</v>
      </c>
      <c r="E43" s="19">
        <v>0.54405346842860192</v>
      </c>
      <c r="F43" s="19">
        <v>0.43906979583117162</v>
      </c>
      <c r="G43" s="19">
        <v>0.64574114200262456</v>
      </c>
      <c r="H43" s="19">
        <v>0.94396801660206919</v>
      </c>
      <c r="I43" s="19">
        <v>1.4740440076906645E-2</v>
      </c>
      <c r="J43" s="19">
        <v>0.24536881618701742</v>
      </c>
      <c r="K43" s="19">
        <v>0.70647297585985902</v>
      </c>
      <c r="L43" s="19">
        <v>0.91851557969908748</v>
      </c>
      <c r="M43" s="19">
        <v>0.83407086397900332</v>
      </c>
      <c r="N43" s="19">
        <v>0.92019409772026739</v>
      </c>
      <c r="O43" s="19">
        <v>0.19998779259620961</v>
      </c>
      <c r="P43" s="19">
        <v>0.13602099673451948</v>
      </c>
      <c r="Q43">
        <f t="shared" si="2"/>
        <v>3.6446119571520086</v>
      </c>
    </row>
    <row r="44" spans="1:17">
      <c r="A44" s="18">
        <v>1</v>
      </c>
      <c r="B44" s="19">
        <v>0.35834833826715901</v>
      </c>
      <c r="C44" s="20">
        <f t="shared" si="0"/>
        <v>1.7166966765343181</v>
      </c>
      <c r="D44" s="21">
        <f t="shared" si="1"/>
        <v>0.14660710767589324</v>
      </c>
      <c r="E44" s="19">
        <v>0.33091219824823753</v>
      </c>
      <c r="F44" s="19">
        <v>0.24860377819147314</v>
      </c>
      <c r="G44" s="19">
        <v>0.95495468001342809</v>
      </c>
      <c r="H44" s="19">
        <v>5.8717612231818601E-2</v>
      </c>
      <c r="I44" s="19">
        <v>0.77581102938932467</v>
      </c>
      <c r="J44" s="19">
        <v>0.94906460768456069</v>
      </c>
      <c r="K44" s="19">
        <v>0.72679830317087313</v>
      </c>
      <c r="L44" s="19">
        <v>0.18805505539109471</v>
      </c>
      <c r="M44" s="19">
        <v>0.85982848597674488</v>
      </c>
      <c r="N44" s="19">
        <v>0.86077455977050077</v>
      </c>
      <c r="O44" s="19">
        <v>0.76009399700918612</v>
      </c>
      <c r="P44" s="19">
        <v>3.7232581560716575E-3</v>
      </c>
      <c r="Q44">
        <f t="shared" si="2"/>
        <v>4.1520126956999448</v>
      </c>
    </row>
    <row r="45" spans="1:17">
      <c r="A45" s="18">
        <v>1</v>
      </c>
      <c r="B45" s="19">
        <v>0.37183751945554977</v>
      </c>
      <c r="C45" s="20">
        <f t="shared" si="0"/>
        <v>1.7436750389110995</v>
      </c>
      <c r="D45" s="21">
        <f t="shared" si="1"/>
        <v>0.1413283279686266</v>
      </c>
      <c r="E45" s="19">
        <v>3.9979247413556322E-3</v>
      </c>
      <c r="F45" s="19">
        <v>0.64110232856227301</v>
      </c>
      <c r="G45" s="19">
        <v>0.8214056825464644</v>
      </c>
      <c r="H45" s="19">
        <v>0.48985259559923094</v>
      </c>
      <c r="I45" s="19">
        <v>0.90475173192541281</v>
      </c>
      <c r="J45" s="19">
        <v>0.75414288766136661</v>
      </c>
      <c r="K45" s="19">
        <v>0.358867152928251</v>
      </c>
      <c r="L45" s="19">
        <v>0.28080080568865018</v>
      </c>
      <c r="M45" s="19">
        <v>0.22193060090945158</v>
      </c>
      <c r="N45" s="19">
        <v>3.1159398174993132E-2</v>
      </c>
      <c r="O45" s="19">
        <v>0.94549394207586901</v>
      </c>
      <c r="P45" s="19">
        <v>0.95721304971465193</v>
      </c>
      <c r="Q45">
        <f t="shared" si="2"/>
        <v>3.2321543015839103</v>
      </c>
    </row>
    <row r="46" spans="1:17">
      <c r="A46" s="18">
        <v>1</v>
      </c>
      <c r="B46" s="19">
        <v>0.37345500045777763</v>
      </c>
      <c r="C46" s="20">
        <f t="shared" si="0"/>
        <v>1.7469100009155554</v>
      </c>
      <c r="D46" s="21">
        <f t="shared" si="1"/>
        <v>0.14070825176710225</v>
      </c>
      <c r="E46" s="19">
        <v>0.81591235084078495</v>
      </c>
      <c r="F46" s="19">
        <v>0.5850398266548662</v>
      </c>
      <c r="G46" s="19">
        <v>0.66127506332590713</v>
      </c>
      <c r="H46" s="19">
        <v>0.52339243751335185</v>
      </c>
      <c r="I46" s="19">
        <v>0.43949705496383557</v>
      </c>
      <c r="J46" s="19">
        <v>0.35892818994720299</v>
      </c>
      <c r="K46" s="19">
        <v>0.57158116397595138</v>
      </c>
      <c r="L46" s="19">
        <v>0.59831537827692494</v>
      </c>
      <c r="M46" s="19">
        <v>0.29129917294839319</v>
      </c>
      <c r="N46" s="19">
        <v>9.1463972899563581E-2</v>
      </c>
      <c r="O46" s="19">
        <v>0.95721304971465193</v>
      </c>
      <c r="P46" s="19">
        <v>0.34986419263283181</v>
      </c>
      <c r="Q46">
        <f t="shared" si="2"/>
        <v>2.7313455610827972</v>
      </c>
    </row>
    <row r="47" spans="1:17">
      <c r="A47" s="18">
        <v>1</v>
      </c>
      <c r="B47" s="19">
        <v>0.37781914731284522</v>
      </c>
      <c r="C47" s="20">
        <f t="shared" si="0"/>
        <v>1.7556382946256903</v>
      </c>
      <c r="D47" s="21">
        <f t="shared" si="1"/>
        <v>0.13904852058811384</v>
      </c>
      <c r="E47" s="19">
        <v>0.336710715048677</v>
      </c>
      <c r="F47" s="19">
        <v>0.97891170995208598</v>
      </c>
      <c r="G47" s="19">
        <v>0.45262001403851437</v>
      </c>
      <c r="H47" s="19">
        <v>0.70522171697134317</v>
      </c>
      <c r="I47" s="19">
        <v>0.80254524369029812</v>
      </c>
      <c r="J47" s="19">
        <v>0.81575975829340497</v>
      </c>
      <c r="K47" s="19">
        <v>0.74874111148411515</v>
      </c>
      <c r="L47" s="19">
        <v>0.86745811334574419</v>
      </c>
      <c r="M47" s="19">
        <v>0.75194555497909477</v>
      </c>
      <c r="N47" s="19">
        <v>0.89556566057313758</v>
      </c>
      <c r="O47" s="19">
        <v>1.6418958098086491E-2</v>
      </c>
      <c r="P47" s="19">
        <v>0.67018646809289839</v>
      </c>
      <c r="Q47">
        <f t="shared" si="2"/>
        <v>8.1262550737022021</v>
      </c>
    </row>
    <row r="48" spans="1:17">
      <c r="A48" s="18">
        <v>1</v>
      </c>
      <c r="B48" s="19">
        <v>0.38200018311105688</v>
      </c>
      <c r="C48" s="20">
        <f t="shared" si="0"/>
        <v>1.7640003662221138</v>
      </c>
      <c r="D48" s="21">
        <f t="shared" si="1"/>
        <v>0.13747631300390861</v>
      </c>
      <c r="E48" s="19">
        <v>0.14551225318155461</v>
      </c>
      <c r="F48" s="19">
        <v>0.45213171788689838</v>
      </c>
      <c r="G48" s="19">
        <v>0.70690023499252297</v>
      </c>
      <c r="H48" s="19">
        <v>0.80126346629230627</v>
      </c>
      <c r="I48" s="19">
        <v>0.29511398663289284</v>
      </c>
      <c r="J48" s="19">
        <v>0.92361217078157898</v>
      </c>
      <c r="K48" s="19">
        <v>0.88534195989867859</v>
      </c>
      <c r="L48" s="19">
        <v>0.42704550309762873</v>
      </c>
      <c r="M48" s="19">
        <v>0.1163060396130253</v>
      </c>
      <c r="N48" s="19">
        <v>0.81951353495895263</v>
      </c>
      <c r="O48" s="19">
        <v>0.75389873958555864</v>
      </c>
      <c r="P48" s="19">
        <v>0.24805444502090518</v>
      </c>
      <c r="Q48">
        <f t="shared" si="2"/>
        <v>3.724082155827511</v>
      </c>
    </row>
    <row r="49" spans="1:17">
      <c r="A49" s="18">
        <v>1</v>
      </c>
      <c r="B49" s="19">
        <v>0.40479750968962674</v>
      </c>
      <c r="C49" s="20">
        <f t="shared" si="0"/>
        <v>1.8095950193792536</v>
      </c>
      <c r="D49" s="21">
        <f t="shared" si="1"/>
        <v>0.1291954732829011</v>
      </c>
      <c r="E49" s="19">
        <v>8.6062196722312079E-2</v>
      </c>
      <c r="F49" s="19">
        <v>0.47306741538743247</v>
      </c>
      <c r="G49" s="19">
        <v>0.52058473464156008</v>
      </c>
      <c r="H49" s="19">
        <v>0.51774651326029242</v>
      </c>
      <c r="I49" s="19">
        <v>0.31180761131626333</v>
      </c>
      <c r="J49" s="19">
        <v>0.45912045655690176</v>
      </c>
      <c r="K49" s="19">
        <v>0.26996673482467115</v>
      </c>
      <c r="L49" s="19">
        <v>5.5238502151554916E-2</v>
      </c>
      <c r="M49" s="19">
        <v>0.61781670583208714</v>
      </c>
      <c r="N49" s="19">
        <v>0.95956297494430376</v>
      </c>
      <c r="O49" s="19">
        <v>0.99203466902676474</v>
      </c>
      <c r="P49" s="19">
        <v>0.78362376781517995</v>
      </c>
      <c r="Q49">
        <f t="shared" si="2"/>
        <v>2.1398968474379725</v>
      </c>
    </row>
    <row r="50" spans="1:17">
      <c r="A50" s="18">
        <v>1</v>
      </c>
      <c r="B50" s="19">
        <v>0.40742210150456254</v>
      </c>
      <c r="C50" s="20">
        <f t="shared" si="0"/>
        <v>1.814844203009125</v>
      </c>
      <c r="D50" s="21">
        <f t="shared" si="1"/>
        <v>0.12827221807528402</v>
      </c>
      <c r="E50" s="19">
        <v>5.5665761284218879E-2</v>
      </c>
      <c r="F50" s="19">
        <v>0.8571123386333811</v>
      </c>
      <c r="G50" s="19">
        <v>0.42561113315225685</v>
      </c>
      <c r="H50" s="19">
        <v>0.82470168156987211</v>
      </c>
      <c r="I50" s="19">
        <v>0.74477370525223552</v>
      </c>
      <c r="J50" s="19">
        <v>0.83916745506149482</v>
      </c>
      <c r="K50" s="19">
        <v>0.87252418591875969</v>
      </c>
      <c r="L50" s="19">
        <v>0.68181402020325332</v>
      </c>
      <c r="M50" s="19">
        <v>0.4489883114108707</v>
      </c>
      <c r="N50" s="19">
        <v>0.29218420972319714</v>
      </c>
      <c r="O50" s="19">
        <v>0.63847773674733721</v>
      </c>
      <c r="P50" s="19">
        <v>0.5417340617084262</v>
      </c>
      <c r="Q50">
        <f t="shared" si="2"/>
        <v>5.6682638019959075</v>
      </c>
    </row>
    <row r="51" spans="1:17">
      <c r="A51" s="18">
        <v>1</v>
      </c>
      <c r="B51" s="19">
        <v>0.42616046632282478</v>
      </c>
      <c r="C51" s="20">
        <f t="shared" si="0"/>
        <v>1.8523209326456496</v>
      </c>
      <c r="D51" s="21">
        <f t="shared" si="1"/>
        <v>0.12184847459006531</v>
      </c>
      <c r="E51" s="19">
        <v>0.79613635670033878</v>
      </c>
      <c r="F51" s="19">
        <v>0.26889858699301128</v>
      </c>
      <c r="G51" s="19">
        <v>0.25748466444898832</v>
      </c>
      <c r="H51" s="19">
        <v>0.22681356242561113</v>
      </c>
      <c r="I51" s="19">
        <v>0.54609820856349378</v>
      </c>
      <c r="J51" s="19">
        <v>0.30842005676442763</v>
      </c>
      <c r="K51" s="19">
        <v>0.15546128727072969</v>
      </c>
      <c r="L51" s="19">
        <v>0.8290658284249397</v>
      </c>
      <c r="M51" s="19">
        <v>0.81411175878170106</v>
      </c>
      <c r="N51" s="19">
        <v>0.39170506912442399</v>
      </c>
      <c r="O51" s="19">
        <v>0.90957365642262034</v>
      </c>
      <c r="P51" s="19">
        <v>0.55671864986114084</v>
      </c>
      <c r="Q51">
        <f t="shared" si="2"/>
        <v>2.1814630573442795</v>
      </c>
    </row>
    <row r="52" spans="1:17">
      <c r="A52" s="18">
        <v>1</v>
      </c>
      <c r="B52" s="19">
        <v>0.46601763969847715</v>
      </c>
      <c r="C52" s="20">
        <f t="shared" si="0"/>
        <v>1.9320352793969544</v>
      </c>
      <c r="D52" s="21">
        <f t="shared" si="1"/>
        <v>0.10907597030610082</v>
      </c>
      <c r="E52" s="19">
        <v>0.65538499099703973</v>
      </c>
      <c r="F52" s="19">
        <v>0.81270790734580522</v>
      </c>
      <c r="G52" s="19">
        <v>0.75966673787652206</v>
      </c>
      <c r="H52" s="19">
        <v>0.82549516281624802</v>
      </c>
      <c r="I52" s="19">
        <v>0.91717276528214364</v>
      </c>
      <c r="J52" s="19">
        <v>0.24671163060396131</v>
      </c>
      <c r="K52" s="19">
        <v>0.52784813989684742</v>
      </c>
      <c r="L52" s="19">
        <v>0.12463759269997253</v>
      </c>
      <c r="M52" s="19">
        <v>0.76497695852534564</v>
      </c>
      <c r="N52" s="19">
        <v>0.79754020813623461</v>
      </c>
      <c r="O52" s="19">
        <v>0.60249641407513654</v>
      </c>
      <c r="P52" s="19">
        <v>0.69011505478072455</v>
      </c>
      <c r="Q52">
        <f t="shared" si="2"/>
        <v>7.1742606891079435</v>
      </c>
    </row>
    <row r="53" spans="1:17">
      <c r="A53" s="18">
        <v>1</v>
      </c>
      <c r="B53" s="19">
        <v>0.46632282479323711</v>
      </c>
      <c r="C53" s="20">
        <f t="shared" si="0"/>
        <v>1.9326456495864743</v>
      </c>
      <c r="D53" s="21">
        <f t="shared" si="1"/>
        <v>0.10898244680498177</v>
      </c>
      <c r="E53" s="19">
        <v>0.78841517380291148</v>
      </c>
      <c r="F53" s="19">
        <v>0.30417798394726403</v>
      </c>
      <c r="G53" s="19">
        <v>0.14279610583819086</v>
      </c>
      <c r="H53" s="19">
        <v>0.5152745139927366</v>
      </c>
      <c r="I53" s="19">
        <v>9.3661305581835386E-2</v>
      </c>
      <c r="J53" s="19">
        <v>0.68865016632587661</v>
      </c>
      <c r="K53" s="19">
        <v>0.16071047090060123</v>
      </c>
      <c r="L53" s="19">
        <v>0.73100985747856073</v>
      </c>
      <c r="M53" s="19">
        <v>0.28867458113345745</v>
      </c>
      <c r="N53" s="19">
        <v>0.62593462935270239</v>
      </c>
      <c r="O53" s="19">
        <v>0.63551744132816557</v>
      </c>
      <c r="P53" s="19">
        <v>0.8860744041261025</v>
      </c>
      <c r="Q53">
        <f t="shared" si="2"/>
        <v>1.5826899014252129</v>
      </c>
    </row>
    <row r="54" spans="1:17">
      <c r="A54" s="18">
        <v>1</v>
      </c>
      <c r="B54" s="19">
        <v>0.48704489272743917</v>
      </c>
      <c r="C54" s="20">
        <f t="shared" si="0"/>
        <v>1.9740897854548782</v>
      </c>
      <c r="D54" s="21">
        <f t="shared" si="1"/>
        <v>0.10277128256517108</v>
      </c>
      <c r="E54" s="19">
        <v>0.76665547654652544</v>
      </c>
      <c r="F54" s="19">
        <v>0.3176366466261788</v>
      </c>
      <c r="G54" s="19">
        <v>0.31839960936307871</v>
      </c>
      <c r="H54" s="19">
        <v>0.15915402691732536</v>
      </c>
      <c r="I54" s="19">
        <v>0.19510483108005006</v>
      </c>
      <c r="J54" s="19">
        <v>0.65028839991454812</v>
      </c>
      <c r="K54" s="19">
        <v>0.38230536820581684</v>
      </c>
      <c r="L54" s="19">
        <v>3.3814508499404893E-2</v>
      </c>
      <c r="M54" s="19">
        <v>0.61616870632038334</v>
      </c>
      <c r="N54" s="19">
        <v>0.51966917935728019</v>
      </c>
      <c r="O54" s="19">
        <v>0.5739921262245552</v>
      </c>
      <c r="P54" s="19">
        <v>0.46751304666280097</v>
      </c>
      <c r="Q54">
        <f t="shared" si="2"/>
        <v>-0.99789422284615625</v>
      </c>
    </row>
    <row r="55" spans="1:17">
      <c r="A55" s="18">
        <v>1</v>
      </c>
      <c r="B55" s="19">
        <v>0.48982207708975495</v>
      </c>
      <c r="C55" s="20">
        <f t="shared" si="0"/>
        <v>1.97964415417951</v>
      </c>
      <c r="D55" s="21">
        <f t="shared" si="1"/>
        <v>0.10195900882817456</v>
      </c>
      <c r="E55" s="19">
        <v>6.4149906918546093E-2</v>
      </c>
      <c r="F55" s="19">
        <v>0.60237434003723256</v>
      </c>
      <c r="G55" s="19">
        <v>2.4231696523941772E-2</v>
      </c>
      <c r="H55" s="19">
        <v>8.6001159703360086E-2</v>
      </c>
      <c r="I55" s="19">
        <v>0.10742515335551012</v>
      </c>
      <c r="J55" s="19">
        <v>0.35605945005645923</v>
      </c>
      <c r="K55" s="19">
        <v>0.37238685262611776</v>
      </c>
      <c r="L55" s="19">
        <v>0.43467513046662803</v>
      </c>
      <c r="M55" s="19">
        <v>0.21994689779351176</v>
      </c>
      <c r="N55" s="19">
        <v>0.52919095431379126</v>
      </c>
      <c r="O55" s="19">
        <v>0.36176641132847071</v>
      </c>
      <c r="P55" s="19">
        <v>0.81725516525772879</v>
      </c>
      <c r="Q55">
        <f t="shared" si="2"/>
        <v>-4.0736106448561058</v>
      </c>
    </row>
    <row r="56" spans="1:17">
      <c r="A56" s="18">
        <v>1</v>
      </c>
      <c r="B56" s="19">
        <v>0.50077822199163791</v>
      </c>
      <c r="C56" s="20">
        <f t="shared" si="0"/>
        <v>2.0015564439832758</v>
      </c>
      <c r="D56" s="21">
        <f t="shared" si="1"/>
        <v>9.8798849511461936E-2</v>
      </c>
      <c r="E56" s="19">
        <v>0.38941618091372415</v>
      </c>
      <c r="F56" s="19">
        <v>0.96203497421185946</v>
      </c>
      <c r="G56" s="19">
        <v>0.56190679647206032</v>
      </c>
      <c r="H56" s="19">
        <v>0.75405133213293862</v>
      </c>
      <c r="I56" s="19">
        <v>0.86773277993102815</v>
      </c>
      <c r="J56" s="19">
        <v>0.95977660451063573</v>
      </c>
      <c r="K56" s="19">
        <v>0.37409588915677361</v>
      </c>
      <c r="L56" s="19">
        <v>0.59056367687002165</v>
      </c>
      <c r="M56" s="19">
        <v>0.47056489761040071</v>
      </c>
      <c r="N56" s="19">
        <v>1.9257179479354229E-2</v>
      </c>
      <c r="O56" s="19">
        <v>0.97634815515610218</v>
      </c>
      <c r="P56" s="19">
        <v>0.28748435926389354</v>
      </c>
      <c r="Q56">
        <f t="shared" si="2"/>
        <v>5.6396984771263776</v>
      </c>
    </row>
    <row r="57" spans="1:17">
      <c r="A57" s="18">
        <v>1</v>
      </c>
      <c r="B57" s="19">
        <v>0.51121555223242898</v>
      </c>
      <c r="C57" s="20">
        <f t="shared" si="0"/>
        <v>2.0224311044648582</v>
      </c>
      <c r="D57" s="21">
        <f t="shared" si="1"/>
        <v>9.5851993341671035E-2</v>
      </c>
      <c r="E57" s="19">
        <v>0.33185827204199347</v>
      </c>
      <c r="F57" s="19">
        <v>0.19040498062074648</v>
      </c>
      <c r="G57" s="19">
        <v>0.36384166997283851</v>
      </c>
      <c r="H57" s="19">
        <v>0.92391735587633905</v>
      </c>
      <c r="I57" s="19">
        <v>0.51960814233832819</v>
      </c>
      <c r="J57" s="19">
        <v>0.85366374706259351</v>
      </c>
      <c r="K57" s="19">
        <v>0.14194158757286293</v>
      </c>
      <c r="L57" s="19">
        <v>0.94442579424420914</v>
      </c>
      <c r="M57" s="19">
        <v>0.41932432020020144</v>
      </c>
      <c r="N57" s="19">
        <v>0.19473860896633807</v>
      </c>
      <c r="O57" s="19">
        <v>0.22650837733085116</v>
      </c>
      <c r="P57" s="19">
        <v>0.68166142765587334</v>
      </c>
      <c r="Q57">
        <f t="shared" si="2"/>
        <v>1.3756828516495245</v>
      </c>
    </row>
    <row r="58" spans="1:17">
      <c r="A58" s="18">
        <v>1</v>
      </c>
      <c r="B58" s="19">
        <v>0.52879421369060331</v>
      </c>
      <c r="C58" s="20">
        <f t="shared" si="0"/>
        <v>2.0575884273812068</v>
      </c>
      <c r="D58" s="21">
        <f t="shared" si="1"/>
        <v>9.1022276120648171E-2</v>
      </c>
      <c r="E58" s="19">
        <v>0.29129917294839319</v>
      </c>
      <c r="F58" s="19">
        <v>0.15787224951933349</v>
      </c>
      <c r="G58" s="19">
        <v>0.10956144901882992</v>
      </c>
      <c r="H58" s="19">
        <v>0.18558305612353893</v>
      </c>
      <c r="I58" s="19">
        <v>0.90792565691091642</v>
      </c>
      <c r="J58" s="19">
        <v>0.15890987884151739</v>
      </c>
      <c r="K58" s="19">
        <v>0.84502700888088622</v>
      </c>
      <c r="L58" s="19">
        <v>0.89074373607593005</v>
      </c>
      <c r="M58" s="19">
        <v>0.67729728080080565</v>
      </c>
      <c r="N58" s="19">
        <v>0.33912167729728082</v>
      </c>
      <c r="O58" s="19">
        <v>0.41166417432172614</v>
      </c>
      <c r="P58" s="19">
        <v>0.15213476973784601</v>
      </c>
      <c r="Q58">
        <f t="shared" si="2"/>
        <v>-0.61857966856898727</v>
      </c>
    </row>
    <row r="59" spans="1:17">
      <c r="A59" s="18">
        <v>1</v>
      </c>
      <c r="B59" s="19">
        <v>0.54496902371288192</v>
      </c>
      <c r="C59" s="20">
        <f t="shared" si="0"/>
        <v>2.0899380474257638</v>
      </c>
      <c r="D59" s="21">
        <f t="shared" si="1"/>
        <v>8.6718046165465593E-2</v>
      </c>
      <c r="E59" s="19">
        <v>0.15948973052156132</v>
      </c>
      <c r="F59" s="19">
        <v>0.64177373577074492</v>
      </c>
      <c r="G59" s="19">
        <v>0.60924100466933195</v>
      </c>
      <c r="H59" s="19">
        <v>0.18231757560960724</v>
      </c>
      <c r="I59" s="19">
        <v>0.38175603503524885</v>
      </c>
      <c r="J59" s="19">
        <v>0.49168370616779078</v>
      </c>
      <c r="K59" s="19">
        <v>0.14413892025513475</v>
      </c>
      <c r="L59" s="19">
        <v>0.41935483870967744</v>
      </c>
      <c r="M59" s="19">
        <v>0.85842463454084905</v>
      </c>
      <c r="N59" s="19">
        <v>0.35999633777886286</v>
      </c>
      <c r="O59" s="19">
        <v>6.0548722800378429E-2</v>
      </c>
      <c r="P59" s="19">
        <v>0.85811944944608909</v>
      </c>
      <c r="Q59">
        <f t="shared" si="2"/>
        <v>-0.49946592608416829</v>
      </c>
    </row>
    <row r="60" spans="1:17">
      <c r="A60" s="18">
        <v>1</v>
      </c>
      <c r="B60" s="19">
        <v>0.55232398449659714</v>
      </c>
      <c r="C60" s="20">
        <f t="shared" si="0"/>
        <v>2.1046479689931941</v>
      </c>
      <c r="D60" s="21">
        <f t="shared" si="1"/>
        <v>8.4802925206329344E-2</v>
      </c>
      <c r="E60" s="19">
        <v>0.72243415631580554</v>
      </c>
      <c r="F60" s="19">
        <v>0.99465926084170053</v>
      </c>
      <c r="G60" s="19">
        <v>0.17368083742790003</v>
      </c>
      <c r="H60" s="19">
        <v>0.37559129612109743</v>
      </c>
      <c r="I60" s="19">
        <v>0.87456892605365155</v>
      </c>
      <c r="J60" s="19">
        <v>0.59828485976744894</v>
      </c>
      <c r="K60" s="19">
        <v>0.66133610034485912</v>
      </c>
      <c r="L60" s="19">
        <v>0.5816522721030305</v>
      </c>
      <c r="M60" s="19">
        <v>0.5561082796716208</v>
      </c>
      <c r="N60" s="19">
        <v>0.73455000457777642</v>
      </c>
      <c r="O60" s="19">
        <v>0.46958830530716877</v>
      </c>
      <c r="P60" s="19">
        <v>0.22629474776451919</v>
      </c>
      <c r="Q60">
        <f t="shared" si="2"/>
        <v>4.9062471388897393</v>
      </c>
    </row>
    <row r="61" spans="1:17">
      <c r="A61" s="18">
        <v>1</v>
      </c>
      <c r="B61" s="19">
        <v>0.5536362804040651</v>
      </c>
      <c r="C61" s="20">
        <f t="shared" si="0"/>
        <v>2.1072725608081302</v>
      </c>
      <c r="D61" s="21">
        <f t="shared" si="1"/>
        <v>8.4463905916294463E-2</v>
      </c>
      <c r="E61" s="19">
        <v>0.25186925870540483</v>
      </c>
      <c r="F61" s="19">
        <v>0.24439222388378551</v>
      </c>
      <c r="G61" s="19">
        <v>0.68953520310068062</v>
      </c>
      <c r="H61" s="19">
        <v>0.69496749778740807</v>
      </c>
      <c r="I61" s="19">
        <v>0.3295388653218177</v>
      </c>
      <c r="J61" s="19">
        <v>0.95306253242591632</v>
      </c>
      <c r="K61" s="19">
        <v>0.56077761162144846</v>
      </c>
      <c r="L61" s="19">
        <v>0.62282174138615065</v>
      </c>
      <c r="M61" s="19">
        <v>0.32148197882015445</v>
      </c>
      <c r="N61" s="19">
        <v>0.44950712607196264</v>
      </c>
      <c r="O61" s="19">
        <v>0.25815607165746024</v>
      </c>
      <c r="P61" s="19">
        <v>0.15967284157841732</v>
      </c>
      <c r="Q61">
        <f t="shared" si="2"/>
        <v>0.60734885708181707</v>
      </c>
    </row>
    <row r="62" spans="1:17">
      <c r="A62" s="18">
        <v>1</v>
      </c>
      <c r="B62" s="19">
        <v>0.55516220587786491</v>
      </c>
      <c r="C62" s="20">
        <f t="shared" si="0"/>
        <v>2.1103244117557298</v>
      </c>
      <c r="D62" s="21">
        <f t="shared" si="1"/>
        <v>8.407070644188111E-2</v>
      </c>
      <c r="E62" s="19">
        <v>0.25534836878566852</v>
      </c>
      <c r="F62" s="19">
        <v>0.71953489791558578</v>
      </c>
      <c r="G62" s="19">
        <v>0.11798455763420515</v>
      </c>
      <c r="H62" s="19">
        <v>0.91634876552629174</v>
      </c>
      <c r="I62" s="19">
        <v>0.94003112887966556</v>
      </c>
      <c r="J62" s="19">
        <v>0.91323587755974001</v>
      </c>
      <c r="K62" s="19">
        <v>0.45991393780327766</v>
      </c>
      <c r="L62" s="19">
        <v>0.12372203741569261</v>
      </c>
      <c r="M62" s="19">
        <v>0.61256752220221566</v>
      </c>
      <c r="N62" s="19">
        <v>2.880947294534135E-2</v>
      </c>
      <c r="O62" s="19">
        <v>0.6607257301553392</v>
      </c>
      <c r="P62" s="19">
        <v>3.6683248390148623E-2</v>
      </c>
      <c r="Q62">
        <f t="shared" si="2"/>
        <v>1.3547166356395177</v>
      </c>
    </row>
    <row r="63" spans="1:17">
      <c r="A63" s="18">
        <v>1</v>
      </c>
      <c r="B63" s="19">
        <v>0.58452101199377426</v>
      </c>
      <c r="C63" s="20">
        <f t="shared" si="0"/>
        <v>2.1690420239875485</v>
      </c>
      <c r="D63" s="21">
        <f t="shared" si="1"/>
        <v>7.6708935721817514E-2</v>
      </c>
      <c r="E63" s="19">
        <v>0.85296182134464549</v>
      </c>
      <c r="F63" s="19">
        <v>0.79369487594225896</v>
      </c>
      <c r="G63" s="19">
        <v>0.63649403363139745</v>
      </c>
      <c r="H63" s="19">
        <v>0.11249122592852565</v>
      </c>
      <c r="I63" s="19">
        <v>0.17255165257728813</v>
      </c>
      <c r="J63" s="19">
        <v>0.5237891781365398</v>
      </c>
      <c r="K63" s="19">
        <v>0.38914151432844019</v>
      </c>
      <c r="L63" s="19">
        <v>0.99652088991973631</v>
      </c>
      <c r="M63" s="19">
        <v>0.18277535325174718</v>
      </c>
      <c r="N63" s="19">
        <v>0.24292733542893766</v>
      </c>
      <c r="O63" s="19">
        <v>0.77346110415967284</v>
      </c>
      <c r="P63" s="19">
        <v>0.84542374950407417</v>
      </c>
      <c r="Q63">
        <f t="shared" si="2"/>
        <v>3.5666982024597926</v>
      </c>
    </row>
    <row r="64" spans="1:17">
      <c r="A64" s="18">
        <v>1</v>
      </c>
      <c r="B64" s="19">
        <v>0.59648426770836516</v>
      </c>
      <c r="C64" s="20">
        <f t="shared" si="0"/>
        <v>2.1929685354167301</v>
      </c>
      <c r="D64" s="21">
        <f t="shared" si="1"/>
        <v>7.381463030404696E-2</v>
      </c>
      <c r="E64" s="19">
        <v>0.74983977782525102</v>
      </c>
      <c r="F64" s="19">
        <v>0.84307382427442246</v>
      </c>
      <c r="G64" s="19">
        <v>0.141361735892819</v>
      </c>
      <c r="H64" s="19">
        <v>1.9806512649922177E-2</v>
      </c>
      <c r="I64" s="19">
        <v>4.2359691152684106E-2</v>
      </c>
      <c r="J64" s="19">
        <v>0.56685079500717184</v>
      </c>
      <c r="K64" s="19">
        <v>1.9348735007782222E-2</v>
      </c>
      <c r="L64" s="19">
        <v>0.67720572527237766</v>
      </c>
      <c r="M64" s="19">
        <v>0.87771233252967928</v>
      </c>
      <c r="N64" s="19">
        <v>0.59364604632709739</v>
      </c>
      <c r="O64" s="19">
        <v>0.47529526657918025</v>
      </c>
      <c r="P64" s="19">
        <v>0.29621265297402877</v>
      </c>
      <c r="Q64">
        <f t="shared" si="2"/>
        <v>-9.1860713522756043E-2</v>
      </c>
    </row>
    <row r="65" spans="1:17">
      <c r="A65" s="18">
        <v>1</v>
      </c>
      <c r="B65" s="19">
        <v>0.62651448103274632</v>
      </c>
      <c r="C65" s="20">
        <f t="shared" si="0"/>
        <v>2.2530289620654926</v>
      </c>
      <c r="D65" s="21">
        <f t="shared" si="1"/>
        <v>6.6797627247825217E-2</v>
      </c>
      <c r="E65" s="19">
        <v>0.27323221533860287</v>
      </c>
      <c r="F65" s="19">
        <v>1.0406811731315043E-2</v>
      </c>
      <c r="G65" s="19">
        <v>0.33072908719138155</v>
      </c>
      <c r="H65" s="19">
        <v>0.66441846980193486</v>
      </c>
      <c r="I65" s="19">
        <v>0.60917996765037996</v>
      </c>
      <c r="J65" s="19">
        <v>0.94857631153294475</v>
      </c>
      <c r="K65" s="19">
        <v>0.87569811090426342</v>
      </c>
      <c r="L65" s="19">
        <v>0.35959959715567491</v>
      </c>
      <c r="M65" s="19">
        <v>0.30881679738761558</v>
      </c>
      <c r="N65" s="19">
        <v>0.16794335764641255</v>
      </c>
      <c r="O65" s="19">
        <v>0.24115726187932982</v>
      </c>
      <c r="P65" s="19">
        <v>0.2568437757499924</v>
      </c>
      <c r="Q65">
        <f t="shared" si="2"/>
        <v>-0.86019470809045817</v>
      </c>
    </row>
    <row r="66" spans="1:17">
      <c r="A66" s="18">
        <v>1</v>
      </c>
      <c r="B66" s="19">
        <v>0.67155980101931823</v>
      </c>
      <c r="C66" s="20">
        <f t="shared" si="0"/>
        <v>2.3431196020386365</v>
      </c>
      <c r="D66" s="21">
        <f t="shared" si="1"/>
        <v>5.6878887301456016E-2</v>
      </c>
      <c r="E66" s="19">
        <v>0.44270149845881529</v>
      </c>
      <c r="F66" s="19">
        <v>0.86959440900906404</v>
      </c>
      <c r="G66" s="19">
        <v>8.6275826288644067E-2</v>
      </c>
      <c r="H66" s="19">
        <v>9.2104861598559531E-2</v>
      </c>
      <c r="I66" s="19">
        <v>0.16275521103549304</v>
      </c>
      <c r="J66" s="19">
        <v>1.8005920590838345E-2</v>
      </c>
      <c r="K66" s="19">
        <v>0.75618762779625848</v>
      </c>
      <c r="L66" s="19">
        <v>0.61378826258125552</v>
      </c>
      <c r="M66" s="19">
        <v>0.3729056672872097</v>
      </c>
      <c r="N66" s="19">
        <v>0.95474105044709612</v>
      </c>
      <c r="O66" s="19">
        <v>0.56672872096926785</v>
      </c>
      <c r="P66" s="19">
        <v>0.35316019165623952</v>
      </c>
      <c r="Q66">
        <f t="shared" si="2"/>
        <v>-0.13315225684377641</v>
      </c>
    </row>
    <row r="67" spans="1:17">
      <c r="A67" s="18">
        <v>1</v>
      </c>
      <c r="B67" s="19">
        <v>0.67497787408062992</v>
      </c>
      <c r="C67" s="20">
        <f t="shared" si="0"/>
        <v>2.3499557481612596</v>
      </c>
      <c r="D67" s="21">
        <f t="shared" si="1"/>
        <v>5.6153623969523211E-2</v>
      </c>
      <c r="E67" s="19">
        <v>0.54213080233161415</v>
      </c>
      <c r="F67" s="19">
        <v>0.58381908627582624</v>
      </c>
      <c r="G67" s="19">
        <v>0.37260048219244973</v>
      </c>
      <c r="H67" s="19">
        <v>0.54560991241187784</v>
      </c>
      <c r="I67" s="19">
        <v>6.6438795129245887E-2</v>
      </c>
      <c r="J67" s="19">
        <v>0.91116061891537214</v>
      </c>
      <c r="K67" s="19">
        <v>7.4617755668813138E-2</v>
      </c>
      <c r="L67" s="19">
        <v>0.23310037537766656</v>
      </c>
      <c r="M67" s="19">
        <v>8.5848567155980104E-2</v>
      </c>
      <c r="N67" s="19">
        <v>0.21829889828180793</v>
      </c>
      <c r="O67" s="19">
        <v>0.22305978576006347</v>
      </c>
      <c r="P67" s="19">
        <v>7.9989013336588644E-2</v>
      </c>
      <c r="Q67">
        <f t="shared" si="2"/>
        <v>-4.1899777214880842</v>
      </c>
    </row>
    <row r="68" spans="1:17">
      <c r="A68" s="18">
        <v>1</v>
      </c>
      <c r="B68" s="19">
        <v>0.67964720603045747</v>
      </c>
      <c r="C68" s="20">
        <f t="shared" ref="C68:C102" si="3">1+B68*(3-1)</f>
        <v>2.3592944120609149</v>
      </c>
      <c r="D68" s="21">
        <f t="shared" ref="D68:D102" si="4">(-LN(B68)/7)</f>
        <v>5.5168775729138649E-2</v>
      </c>
      <c r="E68" s="19">
        <v>0.16272469252601704</v>
      </c>
      <c r="F68" s="19">
        <v>0.65260780663472395</v>
      </c>
      <c r="G68" s="19">
        <v>0.37260048219244973</v>
      </c>
      <c r="H68" s="19">
        <v>0.93243202002014225</v>
      </c>
      <c r="I68" s="19">
        <v>0.72780541398358101</v>
      </c>
      <c r="J68" s="19">
        <v>0.51423688467055273</v>
      </c>
      <c r="K68" s="19">
        <v>0.3456831568346202</v>
      </c>
      <c r="L68" s="19">
        <v>0.65358439893795583</v>
      </c>
      <c r="M68" s="19">
        <v>0.6997894222846156</v>
      </c>
      <c r="N68" s="19">
        <v>2.2156437879573963E-2</v>
      </c>
      <c r="O68" s="19">
        <v>6.0304574724570452E-2</v>
      </c>
      <c r="P68" s="19">
        <v>0.26538895840327159</v>
      </c>
      <c r="Q68">
        <f t="shared" ref="Q68:Q102" si="5">2+(3/(SQRT(12/12)))*(SUM(E68:P68)-12/2)</f>
        <v>0.2279427472762201</v>
      </c>
    </row>
    <row r="69" spans="1:17">
      <c r="A69" s="18">
        <v>1</v>
      </c>
      <c r="B69" s="19">
        <v>0.68694112979522082</v>
      </c>
      <c r="C69" s="20">
        <f t="shared" si="3"/>
        <v>2.3738822595904416</v>
      </c>
      <c r="D69" s="21">
        <f t="shared" si="4"/>
        <v>5.364381173450649E-2</v>
      </c>
      <c r="E69" s="19">
        <v>0.18524735251930297</v>
      </c>
      <c r="F69" s="19">
        <v>0.83944212164677878</v>
      </c>
      <c r="G69" s="19">
        <v>7.8432569353312789E-2</v>
      </c>
      <c r="H69" s="19">
        <v>0.92809839167455066</v>
      </c>
      <c r="I69" s="19">
        <v>0.66487624744407481</v>
      </c>
      <c r="J69" s="19">
        <v>0.13986632892849513</v>
      </c>
      <c r="K69" s="19">
        <v>0.5314798425244911</v>
      </c>
      <c r="L69" s="19">
        <v>0.7890865810113834</v>
      </c>
      <c r="M69" s="19">
        <v>0.57203894161809132</v>
      </c>
      <c r="N69" s="19">
        <v>0.49684133426923427</v>
      </c>
      <c r="O69" s="19">
        <v>0.57881405072176273</v>
      </c>
      <c r="P69" s="19">
        <v>0.23194067201757868</v>
      </c>
      <c r="Q69">
        <f t="shared" si="5"/>
        <v>2.1084933011871696</v>
      </c>
    </row>
    <row r="70" spans="1:17">
      <c r="A70" s="18">
        <v>1</v>
      </c>
      <c r="B70" s="19">
        <v>0.70503860591448708</v>
      </c>
      <c r="C70" s="20">
        <f t="shared" si="3"/>
        <v>2.4100772118289742</v>
      </c>
      <c r="D70" s="21">
        <f t="shared" si="4"/>
        <v>4.9928959643822615E-2</v>
      </c>
      <c r="E70" s="19">
        <v>0.67046113467818236</v>
      </c>
      <c r="F70" s="19">
        <v>0.37543870357371745</v>
      </c>
      <c r="G70" s="19">
        <v>5.5909909360026856E-2</v>
      </c>
      <c r="H70" s="19">
        <v>0.55735953856013676</v>
      </c>
      <c r="I70" s="19">
        <v>0.1368755149998474</v>
      </c>
      <c r="J70" s="19">
        <v>0.50978118228705716</v>
      </c>
      <c r="K70" s="19">
        <v>0.46821497238074894</v>
      </c>
      <c r="L70" s="19">
        <v>0.62660603656117431</v>
      </c>
      <c r="M70" s="19">
        <v>0.75493636890774252</v>
      </c>
      <c r="N70" s="19">
        <v>0.94586016418958097</v>
      </c>
      <c r="O70" s="19">
        <v>0.98666341135898927</v>
      </c>
      <c r="P70" s="19">
        <v>0.49958800012207405</v>
      </c>
      <c r="Q70">
        <f t="shared" si="5"/>
        <v>3.7630848109378343</v>
      </c>
    </row>
    <row r="71" spans="1:17">
      <c r="A71" s="18">
        <v>1</v>
      </c>
      <c r="B71" s="19">
        <v>0.71150852992339852</v>
      </c>
      <c r="C71" s="20">
        <f t="shared" si="3"/>
        <v>2.423017059846797</v>
      </c>
      <c r="D71" s="21">
        <f t="shared" si="4"/>
        <v>4.8623981839372318E-2</v>
      </c>
      <c r="E71" s="19">
        <v>0.12671285134434035</v>
      </c>
      <c r="F71" s="19">
        <v>3.2074953459273046E-2</v>
      </c>
      <c r="G71" s="19">
        <v>0.60167241431928464</v>
      </c>
      <c r="H71" s="19">
        <v>0.59788811914426099</v>
      </c>
      <c r="I71" s="19">
        <v>0.30826746421704765</v>
      </c>
      <c r="J71" s="19">
        <v>0.13803521835993529</v>
      </c>
      <c r="K71" s="19">
        <v>9.1677602465895569E-2</v>
      </c>
      <c r="L71" s="19">
        <v>0.4247260963774529</v>
      </c>
      <c r="M71" s="19">
        <v>0.77489547410504467</v>
      </c>
      <c r="N71" s="19">
        <v>0.38319040498062074</v>
      </c>
      <c r="O71" s="19">
        <v>0.96215704824976345</v>
      </c>
      <c r="P71" s="19">
        <v>0.37253944517349774</v>
      </c>
      <c r="Q71">
        <f t="shared" si="5"/>
        <v>-1.5584887234107487</v>
      </c>
    </row>
    <row r="72" spans="1:17">
      <c r="A72" s="18">
        <v>1</v>
      </c>
      <c r="B72" s="19">
        <v>0.72432630390331731</v>
      </c>
      <c r="C72" s="20">
        <f t="shared" si="3"/>
        <v>2.4486526078066344</v>
      </c>
      <c r="D72" s="21">
        <f t="shared" si="4"/>
        <v>4.6073327447185654E-2</v>
      </c>
      <c r="E72" s="19">
        <v>0.12298959318826869</v>
      </c>
      <c r="F72" s="19">
        <v>0.15652943510238959</v>
      </c>
      <c r="G72" s="19">
        <v>1.141392254402295E-2</v>
      </c>
      <c r="H72" s="19">
        <v>0.65013580736716814</v>
      </c>
      <c r="I72" s="19">
        <v>0.41447187719351786</v>
      </c>
      <c r="J72" s="19">
        <v>0.70842616046632279</v>
      </c>
      <c r="K72" s="19">
        <v>0.6802575762199774</v>
      </c>
      <c r="L72" s="19">
        <v>0.85958433790093691</v>
      </c>
      <c r="M72" s="19">
        <v>0.56987212744529558</v>
      </c>
      <c r="N72" s="19">
        <v>0.5961180455946532</v>
      </c>
      <c r="O72" s="19">
        <v>0.84035767693105867</v>
      </c>
      <c r="P72" s="19">
        <v>0.25547044282357251</v>
      </c>
      <c r="Q72">
        <f t="shared" si="5"/>
        <v>1.5968810083315539</v>
      </c>
    </row>
    <row r="73" spans="1:17">
      <c r="A73" s="18">
        <v>1</v>
      </c>
      <c r="B73" s="19">
        <v>0.73168126468703265</v>
      </c>
      <c r="C73" s="20">
        <f t="shared" si="3"/>
        <v>2.4633625293740655</v>
      </c>
      <c r="D73" s="21">
        <f t="shared" si="4"/>
        <v>4.4630041514820709E-2</v>
      </c>
      <c r="E73" s="19">
        <v>0.71660512100589002</v>
      </c>
      <c r="F73" s="19">
        <v>0.26395458845789971</v>
      </c>
      <c r="G73" s="19">
        <v>0.17874691000091555</v>
      </c>
      <c r="H73" s="19">
        <v>0.21652882473220009</v>
      </c>
      <c r="I73" s="19">
        <v>0.89867854853968931</v>
      </c>
      <c r="J73" s="19">
        <v>0.53950621051667835</v>
      </c>
      <c r="K73" s="19">
        <v>0.8342539750358593</v>
      </c>
      <c r="L73" s="19">
        <v>0.9616992706076235</v>
      </c>
      <c r="M73" s="19">
        <v>5.3651539658803066E-2</v>
      </c>
      <c r="N73" s="19">
        <v>0.32712790307321388</v>
      </c>
      <c r="O73" s="19">
        <v>0.44193853572191533</v>
      </c>
      <c r="P73" s="19">
        <v>4.1169469283120215E-2</v>
      </c>
      <c r="Q73">
        <f t="shared" si="5"/>
        <v>0.42158268990142478</v>
      </c>
    </row>
    <row r="74" spans="1:17">
      <c r="A74" s="18">
        <v>1</v>
      </c>
      <c r="B74" s="19">
        <v>0.73839533677175206</v>
      </c>
      <c r="C74" s="20">
        <f t="shared" si="3"/>
        <v>2.4767906735435039</v>
      </c>
      <c r="D74" s="21">
        <f t="shared" si="4"/>
        <v>4.3325130161137856E-2</v>
      </c>
      <c r="E74" s="19">
        <v>0.66393017365031892</v>
      </c>
      <c r="F74" s="19">
        <v>0.27997680593279822</v>
      </c>
      <c r="G74" s="19">
        <v>0.24222540971098971</v>
      </c>
      <c r="H74" s="19">
        <v>0.63481551561021765</v>
      </c>
      <c r="I74" s="19">
        <v>0.98760948515274516</v>
      </c>
      <c r="J74" s="19">
        <v>0.73162022766808066</v>
      </c>
      <c r="K74" s="19">
        <v>0.41044343394268623</v>
      </c>
      <c r="L74" s="19">
        <v>0.18762779625843073</v>
      </c>
      <c r="M74" s="19">
        <v>0.2758873256630146</v>
      </c>
      <c r="N74" s="19">
        <v>0.66902676473281042</v>
      </c>
      <c r="O74" s="19">
        <v>0.26361888485366375</v>
      </c>
      <c r="P74" s="19">
        <v>0.41502121036408579</v>
      </c>
      <c r="Q74">
        <f t="shared" si="5"/>
        <v>1.2854091006195221</v>
      </c>
    </row>
    <row r="75" spans="1:17">
      <c r="A75" s="18">
        <v>1</v>
      </c>
      <c r="B75" s="19">
        <v>0.75020599993896298</v>
      </c>
      <c r="C75" s="20">
        <f t="shared" si="3"/>
        <v>2.500411999877926</v>
      </c>
      <c r="D75" s="21">
        <f t="shared" si="4"/>
        <v>4.1058206225779693E-2</v>
      </c>
      <c r="E75" s="19">
        <v>0.88326670125431073</v>
      </c>
      <c r="F75" s="19">
        <v>2.7436140018921477E-2</v>
      </c>
      <c r="G75" s="19">
        <v>0.50044251838740195</v>
      </c>
      <c r="H75" s="19">
        <v>0.20795312356944487</v>
      </c>
      <c r="I75" s="19">
        <v>0.6760460219122898</v>
      </c>
      <c r="J75" s="19">
        <v>8.9022492141483806E-2</v>
      </c>
      <c r="K75" s="19">
        <v>0.13022247993408001</v>
      </c>
      <c r="L75" s="19">
        <v>0.47029023102511675</v>
      </c>
      <c r="M75" s="19">
        <v>0.64656514175847657</v>
      </c>
      <c r="N75" s="19">
        <v>0.26624347666859949</v>
      </c>
      <c r="O75" s="19">
        <v>0.24842066713461713</v>
      </c>
      <c r="P75" s="19">
        <v>0.41846980193487349</v>
      </c>
      <c r="Q75">
        <f t="shared" si="5"/>
        <v>-2.3068636127811546</v>
      </c>
    </row>
    <row r="76" spans="1:17">
      <c r="A76" s="18">
        <v>1</v>
      </c>
      <c r="B76" s="19">
        <v>0.75615710928678248</v>
      </c>
      <c r="C76" s="20">
        <f t="shared" si="3"/>
        <v>2.512314218573565</v>
      </c>
      <c r="D76" s="21">
        <f t="shared" si="4"/>
        <v>3.9929443982365302E-2</v>
      </c>
      <c r="E76" s="19">
        <v>0.13812677388836328</v>
      </c>
      <c r="F76" s="19">
        <v>5.0965910824915313E-2</v>
      </c>
      <c r="G76" s="19">
        <v>0.31315042573320717</v>
      </c>
      <c r="H76" s="19">
        <v>0.37562181463057343</v>
      </c>
      <c r="I76" s="19">
        <v>0.58796960356456196</v>
      </c>
      <c r="J76" s="19">
        <v>0.41138950773644217</v>
      </c>
      <c r="K76" s="19">
        <v>8.0660420545060577E-2</v>
      </c>
      <c r="L76" s="19">
        <v>0.59114352855006558</v>
      </c>
      <c r="M76" s="19">
        <v>0.19376201666310616</v>
      </c>
      <c r="N76" s="19">
        <v>0.41694387646107361</v>
      </c>
      <c r="O76" s="19">
        <v>0.85491500595110936</v>
      </c>
      <c r="P76" s="19">
        <v>0.11664174321726127</v>
      </c>
      <c r="Q76">
        <f t="shared" si="5"/>
        <v>-3.6061281167027808</v>
      </c>
    </row>
    <row r="77" spans="1:17">
      <c r="A77" s="18">
        <v>1</v>
      </c>
      <c r="B77" s="19">
        <v>0.76155888546403394</v>
      </c>
      <c r="C77" s="20">
        <f t="shared" si="3"/>
        <v>2.5231177709280681</v>
      </c>
      <c r="D77" s="21">
        <f t="shared" si="4"/>
        <v>3.891254019777389E-2</v>
      </c>
      <c r="E77" s="19">
        <v>0.41050447096163822</v>
      </c>
      <c r="F77" s="19">
        <v>0.37318033387249366</v>
      </c>
      <c r="G77" s="19">
        <v>0.20777001251258889</v>
      </c>
      <c r="H77" s="19">
        <v>0.27008880886257514</v>
      </c>
      <c r="I77" s="19">
        <v>0.68333994567705314</v>
      </c>
      <c r="J77" s="19">
        <v>0.2479018524735252</v>
      </c>
      <c r="K77" s="19">
        <v>0.82647175511948001</v>
      </c>
      <c r="L77" s="19">
        <v>0.71877193517868587</v>
      </c>
      <c r="M77" s="19">
        <v>0.32325205236976229</v>
      </c>
      <c r="N77" s="19">
        <v>0.66899624622333442</v>
      </c>
      <c r="O77" s="19">
        <v>0.64406262398144476</v>
      </c>
      <c r="P77" s="19">
        <v>0.71294289986877046</v>
      </c>
      <c r="Q77">
        <f t="shared" si="5"/>
        <v>2.2618488113040565</v>
      </c>
    </row>
    <row r="78" spans="1:17">
      <c r="A78" s="18">
        <v>1</v>
      </c>
      <c r="B78" s="19">
        <v>0.77565843684194469</v>
      </c>
      <c r="C78" s="20">
        <f t="shared" si="3"/>
        <v>2.5513168736838896</v>
      </c>
      <c r="D78" s="21">
        <f t="shared" si="4"/>
        <v>3.6291859200861677E-2</v>
      </c>
      <c r="E78" s="19">
        <v>0.93163853877376623</v>
      </c>
      <c r="F78" s="19">
        <v>0.27634510330515455</v>
      </c>
      <c r="G78" s="19">
        <v>0.90929898983733637</v>
      </c>
      <c r="H78" s="19">
        <v>0.50093081453901789</v>
      </c>
      <c r="I78" s="19">
        <v>0.27954954680013427</v>
      </c>
      <c r="J78" s="19">
        <v>0.7083040864284188</v>
      </c>
      <c r="K78" s="19">
        <v>0.35230567339091157</v>
      </c>
      <c r="L78" s="19">
        <v>0.45719779045991393</v>
      </c>
      <c r="M78" s="19">
        <v>4.8799096652119511E-2</v>
      </c>
      <c r="N78" s="19">
        <v>3.9368877224036378E-3</v>
      </c>
      <c r="O78" s="19">
        <v>0.1022980437635426</v>
      </c>
      <c r="P78" s="19">
        <v>0.95455793939024014</v>
      </c>
      <c r="Q78">
        <f t="shared" si="5"/>
        <v>0.57548753318887691</v>
      </c>
    </row>
    <row r="79" spans="1:17">
      <c r="A79" s="18">
        <v>1</v>
      </c>
      <c r="B79" s="19">
        <v>0.77568895535142068</v>
      </c>
      <c r="C79" s="20">
        <f t="shared" si="3"/>
        <v>2.5513779107028416</v>
      </c>
      <c r="D79" s="21">
        <f t="shared" si="4"/>
        <v>3.6286238555104967E-2</v>
      </c>
      <c r="E79" s="19">
        <v>0.34025086214789269</v>
      </c>
      <c r="F79" s="19">
        <v>0.70305490279854732</v>
      </c>
      <c r="G79" s="19">
        <v>0.51319925534836874</v>
      </c>
      <c r="H79" s="19">
        <v>0.51164281136509293</v>
      </c>
      <c r="I79" s="19">
        <v>0.35605945005645923</v>
      </c>
      <c r="J79" s="19">
        <v>0.42417676320688497</v>
      </c>
      <c r="K79" s="19">
        <v>0.55403302102725305</v>
      </c>
      <c r="L79" s="19">
        <v>0.24741355632190923</v>
      </c>
      <c r="M79" s="19">
        <v>0.16205328531754509</v>
      </c>
      <c r="N79" s="19">
        <v>0.20270393993957336</v>
      </c>
      <c r="O79" s="19">
        <v>0.91982787560655532</v>
      </c>
      <c r="P79" s="19">
        <v>0.17288735618152409</v>
      </c>
      <c r="Q79">
        <f t="shared" si="5"/>
        <v>-0.67809076204718277</v>
      </c>
    </row>
    <row r="80" spans="1:17">
      <c r="A80" s="18">
        <v>1</v>
      </c>
      <c r="B80" s="19">
        <v>0.79625843073824276</v>
      </c>
      <c r="C80" s="20">
        <f t="shared" si="3"/>
        <v>2.5925168614764855</v>
      </c>
      <c r="D80" s="21">
        <f t="shared" si="4"/>
        <v>3.2547354871072708E-2</v>
      </c>
      <c r="E80" s="19">
        <v>0.93642994476149788</v>
      </c>
      <c r="F80" s="19">
        <v>0.36994537186803794</v>
      </c>
      <c r="G80" s="19">
        <v>0.51948606830042421</v>
      </c>
      <c r="H80" s="19">
        <v>0.35267189550462358</v>
      </c>
      <c r="I80" s="19">
        <v>0.61079744865260777</v>
      </c>
      <c r="J80" s="19">
        <v>0.25437177648243658</v>
      </c>
      <c r="K80" s="19">
        <v>0.49711600085451829</v>
      </c>
      <c r="L80" s="19">
        <v>0.46653645435956909</v>
      </c>
      <c r="M80" s="19">
        <v>0.31049531540879544</v>
      </c>
      <c r="N80" s="19">
        <v>0.48640400402844325</v>
      </c>
      <c r="O80" s="19">
        <v>0.44236579485457928</v>
      </c>
      <c r="P80" s="19">
        <v>0.8026673177282021</v>
      </c>
      <c r="Q80">
        <f t="shared" si="5"/>
        <v>2.1478621784112075</v>
      </c>
    </row>
    <row r="81" spans="1:17">
      <c r="A81" s="18">
        <v>1</v>
      </c>
      <c r="B81" s="19">
        <v>0.79668568987090671</v>
      </c>
      <c r="C81" s="20">
        <f t="shared" si="3"/>
        <v>2.5933713797418134</v>
      </c>
      <c r="D81" s="21">
        <f t="shared" si="4"/>
        <v>3.2470720644390161E-2</v>
      </c>
      <c r="E81" s="19">
        <v>0.49958800012207405</v>
      </c>
      <c r="F81" s="19">
        <v>0.18802453688161871</v>
      </c>
      <c r="G81" s="19">
        <v>0.94674520096438486</v>
      </c>
      <c r="H81" s="19">
        <v>0.21384319589831233</v>
      </c>
      <c r="I81" s="19">
        <v>0.23737296670430616</v>
      </c>
      <c r="J81" s="19">
        <v>0.82839442121646778</v>
      </c>
      <c r="K81" s="19">
        <v>0.16190069277016511</v>
      </c>
      <c r="L81" s="19">
        <v>6.7781609546189767E-2</v>
      </c>
      <c r="M81" s="19">
        <v>0.4523758659627064</v>
      </c>
      <c r="N81" s="19">
        <v>2.6581621753593555E-2</v>
      </c>
      <c r="O81" s="19">
        <v>0.5161290322580645</v>
      </c>
      <c r="P81" s="19">
        <v>0.72292245246742148</v>
      </c>
      <c r="Q81">
        <f t="shared" si="5"/>
        <v>-1.4150212103640873</v>
      </c>
    </row>
    <row r="82" spans="1:17">
      <c r="A82" s="18">
        <v>1</v>
      </c>
      <c r="B82" s="19">
        <v>0.80565813165684985</v>
      </c>
      <c r="C82" s="20">
        <f t="shared" si="3"/>
        <v>2.6113162633136997</v>
      </c>
      <c r="D82" s="21">
        <f t="shared" si="4"/>
        <v>3.0870825818039228E-2</v>
      </c>
      <c r="E82" s="19">
        <v>0.6402783288064211</v>
      </c>
      <c r="F82" s="19">
        <v>8.3162938322092345E-2</v>
      </c>
      <c r="G82" s="19">
        <v>0.24509414960173345</v>
      </c>
      <c r="H82" s="19">
        <v>0.56053346354564038</v>
      </c>
      <c r="I82" s="19">
        <v>0.8919339579454939</v>
      </c>
      <c r="J82" s="19">
        <v>0.52119510483108</v>
      </c>
      <c r="K82" s="19">
        <v>0.89349040192876983</v>
      </c>
      <c r="L82" s="19">
        <v>0.10522782067323833</v>
      </c>
      <c r="M82" s="19">
        <v>0.65742973113193148</v>
      </c>
      <c r="N82" s="19">
        <v>0.41828669087801751</v>
      </c>
      <c r="O82" s="19">
        <v>0.44352549821466719</v>
      </c>
      <c r="P82" s="19">
        <v>0.26422925504318368</v>
      </c>
      <c r="Q82">
        <f t="shared" si="5"/>
        <v>1.1731620227668049</v>
      </c>
    </row>
    <row r="83" spans="1:17">
      <c r="A83" s="18">
        <v>1</v>
      </c>
      <c r="B83" s="19">
        <v>0.80666524246955784</v>
      </c>
      <c r="C83" s="20">
        <f t="shared" si="3"/>
        <v>2.6133304849391159</v>
      </c>
      <c r="D83" s="21">
        <f t="shared" si="4"/>
        <v>3.0692359147811314E-2</v>
      </c>
      <c r="E83" s="19">
        <v>0.1532639545884579</v>
      </c>
      <c r="F83" s="19">
        <v>0.8112430188909574</v>
      </c>
      <c r="G83" s="19">
        <v>0.22687459944456312</v>
      </c>
      <c r="H83" s="19">
        <v>0.21704763939329202</v>
      </c>
      <c r="I83" s="19">
        <v>0.81777397991882073</v>
      </c>
      <c r="J83" s="19">
        <v>0.95382549516281623</v>
      </c>
      <c r="K83" s="19">
        <v>0.27561265907773064</v>
      </c>
      <c r="L83" s="19">
        <v>0.98712118900112922</v>
      </c>
      <c r="M83" s="19">
        <v>0.7219763786736656</v>
      </c>
      <c r="N83" s="19">
        <v>0.70958586382641076</v>
      </c>
      <c r="O83" s="19">
        <v>0.26917325357829525</v>
      </c>
      <c r="P83" s="19">
        <v>0.22574541459395123</v>
      </c>
      <c r="Q83">
        <f t="shared" si="5"/>
        <v>3.1077303384502706</v>
      </c>
    </row>
    <row r="84" spans="1:17">
      <c r="A84" s="18">
        <v>1</v>
      </c>
      <c r="B84" s="19">
        <v>0.80910672322763755</v>
      </c>
      <c r="C84" s="20">
        <f t="shared" si="3"/>
        <v>2.6182134464552753</v>
      </c>
      <c r="D84" s="21">
        <f t="shared" si="4"/>
        <v>3.0260635812719962E-2</v>
      </c>
      <c r="E84" s="19">
        <v>0.34174626911221656</v>
      </c>
      <c r="F84" s="19">
        <v>0.86040833765678881</v>
      </c>
      <c r="G84" s="19">
        <v>0.73342081972716455</v>
      </c>
      <c r="H84" s="19">
        <v>0.24106570635090183</v>
      </c>
      <c r="I84" s="19">
        <v>0.59739982299264505</v>
      </c>
      <c r="J84" s="19">
        <v>0.61272011474959565</v>
      </c>
      <c r="K84" s="19">
        <v>0.64732810449537648</v>
      </c>
      <c r="L84" s="19">
        <v>0.80132450331125826</v>
      </c>
      <c r="M84" s="19">
        <v>0.5671864986114078</v>
      </c>
      <c r="N84" s="19">
        <v>8.1698049867244479E-2</v>
      </c>
      <c r="O84" s="19">
        <v>0.11484115115817743</v>
      </c>
      <c r="P84" s="19">
        <v>0.7457197790459914</v>
      </c>
      <c r="Q84">
        <f t="shared" si="5"/>
        <v>3.0345774712363074</v>
      </c>
    </row>
    <row r="85" spans="1:17">
      <c r="A85" s="18">
        <v>1</v>
      </c>
      <c r="B85" s="19">
        <v>0.81652272103030488</v>
      </c>
      <c r="C85" s="20">
        <f t="shared" si="3"/>
        <v>2.6330454420606095</v>
      </c>
      <c r="D85" s="21">
        <f t="shared" si="4"/>
        <v>2.8957219944282696E-2</v>
      </c>
      <c r="E85" s="19">
        <v>0.78096865749076816</v>
      </c>
      <c r="F85" s="19">
        <v>3.5889767143772698E-2</v>
      </c>
      <c r="G85" s="19">
        <v>0.25693533127842039</v>
      </c>
      <c r="H85" s="19">
        <v>0.93264564958647422</v>
      </c>
      <c r="I85" s="19">
        <v>0.49995422223578601</v>
      </c>
      <c r="J85" s="19">
        <v>0.68214972380748928</v>
      </c>
      <c r="K85" s="19">
        <v>0.98068178350169377</v>
      </c>
      <c r="L85" s="19">
        <v>0.55717642750328078</v>
      </c>
      <c r="M85" s="19">
        <v>0.88943144016846221</v>
      </c>
      <c r="N85" s="19">
        <v>0.77336954863124485</v>
      </c>
      <c r="O85" s="19">
        <v>0.78182317575609606</v>
      </c>
      <c r="P85" s="19">
        <v>0.36902981658375805</v>
      </c>
      <c r="Q85">
        <f t="shared" si="5"/>
        <v>6.6201666310617409</v>
      </c>
    </row>
    <row r="86" spans="1:17">
      <c r="A86" s="18">
        <v>1</v>
      </c>
      <c r="B86" s="19">
        <v>0.86324655903805658</v>
      </c>
      <c r="C86" s="20">
        <f t="shared" si="3"/>
        <v>2.7264931180761129</v>
      </c>
      <c r="D86" s="21">
        <f t="shared" si="4"/>
        <v>2.1007846967848392E-2</v>
      </c>
      <c r="E86" s="19">
        <v>0.48982207708975495</v>
      </c>
      <c r="F86" s="19">
        <v>0.81948301644947663</v>
      </c>
      <c r="G86" s="19">
        <v>0.23639637440107425</v>
      </c>
      <c r="H86" s="19">
        <v>0.82204657124546032</v>
      </c>
      <c r="I86" s="19">
        <v>0.89324625385296186</v>
      </c>
      <c r="J86" s="19">
        <v>0.68333994567705314</v>
      </c>
      <c r="K86" s="19">
        <v>0.33851130710776084</v>
      </c>
      <c r="L86" s="19">
        <v>0.68657490768150886</v>
      </c>
      <c r="M86" s="19">
        <v>3.1128879665517136E-2</v>
      </c>
      <c r="N86" s="19">
        <v>0.34250923184911647</v>
      </c>
      <c r="O86" s="19">
        <v>0.33951841792046877</v>
      </c>
      <c r="P86" s="19">
        <v>0.15619373149815363</v>
      </c>
      <c r="Q86">
        <f t="shared" si="5"/>
        <v>1.5163121433149209</v>
      </c>
    </row>
    <row r="87" spans="1:17">
      <c r="A87" s="18">
        <v>1</v>
      </c>
      <c r="B87" s="19">
        <v>0.86675618762779627</v>
      </c>
      <c r="C87" s="20">
        <f t="shared" si="3"/>
        <v>2.7335123752555925</v>
      </c>
      <c r="D87" s="21">
        <f t="shared" si="4"/>
        <v>2.0428222222626136E-2</v>
      </c>
      <c r="E87" s="19">
        <v>0.97970519119846189</v>
      </c>
      <c r="F87" s="19">
        <v>9.8361156041138945E-2</v>
      </c>
      <c r="G87" s="19">
        <v>0.24591814935758538</v>
      </c>
      <c r="H87" s="19">
        <v>0.97955259865108191</v>
      </c>
      <c r="I87" s="19">
        <v>0.68880275887325659</v>
      </c>
      <c r="J87" s="19">
        <v>1.3763847773674735E-2</v>
      </c>
      <c r="K87" s="19">
        <v>0.63136692403942996</v>
      </c>
      <c r="L87" s="19">
        <v>0.64891506698812829</v>
      </c>
      <c r="M87" s="19">
        <v>0.54136783959471424</v>
      </c>
      <c r="N87" s="19">
        <v>0.86037781914731282</v>
      </c>
      <c r="O87" s="19">
        <v>0.91964476454969935</v>
      </c>
      <c r="P87" s="19">
        <v>0.17679372539445173</v>
      </c>
      <c r="Q87">
        <f t="shared" si="5"/>
        <v>4.3537095248268072</v>
      </c>
    </row>
    <row r="88" spans="1:17">
      <c r="A88" s="18">
        <v>1</v>
      </c>
      <c r="B88" s="19">
        <v>0.88460951567125456</v>
      </c>
      <c r="C88" s="20">
        <f t="shared" si="3"/>
        <v>2.7692190313425091</v>
      </c>
      <c r="D88" s="21">
        <f t="shared" si="4"/>
        <v>1.751556522470318E-2</v>
      </c>
      <c r="E88" s="19">
        <v>0.1488082522049623</v>
      </c>
      <c r="F88" s="19">
        <v>0.35712759788811915</v>
      </c>
      <c r="G88" s="19">
        <v>0.79424420911282689</v>
      </c>
      <c r="H88" s="19">
        <v>0.4915311136204108</v>
      </c>
      <c r="I88" s="19">
        <v>0.28922391430402539</v>
      </c>
      <c r="J88" s="19">
        <v>0.98086489455854975</v>
      </c>
      <c r="K88" s="19">
        <v>0.89162877285073394</v>
      </c>
      <c r="L88" s="19">
        <v>0.98324533829767757</v>
      </c>
      <c r="M88" s="19">
        <v>0.39426862392040773</v>
      </c>
      <c r="N88" s="19">
        <v>0.13046662800988801</v>
      </c>
      <c r="O88" s="19">
        <v>0.43342387157811213</v>
      </c>
      <c r="P88" s="19">
        <v>0.2315134128849147</v>
      </c>
      <c r="Q88">
        <f t="shared" si="5"/>
        <v>2.379039887691885</v>
      </c>
    </row>
    <row r="89" spans="1:17">
      <c r="A89" s="18">
        <v>1</v>
      </c>
      <c r="B89" s="19">
        <v>0.89217810602130188</v>
      </c>
      <c r="C89" s="20">
        <f t="shared" si="3"/>
        <v>2.7843562120426038</v>
      </c>
      <c r="D89" s="21">
        <f t="shared" si="4"/>
        <v>1.62984994151637E-2</v>
      </c>
      <c r="E89" s="19">
        <v>0.49113437299722279</v>
      </c>
      <c r="F89" s="19">
        <v>0.92596209601123081</v>
      </c>
      <c r="G89" s="19">
        <v>0.95477156895657211</v>
      </c>
      <c r="H89" s="19">
        <v>0.44608905301065094</v>
      </c>
      <c r="I89" s="19">
        <v>5.9511093478194525E-3</v>
      </c>
      <c r="J89" s="19">
        <v>0.42332224494155707</v>
      </c>
      <c r="K89" s="19">
        <v>0.78420361949522388</v>
      </c>
      <c r="L89" s="19">
        <v>0.6513565477462081</v>
      </c>
      <c r="M89" s="19">
        <v>0.33481856746116517</v>
      </c>
      <c r="N89" s="19">
        <v>0.52677999206518755</v>
      </c>
      <c r="O89" s="19">
        <v>0.43223364970854822</v>
      </c>
      <c r="P89" s="19">
        <v>0.14648884548478652</v>
      </c>
      <c r="Q89">
        <f t="shared" si="5"/>
        <v>2.3693350016785208</v>
      </c>
    </row>
    <row r="90" spans="1:17">
      <c r="A90" s="18">
        <v>1</v>
      </c>
      <c r="B90" s="19">
        <v>0.89910580767235326</v>
      </c>
      <c r="C90" s="20">
        <f t="shared" si="3"/>
        <v>2.7982116153447065</v>
      </c>
      <c r="D90" s="21">
        <f t="shared" si="4"/>
        <v>1.5193508083365963E-2</v>
      </c>
      <c r="E90" s="19">
        <v>0.58833582567827392</v>
      </c>
      <c r="F90" s="19">
        <v>0.37955870235297706</v>
      </c>
      <c r="G90" s="19">
        <v>0.54387035737174594</v>
      </c>
      <c r="H90" s="19">
        <v>0.27231666005432292</v>
      </c>
      <c r="I90" s="19">
        <v>0.41651661732840967</v>
      </c>
      <c r="J90" s="19">
        <v>0.51438947721793271</v>
      </c>
      <c r="K90" s="19">
        <v>0.5722220526749473</v>
      </c>
      <c r="L90" s="19">
        <v>1.5717032380138555E-2</v>
      </c>
      <c r="M90" s="19">
        <v>0.32004760887478256</v>
      </c>
      <c r="N90" s="19">
        <v>0.54503006073183391</v>
      </c>
      <c r="O90" s="19">
        <v>0.82885219885860772</v>
      </c>
      <c r="P90" s="19">
        <v>0.48356578264717553</v>
      </c>
      <c r="Q90">
        <f t="shared" si="5"/>
        <v>0.44126712851344507</v>
      </c>
    </row>
    <row r="91" spans="1:17">
      <c r="A91" s="18">
        <v>1</v>
      </c>
      <c r="B91" s="19">
        <v>0.9038666951506088</v>
      </c>
      <c r="C91" s="20">
        <f t="shared" si="3"/>
        <v>2.8077333903012178</v>
      </c>
      <c r="D91" s="21">
        <f t="shared" si="4"/>
        <v>1.4439055797143305E-2</v>
      </c>
      <c r="E91" s="19">
        <v>0.35392315439313943</v>
      </c>
      <c r="F91" s="19">
        <v>0.68004394665364543</v>
      </c>
      <c r="G91" s="19">
        <v>6.7323831904049808E-2</v>
      </c>
      <c r="H91" s="19">
        <v>0.77672658467360456</v>
      </c>
      <c r="I91" s="19">
        <v>0.63002410962248601</v>
      </c>
      <c r="J91" s="19">
        <v>0.84020508438367869</v>
      </c>
      <c r="K91" s="19">
        <v>0.25653859065523238</v>
      </c>
      <c r="L91" s="19">
        <v>0.2959379863887448</v>
      </c>
      <c r="M91" s="19">
        <v>0.52470473342081969</v>
      </c>
      <c r="N91" s="19">
        <v>0.66035950804162724</v>
      </c>
      <c r="O91" s="19">
        <v>0.69920957060457167</v>
      </c>
      <c r="P91" s="19">
        <v>1.0467848750267038E-2</v>
      </c>
      <c r="Q91">
        <f t="shared" si="5"/>
        <v>1.3863948484755966</v>
      </c>
    </row>
    <row r="92" spans="1:17">
      <c r="A92" s="18">
        <v>1</v>
      </c>
      <c r="B92" s="19">
        <v>0.91030610065004425</v>
      </c>
      <c r="C92" s="20">
        <f t="shared" si="3"/>
        <v>2.8206122013000883</v>
      </c>
      <c r="D92" s="21">
        <f t="shared" si="4"/>
        <v>1.3424908813099778E-2</v>
      </c>
      <c r="E92" s="19">
        <v>0.99795525986510814</v>
      </c>
      <c r="F92" s="19">
        <v>0.15781121250038149</v>
      </c>
      <c r="G92" s="19">
        <v>0.15262306588946195</v>
      </c>
      <c r="H92" s="19">
        <v>0.72090823084200573</v>
      </c>
      <c r="I92" s="19">
        <v>0.92968535416730247</v>
      </c>
      <c r="J92" s="19">
        <v>0.34742271187475204</v>
      </c>
      <c r="K92" s="19">
        <v>0.10788293099765008</v>
      </c>
      <c r="L92" s="19">
        <v>0.84737693411053805</v>
      </c>
      <c r="M92" s="19">
        <v>0.88030640583513897</v>
      </c>
      <c r="N92" s="19">
        <v>0.58561967833491013</v>
      </c>
      <c r="O92" s="19">
        <v>0.88290047914059877</v>
      </c>
      <c r="P92" s="19">
        <v>0.77437665944395273</v>
      </c>
      <c r="Q92">
        <f t="shared" si="5"/>
        <v>6.1546067690054036</v>
      </c>
    </row>
    <row r="93" spans="1:17">
      <c r="A93" s="18">
        <v>1</v>
      </c>
      <c r="B93" s="19">
        <v>0.92559587389751885</v>
      </c>
      <c r="C93" s="20">
        <f t="shared" si="3"/>
        <v>2.8511917477950375</v>
      </c>
      <c r="D93" s="21">
        <f t="shared" si="4"/>
        <v>1.104536583891674E-2</v>
      </c>
      <c r="E93" s="19">
        <v>0.18109683523056733</v>
      </c>
      <c r="F93" s="19">
        <v>0.92397839289529105</v>
      </c>
      <c r="G93" s="19">
        <v>0.68663594470046085</v>
      </c>
      <c r="H93" s="19">
        <v>0.28363902706991789</v>
      </c>
      <c r="I93" s="19">
        <v>0.76100955229346601</v>
      </c>
      <c r="J93" s="19">
        <v>0.25388348033082064</v>
      </c>
      <c r="K93" s="19">
        <v>0.31025116733298747</v>
      </c>
      <c r="L93" s="19">
        <v>0.10577715384380627</v>
      </c>
      <c r="M93" s="19">
        <v>0.61595507675405137</v>
      </c>
      <c r="N93" s="19">
        <v>0.52354503006073183</v>
      </c>
      <c r="O93" s="19">
        <v>0.6011841181676687</v>
      </c>
      <c r="P93" s="19">
        <v>0.1227759636219367</v>
      </c>
      <c r="Q93">
        <f t="shared" si="5"/>
        <v>0.1091952269051184</v>
      </c>
    </row>
    <row r="94" spans="1:17">
      <c r="A94" s="18">
        <v>1</v>
      </c>
      <c r="B94" s="19">
        <v>0.92614520706808678</v>
      </c>
      <c r="C94" s="20">
        <f t="shared" si="3"/>
        <v>2.8522904141361733</v>
      </c>
      <c r="D94" s="21">
        <f t="shared" si="4"/>
        <v>1.0960606505840662E-2</v>
      </c>
      <c r="E94" s="19">
        <v>0.32715842158268993</v>
      </c>
      <c r="F94" s="19">
        <v>0.80825220496230965</v>
      </c>
      <c r="G94" s="19">
        <v>0.37690359202856533</v>
      </c>
      <c r="H94" s="19">
        <v>0.25183874019592883</v>
      </c>
      <c r="I94" s="19">
        <v>0.53425702688680687</v>
      </c>
      <c r="J94" s="19">
        <v>0.51570177312540055</v>
      </c>
      <c r="K94" s="19">
        <v>0.93438520462660601</v>
      </c>
      <c r="L94" s="19">
        <v>0.54203924680318616</v>
      </c>
      <c r="M94" s="19">
        <v>0.77001251258888515</v>
      </c>
      <c r="N94" s="19">
        <v>0.50715659047212136</v>
      </c>
      <c r="O94" s="19">
        <v>0.81133457441938539</v>
      </c>
      <c r="P94" s="19">
        <v>0.51545762504959258</v>
      </c>
      <c r="Q94">
        <f t="shared" si="5"/>
        <v>4.6834925382244315</v>
      </c>
    </row>
    <row r="95" spans="1:17">
      <c r="A95" s="18">
        <v>1</v>
      </c>
      <c r="B95" s="19">
        <v>0.95168919949949649</v>
      </c>
      <c r="C95" s="20">
        <f t="shared" si="3"/>
        <v>2.903378398998993</v>
      </c>
      <c r="D95" s="21">
        <f t="shared" si="4"/>
        <v>7.0738240868631124E-3</v>
      </c>
      <c r="E95" s="19">
        <v>0.56233405560472427</v>
      </c>
      <c r="F95" s="19">
        <v>0.41599780266731773</v>
      </c>
      <c r="G95" s="19">
        <v>0.9557786797692801</v>
      </c>
      <c r="H95" s="19">
        <v>0.28351695303201391</v>
      </c>
      <c r="I95" s="19">
        <v>0.21045564134647665</v>
      </c>
      <c r="J95" s="19">
        <v>0.94466994232001711</v>
      </c>
      <c r="K95" s="19">
        <v>0.96020386364329968</v>
      </c>
      <c r="L95" s="19">
        <v>0.4698019348735008</v>
      </c>
      <c r="M95" s="19">
        <v>0.14099551377910702</v>
      </c>
      <c r="N95" s="19">
        <v>0.42139957884456924</v>
      </c>
      <c r="O95" s="19">
        <v>0.51606799523911251</v>
      </c>
      <c r="P95" s="19">
        <v>0.47099215674306466</v>
      </c>
      <c r="Q95">
        <f t="shared" si="5"/>
        <v>3.0566423535874501</v>
      </c>
    </row>
    <row r="96" spans="1:17">
      <c r="A96" s="18">
        <v>1</v>
      </c>
      <c r="B96" s="19">
        <v>0.95846430860316778</v>
      </c>
      <c r="C96" s="20">
        <f t="shared" si="3"/>
        <v>2.9169286172063353</v>
      </c>
      <c r="D96" s="21">
        <f t="shared" si="4"/>
        <v>6.0604219872121166E-3</v>
      </c>
      <c r="E96" s="19">
        <v>0.25019074068422498</v>
      </c>
      <c r="F96" s="19">
        <v>0.39805291909543139</v>
      </c>
      <c r="G96" s="19">
        <v>0.74559770500808742</v>
      </c>
      <c r="H96" s="19">
        <v>8.6916714987640004E-2</v>
      </c>
      <c r="I96" s="19">
        <v>0.1390423291726432</v>
      </c>
      <c r="J96" s="19">
        <v>0.57020783104953154</v>
      </c>
      <c r="K96" s="19">
        <v>0.56663716544083986</v>
      </c>
      <c r="L96" s="19">
        <v>5.0965910824915313E-2</v>
      </c>
      <c r="M96" s="19">
        <v>0.6471144749290445</v>
      </c>
      <c r="N96" s="19">
        <v>0.80053102206488236</v>
      </c>
      <c r="O96" s="19">
        <v>0.74691000091555526</v>
      </c>
      <c r="P96" s="19">
        <v>0.49201940977202674</v>
      </c>
      <c r="Q96">
        <f t="shared" si="5"/>
        <v>0.4825586718344681</v>
      </c>
    </row>
    <row r="97" spans="1:17">
      <c r="A97" s="18">
        <v>1</v>
      </c>
      <c r="B97" s="19">
        <v>0.97027497177037869</v>
      </c>
      <c r="C97" s="20">
        <f t="shared" si="3"/>
        <v>2.9405499435407574</v>
      </c>
      <c r="D97" s="21">
        <f t="shared" si="4"/>
        <v>4.3108245149308744E-3</v>
      </c>
      <c r="E97" s="19">
        <v>0.59132663960692156</v>
      </c>
      <c r="F97" s="19">
        <v>0.52732932523575549</v>
      </c>
      <c r="G97" s="19">
        <v>0.80413220618305004</v>
      </c>
      <c r="H97" s="19">
        <v>0.85937070833460494</v>
      </c>
      <c r="I97" s="19">
        <v>0.1163060396130253</v>
      </c>
      <c r="J97" s="19">
        <v>0.33875545518356881</v>
      </c>
      <c r="K97" s="19">
        <v>0.40791039765617848</v>
      </c>
      <c r="L97" s="19">
        <v>0.34195989867854854</v>
      </c>
      <c r="M97" s="19">
        <v>0.5621204260383923</v>
      </c>
      <c r="N97" s="19">
        <v>0.99447614978484455</v>
      </c>
      <c r="O97" s="19">
        <v>0.43998535111545151</v>
      </c>
      <c r="P97" s="19">
        <v>0.31266212958159123</v>
      </c>
      <c r="Q97">
        <f t="shared" si="5"/>
        <v>2.8890041810357996</v>
      </c>
    </row>
    <row r="98" spans="1:17">
      <c r="A98" s="18">
        <v>1</v>
      </c>
      <c r="B98" s="19">
        <v>0.97250282296212653</v>
      </c>
      <c r="C98" s="20">
        <f t="shared" si="3"/>
        <v>2.9450056459242528</v>
      </c>
      <c r="D98" s="21">
        <f t="shared" si="4"/>
        <v>3.9831858149899594E-3</v>
      </c>
      <c r="E98" s="19">
        <v>0.25583666493728446</v>
      </c>
      <c r="F98" s="19">
        <v>0.67567979979857784</v>
      </c>
      <c r="G98" s="19">
        <v>0.36878566850795008</v>
      </c>
      <c r="H98" s="19">
        <v>0.82952360606707964</v>
      </c>
      <c r="I98" s="19">
        <v>0.13339640491958374</v>
      </c>
      <c r="J98" s="19">
        <v>0.74517044587542347</v>
      </c>
      <c r="K98" s="19">
        <v>9.4882045960875266E-2</v>
      </c>
      <c r="L98" s="19">
        <v>0.72453993346964929</v>
      </c>
      <c r="M98" s="19">
        <v>0.59749137852107304</v>
      </c>
      <c r="N98" s="19">
        <v>0.79805902279732654</v>
      </c>
      <c r="O98" s="19">
        <v>0.92321543015839103</v>
      </c>
      <c r="P98" s="19">
        <v>0.3120517593920713</v>
      </c>
      <c r="Q98">
        <f t="shared" si="5"/>
        <v>3.3758964812158609</v>
      </c>
    </row>
    <row r="99" spans="1:17">
      <c r="A99" s="18">
        <v>1</v>
      </c>
      <c r="B99" s="19">
        <v>0.97570726645710626</v>
      </c>
      <c r="C99" s="20">
        <f t="shared" si="3"/>
        <v>2.9514145329142125</v>
      </c>
      <c r="D99" s="21">
        <f t="shared" si="4"/>
        <v>3.513238495188285E-3</v>
      </c>
      <c r="E99" s="19">
        <v>0.51817377239295637</v>
      </c>
      <c r="F99" s="19">
        <v>0.28504287850581378</v>
      </c>
      <c r="G99" s="19">
        <v>0.81844538712729276</v>
      </c>
      <c r="H99" s="19">
        <v>0.24707785271767327</v>
      </c>
      <c r="I99" s="19">
        <v>0.78246406445509198</v>
      </c>
      <c r="J99" s="19">
        <v>0.48912015137180698</v>
      </c>
      <c r="K99" s="19">
        <v>0.60017700735496082</v>
      </c>
      <c r="L99" s="19">
        <v>0.56556901760917999</v>
      </c>
      <c r="M99" s="19">
        <v>0.29865413373210853</v>
      </c>
      <c r="N99" s="19">
        <v>0.1369365520187994</v>
      </c>
      <c r="O99" s="19">
        <v>0.23346659749137852</v>
      </c>
      <c r="P99" s="19">
        <v>0.43736075930051577</v>
      </c>
      <c r="Q99">
        <f t="shared" si="5"/>
        <v>0.23746452223273362</v>
      </c>
    </row>
    <row r="100" spans="1:17">
      <c r="A100" s="18">
        <v>1</v>
      </c>
      <c r="B100" s="19">
        <v>0.98590044862208925</v>
      </c>
      <c r="C100" s="20">
        <f t="shared" si="3"/>
        <v>2.9718008972441785</v>
      </c>
      <c r="D100" s="21">
        <f t="shared" si="4"/>
        <v>2.028556337588298E-3</v>
      </c>
      <c r="E100" s="19">
        <v>0.86233100375377669</v>
      </c>
      <c r="F100" s="19">
        <v>0.42634357737968076</v>
      </c>
      <c r="G100" s="19">
        <v>0.87139500106814782</v>
      </c>
      <c r="H100" s="19">
        <v>0.66350291451765497</v>
      </c>
      <c r="I100" s="19">
        <v>0.78963591418195134</v>
      </c>
      <c r="J100" s="19">
        <v>0.75106051820429087</v>
      </c>
      <c r="K100" s="19">
        <v>0.80587176122318183</v>
      </c>
      <c r="L100" s="19">
        <v>0.44871364482558673</v>
      </c>
      <c r="M100" s="19">
        <v>0.72466200750755339</v>
      </c>
      <c r="N100" s="19">
        <v>0.90395825067903679</v>
      </c>
      <c r="O100" s="19">
        <v>0.98297067171239361</v>
      </c>
      <c r="P100" s="19">
        <v>0.48072756126590777</v>
      </c>
      <c r="Q100">
        <f t="shared" si="5"/>
        <v>10.133518478957486</v>
      </c>
    </row>
    <row r="101" spans="1:17">
      <c r="A101" s="18">
        <v>1</v>
      </c>
      <c r="B101" s="19">
        <v>0.98629718924527721</v>
      </c>
      <c r="C101" s="20">
        <f t="shared" si="3"/>
        <v>2.9725943784905544</v>
      </c>
      <c r="D101" s="21">
        <f t="shared" si="4"/>
        <v>1.9710801175986821E-3</v>
      </c>
      <c r="E101" s="19">
        <v>0.52668843653675956</v>
      </c>
      <c r="F101" s="19">
        <v>4.0070802941984313E-2</v>
      </c>
      <c r="G101" s="19">
        <v>0.23883785515915404</v>
      </c>
      <c r="H101" s="19">
        <v>0.84725486007263406</v>
      </c>
      <c r="I101" s="19">
        <v>0.64391003143406478</v>
      </c>
      <c r="J101" s="19">
        <v>0.18066957609790338</v>
      </c>
      <c r="K101" s="19">
        <v>0.91262550737022008</v>
      </c>
      <c r="L101" s="19">
        <v>0.82238227484969639</v>
      </c>
      <c r="M101" s="19">
        <v>0.87957396160771506</v>
      </c>
      <c r="N101" s="19">
        <v>0.53947569200720236</v>
      </c>
      <c r="O101" s="19">
        <v>0.99258400219733267</v>
      </c>
      <c r="P101" s="19">
        <v>5.3132724997711114E-2</v>
      </c>
      <c r="Q101">
        <f t="shared" si="5"/>
        <v>4.031617175817134</v>
      </c>
    </row>
    <row r="102" spans="1:17">
      <c r="A102" s="18">
        <v>1</v>
      </c>
      <c r="B102" s="19">
        <v>0.99124118778038883</v>
      </c>
      <c r="C102" s="20">
        <f t="shared" si="3"/>
        <v>2.9824823755607777</v>
      </c>
      <c r="D102" s="21">
        <f t="shared" si="4"/>
        <v>1.256770868538514E-3</v>
      </c>
      <c r="E102" s="19">
        <v>0.95712149418622394</v>
      </c>
      <c r="F102" s="19">
        <v>0.4524369029816584</v>
      </c>
      <c r="G102" s="19">
        <v>0.45164342173528244</v>
      </c>
      <c r="H102" s="19">
        <v>0.17780083620715964</v>
      </c>
      <c r="I102" s="19">
        <v>0.79033783989989925</v>
      </c>
      <c r="J102" s="19">
        <v>0.1924192022461623</v>
      </c>
      <c r="K102" s="19">
        <v>0.92873928037354658</v>
      </c>
      <c r="L102" s="19">
        <v>0.40711691640980252</v>
      </c>
      <c r="M102" s="19">
        <v>0.8647419660023804</v>
      </c>
      <c r="N102" s="19">
        <v>0.4498123111667226</v>
      </c>
      <c r="O102" s="19">
        <v>0.4119693594164861</v>
      </c>
      <c r="P102" s="19">
        <v>9.9459822382274854E-2</v>
      </c>
      <c r="Q102">
        <f t="shared" si="5"/>
        <v>2.550798059022795</v>
      </c>
    </row>
  </sheetData>
  <mergeCells count="1">
    <mergeCell ref="E2:P2"/>
  </mergeCells>
  <pageMargins left="0.75" right="0.75" top="1" bottom="1" header="0.5" footer="0.5"/>
  <pageSetup paperSize="9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0CAE-D98E-4FFF-8EAB-2A346E31DB99}">
  <dimension ref="B1:N34"/>
  <sheetViews>
    <sheetView tabSelected="1" zoomScale="75" workbookViewId="0">
      <selection activeCell="E29" sqref="E29"/>
    </sheetView>
  </sheetViews>
  <sheetFormatPr defaultColWidth="8.88671875" defaultRowHeight="13.2"/>
  <cols>
    <col min="2" max="2" width="24.6640625" customWidth="1"/>
    <col min="3" max="3" width="13.88671875" bestFit="1" customWidth="1"/>
    <col min="4" max="4" width="15.44140625" bestFit="1" customWidth="1"/>
    <col min="5" max="5" width="14.6640625" bestFit="1" customWidth="1"/>
    <col min="7" max="7" width="17.88671875" bestFit="1" customWidth="1"/>
    <col min="8" max="8" width="6.5546875" bestFit="1" customWidth="1"/>
    <col min="9" max="9" width="15.109375" bestFit="1" customWidth="1"/>
    <col min="10" max="10" width="16.33203125" bestFit="1" customWidth="1"/>
    <col min="11" max="11" width="10.33203125" bestFit="1" customWidth="1"/>
    <col min="12" max="12" width="12.5546875" bestFit="1" customWidth="1"/>
    <col min="13" max="13" width="15.5546875" bestFit="1" customWidth="1"/>
    <col min="14" max="14" width="13.6640625" bestFit="1" customWidth="1"/>
  </cols>
  <sheetData>
    <row r="1" spans="2:14">
      <c r="G1" s="1" t="s">
        <v>11</v>
      </c>
    </row>
    <row r="2" spans="2:14">
      <c r="G2" s="2"/>
      <c r="H2" s="2"/>
      <c r="I2" s="2"/>
      <c r="J2" s="2"/>
      <c r="K2" s="2"/>
      <c r="L2" s="25" t="s">
        <v>12</v>
      </c>
      <c r="M2" s="25"/>
      <c r="N2" s="25"/>
    </row>
    <row r="3" spans="2:14">
      <c r="B3" s="3" t="s">
        <v>13</v>
      </c>
      <c r="C3" s="3" t="s">
        <v>14</v>
      </c>
      <c r="D3" s="3" t="s">
        <v>15</v>
      </c>
      <c r="E3" s="3" t="s">
        <v>16</v>
      </c>
      <c r="G3" s="4" t="s">
        <v>17</v>
      </c>
      <c r="H3" s="3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</row>
    <row r="4" spans="2:14">
      <c r="B4" s="5" t="s">
        <v>25</v>
      </c>
      <c r="C4" s="6">
        <f>MIN(ravnomernoe)</f>
        <v>1.009949034089175</v>
      </c>
      <c r="D4" s="7">
        <f>MIN(exp)</f>
        <v>1.256770868538514E-3</v>
      </c>
      <c r="E4" s="7">
        <f>MIN(normal)</f>
        <v>-6.1675771355327011</v>
      </c>
      <c r="G4" s="8">
        <v>1</v>
      </c>
      <c r="H4" s="9">
        <f>$E$6/10</f>
        <v>1.6301095614490186</v>
      </c>
      <c r="I4" s="6">
        <f>E4</f>
        <v>-6.1675771355327011</v>
      </c>
      <c r="J4" s="6">
        <f>I4+H4</f>
        <v>-4.5374675740836823</v>
      </c>
      <c r="K4" s="12">
        <f>(I4+J4)/2</f>
        <v>-5.3525223548081922</v>
      </c>
      <c r="L4" s="12">
        <f>N4</f>
        <v>2</v>
      </c>
      <c r="M4" s="12">
        <f t="shared" ref="M4:M13" si="0">L4/COUNT(normal)</f>
        <v>0.02</v>
      </c>
      <c r="N4" s="11">
        <f>(FREQUENCY(normal,J4))</f>
        <v>2</v>
      </c>
    </row>
    <row r="5" spans="2:14">
      <c r="B5" s="5" t="s">
        <v>26</v>
      </c>
      <c r="C5" s="6">
        <f>MAX(ravnomernoe)</f>
        <v>2.9824823755607777</v>
      </c>
      <c r="D5" s="7">
        <f>MAX(exp)</f>
        <v>0.75763242707837453</v>
      </c>
      <c r="E5" s="7">
        <f>MAX(normal)</f>
        <v>10.133518478957486</v>
      </c>
      <c r="G5" s="8">
        <v>2</v>
      </c>
      <c r="H5" s="9">
        <f t="shared" ref="H5:H13" si="1">$E$6/10</f>
        <v>1.6301095614490186</v>
      </c>
      <c r="I5" s="6">
        <f>J4</f>
        <v>-4.5374675740836823</v>
      </c>
      <c r="J5" s="6">
        <f>I5+H5</f>
        <v>-2.9073580126346634</v>
      </c>
      <c r="K5" s="12">
        <f t="shared" ref="K5:K13" si="2">(I5+J5)/2</f>
        <v>-3.7224127933591729</v>
      </c>
      <c r="L5" s="12">
        <f>N5-N4</f>
        <v>4</v>
      </c>
      <c r="M5" s="12">
        <f t="shared" si="0"/>
        <v>0.04</v>
      </c>
      <c r="N5" s="11">
        <f>(FREQUENCY(normal,J5))</f>
        <v>6</v>
      </c>
    </row>
    <row r="6" spans="2:14">
      <c r="B6" s="5" t="s">
        <v>27</v>
      </c>
      <c r="C6" s="7">
        <f>C5-C4</f>
        <v>1.9725333414716026</v>
      </c>
      <c r="D6" s="7">
        <f>D5-D4</f>
        <v>0.75637565620983604</v>
      </c>
      <c r="E6" s="7">
        <f>E5-E4</f>
        <v>16.301095614490187</v>
      </c>
      <c r="G6" s="8">
        <v>3</v>
      </c>
      <c r="H6" s="9">
        <f t="shared" si="1"/>
        <v>1.6301095614490186</v>
      </c>
      <c r="I6" s="6">
        <f t="shared" ref="I6:I13" si="3">J5</f>
        <v>-2.9073580126346634</v>
      </c>
      <c r="J6" s="6">
        <f t="shared" ref="J6:J13" si="4">I6+H6</f>
        <v>-1.2772484511856448</v>
      </c>
      <c r="K6" s="12">
        <f t="shared" si="2"/>
        <v>-2.092303231910154</v>
      </c>
      <c r="L6" s="12">
        <f t="shared" ref="L6:L12" si="5">N6-N5</f>
        <v>4</v>
      </c>
      <c r="M6" s="12">
        <f t="shared" si="0"/>
        <v>0.04</v>
      </c>
      <c r="N6" s="11">
        <f t="shared" ref="N6:N12" si="6">_xlfn.SINGLE(FREQUENCY(normal,J6))</f>
        <v>10</v>
      </c>
    </row>
    <row r="7" spans="2:14">
      <c r="B7" s="5" t="s">
        <v>28</v>
      </c>
      <c r="C7" s="7">
        <f>MEDIAN(ravnomernoe)</f>
        <v>1.9323404644917144</v>
      </c>
      <c r="D7" s="7">
        <f>MEDIAN(exp)</f>
        <v>0.1090292085555413</v>
      </c>
      <c r="E7" s="7">
        <f>MEDIAN(normal)</f>
        <v>2.14387951292459</v>
      </c>
      <c r="G7" s="8">
        <v>4</v>
      </c>
      <c r="H7" s="9">
        <f t="shared" si="1"/>
        <v>1.6301095614490186</v>
      </c>
      <c r="I7" s="6">
        <f t="shared" si="3"/>
        <v>-1.2772484511856448</v>
      </c>
      <c r="J7" s="6">
        <f t="shared" si="4"/>
        <v>0.35286111026337386</v>
      </c>
      <c r="K7" s="12">
        <f t="shared" si="2"/>
        <v>-0.46219367046113546</v>
      </c>
      <c r="L7" s="12">
        <f t="shared" si="5"/>
        <v>18</v>
      </c>
      <c r="M7" s="12">
        <f t="shared" si="0"/>
        <v>0.18</v>
      </c>
      <c r="N7" s="11">
        <f t="shared" si="6"/>
        <v>28</v>
      </c>
    </row>
    <row r="8" spans="2:14">
      <c r="B8" s="5" t="s">
        <v>29</v>
      </c>
      <c r="C8" s="7">
        <f>AVERAGE(ravnomernoe)</f>
        <v>1.9709140293588079</v>
      </c>
      <c r="D8" s="7">
        <f>AVERAGE(exp)</f>
        <v>0.15499704724160498</v>
      </c>
      <c r="E8" s="7">
        <f>AVERAGE(normal)</f>
        <v>1.9122678304391605</v>
      </c>
      <c r="G8" s="8">
        <v>5</v>
      </c>
      <c r="H8" s="9">
        <f t="shared" si="1"/>
        <v>1.6301095614490186</v>
      </c>
      <c r="I8" s="6">
        <f t="shared" si="3"/>
        <v>0.35286111026337386</v>
      </c>
      <c r="J8" s="6">
        <f t="shared" si="4"/>
        <v>1.9829706717123925</v>
      </c>
      <c r="K8" s="12">
        <f t="shared" si="2"/>
        <v>1.1679158909878833</v>
      </c>
      <c r="L8" s="12">
        <f t="shared" si="5"/>
        <v>20</v>
      </c>
      <c r="M8" s="12">
        <f t="shared" si="0"/>
        <v>0.2</v>
      </c>
      <c r="N8" s="11">
        <f t="shared" si="6"/>
        <v>48</v>
      </c>
    </row>
    <row r="9" spans="2:14">
      <c r="B9" s="5" t="s">
        <v>30</v>
      </c>
      <c r="C9" s="7">
        <f>VARP(ravnomernoe)</f>
        <v>0.37868178247195539</v>
      </c>
      <c r="D9" s="7">
        <f>VARP(exp)</f>
        <v>2.2966775603230898E-2</v>
      </c>
      <c r="E9" s="7">
        <f>VARP(normal)</f>
        <v>8.3804392665148981</v>
      </c>
      <c r="G9" s="8">
        <v>6</v>
      </c>
      <c r="H9" s="9">
        <f t="shared" si="1"/>
        <v>1.6301095614490186</v>
      </c>
      <c r="I9" s="6">
        <f t="shared" si="3"/>
        <v>1.9829706717123925</v>
      </c>
      <c r="J9" s="6">
        <f t="shared" si="4"/>
        <v>3.6130802331614111</v>
      </c>
      <c r="K9" s="12">
        <f t="shared" si="2"/>
        <v>2.7980254524369017</v>
      </c>
      <c r="L9" s="12">
        <f t="shared" si="5"/>
        <v>26</v>
      </c>
      <c r="M9" s="12">
        <f t="shared" si="0"/>
        <v>0.26</v>
      </c>
      <c r="N9" s="11">
        <f t="shared" si="6"/>
        <v>74</v>
      </c>
    </row>
    <row r="10" spans="2:14">
      <c r="B10" s="5" t="s">
        <v>31</v>
      </c>
      <c r="C10" s="7">
        <f>_xlfn.STDEV.S(ravnomernoe)</f>
        <v>0.61847138250833655</v>
      </c>
      <c r="D10" s="7">
        <f>_xlfn.STDEV.S(exp)</f>
        <v>0.15231140218508515</v>
      </c>
      <c r="E10" s="7">
        <f>_xlfn.STDEV.S(normal)</f>
        <v>2.9094828008078806</v>
      </c>
      <c r="G10" s="8">
        <v>7</v>
      </c>
      <c r="H10" s="9">
        <f t="shared" si="1"/>
        <v>1.6301095614490186</v>
      </c>
      <c r="I10" s="6">
        <f t="shared" si="3"/>
        <v>3.6130802331614111</v>
      </c>
      <c r="J10" s="6">
        <f t="shared" si="4"/>
        <v>5.24318979461043</v>
      </c>
      <c r="K10" s="12">
        <f t="shared" si="2"/>
        <v>4.428135013885921</v>
      </c>
      <c r="L10" s="12">
        <f t="shared" si="5"/>
        <v>14</v>
      </c>
      <c r="M10" s="12">
        <f t="shared" si="0"/>
        <v>0.14000000000000001</v>
      </c>
      <c r="N10" s="11">
        <f t="shared" si="6"/>
        <v>88</v>
      </c>
    </row>
    <row r="11" spans="2:14">
      <c r="B11" s="5" t="s">
        <v>32</v>
      </c>
      <c r="C11" s="7">
        <f>SKEW(ravnomernoe)</f>
        <v>9.9756803658509322E-2</v>
      </c>
      <c r="D11" s="7">
        <f>SKEW(exp)</f>
        <v>1.4943889971983009</v>
      </c>
      <c r="E11" s="7">
        <f>SKEW(normal)</f>
        <v>-0.12522857535451318</v>
      </c>
      <c r="G11" s="8">
        <v>8</v>
      </c>
      <c r="H11" s="9">
        <f t="shared" si="1"/>
        <v>1.6301095614490186</v>
      </c>
      <c r="I11" s="6">
        <f t="shared" si="3"/>
        <v>5.24318979461043</v>
      </c>
      <c r="J11" s="6">
        <f t="shared" si="4"/>
        <v>6.8732993560594489</v>
      </c>
      <c r="K11" s="12">
        <f t="shared" si="2"/>
        <v>6.058244575334939</v>
      </c>
      <c r="L11" s="12">
        <f t="shared" si="5"/>
        <v>8</v>
      </c>
      <c r="M11" s="12">
        <f t="shared" si="0"/>
        <v>0.08</v>
      </c>
      <c r="N11" s="11">
        <f t="shared" si="6"/>
        <v>96</v>
      </c>
    </row>
    <row r="12" spans="2:14">
      <c r="B12" s="5" t="s">
        <v>33</v>
      </c>
      <c r="C12" s="7">
        <f>KURT(ravnomernoe)</f>
        <v>-1.3309194095387369</v>
      </c>
      <c r="D12" s="7">
        <f>KURT(exp)</f>
        <v>2.3645335914824135</v>
      </c>
      <c r="E12" s="7">
        <f>KURT(normal)</f>
        <v>0.5178107740314406</v>
      </c>
      <c r="G12" s="8">
        <v>9</v>
      </c>
      <c r="H12" s="9">
        <f t="shared" si="1"/>
        <v>1.6301095614490186</v>
      </c>
      <c r="I12" s="6">
        <f t="shared" si="3"/>
        <v>6.8732993560594489</v>
      </c>
      <c r="J12" s="6">
        <f t="shared" si="4"/>
        <v>8.5034089175084677</v>
      </c>
      <c r="K12" s="12">
        <f t="shared" si="2"/>
        <v>7.6883541367839587</v>
      </c>
      <c r="L12" s="12">
        <f t="shared" si="5"/>
        <v>3</v>
      </c>
      <c r="M12" s="12">
        <f t="shared" si="0"/>
        <v>0.03</v>
      </c>
      <c r="N12" s="11">
        <f t="shared" si="6"/>
        <v>99</v>
      </c>
    </row>
    <row r="13" spans="2:14">
      <c r="G13" s="8">
        <v>10</v>
      </c>
      <c r="H13" s="9">
        <f t="shared" si="1"/>
        <v>1.6301095614490186</v>
      </c>
      <c r="I13" s="6">
        <f t="shared" si="3"/>
        <v>8.5034089175084677</v>
      </c>
      <c r="J13" s="6">
        <f t="shared" si="4"/>
        <v>10.133518478957486</v>
      </c>
      <c r="K13" s="12">
        <f t="shared" si="2"/>
        <v>9.3184636982329767</v>
      </c>
      <c r="L13" s="12">
        <f>N13-N12</f>
        <v>1</v>
      </c>
      <c r="M13" s="12">
        <f t="shared" si="0"/>
        <v>0.01</v>
      </c>
      <c r="N13" s="11">
        <f>(FREQUENCY(normal,J13))</f>
        <v>100</v>
      </c>
    </row>
    <row r="14" spans="2:14">
      <c r="B14" s="1" t="s">
        <v>11</v>
      </c>
      <c r="G14" s="2"/>
      <c r="H14" s="2"/>
      <c r="I14" s="2"/>
      <c r="J14" s="2"/>
      <c r="K14" s="2"/>
      <c r="L14" s="25" t="s">
        <v>12</v>
      </c>
      <c r="M14" s="25"/>
      <c r="N14" s="25"/>
    </row>
    <row r="15" spans="2:14">
      <c r="B15" s="10" t="s">
        <v>34</v>
      </c>
      <c r="C15" s="8" t="s">
        <v>35</v>
      </c>
      <c r="G15" s="4" t="s">
        <v>17</v>
      </c>
      <c r="H15" s="3" t="s">
        <v>18</v>
      </c>
      <c r="I15" s="3" t="s">
        <v>19</v>
      </c>
      <c r="J15" s="3" t="s">
        <v>20</v>
      </c>
      <c r="K15" s="3" t="s">
        <v>21</v>
      </c>
      <c r="L15" s="3" t="s">
        <v>22</v>
      </c>
      <c r="M15" s="3" t="s">
        <v>23</v>
      </c>
      <c r="N15" s="3" t="s">
        <v>24</v>
      </c>
    </row>
    <row r="16" spans="2:14">
      <c r="B16" s="11">
        <v>0.05</v>
      </c>
      <c r="C16" s="12">
        <f t="shared" ref="C16:C25" si="7">PERCENTILE(normal,B16)</f>
        <v>-3.2033341471602546</v>
      </c>
      <c r="G16" s="8">
        <v>1</v>
      </c>
      <c r="H16" s="12">
        <f>$E$6/5</f>
        <v>3.2602191228980373</v>
      </c>
      <c r="I16" s="15">
        <f>E4</f>
        <v>-6.1675771355327011</v>
      </c>
      <c r="J16" s="15">
        <f>I16+H16</f>
        <v>-2.9073580126346639</v>
      </c>
      <c r="K16" s="12">
        <f>(I16+J16)/2</f>
        <v>-4.5374675740836823</v>
      </c>
      <c r="L16" s="12">
        <f>N16</f>
        <v>6</v>
      </c>
      <c r="M16" s="12">
        <f>L16/COUNT(normal)</f>
        <v>0.06</v>
      </c>
      <c r="N16" s="12">
        <f>FREQUENCY(normal,J16)</f>
        <v>6</v>
      </c>
    </row>
    <row r="17" spans="2:14">
      <c r="B17" s="11">
        <v>0.15</v>
      </c>
      <c r="C17" s="12">
        <f t="shared" si="7"/>
        <v>-0.6646687215796373</v>
      </c>
      <c r="G17" s="8">
        <v>2</v>
      </c>
      <c r="H17" s="12">
        <f>$E$6/5</f>
        <v>3.2602191228980373</v>
      </c>
      <c r="I17" s="15">
        <f>J16</f>
        <v>-2.9073580126346639</v>
      </c>
      <c r="J17" s="15">
        <f>I17+H17</f>
        <v>0.35286111026337341</v>
      </c>
      <c r="K17" s="12">
        <f>(I17+J17)/2</f>
        <v>-1.2772484511856452</v>
      </c>
      <c r="L17" s="12">
        <f>N17-N16</f>
        <v>22</v>
      </c>
      <c r="M17" s="12">
        <f>L17/COUNT(normal)</f>
        <v>0.22</v>
      </c>
      <c r="N17" s="12">
        <f>FREQUENCY(normal,J17)</f>
        <v>28</v>
      </c>
    </row>
    <row r="18" spans="2:14">
      <c r="B18" s="11">
        <v>0.25</v>
      </c>
      <c r="C18" s="12">
        <f t="shared" si="7"/>
        <v>0.19825586718344468</v>
      </c>
      <c r="G18" s="8">
        <v>3</v>
      </c>
      <c r="H18" s="12">
        <f>$E$6/5</f>
        <v>3.2602191228980373</v>
      </c>
      <c r="I18" s="15">
        <f>J17</f>
        <v>0.35286111026337341</v>
      </c>
      <c r="J18" s="15">
        <f>I18+H18</f>
        <v>3.6130802331614107</v>
      </c>
      <c r="K18" s="12">
        <f>(I18+J18)/2</f>
        <v>1.9829706717123921</v>
      </c>
      <c r="L18" s="12">
        <f>N18-N17</f>
        <v>46</v>
      </c>
      <c r="M18" s="12">
        <f>L18/COUNT(normal)</f>
        <v>0.46</v>
      </c>
      <c r="N18" s="12">
        <f>FREQUENCY(normal,J18)</f>
        <v>74</v>
      </c>
    </row>
    <row r="19" spans="2:14">
      <c r="B19" s="11">
        <v>0.35</v>
      </c>
      <c r="C19" s="12">
        <f t="shared" si="7"/>
        <v>0.72476424451429644</v>
      </c>
      <c r="G19" s="8">
        <v>4</v>
      </c>
      <c r="H19" s="12">
        <f>$E$6/5</f>
        <v>3.2602191228980373</v>
      </c>
      <c r="I19" s="15">
        <f>J18</f>
        <v>3.6130802331614107</v>
      </c>
      <c r="J19" s="15">
        <f>I19+H19</f>
        <v>6.873299356059448</v>
      </c>
      <c r="K19" s="12">
        <f>(I19+J19)/2</f>
        <v>5.2431897946104291</v>
      </c>
      <c r="L19" s="12">
        <f>N19-N18</f>
        <v>22</v>
      </c>
      <c r="M19" s="12">
        <f>L19/COUNT(normal)</f>
        <v>0.22</v>
      </c>
      <c r="N19" s="12">
        <f>FREQUENCY(normal,J19)</f>
        <v>96</v>
      </c>
    </row>
    <row r="20" spans="2:14">
      <c r="B20" s="11">
        <v>0.45</v>
      </c>
      <c r="C20" s="12">
        <f t="shared" si="7"/>
        <v>1.4578493606372256</v>
      </c>
      <c r="G20" s="8">
        <v>5</v>
      </c>
      <c r="H20" s="12">
        <f>$E$6/5</f>
        <v>3.2602191228980373</v>
      </c>
      <c r="I20" s="15">
        <f>J19</f>
        <v>6.873299356059448</v>
      </c>
      <c r="J20" s="15">
        <f>I20+H20</f>
        <v>10.133518478957486</v>
      </c>
      <c r="K20" s="12">
        <f>(I20+J20)/2</f>
        <v>8.5034089175084659</v>
      </c>
      <c r="L20" s="12">
        <f>N20-N19</f>
        <v>4</v>
      </c>
      <c r="M20" s="12">
        <f>L20/COUNT(normal)</f>
        <v>0.04</v>
      </c>
      <c r="N20" s="12">
        <f>FREQUENCY(normal,J20)</f>
        <v>100</v>
      </c>
    </row>
    <row r="21" spans="2:14">
      <c r="B21" s="11">
        <v>0.55000000000000004</v>
      </c>
      <c r="C21" s="12">
        <f t="shared" si="7"/>
        <v>2.3500991851557975</v>
      </c>
      <c r="G21" s="2"/>
      <c r="H21" s="2"/>
      <c r="I21" s="2"/>
      <c r="J21" s="2"/>
      <c r="K21" s="2"/>
      <c r="L21" s="25" t="s">
        <v>12</v>
      </c>
      <c r="M21" s="25"/>
      <c r="N21" s="25"/>
    </row>
    <row r="22" spans="2:14">
      <c r="B22" s="11">
        <v>0.65</v>
      </c>
      <c r="C22" s="12">
        <f t="shared" si="7"/>
        <v>3.0423001800592075</v>
      </c>
      <c r="G22" s="4" t="s">
        <v>17</v>
      </c>
      <c r="H22" s="3" t="s">
        <v>18</v>
      </c>
      <c r="I22" s="3" t="s">
        <v>19</v>
      </c>
      <c r="J22" s="3" t="s">
        <v>20</v>
      </c>
      <c r="K22" s="3" t="s">
        <v>21</v>
      </c>
      <c r="L22" s="3" t="s">
        <v>22</v>
      </c>
      <c r="M22" s="3" t="s">
        <v>23</v>
      </c>
      <c r="N22" s="3" t="s">
        <v>24</v>
      </c>
    </row>
    <row r="23" spans="2:14">
      <c r="B23" s="11">
        <v>0.75</v>
      </c>
      <c r="C23" s="12">
        <f t="shared" si="7"/>
        <v>3.664479506820884</v>
      </c>
      <c r="G23" s="8">
        <v>1</v>
      </c>
      <c r="H23" s="12">
        <f>$E$6/7</f>
        <v>2.3287279449271696</v>
      </c>
      <c r="I23" s="15">
        <f>E4</f>
        <v>-6.1675771355327011</v>
      </c>
      <c r="J23" s="15">
        <f t="shared" ref="J23:J29" si="8">I23+H23</f>
        <v>-3.8388491906055315</v>
      </c>
      <c r="K23" s="12">
        <f>(I23+J23)/2</f>
        <v>-5.0032131630691161</v>
      </c>
      <c r="L23" s="12">
        <f>N23</f>
        <v>4</v>
      </c>
      <c r="M23" s="12">
        <f t="shared" ref="M23:M29" si="9">L23/COUNT(normal)</f>
        <v>0.04</v>
      </c>
      <c r="N23" s="12">
        <f t="shared" ref="N23:N29" si="10">_xlfn.SINGLE(FREQUENCY(normal,J23))</f>
        <v>4</v>
      </c>
    </row>
    <row r="24" spans="2:14">
      <c r="B24" s="11">
        <v>0.85</v>
      </c>
      <c r="C24" s="12">
        <f t="shared" si="7"/>
        <v>4.800720236823631</v>
      </c>
      <c r="G24" s="8">
        <v>2</v>
      </c>
      <c r="H24" s="12">
        <f t="shared" ref="H24:H29" si="11">$E$6/7</f>
        <v>2.3287279449271696</v>
      </c>
      <c r="I24" s="15">
        <f t="shared" ref="I24:I29" si="12">J23</f>
        <v>-3.8388491906055315</v>
      </c>
      <c r="J24" s="15">
        <f t="shared" si="8"/>
        <v>-1.5101212456783619</v>
      </c>
      <c r="K24" s="12">
        <f t="shared" ref="K24:K29" si="13">(I24+J24)/2</f>
        <v>-2.674485218141947</v>
      </c>
      <c r="L24" s="12">
        <f t="shared" ref="L24:L29" si="14">N24-N23</f>
        <v>5</v>
      </c>
      <c r="M24" s="12">
        <f t="shared" si="9"/>
        <v>0.05</v>
      </c>
      <c r="N24" s="12">
        <f t="shared" si="10"/>
        <v>9</v>
      </c>
    </row>
    <row r="25" spans="2:14">
      <c r="B25" s="11">
        <v>0.95</v>
      </c>
      <c r="C25" s="12">
        <f t="shared" si="7"/>
        <v>6.4766533402508601</v>
      </c>
      <c r="G25" s="8">
        <v>3</v>
      </c>
      <c r="H25" s="12">
        <f t="shared" si="11"/>
        <v>2.3287279449271696</v>
      </c>
      <c r="I25" s="15">
        <f t="shared" si="12"/>
        <v>-1.5101212456783619</v>
      </c>
      <c r="J25" s="15">
        <f t="shared" si="8"/>
        <v>0.81860669924880769</v>
      </c>
      <c r="K25" s="12">
        <f t="shared" si="13"/>
        <v>-0.34575727321477712</v>
      </c>
      <c r="L25" s="12">
        <f t="shared" si="14"/>
        <v>27</v>
      </c>
      <c r="M25" s="12">
        <f t="shared" si="9"/>
        <v>0.27</v>
      </c>
      <c r="N25" s="12">
        <f t="shared" si="10"/>
        <v>36</v>
      </c>
    </row>
    <row r="26" spans="2:14">
      <c r="G26" s="8">
        <v>4</v>
      </c>
      <c r="H26" s="12">
        <f t="shared" si="11"/>
        <v>2.3287279449271696</v>
      </c>
      <c r="I26" s="15">
        <f t="shared" si="12"/>
        <v>0.81860669924880769</v>
      </c>
      <c r="J26" s="15">
        <f t="shared" si="8"/>
        <v>3.1473346441759773</v>
      </c>
      <c r="K26" s="12">
        <f t="shared" si="13"/>
        <v>1.9829706717123925</v>
      </c>
      <c r="L26" s="12">
        <f t="shared" si="14"/>
        <v>32</v>
      </c>
      <c r="M26" s="12">
        <f t="shared" si="9"/>
        <v>0.32</v>
      </c>
      <c r="N26" s="12">
        <f t="shared" si="10"/>
        <v>68</v>
      </c>
    </row>
    <row r="27" spans="2:14">
      <c r="G27" s="8">
        <v>5</v>
      </c>
      <c r="H27" s="12">
        <f t="shared" si="11"/>
        <v>2.3287279449271696</v>
      </c>
      <c r="I27" s="15">
        <f t="shared" si="12"/>
        <v>3.1473346441759773</v>
      </c>
      <c r="J27" s="15">
        <f t="shared" si="8"/>
        <v>5.4760625891031474</v>
      </c>
      <c r="K27" s="12">
        <f t="shared" si="13"/>
        <v>4.3116986166395623</v>
      </c>
      <c r="L27" s="12">
        <f t="shared" si="14"/>
        <v>21</v>
      </c>
      <c r="M27" s="12">
        <f t="shared" si="9"/>
        <v>0.21</v>
      </c>
      <c r="N27" s="12">
        <f t="shared" si="10"/>
        <v>89</v>
      </c>
    </row>
    <row r="28" spans="2:14">
      <c r="G28" s="8">
        <v>6</v>
      </c>
      <c r="H28" s="12">
        <f t="shared" si="11"/>
        <v>2.3287279449271696</v>
      </c>
      <c r="I28" s="15">
        <f t="shared" si="12"/>
        <v>5.4760625891031474</v>
      </c>
      <c r="J28" s="15">
        <f t="shared" si="8"/>
        <v>7.8047905340303174</v>
      </c>
      <c r="K28" s="12">
        <f t="shared" si="13"/>
        <v>6.6404265615667324</v>
      </c>
      <c r="L28" s="12">
        <f t="shared" si="14"/>
        <v>9</v>
      </c>
      <c r="M28" s="12">
        <f t="shared" si="9"/>
        <v>0.09</v>
      </c>
      <c r="N28" s="12">
        <f t="shared" si="10"/>
        <v>98</v>
      </c>
    </row>
    <row r="29" spans="2:14">
      <c r="G29" s="8">
        <v>7</v>
      </c>
      <c r="H29" s="12">
        <f t="shared" si="11"/>
        <v>2.3287279449271696</v>
      </c>
      <c r="I29" s="15">
        <f t="shared" si="12"/>
        <v>7.8047905340303174</v>
      </c>
      <c r="J29" s="15">
        <f t="shared" si="8"/>
        <v>10.133518478957487</v>
      </c>
      <c r="K29" s="12">
        <f t="shared" si="13"/>
        <v>8.9691545064939024</v>
      </c>
      <c r="L29" s="12">
        <f t="shared" si="14"/>
        <v>2</v>
      </c>
      <c r="M29" s="12">
        <f t="shared" si="9"/>
        <v>0.02</v>
      </c>
      <c r="N29" s="12">
        <f t="shared" si="10"/>
        <v>100</v>
      </c>
    </row>
    <row r="32" spans="2:14">
      <c r="B32" t="s">
        <v>36</v>
      </c>
    </row>
    <row r="33" spans="2:2" ht="14.4">
      <c r="B33" s="13"/>
    </row>
    <row r="34" spans="2:2" ht="14.4">
      <c r="B34" s="14" t="s">
        <v>37</v>
      </c>
    </row>
  </sheetData>
  <mergeCells count="3">
    <mergeCell ref="L2:N2"/>
    <mergeCell ref="L14:N14"/>
    <mergeCell ref="L21:N21"/>
  </mergeCells>
  <hyperlinks>
    <hyperlink ref="B34" r:id="rId1" xr:uid="{6D0428DD-EDC4-4420-A49C-732267A321E3}"/>
  </hyperlinks>
  <pageMargins left="0.75" right="0.75" top="1" bottom="1" header="0.5" footer="0.5"/>
  <pageSetup paperSize="9" orientation="portrait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70CA-73E2-4FDF-BF4B-4BDFDE0E241E}">
  <dimension ref="A1"/>
  <sheetViews>
    <sheetView topLeftCell="A2" zoomScale="79" workbookViewId="0">
      <selection activeCell="V18" sqref="V18"/>
    </sheetView>
  </sheetViews>
  <sheetFormatPr defaultColWidth="8.88671875" defaultRowHeight="13.2"/>
  <sheetData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Данные</vt:lpstr>
      <vt:lpstr>Характеристики</vt:lpstr>
      <vt:lpstr>Диаграмма</vt:lpstr>
      <vt:lpstr>exp</vt:lpstr>
      <vt:lpstr>normal</vt:lpstr>
      <vt:lpstr>ravnomernoe</vt:lpstr>
    </vt:vector>
  </TitlesOfParts>
  <Company>Dnsoft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</dc:creator>
  <cp:lastModifiedBy>Миша Никитин</cp:lastModifiedBy>
  <dcterms:created xsi:type="dcterms:W3CDTF">2008-02-16T09:10:37Z</dcterms:created>
  <dcterms:modified xsi:type="dcterms:W3CDTF">2024-11-27T13:28:39Z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CDF1A1AE393D41AA9D5B2E1C1237A232_12</vt:lpwstr>
  </property>
  <property fmtid="{D5CDD505-2E9C-101B-9397-08002B2CF9AE}" pid="3" name="KSOProductBuildVer">
    <vt:lpwstr>1049-12.2.0.18283</vt:lpwstr>
  </property>
</Properties>
</file>