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FDC3D3-ADE5-4CB9-B506-40DF527EB77E}" xr6:coauthVersionLast="44" xr6:coauthVersionMax="44" xr10:uidLastSave="{00000000-0000-0000-0000-000000000000}"/>
  <bookViews>
    <workbookView xWindow="11604" yWindow="12" windowWidth="11424" windowHeight="12960" xr2:uid="{00000000-000D-0000-FFFF-FFFF00000000}"/>
  </bookViews>
  <sheets>
    <sheet name="Задача 1" sheetId="2" r:id="rId1"/>
    <sheet name="Задача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2" l="1"/>
  <c r="C30" i="2"/>
  <c r="B28" i="2"/>
  <c r="B29" i="2"/>
  <c r="C38" i="2"/>
  <c r="B24" i="1" l="1"/>
  <c r="B19" i="1"/>
  <c r="B25" i="1"/>
  <c r="B18" i="1" l="1"/>
  <c r="B26" i="1"/>
  <c r="B27" i="1"/>
  <c r="N38" i="2" l="1"/>
  <c r="C27" i="1" l="1"/>
  <c r="C26" i="1"/>
  <c r="C25" i="1"/>
  <c r="C24" i="1"/>
</calcChain>
</file>

<file path=xl/sharedStrings.xml><?xml version="1.0" encoding="utf-8"?>
<sst xmlns="http://schemas.openxmlformats.org/spreadsheetml/2006/main" count="131" uniqueCount="66">
  <si>
    <t>A1</t>
  </si>
  <si>
    <t>B1</t>
  </si>
  <si>
    <t>B2</t>
  </si>
  <si>
    <t>А2</t>
  </si>
  <si>
    <t>А3</t>
  </si>
  <si>
    <t>Двухфакторный дисперсионный анализ с повторениями</t>
  </si>
  <si>
    <t>ИТОГИ</t>
  </si>
  <si>
    <t>Итого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</si>
  <si>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</si>
  <si>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</si>
  <si>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</si>
  <si>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</si>
  <si>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</si>
  <si>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</si>
  <si>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</si>
  <si>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</si>
  <si>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</si>
  <si>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</si>
  <si>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</si>
  <si>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</si>
  <si>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Выборка</t>
  </si>
  <si>
    <t>Столбцы</t>
  </si>
  <si>
    <t>Взаимодействие</t>
  </si>
  <si>
    <t>Внутри</t>
  </si>
  <si>
    <t>Н0 Дисперсии между собой равны</t>
  </si>
  <si>
    <t>А1</t>
  </si>
  <si>
    <t>Однофакторный дисперсионный анализ</t>
  </si>
  <si>
    <t>Группы</t>
  </si>
  <si>
    <t>Столбец 1</t>
  </si>
  <si>
    <t>Столбец 2</t>
  </si>
  <si>
    <t>Столбец 3</t>
  </si>
  <si>
    <t>Между группами</t>
  </si>
  <si>
    <t>Внутри групп</t>
  </si>
  <si>
    <t xml:space="preserve">q = </t>
  </si>
  <si>
    <t xml:space="preserve">v = число уровней фактора = </t>
  </si>
  <si>
    <t xml:space="preserve">S^2 ост = </t>
  </si>
  <si>
    <t xml:space="preserve">Стат Бартлетта Ф = </t>
  </si>
  <si>
    <t>H0- групповые генеральные дисперсии количества голосов равны</t>
  </si>
  <si>
    <t xml:space="preserve">Р-значение = </t>
  </si>
  <si>
    <t>Оценка Дисперсионного анализа по столбцам</t>
  </si>
  <si>
    <t>Оценка дисперсионного анализа по строкам</t>
  </si>
  <si>
    <t>Н0 не зависят</t>
  </si>
  <si>
    <t>Н1 зависят</t>
  </si>
  <si>
    <t xml:space="preserve">Принимаем гипотезу Н0, так как </t>
  </si>
  <si>
    <t>&gt; 0,01</t>
  </si>
  <si>
    <t>H1- не равны</t>
  </si>
  <si>
    <t xml:space="preserve">s^2 = </t>
  </si>
  <si>
    <t xml:space="preserve">F = </t>
  </si>
  <si>
    <t>хи2обр=</t>
  </si>
  <si>
    <t>коэф детерминации</t>
  </si>
  <si>
    <t>%</t>
  </si>
  <si>
    <t>Н1 Дисперсии между собой не равны</t>
  </si>
  <si>
    <t>Стат Бартлетта Ф &gt; Хи^2, отвергаем проверяемую гипотезу. Таким образом, второе требование, предъявляемое к результатам наблюдений, не выполнено, но все равно продолжаем рассчёты.</t>
  </si>
  <si>
    <t>Так как гипотеза о равенстве дисперсий не подтверждается, следовательно применение дисперсионного анализа не обоснованно</t>
  </si>
  <si>
    <t>Н0 рекламный букет не влияет на прибыль</t>
  </si>
  <si>
    <t>Н1 рекламный букет влияет на прибыль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</si>
  <si>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</si>
  <si>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</si>
  <si>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</si>
  <si>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</si>
  <si>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</si>
  <si>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</si>
  <si>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</si>
  <si>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</si>
  <si>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, больше 0,09, а значит принимаем гипотезу H0 с вер. 90%</t>
  </si>
  <si>
    <t xml:space="preserve">Хи2обр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</si>
</sst>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BFDE-3DCC-424F-BE5D-03BDCA7734FD}">
  <dimension ref="A1:O38"/>
  <sheetViews>
    <sheetView tabSelected="1" topLeftCell="C4" zoomScale="75" workbookViewId="0">
      <selection activeCell="G29" sqref="G29"/>
    </sheetView>
  </sheetViews>
  <sheetFormatPr defaultRowHeight="14.4" x14ac:dyDescent="0.3"/>
  <sheetData>
    <row r="1" spans="1:13" x14ac:dyDescent="0.3">
      <c r="B1" t="s">
        <v>25</v>
      </c>
      <c r="C1" t="s">
        <v>3</v>
      </c>
      <c r="D1" t="s">
        <v>4</v>
      </c>
    </row>
    <row r="2" spans="1:13" x14ac:dyDescent="0.3">
      <c r="A2">
        <v>1</v>
      </c>
      <c r="B2">
        <v>38.700000000000003</v>
      </c>
      <c r="C2">
        <v>33.299999999999997</v>
      </c>
      <c r="D2">
        <v>31.4</v>
      </c>
    </row>
    <row r="3" spans="1:13" x14ac:dyDescent="0.3">
      <c r="A3">
        <v>2</v>
      </c>
      <c r="B3">
        <v>36.200000000000003</v>
      </c>
      <c r="C3">
        <v>35.700000000000003</v>
      </c>
      <c r="D3">
        <v>30.1</v>
      </c>
    </row>
    <row r="4" spans="1:13" x14ac:dyDescent="0.3">
      <c r="A4">
        <v>3</v>
      </c>
      <c r="B4">
        <v>36.4</v>
      </c>
      <c r="C4">
        <v>27.9</v>
      </c>
      <c r="D4">
        <v>37.9</v>
      </c>
    </row>
    <row r="5" spans="1:13" x14ac:dyDescent="0.3">
      <c r="A5">
        <v>4</v>
      </c>
      <c r="B5">
        <v>35.4</v>
      </c>
      <c r="C5">
        <v>25.8</v>
      </c>
      <c r="D5">
        <v>29.9</v>
      </c>
    </row>
    <row r="6" spans="1:13" x14ac:dyDescent="0.3">
      <c r="A6">
        <v>5</v>
      </c>
      <c r="B6">
        <v>34</v>
      </c>
      <c r="C6">
        <v>32.4</v>
      </c>
      <c r="D6">
        <v>30.7</v>
      </c>
    </row>
    <row r="7" spans="1:13" x14ac:dyDescent="0.3">
      <c r="A7">
        <v>6</v>
      </c>
      <c r="B7">
        <v>36.1</v>
      </c>
      <c r="C7">
        <v>39.9</v>
      </c>
      <c r="D7">
        <v>38</v>
      </c>
    </row>
    <row r="8" spans="1:13" x14ac:dyDescent="0.3">
      <c r="A8">
        <v>7</v>
      </c>
      <c r="B8">
        <v>34.9</v>
      </c>
      <c r="C8">
        <v>41.5</v>
      </c>
      <c r="D8">
        <v>22.7</v>
      </c>
    </row>
    <row r="9" spans="1:13" x14ac:dyDescent="0.3">
      <c r="A9">
        <v>8</v>
      </c>
      <c r="B9">
        <v>34.299999999999997</v>
      </c>
      <c r="C9">
        <v>33.6</v>
      </c>
      <c r="D9">
        <v>24.5</v>
      </c>
    </row>
    <row r="10" spans="1:13" x14ac:dyDescent="0.3">
      <c r="A10" t="s">
        <v>26</v>
      </c>
      <c r="I10" t="s">
        <v>26</v>
      </c>
    </row>
    <row r="12" spans="1:13" ht="15" thickBot="1" x14ac:dyDescent="0.35">
      <c r="A12" t="s">
        <v>6</v>
      </c>
      <c r="I12" t="s">
        <v>6</v>
      </c>
    </row>
    <row r="13" spans="1:13" x14ac:dyDescent="0.3">
      <c r="A13" s="4" t="s">
        <v>27</v>
      </c>
      <c r="B13" s="4" t="s">
        <v>8</v>
      </c>
      <c r="C13" s="4" t="s">
        <v>9</v>
      </c>
      <c r="D13" s="4" t="s">
        <v>10</v>
      </c>
      <c r="E13" s="4" t="s">
        <v>11</v>
      </c>
      <c r="I13" s="4" t="s">
        <v>27</v>
      </c>
      <c r="J13" s="4" t="s">
        <v>8</v>
      </c>
      <c r="K13" s="4" t="s">
        <v>9</v>
      </c>
      <c r="L13" s="4" t="s">
        <v>10</v>
      </c>
      <c r="M13" s="4" t="s">
        <v>11</v>
      </c>
    </row>
    <row r="14" spans="1:13" x14ac:dyDescent="0.3">
      <c r="A14" s="1" t="s">
        <v>28</v>
      </c>
      <c r="B14" s="1">
        <v>8</v>
      </c>
      <c r="C14" s="1">
        <v>286</v>
      </c>
      <c r="D14" s="1">
        <v>35.75</v>
      </c>
      <c r="E14" s="1">
        <v>2.2085714285714326</v>
      </c>
      <c r="I14" s="1" t="s">
        <v>56</v>
      </c>
      <c r="J14" s="1">
        <v>3</v>
      </c>
      <c r="K14" s="1">
        <v>103.4</v>
      </c>
      <c r="L14" s="1">
        <v>34.466666666666669</v>
      </c>
      <c r="M14" s="1">
        <v>14.343333333333353</v>
      </c>
    </row>
    <row r="15" spans="1:13" x14ac:dyDescent="0.3">
      <c r="A15" s="1" t="s">
        <v>29</v>
      </c>
      <c r="B15" s="1">
        <v>8</v>
      </c>
      <c r="C15" s="1">
        <v>270.10000000000002</v>
      </c>
      <c r="D15" s="1">
        <v>33.762500000000003</v>
      </c>
      <c r="E15" s="1">
        <v>28.736964285714098</v>
      </c>
      <c r="I15" s="1" t="s">
        <v>57</v>
      </c>
      <c r="J15" s="1">
        <v>3</v>
      </c>
      <c r="K15" s="1">
        <v>102</v>
      </c>
      <c r="L15" s="1">
        <v>34</v>
      </c>
      <c r="M15" s="1">
        <v>11.470000000000006</v>
      </c>
    </row>
    <row r="16" spans="1:13" ht="15" thickBot="1" x14ac:dyDescent="0.35">
      <c r="A16" s="3" t="s">
        <v>30</v>
      </c>
      <c r="B16" s="3">
        <v>8</v>
      </c>
      <c r="C16" s="3">
        <v>245.2</v>
      </c>
      <c r="D16" s="3">
        <v>30.65</v>
      </c>
      <c r="E16" s="3">
        <v>29.862857142857269</v>
      </c>
      <c r="I16" s="1" t="s">
        <v>58</v>
      </c>
      <c r="J16" s="1">
        <v>3</v>
      </c>
      <c r="K16" s="1">
        <v>102.19999999999999</v>
      </c>
      <c r="L16" s="1">
        <v>34.066666666666663</v>
      </c>
      <c r="M16" s="1">
        <v>29.083333333333485</v>
      </c>
    </row>
    <row r="17" spans="1:15" x14ac:dyDescent="0.3">
      <c r="I17" s="1" t="s">
        <v>59</v>
      </c>
      <c r="J17" s="1">
        <v>3</v>
      </c>
      <c r="K17" s="1">
        <v>91.1</v>
      </c>
      <c r="L17" s="1">
        <v>30.366666666666664</v>
      </c>
      <c r="M17" s="1">
        <v>23.203333333333148</v>
      </c>
    </row>
    <row r="18" spans="1:15" x14ac:dyDescent="0.3">
      <c r="I18" s="1" t="s">
        <v>60</v>
      </c>
      <c r="J18" s="1">
        <v>3</v>
      </c>
      <c r="K18" s="1">
        <v>97.100000000000009</v>
      </c>
      <c r="L18" s="1">
        <v>32.366666666666667</v>
      </c>
      <c r="M18" s="1">
        <v>2.7233333333333345</v>
      </c>
    </row>
    <row r="19" spans="1:15" ht="15" thickBot="1" x14ac:dyDescent="0.35">
      <c r="A19" t="s">
        <v>12</v>
      </c>
      <c r="I19" s="1" t="s">
        <v>61</v>
      </c>
      <c r="J19" s="1">
        <v>3</v>
      </c>
      <c r="K19" s="1">
        <v>114</v>
      </c>
      <c r="L19" s="1">
        <v>38</v>
      </c>
      <c r="M19" s="1">
        <v>3.6099999999999945</v>
      </c>
    </row>
    <row r="20" spans="1:15" x14ac:dyDescent="0.3">
      <c r="A20" s="4" t="s">
        <v>13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I20" s="1" t="s">
        <v>62</v>
      </c>
      <c r="J20" s="1">
        <v>3</v>
      </c>
      <c r="K20" s="1">
        <v>99.100000000000009</v>
      </c>
      <c r="L20" s="1">
        <v>33.033333333333339</v>
      </c>
      <c r="M20" s="1">
        <v>90.97333333333313</v>
      </c>
    </row>
    <row r="21" spans="1:15" ht="15" thickBot="1" x14ac:dyDescent="0.35">
      <c r="A21" s="1" t="s">
        <v>31</v>
      </c>
      <c r="B21" s="1">
        <v>105.72749999999996</v>
      </c>
      <c r="C21" s="1">
        <v>2</v>
      </c>
      <c r="D21" s="1">
        <v>52.863749999999982</v>
      </c>
      <c r="E21" s="1">
        <v>2.6080487009840616</v>
      </c>
      <c r="F21" s="1">
        <v>9.7350492821288284E-2</v>
      </c>
      <c r="G21" s="1">
        <v>3.4668001115424172</v>
      </c>
      <c r="I21" s="3" t="s">
        <v>63</v>
      </c>
      <c r="J21" s="3">
        <v>3</v>
      </c>
      <c r="K21" s="3">
        <v>92.4</v>
      </c>
      <c r="L21" s="3">
        <v>30.8</v>
      </c>
      <c r="M21" s="3">
        <v>29.889999999999873</v>
      </c>
    </row>
    <row r="22" spans="1:15" x14ac:dyDescent="0.3">
      <c r="A22" s="1" t="s">
        <v>32</v>
      </c>
      <c r="B22" s="1">
        <v>425.65875000000005</v>
      </c>
      <c r="C22" s="1">
        <v>21</v>
      </c>
      <c r="D22" s="1">
        <v>20.269464285714289</v>
      </c>
      <c r="E22" s="1"/>
      <c r="F22" s="1"/>
      <c r="G22" s="1"/>
    </row>
    <row r="23" spans="1:15" x14ac:dyDescent="0.3">
      <c r="A23" s="1"/>
      <c r="B23" s="1"/>
      <c r="C23" s="1"/>
      <c r="D23" s="1"/>
      <c r="E23" s="1"/>
      <c r="F23" s="1"/>
      <c r="G23" s="1"/>
    </row>
    <row r="24" spans="1:15" ht="15" thickBot="1" x14ac:dyDescent="0.35">
      <c r="A24" s="3" t="s">
        <v>7</v>
      </c>
      <c r="B24" s="3">
        <v>531.38625000000002</v>
      </c>
      <c r="C24" s="3">
        <v>23</v>
      </c>
      <c r="D24" s="3"/>
      <c r="E24" s="3"/>
      <c r="F24" s="3"/>
      <c r="G24" s="3"/>
      <c r="I24" t="s">
        <v>12</v>
      </c>
    </row>
    <row r="25" spans="1:15" x14ac:dyDescent="0.3">
      <c r="A25" s="1" t="s">
        <v>37</v>
      </c>
      <c r="I25" s="4" t="s">
        <v>13</v>
      </c>
      <c r="J25" s="4" t="s">
        <v>14</v>
      </c>
      <c r="K25" s="4" t="s">
        <v>15</v>
      </c>
      <c r="L25" s="4" t="s">
        <v>16</v>
      </c>
      <c r="M25" s="4" t="s">
        <v>17</v>
      </c>
      <c r="N25" s="4" t="s">
        <v>18</v>
      </c>
      <c r="O25" s="4" t="s">
        <v>19</v>
      </c>
    </row>
    <row r="26" spans="1:15" x14ac:dyDescent="0.3">
      <c r="A26" s="1" t="s">
        <v>45</v>
      </c>
      <c r="I26" s="1" t="s">
        <v>31</v>
      </c>
      <c r="J26" s="1">
        <v>120.79291666666666</v>
      </c>
      <c r="K26" s="1">
        <v>7</v>
      </c>
      <c r="L26" s="1">
        <v>17.25613095238095</v>
      </c>
      <c r="M26" s="1">
        <v>0.6724368683647125</v>
      </c>
      <c r="N26" s="1">
        <v>0.69278074071180795</v>
      </c>
      <c r="O26" s="1">
        <v>2.6571966002210874</v>
      </c>
    </row>
    <row r="27" spans="1:15" x14ac:dyDescent="0.3">
      <c r="A27" t="s">
        <v>34</v>
      </c>
      <c r="D27">
        <v>3</v>
      </c>
      <c r="I27" s="1" t="s">
        <v>32</v>
      </c>
      <c r="J27" s="1">
        <v>410.59333333333336</v>
      </c>
      <c r="K27" s="1">
        <v>16</v>
      </c>
      <c r="L27" s="1">
        <v>25.662083333333335</v>
      </c>
      <c r="M27" s="1"/>
      <c r="N27" s="1"/>
      <c r="O27" s="1"/>
    </row>
    <row r="28" spans="1:15" x14ac:dyDescent="0.3">
      <c r="A28" t="s">
        <v>33</v>
      </c>
      <c r="B28">
        <f>1/(1+1/(3*(D27-1))*(1/(B14-1)+1/(B15-1)+1/(B16-1)-1/((B14-1)+(B15-1)+(B16-1))))</f>
        <v>0.94029850746268662</v>
      </c>
      <c r="I28" s="1"/>
      <c r="J28" s="1"/>
      <c r="K28" s="1"/>
      <c r="L28" s="1"/>
      <c r="M28" s="1"/>
      <c r="N28" s="1"/>
      <c r="O28" s="1"/>
    </row>
    <row r="29" spans="1:15" ht="15" thickBot="1" x14ac:dyDescent="0.35">
      <c r="A29" t="s">
        <v>35</v>
      </c>
      <c r="B29">
        <f>((B14-1)*E14+(B15-1)*E15+(B16-1)*E16)/(B14-1+B15-1+B16-1)</f>
        <v>20.269464285714268</v>
      </c>
      <c r="I29" s="3" t="s">
        <v>7</v>
      </c>
      <c r="J29" s="3">
        <v>531.38625000000002</v>
      </c>
      <c r="K29" s="3">
        <v>23</v>
      </c>
      <c r="L29" s="3"/>
      <c r="M29" s="3"/>
      <c r="N29" s="3"/>
      <c r="O29" s="3"/>
    </row>
    <row r="30" spans="1:15" x14ac:dyDescent="0.3">
      <c r="A30" t="s">
        <v>36</v>
      </c>
      <c r="C30">
        <f>B28*((B14-1)*LN(B29/E14)+(B15-1)*LN(B29/E15)+(B16-1)*LN(B29/E16))</f>
        <v>9.7428153993621702</v>
      </c>
    </row>
    <row r="31" spans="1:15" x14ac:dyDescent="0.3">
      <c r="B31" t="s">
        <v>65</v>
      </c>
      <c r="C31">
        <f>_xlfn.CHISQ.INV(1-0.01,2)</f>
        <v>9.2103403719761818</v>
      </c>
    </row>
    <row r="32" spans="1:15" x14ac:dyDescent="0.3">
      <c r="A32" t="s">
        <v>52</v>
      </c>
    </row>
    <row r="33" spans="1:15" x14ac:dyDescent="0.3">
      <c r="A33" t="s">
        <v>53</v>
      </c>
    </row>
    <row r="35" spans="1:15" x14ac:dyDescent="0.3">
      <c r="A35" t="s">
        <v>39</v>
      </c>
      <c r="J35" t="s">
        <v>40</v>
      </c>
    </row>
    <row r="36" spans="1:15" x14ac:dyDescent="0.3">
      <c r="A36" t="s">
        <v>54</v>
      </c>
      <c r="J36" t="s">
        <v>41</v>
      </c>
    </row>
    <row r="37" spans="1:15" x14ac:dyDescent="0.3">
      <c r="A37" t="s">
        <v>55</v>
      </c>
      <c r="J37" t="s">
        <v>42</v>
      </c>
    </row>
    <row r="38" spans="1:15" x14ac:dyDescent="0.3">
      <c r="A38" t="s">
        <v>38</v>
      </c>
      <c r="C38">
        <f>F21</f>
        <v>9.7350492821288284E-2</v>
      </c>
      <c r="D38" t="s">
        <v>64</v>
      </c>
      <c r="J38" t="s">
        <v>43</v>
      </c>
      <c r="N38">
        <f>N26</f>
        <v>0.69278074071180795</v>
      </c>
      <c r="O3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zoomScale="70" zoomScaleNormal="70" workbookViewId="0">
      <selection activeCell="H25" sqref="H25"/>
    </sheetView>
  </sheetViews>
  <sheetFormatPr defaultRowHeight="14.4" x14ac:dyDescent="0.3"/>
  <cols>
    <col min="2" max="2" width="12.21875" bestFit="1" customWidth="1"/>
    <col min="5" max="5" width="16.21875" customWidth="1"/>
    <col min="6" max="6" width="17.109375" customWidth="1"/>
    <col min="7" max="7" width="20.44140625" customWidth="1"/>
    <col min="8" max="8" width="25.88671875" customWidth="1"/>
    <col min="10" max="10" width="11.33203125" customWidth="1"/>
    <col min="11" max="11" width="13.5546875" customWidth="1"/>
  </cols>
  <sheetData>
    <row r="1" spans="1:8" x14ac:dyDescent="0.3">
      <c r="B1" t="s">
        <v>1</v>
      </c>
      <c r="C1" t="s">
        <v>2</v>
      </c>
      <c r="E1" t="s">
        <v>5</v>
      </c>
    </row>
    <row r="2" spans="1:8" x14ac:dyDescent="0.3">
      <c r="A2" t="s">
        <v>0</v>
      </c>
      <c r="B2">
        <v>650000</v>
      </c>
      <c r="C2">
        <v>620000</v>
      </c>
    </row>
    <row r="3" spans="1:8" x14ac:dyDescent="0.3">
      <c r="B3">
        <v>600000</v>
      </c>
      <c r="C3">
        <v>600000</v>
      </c>
      <c r="E3" t="s">
        <v>6</v>
      </c>
      <c r="F3" t="s">
        <v>1</v>
      </c>
      <c r="G3" t="s">
        <v>2</v>
      </c>
      <c r="H3" t="s">
        <v>7</v>
      </c>
    </row>
    <row r="4" spans="1:8" ht="15" thickBot="1" x14ac:dyDescent="0.35">
      <c r="B4">
        <v>650000</v>
      </c>
      <c r="C4">
        <v>590000</v>
      </c>
      <c r="E4" s="2" t="s">
        <v>0</v>
      </c>
      <c r="F4" s="2"/>
      <c r="G4" s="2"/>
      <c r="H4" s="2"/>
    </row>
    <row r="5" spans="1:8" x14ac:dyDescent="0.3">
      <c r="A5" t="s">
        <v>3</v>
      </c>
      <c r="B5">
        <v>620000</v>
      </c>
      <c r="C5">
        <v>580000</v>
      </c>
      <c r="E5" s="1" t="s">
        <v>8</v>
      </c>
      <c r="F5" s="1">
        <v>3</v>
      </c>
      <c r="G5" s="1">
        <v>3</v>
      </c>
      <c r="H5" s="1">
        <v>6</v>
      </c>
    </row>
    <row r="6" spans="1:8" x14ac:dyDescent="0.3">
      <c r="B6">
        <v>630000</v>
      </c>
      <c r="C6">
        <v>580000</v>
      </c>
      <c r="E6" s="1" t="s">
        <v>9</v>
      </c>
      <c r="F6" s="1">
        <v>1900000</v>
      </c>
      <c r="G6" s="1">
        <v>1810000</v>
      </c>
      <c r="H6" s="1">
        <v>3710000</v>
      </c>
    </row>
    <row r="7" spans="1:8" x14ac:dyDescent="0.3">
      <c r="B7">
        <v>600000</v>
      </c>
      <c r="C7">
        <v>580000</v>
      </c>
      <c r="E7" s="1" t="s">
        <v>10</v>
      </c>
      <c r="F7" s="1">
        <v>633333.33333333337</v>
      </c>
      <c r="G7" s="1">
        <v>603333.33333333337</v>
      </c>
      <c r="H7" s="1">
        <v>618333.33333333337</v>
      </c>
    </row>
    <row r="8" spans="1:8" x14ac:dyDescent="0.3">
      <c r="A8" t="s">
        <v>4</v>
      </c>
      <c r="B8">
        <v>521000</v>
      </c>
      <c r="C8">
        <v>510000</v>
      </c>
      <c r="E8" s="1" t="s">
        <v>11</v>
      </c>
      <c r="F8" s="1">
        <v>833333333.33333337</v>
      </c>
      <c r="G8" s="1">
        <v>233333333.33333331</v>
      </c>
      <c r="H8" s="1">
        <v>696666666.66666675</v>
      </c>
    </row>
    <row r="9" spans="1:8" x14ac:dyDescent="0.3">
      <c r="B9">
        <v>520000</v>
      </c>
      <c r="C9">
        <v>520000</v>
      </c>
      <c r="E9" s="1"/>
      <c r="F9" s="1"/>
      <c r="G9" s="1"/>
      <c r="H9" s="1"/>
    </row>
    <row r="10" spans="1:8" ht="15" thickBot="1" x14ac:dyDescent="0.35">
      <c r="B10">
        <v>600000</v>
      </c>
      <c r="C10">
        <v>500000</v>
      </c>
      <c r="E10" s="2" t="s">
        <v>3</v>
      </c>
      <c r="F10" s="2"/>
      <c r="G10" s="2"/>
      <c r="H10" s="2"/>
    </row>
    <row r="11" spans="1:8" x14ac:dyDescent="0.3">
      <c r="E11" s="1" t="s">
        <v>8</v>
      </c>
      <c r="F11" s="1">
        <v>3</v>
      </c>
      <c r="G11" s="1">
        <v>3</v>
      </c>
      <c r="H11" s="1">
        <v>6</v>
      </c>
    </row>
    <row r="12" spans="1:8" x14ac:dyDescent="0.3">
      <c r="A12" t="s">
        <v>33</v>
      </c>
      <c r="B12">
        <v>0.94117647058823495</v>
      </c>
      <c r="E12" s="1" t="s">
        <v>9</v>
      </c>
      <c r="F12" s="1">
        <v>1850000</v>
      </c>
      <c r="G12" s="1">
        <v>1740000</v>
      </c>
      <c r="H12" s="1">
        <v>3590000</v>
      </c>
    </row>
    <row r="13" spans="1:8" x14ac:dyDescent="0.3">
      <c r="A13" t="s">
        <v>46</v>
      </c>
      <c r="B13">
        <v>2109638889</v>
      </c>
      <c r="E13" s="1" t="s">
        <v>10</v>
      </c>
      <c r="F13" s="1">
        <v>616666.66666666663</v>
      </c>
      <c r="G13" s="1">
        <v>580000</v>
      </c>
      <c r="H13" s="1">
        <v>598333.33333333337</v>
      </c>
    </row>
    <row r="14" spans="1:8" x14ac:dyDescent="0.3">
      <c r="A14" t="s">
        <v>47</v>
      </c>
      <c r="B14">
        <v>0.11245549496597999</v>
      </c>
      <c r="E14" s="1" t="s">
        <v>11</v>
      </c>
      <c r="F14" s="1">
        <v>233333333.33333331</v>
      </c>
      <c r="G14" s="1">
        <v>0</v>
      </c>
      <c r="H14" s="1">
        <v>496666666.66666669</v>
      </c>
    </row>
    <row r="15" spans="1:8" x14ac:dyDescent="0.3">
      <c r="A15" t="s">
        <v>33</v>
      </c>
      <c r="B15">
        <v>0.91836734693877498</v>
      </c>
      <c r="E15" s="1"/>
      <c r="F15" s="1"/>
      <c r="G15" s="1"/>
      <c r="H15" s="1"/>
    </row>
    <row r="16" spans="1:8" ht="15" thickBot="1" x14ac:dyDescent="0.35">
      <c r="A16" t="s">
        <v>46</v>
      </c>
      <c r="B16">
        <v>828944444.46666598</v>
      </c>
      <c r="E16" s="2" t="s">
        <v>4</v>
      </c>
      <c r="F16" s="2"/>
      <c r="G16" s="2"/>
      <c r="H16" s="2"/>
    </row>
    <row r="17" spans="1:11" x14ac:dyDescent="0.3">
      <c r="A17" t="s">
        <v>47</v>
      </c>
      <c r="B17">
        <v>1.10721234953574</v>
      </c>
      <c r="E17" s="1" t="s">
        <v>8</v>
      </c>
      <c r="F17" s="1">
        <v>3</v>
      </c>
      <c r="G17" s="1">
        <v>3</v>
      </c>
      <c r="H17" s="1">
        <v>6</v>
      </c>
    </row>
    <row r="18" spans="1:11" x14ac:dyDescent="0.3">
      <c r="A18" t="s">
        <v>48</v>
      </c>
      <c r="B18">
        <f>_xlfn.CHISQ.INV(0.95, 1)</f>
        <v>3.8414588206941236</v>
      </c>
      <c r="E18" s="1" t="s">
        <v>9</v>
      </c>
      <c r="F18" s="1">
        <v>1641000</v>
      </c>
      <c r="G18" s="1">
        <v>1530000</v>
      </c>
      <c r="H18" s="1">
        <v>3171000</v>
      </c>
    </row>
    <row r="19" spans="1:11" x14ac:dyDescent="0.3">
      <c r="A19" t="s">
        <v>48</v>
      </c>
      <c r="B19">
        <f>_xlfn.CHISQ.INV(0.95, 2)</f>
        <v>5.9914645471079799</v>
      </c>
      <c r="E19" s="1" t="s">
        <v>10</v>
      </c>
      <c r="F19" s="1">
        <v>547000</v>
      </c>
      <c r="G19" s="1">
        <v>510000</v>
      </c>
      <c r="H19" s="1">
        <v>528500</v>
      </c>
    </row>
    <row r="20" spans="1:11" x14ac:dyDescent="0.3">
      <c r="E20" s="1" t="s">
        <v>11</v>
      </c>
      <c r="F20" s="1">
        <v>2107000000</v>
      </c>
      <c r="G20" s="1">
        <v>100000000</v>
      </c>
      <c r="H20" s="1">
        <v>1293500000</v>
      </c>
    </row>
    <row r="21" spans="1:11" x14ac:dyDescent="0.3">
      <c r="E21" s="1"/>
      <c r="F21" s="1"/>
      <c r="G21" s="1"/>
      <c r="H21" s="1"/>
    </row>
    <row r="22" spans="1:11" ht="15" thickBot="1" x14ac:dyDescent="0.35">
      <c r="E22" s="2" t="s">
        <v>7</v>
      </c>
      <c r="F22" s="2"/>
      <c r="G22" s="2"/>
      <c r="H22" s="2"/>
      <c r="I22" s="2"/>
    </row>
    <row r="23" spans="1:11" x14ac:dyDescent="0.3">
      <c r="A23" t="s">
        <v>49</v>
      </c>
      <c r="E23" s="1" t="s">
        <v>8</v>
      </c>
      <c r="F23" s="1">
        <v>9</v>
      </c>
      <c r="G23" s="1">
        <v>9</v>
      </c>
      <c r="H23" s="1"/>
      <c r="I23" s="1"/>
    </row>
    <row r="24" spans="1:11" x14ac:dyDescent="0.3">
      <c r="A24" s="1" t="s">
        <v>20</v>
      </c>
      <c r="B24">
        <f>F31/F$36</f>
        <v>0.6822150314427009</v>
      </c>
      <c r="C24">
        <f>B24*100</f>
        <v>68.221503144270088</v>
      </c>
      <c r="D24" t="s">
        <v>50</v>
      </c>
      <c r="E24" s="1" t="s">
        <v>9</v>
      </c>
      <c r="F24" s="1">
        <v>5391000</v>
      </c>
      <c r="G24" s="1">
        <v>5080000</v>
      </c>
      <c r="H24" s="1"/>
      <c r="I24" s="1"/>
    </row>
    <row r="25" spans="1:11" x14ac:dyDescent="0.3">
      <c r="A25" s="1" t="s">
        <v>21</v>
      </c>
      <c r="B25">
        <f>F32/F$36</f>
        <v>0.13732984806125817</v>
      </c>
      <c r="C25">
        <f t="shared" ref="C25:C27" si="0">B25*100</f>
        <v>13.732984806125817</v>
      </c>
      <c r="D25" t="s">
        <v>50</v>
      </c>
      <c r="E25" s="1" t="s">
        <v>10</v>
      </c>
      <c r="F25" s="1">
        <v>599000</v>
      </c>
      <c r="G25" s="1">
        <v>564444.4444444445</v>
      </c>
      <c r="H25" s="1"/>
      <c r="I25" s="1"/>
    </row>
    <row r="26" spans="1:11" x14ac:dyDescent="0.3">
      <c r="A26" s="1" t="s">
        <v>22</v>
      </c>
      <c r="B26">
        <f t="shared" ref="B25:B27" si="1">F33/F$36</f>
        <v>1.1955183679613385E-3</v>
      </c>
      <c r="C26">
        <f t="shared" si="0"/>
        <v>0.11955183679613385</v>
      </c>
      <c r="D26" t="s">
        <v>50</v>
      </c>
      <c r="E26" s="1" t="s">
        <v>11</v>
      </c>
      <c r="F26" s="1">
        <v>2366500000</v>
      </c>
      <c r="G26" s="1">
        <v>1852777777.7777777</v>
      </c>
      <c r="H26" s="1"/>
      <c r="I26" s="1"/>
    </row>
    <row r="27" spans="1:11" x14ac:dyDescent="0.3">
      <c r="A27" s="1" t="s">
        <v>23</v>
      </c>
      <c r="B27">
        <f t="shared" si="1"/>
        <v>0.17925960212807954</v>
      </c>
      <c r="C27">
        <f t="shared" si="0"/>
        <v>17.925960212807954</v>
      </c>
      <c r="D27" t="s">
        <v>50</v>
      </c>
      <c r="E27" s="1"/>
      <c r="F27" s="1"/>
      <c r="G27" s="1"/>
      <c r="H27" s="1"/>
      <c r="I27" s="1"/>
    </row>
    <row r="29" spans="1:11" ht="15" thickBot="1" x14ac:dyDescent="0.35">
      <c r="A29" t="s">
        <v>24</v>
      </c>
      <c r="E29" t="s">
        <v>12</v>
      </c>
    </row>
    <row r="30" spans="1:11" x14ac:dyDescent="0.3">
      <c r="A30" t="s">
        <v>51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  <c r="K30" s="4" t="s">
        <v>19</v>
      </c>
    </row>
    <row r="31" spans="1:11" x14ac:dyDescent="0.3">
      <c r="E31" s="1" t="s">
        <v>20</v>
      </c>
      <c r="F31" s="1">
        <v>26693444444.444439</v>
      </c>
      <c r="G31" s="1">
        <v>2</v>
      </c>
      <c r="H31" s="1">
        <v>13346722222.222219</v>
      </c>
      <c r="I31" s="1">
        <v>22.83442638532458</v>
      </c>
      <c r="J31" s="1">
        <v>8.1178235061187313E-5</v>
      </c>
      <c r="K31" s="1">
        <v>3.8852938346523942</v>
      </c>
    </row>
    <row r="32" spans="1:11" x14ac:dyDescent="0.3">
      <c r="E32" s="1" t="s">
        <v>21</v>
      </c>
      <c r="F32" s="1">
        <v>5373388888.8888855</v>
      </c>
      <c r="G32" s="1">
        <v>1</v>
      </c>
      <c r="H32" s="1">
        <v>5373388888.8888855</v>
      </c>
      <c r="I32" s="1">
        <v>9.1931375344548929</v>
      </c>
      <c r="J32" s="1">
        <v>1.0427395721359194E-2</v>
      </c>
      <c r="K32" s="1">
        <v>4.7472253467225149</v>
      </c>
    </row>
    <row r="33" spans="5:11" x14ac:dyDescent="0.3">
      <c r="E33" s="1" t="s">
        <v>22</v>
      </c>
      <c r="F33" s="1">
        <v>46777777.777781487</v>
      </c>
      <c r="G33" s="1">
        <v>2</v>
      </c>
      <c r="H33" s="1">
        <v>23388888.888890743</v>
      </c>
      <c r="I33" s="1">
        <v>4.0015207679881502E-2</v>
      </c>
      <c r="J33" s="1">
        <v>0.96090246993815565</v>
      </c>
      <c r="K33" s="1">
        <v>3.8852938346523942</v>
      </c>
    </row>
    <row r="34" spans="5:11" x14ac:dyDescent="0.3">
      <c r="E34" s="1" t="s">
        <v>23</v>
      </c>
      <c r="F34" s="1">
        <v>7014000000.000001</v>
      </c>
      <c r="G34" s="1">
        <v>12</v>
      </c>
      <c r="H34" s="1">
        <v>584500000.00000012</v>
      </c>
      <c r="I34" s="1"/>
      <c r="J34" s="1"/>
      <c r="K34" s="1"/>
    </row>
    <row r="35" spans="5:11" x14ac:dyDescent="0.3">
      <c r="E35" s="1"/>
      <c r="F35" s="1"/>
      <c r="G35" s="1"/>
      <c r="H35" s="1"/>
      <c r="I35" s="1"/>
      <c r="J35" s="1"/>
      <c r="K35" s="1"/>
    </row>
    <row r="36" spans="5:11" ht="15" thickBot="1" x14ac:dyDescent="0.35">
      <c r="E36" s="3" t="s">
        <v>7</v>
      </c>
      <c r="F36" s="3">
        <v>39127611111.111107</v>
      </c>
      <c r="G36" s="3">
        <v>17</v>
      </c>
      <c r="H36" s="3"/>
      <c r="I36" s="3"/>
      <c r="J36" s="3"/>
      <c r="K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2020-04-30T09:06:56Z</dcterms:modified>
</cp:coreProperties>
</file>