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9F1B27A-7FB7-44E3-AE3F-2F9E2D0C9102}" xr6:coauthVersionLast="44" xr6:coauthVersionMax="45" xr10:uidLastSave="{00000000-0000-0000-0000-000000000000}"/>
  <bookViews>
    <workbookView xWindow="-108" yWindow="-108" windowWidth="23256" windowHeight="13176" xr2:uid="{AE3E71FD-7597-483E-97AD-957DC506236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5" i="1"/>
  <c r="D28" i="1"/>
  <c r="B19" i="1" l="1"/>
  <c r="C3" i="1"/>
  <c r="D4" i="1" l="1"/>
  <c r="D5" i="1"/>
  <c r="D6" i="1"/>
  <c r="D7" i="1"/>
  <c r="D8" i="1"/>
  <c r="D3" i="1"/>
  <c r="C4" i="1"/>
  <c r="C5" i="1"/>
  <c r="C6" i="1"/>
  <c r="C7" i="1"/>
  <c r="C8" i="1"/>
  <c r="C18" i="1" l="1"/>
  <c r="D16" i="1" l="1"/>
  <c r="D19" i="1" s="1"/>
  <c r="B22" i="1" l="1"/>
  <c r="B23" i="1" s="1"/>
  <c r="G16" i="1" l="1"/>
  <c r="E3" i="1" s="1"/>
  <c r="B24" i="1"/>
  <c r="F3" i="1" l="1"/>
  <c r="G3" i="1" s="1"/>
  <c r="H3" i="1" s="1"/>
  <c r="I3" i="1" s="1"/>
  <c r="E8" i="1"/>
  <c r="F8" i="1" s="1"/>
  <c r="G8" i="1" s="1"/>
  <c r="H8" i="1" s="1"/>
  <c r="I8" i="1" s="1"/>
  <c r="E4" i="1"/>
  <c r="F4" i="1" s="1"/>
  <c r="G4" i="1" s="1"/>
  <c r="H4" i="1" s="1"/>
  <c r="I4" i="1" s="1"/>
  <c r="E6" i="1"/>
  <c r="F6" i="1" s="1"/>
  <c r="G6" i="1" s="1"/>
  <c r="H6" i="1" s="1"/>
  <c r="I6" i="1" s="1"/>
  <c r="E5" i="1"/>
  <c r="F5" i="1" s="1"/>
  <c r="G5" i="1" s="1"/>
  <c r="H5" i="1" s="1"/>
  <c r="I5" i="1" s="1"/>
  <c r="E7" i="1"/>
  <c r="F7" i="1" s="1"/>
  <c r="G7" i="1" s="1"/>
  <c r="H7" i="1" s="1"/>
  <c r="I7" i="1" s="1"/>
  <c r="I9" i="1" l="1"/>
  <c r="E9" i="1"/>
</calcChain>
</file>

<file path=xl/sharedStrings.xml><?xml version="1.0" encoding="utf-8"?>
<sst xmlns="http://schemas.openxmlformats.org/spreadsheetml/2006/main" count="31" uniqueCount="31">
  <si>
    <t>X</t>
  </si>
  <si>
    <t>N</t>
  </si>
  <si>
    <t>XN</t>
  </si>
  <si>
    <t>X2N</t>
  </si>
  <si>
    <t>Pi</t>
  </si>
  <si>
    <t>m</t>
  </si>
  <si>
    <t>p</t>
  </si>
  <si>
    <t>NPi</t>
  </si>
  <si>
    <t>Ni - NPi</t>
  </si>
  <si>
    <t>(Ni - NPi)^2</t>
  </si>
  <si>
    <t>(Ni - NPi)^2 / NPi</t>
  </si>
  <si>
    <t>Крит</t>
  </si>
  <si>
    <t>Степени свободы</t>
  </si>
  <si>
    <t>X=</t>
  </si>
  <si>
    <t>m*p=</t>
  </si>
  <si>
    <t>Сигма^2=</t>
  </si>
  <si>
    <t>Выб ср=</t>
  </si>
  <si>
    <t>Дисп=</t>
  </si>
  <si>
    <t>(1-p)*m*p=</t>
  </si>
  <si>
    <t xml:space="preserve">1-p = </t>
  </si>
  <si>
    <t xml:space="preserve">p = </t>
  </si>
  <si>
    <t>m =</t>
  </si>
  <si>
    <t>ХИ2ОБР</t>
  </si>
  <si>
    <t>Значений-6, параметров-2, =&gt; степеней свободы 3</t>
  </si>
  <si>
    <t>Набл Значен</t>
  </si>
  <si>
    <t>Н0- данные имеют биноминальное распределение</t>
  </si>
  <si>
    <t>Н1- данные имеют отличное распределение</t>
  </si>
  <si>
    <t>Наблюдаемое значение попадает в критическую область, значит опровергаем предположение</t>
  </si>
  <si>
    <t>о бинальном распределении с вероятностью 95%.</t>
  </si>
  <si>
    <t>Критическая область правосторонняя: (7,814727903; +∞)</t>
  </si>
  <si>
    <t>Вариант 17 Никитин Роман ПИ18-2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</si>
</sst>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" xfId="0" applyFill="1" applyBorder="1"/>
    <xf numFmtId="0" fontId="0" fillId="0" borderId="13" xfId="0" applyFill="1" applyBorder="1"/>
    <xf numFmtId="0" fontId="0" fillId="0" borderId="12" xfId="0" applyBorder="1"/>
    <xf numFmtId="0" fontId="0" fillId="0" borderId="9" xfId="0" applyFill="1" applyBorder="1"/>
    <xf numFmtId="0" fontId="0" fillId="0" borderId="11" xfId="0" applyFill="1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8473-ECED-471E-A39C-69C04EC3613F}">
  <dimension ref="A1:I32"/>
  <sheetViews>
    <sheetView tabSelected="1" zoomScale="87" workbookViewId="0">
      <selection activeCell="I9" sqref="I9"/>
    </sheetView>
  </sheetViews>
  <sheetFormatPr defaultRowHeight="14.4" x14ac:dyDescent="0.3"/>
  <cols>
    <col min="2" max="2" width="11.33203125" customWidth="1"/>
    <col min="3" max="3" width="16" customWidth="1"/>
    <col min="4" max="6" width="12" bestFit="1" customWidth="1"/>
    <col min="7" max="7" width="12.6640625" bestFit="1" customWidth="1"/>
    <col min="8" max="8" width="12" bestFit="1" customWidth="1"/>
    <col min="9" max="9" width="16.109375" bestFit="1" customWidth="1"/>
  </cols>
  <sheetData>
    <row r="1" spans="1:9" ht="15" thickBot="1" x14ac:dyDescent="0.35">
      <c r="A1" t="s">
        <v>30</v>
      </c>
    </row>
    <row r="2" spans="1:9" ht="15" thickBot="1" x14ac:dyDescent="0.35">
      <c r="A2" s="9" t="s">
        <v>0</v>
      </c>
      <c r="B2" s="10" t="s">
        <v>1</v>
      </c>
      <c r="C2" s="10" t="s">
        <v>2</v>
      </c>
      <c r="D2" s="11" t="s">
        <v>3</v>
      </c>
      <c r="E2" s="14" t="s">
        <v>4</v>
      </c>
      <c r="F2" s="17" t="s">
        <v>7</v>
      </c>
      <c r="G2" s="14" t="s">
        <v>8</v>
      </c>
      <c r="H2" s="14" t="s">
        <v>9</v>
      </c>
      <c r="I2" s="18" t="s">
        <v>10</v>
      </c>
    </row>
    <row r="3" spans="1:9" x14ac:dyDescent="0.3">
      <c r="A3" s="3">
        <v>0</v>
      </c>
      <c r="B3" s="16">
        <v>11</v>
      </c>
      <c r="C3" s="4">
        <f>A3*B3</f>
        <v>0</v>
      </c>
      <c r="D3" s="5">
        <f>A3*A3*B3</f>
        <v>0</v>
      </c>
      <c r="E3" s="16">
        <f>_xlfn.BINOM.DIST(A3,$G$15,$G$16,FALSE)</f>
        <v>5.5387760811660636E-2</v>
      </c>
      <c r="F3" s="3">
        <f>SUM($B$3:$B$8) * E3</f>
        <v>11.077552162332127</v>
      </c>
      <c r="G3" s="16">
        <f>B3-F3</f>
        <v>-7.7552162332127139E-2</v>
      </c>
      <c r="H3" s="4">
        <f>G3*G3</f>
        <v>6.0143378823885995E-3</v>
      </c>
      <c r="I3" s="16">
        <f>H3/F3</f>
        <v>5.4293022449847955E-4</v>
      </c>
    </row>
    <row r="4" spans="1:9" x14ac:dyDescent="0.3">
      <c r="A4" s="3">
        <v>1</v>
      </c>
      <c r="B4" s="12">
        <v>27</v>
      </c>
      <c r="C4" s="4">
        <f t="shared" ref="C4:C8" si="0">A4*B4</f>
        <v>27</v>
      </c>
      <c r="D4" s="5">
        <f t="shared" ref="D4:D8" si="1">A4*A4*B4</f>
        <v>27</v>
      </c>
      <c r="E4" s="12">
        <f t="shared" ref="E4:E7" si="2">_xlfn.BINOM.DIST(A4,$G$15,$G$16,FALSE)</f>
        <v>0.21703173828478076</v>
      </c>
      <c r="F4" s="3">
        <f t="shared" ref="F4:F8" si="3">SUM($B$3:$B$8) * E4</f>
        <v>43.40634765695615</v>
      </c>
      <c r="G4" s="12">
        <f t="shared" ref="G4:G8" si="4">B4-F4</f>
        <v>-16.40634765695615</v>
      </c>
      <c r="H4" s="4">
        <f t="shared" ref="H4:H8" si="5">G4*G4</f>
        <v>269.16824344091054</v>
      </c>
      <c r="I4" s="12">
        <f t="shared" ref="I4:I8" si="6">H4/F4</f>
        <v>6.2011262861406538</v>
      </c>
    </row>
    <row r="5" spans="1:9" x14ac:dyDescent="0.3">
      <c r="A5" s="3">
        <v>2</v>
      </c>
      <c r="B5" s="12">
        <v>85</v>
      </c>
      <c r="C5" s="4">
        <f t="shared" si="0"/>
        <v>170</v>
      </c>
      <c r="D5" s="5">
        <f t="shared" si="1"/>
        <v>340</v>
      </c>
      <c r="E5" s="12">
        <f t="shared" si="2"/>
        <v>0.34016739245394534</v>
      </c>
      <c r="F5" s="3">
        <f t="shared" si="3"/>
        <v>68.033478490789065</v>
      </c>
      <c r="G5" s="12">
        <f>B5-F5</f>
        <v>16.966521509210935</v>
      </c>
      <c r="H5" s="4">
        <f t="shared" si="5"/>
        <v>287.86285212251732</v>
      </c>
      <c r="I5" s="12">
        <f t="shared" si="6"/>
        <v>4.2311940901491694</v>
      </c>
    </row>
    <row r="6" spans="1:9" x14ac:dyDescent="0.3">
      <c r="A6" s="3">
        <v>3</v>
      </c>
      <c r="B6" s="12">
        <v>42</v>
      </c>
      <c r="C6" s="4">
        <f t="shared" si="0"/>
        <v>126</v>
      </c>
      <c r="D6" s="5">
        <f t="shared" si="1"/>
        <v>378</v>
      </c>
      <c r="E6" s="12">
        <f t="shared" si="2"/>
        <v>0.26658279522481909</v>
      </c>
      <c r="F6" s="3">
        <f>SUM($B$3:$B$8) * E6</f>
        <v>53.316559044963817</v>
      </c>
      <c r="G6" s="12">
        <f t="shared" si="4"/>
        <v>-11.316559044963817</v>
      </c>
      <c r="H6" s="4">
        <f t="shared" si="5"/>
        <v>128.06450861815239</v>
      </c>
      <c r="I6" s="12">
        <f t="shared" si="6"/>
        <v>2.4019649975939159</v>
      </c>
    </row>
    <row r="7" spans="1:9" x14ac:dyDescent="0.3">
      <c r="A7" s="3">
        <v>4</v>
      </c>
      <c r="B7" s="12">
        <v>28</v>
      </c>
      <c r="C7" s="4">
        <f t="shared" si="0"/>
        <v>112</v>
      </c>
      <c r="D7" s="5">
        <f t="shared" si="1"/>
        <v>448</v>
      </c>
      <c r="E7" s="12">
        <f t="shared" si="2"/>
        <v>0.10445796435279929</v>
      </c>
      <c r="F7" s="3">
        <f t="shared" si="3"/>
        <v>20.891592870559858</v>
      </c>
      <c r="G7" s="12">
        <f t="shared" si="4"/>
        <v>7.1084071294401419</v>
      </c>
      <c r="H7" s="4">
        <f t="shared" si="5"/>
        <v>50.529451917875434</v>
      </c>
      <c r="I7" s="12">
        <f t="shared" si="6"/>
        <v>2.4186500393218382</v>
      </c>
    </row>
    <row r="8" spans="1:9" ht="15" thickBot="1" x14ac:dyDescent="0.35">
      <c r="A8" s="6">
        <v>5</v>
      </c>
      <c r="B8" s="13">
        <v>7</v>
      </c>
      <c r="C8" s="7">
        <f t="shared" si="0"/>
        <v>35</v>
      </c>
      <c r="D8" s="8">
        <f t="shared" si="1"/>
        <v>175</v>
      </c>
      <c r="E8" s="13">
        <f>_xlfn.BINOM.DIST(A8,$G$15,$G$16,FALSE)</f>
        <v>1.6372348871994759E-2</v>
      </c>
      <c r="F8" s="6">
        <f t="shared" si="3"/>
        <v>3.2744697743989519</v>
      </c>
      <c r="G8" s="13">
        <f t="shared" si="4"/>
        <v>3.7255302256010481</v>
      </c>
      <c r="H8" s="7">
        <f t="shared" si="5"/>
        <v>13.879575461866995</v>
      </c>
      <c r="I8" s="13">
        <f t="shared" si="6"/>
        <v>4.2387245624872723</v>
      </c>
    </row>
    <row r="9" spans="1:9" x14ac:dyDescent="0.3">
      <c r="E9" s="15">
        <f>SUM(E3:E8)</f>
        <v>0.99999999999999989</v>
      </c>
      <c r="F9" s="19"/>
      <c r="H9" t="s">
        <v>24</v>
      </c>
      <c r="I9" s="15">
        <f>SUM(I3:I8)</f>
        <v>19.492202905917345</v>
      </c>
    </row>
    <row r="10" spans="1:9" x14ac:dyDescent="0.3">
      <c r="A10" s="4" t="s">
        <v>23</v>
      </c>
    </row>
    <row r="11" spans="1:9" x14ac:dyDescent="0.3">
      <c r="A11" t="s">
        <v>25</v>
      </c>
      <c r="B11" s="4"/>
      <c r="C11" s="4"/>
      <c r="D11" s="4"/>
      <c r="E11" s="4"/>
    </row>
    <row r="12" spans="1:9" x14ac:dyDescent="0.3">
      <c r="A12" t="s">
        <v>26</v>
      </c>
    </row>
    <row r="14" spans="1:9" ht="15" thickBot="1" x14ac:dyDescent="0.35"/>
    <row r="15" spans="1:9" x14ac:dyDescent="0.3">
      <c r="B15" t="s">
        <v>13</v>
      </c>
      <c r="C15" s="1" t="s">
        <v>16</v>
      </c>
      <c r="D15" s="2">
        <f>SUM(C3:C8)/SUM(B3:B8)</f>
        <v>2.35</v>
      </c>
      <c r="F15" s="1" t="s">
        <v>5</v>
      </c>
      <c r="G15" s="2">
        <v>5</v>
      </c>
    </row>
    <row r="16" spans="1:9" ht="15" thickBot="1" x14ac:dyDescent="0.35">
      <c r="B16" t="s">
        <v>15</v>
      </c>
      <c r="C16" s="6" t="s">
        <v>17</v>
      </c>
      <c r="D16" s="8">
        <f>D17-D15*D15</f>
        <v>1.317499999999999</v>
      </c>
      <c r="F16" s="6" t="s">
        <v>6</v>
      </c>
      <c r="G16" s="8">
        <f>B23</f>
        <v>0.43936170212766001</v>
      </c>
    </row>
    <row r="17" spans="1:4" x14ac:dyDescent="0.3">
      <c r="D17">
        <f>SUM(D3:D8)/SUM(B3:B8)</f>
        <v>6.84</v>
      </c>
    </row>
    <row r="18" spans="1:4" x14ac:dyDescent="0.3">
      <c r="B18" t="s">
        <v>14</v>
      </c>
      <c r="C18">
        <f>D15</f>
        <v>2.35</v>
      </c>
    </row>
    <row r="19" spans="1:4" x14ac:dyDescent="0.3">
      <c r="B19" t="str">
        <f>B16</f>
        <v>Сигма^2=</v>
      </c>
      <c r="C19" t="s">
        <v>18</v>
      </c>
      <c r="D19">
        <f>D16</f>
        <v>1.317499999999999</v>
      </c>
    </row>
    <row r="22" spans="1:4" x14ac:dyDescent="0.3">
      <c r="A22" t="s">
        <v>19</v>
      </c>
      <c r="B22">
        <f>D19/C18</f>
        <v>0.56063829787233999</v>
      </c>
    </row>
    <row r="23" spans="1:4" x14ac:dyDescent="0.3">
      <c r="A23" t="s">
        <v>20</v>
      </c>
      <c r="B23">
        <f>1-B22</f>
        <v>0.43936170212766001</v>
      </c>
    </row>
    <row r="24" spans="1:4" x14ac:dyDescent="0.3">
      <c r="A24" t="s">
        <v>21</v>
      </c>
      <c r="B24">
        <f>C18/B23</f>
        <v>5.3486682808716655</v>
      </c>
    </row>
    <row r="27" spans="1:4" x14ac:dyDescent="0.3">
      <c r="B27" t="s">
        <v>11</v>
      </c>
      <c r="C27" t="s">
        <v>12</v>
      </c>
      <c r="D27" t="s">
        <v>22</v>
      </c>
    </row>
    <row r="28" spans="1:4" x14ac:dyDescent="0.3">
      <c r="B28">
        <v>0.05</v>
      </c>
      <c r="C28">
        <v>3</v>
      </c>
      <c r="D28">
        <f>_xlfn.CHISQ.INV(1-B28,C28)</f>
        <v>7.8147279032511774</v>
      </c>
    </row>
    <row r="30" spans="1:4" x14ac:dyDescent="0.3">
      <c r="A30" t="s">
        <v>29</v>
      </c>
    </row>
    <row r="31" spans="1:4" x14ac:dyDescent="0.3">
      <c r="A31" t="s">
        <v>27</v>
      </c>
    </row>
    <row r="32" spans="1:4" x14ac:dyDescent="0.3">
      <c r="A32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2020-04-08T11:59:06Z</dcterms:created>
  <dcterms:modified xsi:type="dcterms:W3CDTF">2020-04-08T18:34:39Z</dcterms:modified>
</cp:coreProperties>
</file>