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66F2F97-5F87-4173-A0F1-3F683E636DE8}" xr6:coauthVersionLast="45" xr6:coauthVersionMax="45" xr10:uidLastSave="{00000000-0000-0000-0000-000000000000}"/>
  <bookViews>
    <workbookView xWindow="-108" yWindow="-108" windowWidth="23256" windowHeight="13176" activeTab="7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" i="7" l="1"/>
  <c r="D18" i="7"/>
  <c r="B18" i="7"/>
  <c r="E11" i="7"/>
  <c r="A11" i="7"/>
  <c r="B9" i="7"/>
  <c r="D9" i="6"/>
  <c r="D10" i="6"/>
  <c r="B10" i="6"/>
  <c r="B9" i="6"/>
  <c r="B7" i="6"/>
  <c r="E19" i="3" l="1"/>
  <c r="C18" i="3"/>
  <c r="E17" i="3"/>
  <c r="D5" i="3"/>
  <c r="C4" i="3"/>
  <c r="I10" i="2"/>
  <c r="F7" i="2"/>
  <c r="G4" i="2"/>
  <c r="G3" i="2"/>
  <c r="G16" i="1" l="1"/>
  <c r="G18" i="1"/>
  <c r="A7" i="1"/>
  <c r="A3" i="1"/>
</calcChain>
</file>

<file path=xl/sharedStrings.xml><?xml version="1.0" encoding="utf-8"?>
<sst xmlns="http://schemas.openxmlformats.org/spreadsheetml/2006/main" count="86" uniqueCount="65">
  <si>
    <t>Ставка 20%, сколько нужно внести, чтобы получать по 1000уе  в год?</t>
  </si>
  <si>
    <t>n=</t>
  </si>
  <si>
    <t>ye</t>
  </si>
  <si>
    <t>Взнос помещен в банк на 29 лет под 10% годовых Каждые 3 года снимают по 10 тысяч, Через 9 лет снятия начали снимать одну и ту же сумму каждые 2 года. Какую сумму нужно будет снимать со счета в банке, чтобы закрыть счет?</t>
  </si>
  <si>
    <t>Какова процентная ставка, Если приведенная величина ренты постнумерандо увеличится в 1,000261 раз, если платежи патить в начале периода?</t>
  </si>
  <si>
    <t>V = ?</t>
  </si>
  <si>
    <t>N=</t>
  </si>
  <si>
    <t xml:space="preserve">K = </t>
  </si>
  <si>
    <t>K=V/N*100</t>
  </si>
  <si>
    <t>V=K*N/100</t>
  </si>
  <si>
    <t>=</t>
  </si>
  <si>
    <t>Найти поток мин обходим с полугодов купонами если с=20% Т=1000 n = 6</t>
  </si>
  <si>
    <t>c=C/N</t>
  </si>
  <si>
    <t>c=</t>
  </si>
  <si>
    <t>C=c*N</t>
  </si>
  <si>
    <t>P=?</t>
  </si>
  <si>
    <t>C=c/p*N</t>
  </si>
  <si>
    <t>C=</t>
  </si>
  <si>
    <t>p=</t>
  </si>
  <si>
    <t>i=</t>
  </si>
  <si>
    <t>Формула ренты:</t>
  </si>
  <si>
    <t>C/i*(1-1/(1+i)^n))+N/(1+i)^n</t>
  </si>
  <si>
    <t>Найти цену обл с нам 1000, купонной ставкой 10%, срок до погашения 1,3 года, найти эту цену относительно номинальной ставки 12% годовых</t>
  </si>
  <si>
    <t>1) купоны годовые</t>
  </si>
  <si>
    <t>2) купоны полугодовые</t>
  </si>
  <si>
    <t>С=c/p*N</t>
  </si>
  <si>
    <t>C/i*(1-1/(1+i)^n)+N/(1+i)^n</t>
  </si>
  <si>
    <t>c</t>
  </si>
  <si>
    <t>полную и чистую цену</t>
  </si>
  <si>
    <t>С = 0,08/1*1000</t>
  </si>
  <si>
    <t>P1/2</t>
  </si>
  <si>
    <t>(N+C)*(j+1)^-0,5=</t>
  </si>
  <si>
    <t>AC1/2</t>
  </si>
  <si>
    <t>Pчист</t>
  </si>
  <si>
    <t>P1/2-C1/2</t>
  </si>
  <si>
    <t>n</t>
  </si>
  <si>
    <t>N</t>
  </si>
  <si>
    <t>V</t>
  </si>
  <si>
    <t>ДКП</t>
  </si>
  <si>
    <t>Ежго.купон</t>
  </si>
  <si>
    <t>Купон</t>
  </si>
  <si>
    <t xml:space="preserve"> Сколько стоит облигация с купонной ставкой 18% с тем же номиналом и сроком погашения, если дкп этих облигаций совпадают.</t>
  </si>
  <si>
    <t>2 облигации с одинаковыми номиналами и сроками погашения и купонными ставками 10 и 20% соответственно котируются на рынке по 60 уе и 87 уе.</t>
  </si>
  <si>
    <t>C1 =</t>
  </si>
  <si>
    <t>N*0,1</t>
  </si>
  <si>
    <t>N*0,2</t>
  </si>
  <si>
    <t>N*0,18</t>
  </si>
  <si>
    <t>C3 =</t>
  </si>
  <si>
    <t>C2 =</t>
  </si>
  <si>
    <t>(N*0,1/i)*(1-1/(1+i)^n)+N/(1+i)^n</t>
  </si>
  <si>
    <t>(N*0,2/i)*(1-1/(1+i)^n)+N/(1+i)^n</t>
  </si>
  <si>
    <t>X=</t>
  </si>
  <si>
    <t>N*0,18/i</t>
  </si>
  <si>
    <t>(N*0,18/i)*(1-1/(1+i)^n)+N/(1+i)^n</t>
  </si>
  <si>
    <t>i=(C+(N-V)/n)/((N+V)/2)</t>
  </si>
  <si>
    <t xml:space="preserve">c = </t>
  </si>
  <si>
    <t>I =</t>
  </si>
  <si>
    <t>k</t>
  </si>
  <si>
    <t>10 бп</t>
  </si>
  <si>
    <t>P1=</t>
  </si>
  <si>
    <t>S2</t>
  </si>
  <si>
    <t>S3</t>
  </si>
  <si>
    <t>f3</t>
  </si>
  <si>
    <t>?</t>
  </si>
  <si>
    <t>Определить точное процентное изменение цены облигации со сроком до погашения 4года купоном 5% номиналом 100, все ежегодно при сдвиге доходности на -1% от исходного уровня в 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</si>
</sst>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"/>
  <sheetViews>
    <sheetView zoomScale="116" workbookViewId="0">
      <selection activeCell="A24" sqref="A24"/>
    </sheetView>
  </sheetViews>
  <sheetFormatPr defaultRowHeight="14.4" x14ac:dyDescent="0.3"/>
  <cols>
    <col min="1" max="1" width="12.6640625" bestFit="1" customWidth="1"/>
  </cols>
  <sheetData>
    <row r="1" spans="1:22" x14ac:dyDescent="0.3">
      <c r="A1" s="2" t="s">
        <v>0</v>
      </c>
      <c r="B1" s="2"/>
      <c r="C1" s="2"/>
      <c r="D1" s="2"/>
      <c r="E1" s="2"/>
      <c r="F1" s="2"/>
      <c r="G1" s="2"/>
      <c r="H1" s="1"/>
      <c r="I1" s="1"/>
      <c r="J1" s="1"/>
      <c r="K1" s="1"/>
      <c r="L1" s="1"/>
      <c r="M1" s="1"/>
    </row>
    <row r="2" spans="1:22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22" x14ac:dyDescent="0.3">
      <c r="A3" s="1">
        <f>1000/0.2</f>
        <v>5000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22" x14ac:dyDescent="0.3">
      <c r="A4" s="1" t="s">
        <v>2</v>
      </c>
      <c r="B4" s="1">
        <v>1000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22" x14ac:dyDescent="0.3">
      <c r="A5" t="s">
        <v>1</v>
      </c>
      <c r="B5">
        <v>15</v>
      </c>
    </row>
    <row r="7" spans="1:22" x14ac:dyDescent="0.3">
      <c r="A7">
        <f>1000*(1-(1.2)^(-15))*5</f>
        <v>4675.472642405628</v>
      </c>
    </row>
    <row r="10" spans="1:22" x14ac:dyDescent="0.3">
      <c r="A10" s="2" t="s">
        <v>3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6" spans="1:22" x14ac:dyDescent="0.3">
      <c r="G16">
        <f>(1-(1+0.21)^-10)/(0.21*(1+0.1)^9)</f>
        <v>1.7193248082914279</v>
      </c>
    </row>
    <row r="18" spans="1:19" x14ac:dyDescent="0.3">
      <c r="G18">
        <f>(1-(1+0.33)^-3)/0.33*10000</f>
        <v>17422.577303680933</v>
      </c>
    </row>
    <row r="23" spans="1:19" x14ac:dyDescent="0.3">
      <c r="A23" s="2" t="s">
        <v>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</sheetData>
  <mergeCells count="3">
    <mergeCell ref="A23:S23"/>
    <mergeCell ref="A1:G1"/>
    <mergeCell ref="A10:V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8879-CAD5-4507-BDEC-FFA022E90DFD}">
  <dimension ref="A1:I12"/>
  <sheetViews>
    <sheetView workbookViewId="0">
      <selection activeCell="J11" sqref="J11"/>
    </sheetView>
  </sheetViews>
  <sheetFormatPr defaultRowHeight="14.4" x14ac:dyDescent="0.3"/>
  <cols>
    <col min="5" max="5" width="10.33203125" customWidth="1"/>
  </cols>
  <sheetData>
    <row r="1" spans="1:9" x14ac:dyDescent="0.3">
      <c r="A1" t="s">
        <v>5</v>
      </c>
      <c r="E1" t="s">
        <v>11</v>
      </c>
    </row>
    <row r="2" spans="1:9" x14ac:dyDescent="0.3">
      <c r="A2" t="s">
        <v>7</v>
      </c>
      <c r="B2">
        <v>95</v>
      </c>
      <c r="E2" t="s">
        <v>8</v>
      </c>
    </row>
    <row r="3" spans="1:9" x14ac:dyDescent="0.3">
      <c r="A3" t="s">
        <v>6</v>
      </c>
      <c r="B3">
        <v>1000</v>
      </c>
      <c r="E3" t="s">
        <v>9</v>
      </c>
      <c r="F3" t="s">
        <v>10</v>
      </c>
      <c r="G3">
        <f>B2*B3/100</f>
        <v>950</v>
      </c>
    </row>
    <row r="4" spans="1:9" x14ac:dyDescent="0.3">
      <c r="A4" t="s">
        <v>13</v>
      </c>
      <c r="B4">
        <v>0.2</v>
      </c>
      <c r="E4" t="s">
        <v>12</v>
      </c>
      <c r="F4" t="s">
        <v>10</v>
      </c>
      <c r="G4">
        <f>B4*B3/2</f>
        <v>100</v>
      </c>
    </row>
    <row r="5" spans="1:9" x14ac:dyDescent="0.3">
      <c r="E5" t="s">
        <v>14</v>
      </c>
    </row>
    <row r="7" spans="1:9" x14ac:dyDescent="0.3">
      <c r="A7" t="s">
        <v>15</v>
      </c>
      <c r="E7" t="s">
        <v>17</v>
      </c>
      <c r="F7">
        <f>B9/B10*B8</f>
        <v>70</v>
      </c>
    </row>
    <row r="8" spans="1:9" x14ac:dyDescent="0.3">
      <c r="A8" t="s">
        <v>6</v>
      </c>
      <c r="B8">
        <v>1000</v>
      </c>
    </row>
    <row r="9" spans="1:9" x14ac:dyDescent="0.3">
      <c r="A9" t="s">
        <v>13</v>
      </c>
      <c r="B9">
        <v>0.14000000000000001</v>
      </c>
      <c r="E9" t="s">
        <v>20</v>
      </c>
    </row>
    <row r="10" spans="1:9" x14ac:dyDescent="0.3">
      <c r="A10" t="s">
        <v>18</v>
      </c>
      <c r="B10">
        <v>2</v>
      </c>
      <c r="E10" t="s">
        <v>21</v>
      </c>
      <c r="H10" t="s">
        <v>10</v>
      </c>
      <c r="I10">
        <f>F7/0.05*(1-(1/(1+0.05)^20))+B8/(1+0.1)^10</f>
        <v>1257.8980134073306</v>
      </c>
    </row>
    <row r="11" spans="1:9" x14ac:dyDescent="0.3">
      <c r="A11" t="s">
        <v>19</v>
      </c>
      <c r="B11">
        <v>0.1</v>
      </c>
    </row>
    <row r="12" spans="1:9" x14ac:dyDescent="0.3">
      <c r="A12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E74A1-65A9-4009-9F72-F3E9F7AE1323}">
  <dimension ref="A1:E19"/>
  <sheetViews>
    <sheetView workbookViewId="0">
      <selection activeCell="G20" sqref="G20"/>
    </sheetView>
  </sheetViews>
  <sheetFormatPr defaultRowHeight="14.4" x14ac:dyDescent="0.3"/>
  <sheetData>
    <row r="1" spans="1:4" x14ac:dyDescent="0.3">
      <c r="A1" t="s">
        <v>22</v>
      </c>
    </row>
    <row r="2" spans="1:4" x14ac:dyDescent="0.3">
      <c r="A2" t="s">
        <v>23</v>
      </c>
      <c r="C2" t="s">
        <v>24</v>
      </c>
    </row>
    <row r="4" spans="1:4" x14ac:dyDescent="0.3">
      <c r="A4" t="s">
        <v>25</v>
      </c>
      <c r="B4" t="s">
        <v>10</v>
      </c>
      <c r="C4">
        <f>0.1/1*1000</f>
        <v>100</v>
      </c>
    </row>
    <row r="5" spans="1:4" x14ac:dyDescent="0.3">
      <c r="A5" t="s">
        <v>26</v>
      </c>
      <c r="D5">
        <f>(100/0.12*(2-1/(1+0.12)^2)+1000/(1+0.12)^2)*(1.12^0.7)</f>
        <v>1948.1045704401488</v>
      </c>
    </row>
    <row r="9" spans="1:4" x14ac:dyDescent="0.3">
      <c r="A9" t="s">
        <v>28</v>
      </c>
    </row>
    <row r="10" spans="1:4" x14ac:dyDescent="0.3">
      <c r="A10" t="s">
        <v>6</v>
      </c>
      <c r="B10">
        <v>1000</v>
      </c>
    </row>
    <row r="11" spans="1:4" x14ac:dyDescent="0.3">
      <c r="A11" t="s">
        <v>18</v>
      </c>
      <c r="B11">
        <v>1</v>
      </c>
    </row>
    <row r="12" spans="1:4" x14ac:dyDescent="0.3">
      <c r="A12" t="s">
        <v>19</v>
      </c>
      <c r="B12">
        <v>0.1</v>
      </c>
    </row>
    <row r="13" spans="1:4" x14ac:dyDescent="0.3">
      <c r="A13" t="s">
        <v>27</v>
      </c>
      <c r="B13">
        <v>0.08</v>
      </c>
    </row>
    <row r="15" spans="1:4" x14ac:dyDescent="0.3">
      <c r="A15" t="s">
        <v>29</v>
      </c>
      <c r="C15" t="s">
        <v>10</v>
      </c>
      <c r="D15">
        <v>80</v>
      </c>
    </row>
    <row r="17" spans="1:5" x14ac:dyDescent="0.3">
      <c r="A17" t="s">
        <v>30</v>
      </c>
      <c r="B17" t="s">
        <v>10</v>
      </c>
      <c r="C17" t="s">
        <v>31</v>
      </c>
      <c r="E17">
        <f>1080*1.1^-0.5</f>
        <v>1029.7395963852396</v>
      </c>
    </row>
    <row r="18" spans="1:5" x14ac:dyDescent="0.3">
      <c r="A18" t="s">
        <v>32</v>
      </c>
      <c r="B18" t="s">
        <v>10</v>
      </c>
      <c r="C18">
        <f>80*0.5</f>
        <v>40</v>
      </c>
    </row>
    <row r="19" spans="1:5" x14ac:dyDescent="0.3">
      <c r="A19" t="s">
        <v>33</v>
      </c>
      <c r="B19" t="s">
        <v>10</v>
      </c>
      <c r="C19" t="s">
        <v>34</v>
      </c>
      <c r="D19" t="s">
        <v>10</v>
      </c>
      <c r="E19">
        <f>E17-C18</f>
        <v>989.73959638523957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C418D-151D-43BE-A679-F3DFF85082DF}">
  <dimension ref="A1:N7"/>
  <sheetViews>
    <sheetView workbookViewId="0">
      <selection activeCell="N8" sqref="N8"/>
    </sheetView>
  </sheetViews>
  <sheetFormatPr defaultRowHeight="14.4" x14ac:dyDescent="0.3"/>
  <sheetData>
    <row r="1" spans="1:14" x14ac:dyDescent="0.3">
      <c r="A1" t="s">
        <v>35</v>
      </c>
      <c r="B1">
        <v>10</v>
      </c>
    </row>
    <row r="2" spans="1:14" x14ac:dyDescent="0.3">
      <c r="A2" t="s">
        <v>36</v>
      </c>
      <c r="B2">
        <v>1000</v>
      </c>
    </row>
    <row r="3" spans="1:14" x14ac:dyDescent="0.3">
      <c r="A3" t="s">
        <v>37</v>
      </c>
      <c r="B3">
        <v>900</v>
      </c>
    </row>
    <row r="4" spans="1:14" x14ac:dyDescent="0.3">
      <c r="A4" t="s">
        <v>38</v>
      </c>
    </row>
    <row r="5" spans="1:14" x14ac:dyDescent="0.3">
      <c r="A5" t="s">
        <v>39</v>
      </c>
      <c r="B5" s="3">
        <v>0.05</v>
      </c>
    </row>
    <row r="6" spans="1:14" x14ac:dyDescent="0.3">
      <c r="A6" t="s">
        <v>40</v>
      </c>
      <c r="B6">
        <v>50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>
        <v>8</v>
      </c>
      <c r="L6">
        <v>9</v>
      </c>
      <c r="M6">
        <v>10</v>
      </c>
    </row>
    <row r="7" spans="1:14" x14ac:dyDescent="0.3">
      <c r="D7">
        <v>50</v>
      </c>
      <c r="E7">
        <v>50</v>
      </c>
      <c r="F7">
        <v>50</v>
      </c>
      <c r="G7">
        <v>50</v>
      </c>
      <c r="H7">
        <v>50</v>
      </c>
      <c r="I7">
        <v>50</v>
      </c>
      <c r="J7">
        <v>50</v>
      </c>
      <c r="K7">
        <v>50</v>
      </c>
      <c r="L7">
        <v>50</v>
      </c>
      <c r="M7">
        <v>1050</v>
      </c>
      <c r="N7">
        <v>1500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38B84-AF5A-402B-8BEB-E2D7DE881681}">
  <dimension ref="A1:F11"/>
  <sheetViews>
    <sheetView zoomScale="90" workbookViewId="0">
      <selection activeCell="H12" sqref="H12"/>
    </sheetView>
  </sheetViews>
  <sheetFormatPr defaultRowHeight="14.4" x14ac:dyDescent="0.3"/>
  <sheetData>
    <row r="1" spans="1:6" x14ac:dyDescent="0.3">
      <c r="A1" t="s">
        <v>42</v>
      </c>
    </row>
    <row r="2" spans="1:6" x14ac:dyDescent="0.3">
      <c r="A2" t="s">
        <v>41</v>
      </c>
    </row>
    <row r="4" spans="1:6" x14ac:dyDescent="0.3">
      <c r="A4" t="s">
        <v>43</v>
      </c>
      <c r="B4" t="s">
        <v>44</v>
      </c>
    </row>
    <row r="5" spans="1:6" x14ac:dyDescent="0.3">
      <c r="A5" t="s">
        <v>48</v>
      </c>
      <c r="B5" t="s">
        <v>45</v>
      </c>
      <c r="D5">
        <v>60</v>
      </c>
      <c r="E5" t="s">
        <v>10</v>
      </c>
      <c r="F5" t="s">
        <v>49</v>
      </c>
    </row>
    <row r="6" spans="1:6" x14ac:dyDescent="0.3">
      <c r="A6" t="s">
        <v>47</v>
      </c>
      <c r="B6" t="s">
        <v>46</v>
      </c>
    </row>
    <row r="7" spans="1:6" x14ac:dyDescent="0.3">
      <c r="D7">
        <v>87</v>
      </c>
      <c r="E7" t="s">
        <v>10</v>
      </c>
      <c r="F7" t="s">
        <v>50</v>
      </c>
    </row>
    <row r="9" spans="1:6" x14ac:dyDescent="0.3">
      <c r="C9" t="s">
        <v>51</v>
      </c>
      <c r="D9" t="s">
        <v>52</v>
      </c>
      <c r="E9" t="s">
        <v>10</v>
      </c>
      <c r="F9" t="s">
        <v>53</v>
      </c>
    </row>
    <row r="11" spans="1:6" x14ac:dyDescent="0.3">
      <c r="C11" t="s">
        <v>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019C4-4C91-4330-94A5-8CF1DBEC0808}">
  <dimension ref="A1:G10"/>
  <sheetViews>
    <sheetView workbookViewId="0">
      <selection activeCell="B9" sqref="B9"/>
    </sheetView>
  </sheetViews>
  <sheetFormatPr defaultRowHeight="14.4" x14ac:dyDescent="0.3"/>
  <sheetData>
    <row r="1" spans="1:7" x14ac:dyDescent="0.3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3">
      <c r="B2">
        <v>10</v>
      </c>
      <c r="C2">
        <v>30</v>
      </c>
      <c r="E2">
        <v>-60</v>
      </c>
      <c r="G2">
        <v>80</v>
      </c>
    </row>
    <row r="4" spans="1:7" x14ac:dyDescent="0.3">
      <c r="A4" t="s">
        <v>19</v>
      </c>
      <c r="B4" s="3">
        <v>0.1</v>
      </c>
    </row>
    <row r="7" spans="1:7" x14ac:dyDescent="0.3">
      <c r="A7">
        <v>10</v>
      </c>
      <c r="B7">
        <f>10/(1+0.1)^1+30/(1+0.1)^2-60/(1+0.1)^4+80/(1+0.1)^6</f>
        <v>38.061404603059096</v>
      </c>
    </row>
    <row r="9" spans="1:7" x14ac:dyDescent="0.3">
      <c r="A9">
        <v>0.09</v>
      </c>
      <c r="B9">
        <f>10/(1+0.09)^1+30/(1+0.09)^2-60/(1+0.09)^4+80/(1+0.09)^6</f>
        <v>39.62058521102778</v>
      </c>
      <c r="D9">
        <f>1-B7/B9</f>
        <v>3.9352790971262874E-2</v>
      </c>
    </row>
    <row r="10" spans="1:7" x14ac:dyDescent="0.3">
      <c r="A10">
        <v>0.11</v>
      </c>
      <c r="B10">
        <f>10/(1+0.11)^1+30/(1+0.11)^2-60/(1+0.11)^4+80/(1+0.11)^6</f>
        <v>36.605090444733968</v>
      </c>
      <c r="D10">
        <f>1-B7/B10</f>
        <v>-3.9784470974709274E-2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80610-E7E5-4732-85C3-A4EB031A1666}">
  <dimension ref="A1:E20"/>
  <sheetViews>
    <sheetView workbookViewId="0">
      <selection activeCell="B21" sqref="B21"/>
    </sheetView>
  </sheetViews>
  <sheetFormatPr defaultRowHeight="14.4" x14ac:dyDescent="0.3"/>
  <sheetData>
    <row r="1" spans="1:5" x14ac:dyDescent="0.3">
      <c r="A1" t="s">
        <v>1</v>
      </c>
      <c r="B1">
        <v>4</v>
      </c>
    </row>
    <row r="2" spans="1:5" x14ac:dyDescent="0.3">
      <c r="A2" t="s">
        <v>6</v>
      </c>
      <c r="B2">
        <v>1000</v>
      </c>
    </row>
    <row r="3" spans="1:5" x14ac:dyDescent="0.3">
      <c r="A3" t="s">
        <v>18</v>
      </c>
      <c r="B3">
        <v>2</v>
      </c>
    </row>
    <row r="4" spans="1:5" x14ac:dyDescent="0.3">
      <c r="A4" t="s">
        <v>55</v>
      </c>
      <c r="B4">
        <v>0.08</v>
      </c>
    </row>
    <row r="5" spans="1:5" x14ac:dyDescent="0.3">
      <c r="A5" t="s">
        <v>56</v>
      </c>
      <c r="B5">
        <v>0.06</v>
      </c>
    </row>
    <row r="6" spans="1:5" x14ac:dyDescent="0.3">
      <c r="A6" t="s">
        <v>57</v>
      </c>
      <c r="B6">
        <v>2</v>
      </c>
    </row>
    <row r="7" spans="1:5" x14ac:dyDescent="0.3">
      <c r="A7" t="s">
        <v>56</v>
      </c>
      <c r="B7" t="s">
        <v>58</v>
      </c>
    </row>
    <row r="9" spans="1:5" x14ac:dyDescent="0.3">
      <c r="A9" t="s">
        <v>59</v>
      </c>
      <c r="B9">
        <f>0.04*1000*(1-(1+0.03)^(-8))/0.03+(1000/(1+0.03)^8)</f>
        <v>1070.1969218953548</v>
      </c>
    </row>
    <row r="11" spans="1:5" x14ac:dyDescent="0.3">
      <c r="A11">
        <f>0.04*1000*(1-(1+0.0295)^(-8))/0.03+(1000/(1+0.0295)^8)</f>
        <v>1069.1727970202182</v>
      </c>
      <c r="B11">
        <v>1073.8599999999999</v>
      </c>
      <c r="E11">
        <f>(1+0.03)/0.03+(8*(0.03-0.04)-(1+0.03))/(0.04*((1+0.03)^8-1)+0.03)</f>
        <v>7.0410275230278572</v>
      </c>
    </row>
    <row r="14" spans="1:5" x14ac:dyDescent="0.3">
      <c r="A14" t="s">
        <v>60</v>
      </c>
      <c r="B14" s="3">
        <v>0.03</v>
      </c>
    </row>
    <row r="15" spans="1:5" x14ac:dyDescent="0.3">
      <c r="A15" t="s">
        <v>61</v>
      </c>
      <c r="B15" s="3">
        <v>0.05</v>
      </c>
    </row>
    <row r="16" spans="1:5" x14ac:dyDescent="0.3">
      <c r="A16" t="s">
        <v>62</v>
      </c>
      <c r="B16" t="s">
        <v>63</v>
      </c>
    </row>
    <row r="18" spans="2:4" x14ac:dyDescent="0.3">
      <c r="B18">
        <f>(1+0.03)^2</f>
        <v>1.0609</v>
      </c>
      <c r="D18">
        <f>(1+0.05)^3</f>
        <v>1.1576250000000001</v>
      </c>
    </row>
    <row r="20" spans="2:4" x14ac:dyDescent="0.3">
      <c r="B20">
        <f>(D18-B18)/1.03^2</f>
        <v>9.117258931096256E-2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0E5F-8B6E-4A45-83CB-8FC8AE853987}">
  <dimension ref="A1"/>
  <sheetViews>
    <sheetView tabSelected="1" workbookViewId="0">
      <selection activeCell="A2" sqref="A2"/>
    </sheetView>
  </sheetViews>
  <sheetFormatPr defaultRowHeight="14.4" x14ac:dyDescent="0.3"/>
  <sheetData>
    <row r="1" spans="1:1" x14ac:dyDescent="0.3">
      <c r="A1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Никитин</dc:creator>
  <cp:lastModifiedBy>Роман Никитин</cp:lastModifiedBy>
  <dcterms:created xsi:type="dcterms:W3CDTF">2015-06-05T18:19:34Z</dcterms:created>
  <dcterms:modified xsi:type="dcterms:W3CDTF">2020-10-05T12:46:39Z</dcterms:modified>
</cp:coreProperties>
</file>