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8586442-FDB0-4A2F-8C82-002373D9FB21}" xr6:coauthVersionLast="45" xr6:coauthVersionMax="45" xr10:uidLastSave="{00000000-0000-0000-0000-000000000000}"/>
  <bookViews>
    <workbookView xWindow="36" yWindow="60" windowWidth="11508" windowHeight="12840" activeTab="3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" i="4" l="1"/>
  <c r="J20" i="4"/>
  <c r="H19" i="4"/>
  <c r="H20" i="4"/>
  <c r="I7" i="4" a="1"/>
  <c r="J7" i="4" s="1"/>
  <c r="E4" i="4" a="1"/>
  <c r="G4" i="4" s="1"/>
  <c r="I7" i="4" l="1"/>
  <c r="K7" i="4"/>
  <c r="F4" i="4"/>
  <c r="G6" i="4"/>
  <c r="E4" i="4"/>
  <c r="F6" i="4"/>
  <c r="E6" i="4"/>
  <c r="G5" i="4"/>
  <c r="F5" i="4"/>
  <c r="E5" i="4"/>
  <c r="G8" i="3"/>
  <c r="G7" i="3"/>
  <c r="H16" i="3"/>
</calcChain>
</file>

<file path=xl/sharedStrings.xml><?xml version="1.0" encoding="utf-8"?>
<sst xmlns="http://schemas.openxmlformats.org/spreadsheetml/2006/main" count="69" uniqueCount="58">
  <si>
    <t>Наминал 100 куп ставка 5 и 10% 2 летние</t>
  </si>
  <si>
    <t>Найти дублирующий портфель с наминальной ставкой 100 и куп ставкой 20%</t>
  </si>
  <si>
    <t>w1</t>
  </si>
  <si>
    <t>w2</t>
  </si>
  <si>
    <t>5w1</t>
  </si>
  <si>
    <t>+</t>
  </si>
  <si>
    <t>10w2</t>
  </si>
  <si>
    <t>=</t>
  </si>
  <si>
    <t>105w1</t>
  </si>
  <si>
    <t>110w2</t>
  </si>
  <si>
    <t>w1+w2=1 всегда</t>
  </si>
  <si>
    <t>2 аблигации 1 год и 2 года сроки погашения номинал 100 у обеих</t>
  </si>
  <si>
    <t>1 стоит 90, 2 стоит 80</t>
  </si>
  <si>
    <t>проверить, согласованы ли цены. Найти возможность заработать (построить портфель с выгодой в 1000 рублей)</t>
  </si>
  <si>
    <t>есть еще одна аблиг, 2 летняя, номинал 1000, купонная ставка 10% и стоит 980</t>
  </si>
  <si>
    <t>n1=</t>
  </si>
  <si>
    <t>n2=</t>
  </si>
  <si>
    <t>N1=N2=</t>
  </si>
  <si>
    <t>P1=</t>
  </si>
  <si>
    <t>P2=</t>
  </si>
  <si>
    <t>N3=</t>
  </si>
  <si>
    <t>C3=</t>
  </si>
  <si>
    <t>P3=</t>
  </si>
  <si>
    <t>w1=?</t>
  </si>
  <si>
    <t>w2=?</t>
  </si>
  <si>
    <t>n3=</t>
  </si>
  <si>
    <t>90+11*80</t>
  </si>
  <si>
    <t>U(1;11;-1)=10</t>
  </si>
  <si>
    <t>1000=U*x</t>
  </si>
  <si>
    <t>x=100</t>
  </si>
  <si>
    <t>100 уе</t>
  </si>
  <si>
    <t xml:space="preserve">гк </t>
  </si>
  <si>
    <t>%</t>
  </si>
  <si>
    <t>цена</t>
  </si>
  <si>
    <t>?</t>
  </si>
  <si>
    <t>Будет ли этот рынок полным и безарбитражным и если да, то построить портфель арб, который обеспечит прибыль</t>
  </si>
  <si>
    <t>в 100 уе</t>
  </si>
  <si>
    <t>да, то построить портфель арб, который обеспечит прибыль</t>
  </si>
  <si>
    <t>w1*5 + w3*20 = 10</t>
  </si>
  <si>
    <t>w1 + w3 = 1</t>
  </si>
  <si>
    <t>15w3 = 5</t>
  </si>
  <si>
    <t>w3 = 1/3</t>
  </si>
  <si>
    <t>w1=2/3</t>
  </si>
  <si>
    <t>2/3*(5;5;105)+1/3(20;20;120)</t>
  </si>
  <si>
    <t>U(2;-3;1)=</t>
  </si>
  <si>
    <t>3 летние, 3 штуки сроки до погагения 2,2,3 года, Н = 100 у всех, кп 5,10,20%</t>
  </si>
  <si>
    <t>Стоят 100,102,104</t>
  </si>
  <si>
    <t>w1*5 + w2*10 = 100</t>
  </si>
  <si>
    <t>105w1+110w2  = 0</t>
  </si>
  <si>
    <t xml:space="preserve">w1= </t>
  </si>
  <si>
    <t>(100-10w2)/5</t>
  </si>
  <si>
    <t>105*(100-10w2)/5+110w2 = 0</t>
  </si>
  <si>
    <t>(10500-1050w2)/5+110w2=0</t>
  </si>
  <si>
    <t>50w1 = -1100</t>
  </si>
  <si>
    <t>w1 = -22</t>
  </si>
  <si>
    <t>w2 = 21</t>
  </si>
  <si>
    <t>-110-100 = W2+10'</t>
  </si>
  <si>
    <t xml:space="preserve">U(-22;21)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</si>
</sst>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8</xdr:col>
      <xdr:colOff>371048</xdr:colOff>
      <xdr:row>12</xdr:row>
      <xdr:rowOff>24602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6A6927A-8A6A-45C8-90F0-AE5F11647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14400"/>
          <a:ext cx="3419048" cy="1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E13" sqref="E13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4" spans="1:5" x14ac:dyDescent="0.3">
      <c r="A4">
        <v>5</v>
      </c>
      <c r="B4">
        <v>10</v>
      </c>
      <c r="C4" t="s">
        <v>2</v>
      </c>
      <c r="E4">
        <v>20</v>
      </c>
    </row>
    <row r="5" spans="1:5" x14ac:dyDescent="0.3">
      <c r="A5">
        <v>105</v>
      </c>
      <c r="B5">
        <v>110</v>
      </c>
      <c r="C5" t="s">
        <v>3</v>
      </c>
      <c r="E5">
        <v>120</v>
      </c>
    </row>
    <row r="7" spans="1:5" x14ac:dyDescent="0.3">
      <c r="A7" t="s">
        <v>4</v>
      </c>
      <c r="B7" t="s">
        <v>5</v>
      </c>
      <c r="C7" t="s">
        <v>6</v>
      </c>
      <c r="D7" t="s">
        <v>7</v>
      </c>
      <c r="E7">
        <v>20</v>
      </c>
    </row>
    <row r="8" spans="1:5" x14ac:dyDescent="0.3">
      <c r="A8" t="s">
        <v>8</v>
      </c>
      <c r="B8" t="s">
        <v>5</v>
      </c>
      <c r="C8" t="s">
        <v>9</v>
      </c>
      <c r="D8" t="s">
        <v>7</v>
      </c>
      <c r="E8">
        <v>120</v>
      </c>
    </row>
    <row r="9" spans="1:5" x14ac:dyDescent="0.3">
      <c r="A9" t="s">
        <v>10</v>
      </c>
    </row>
    <row r="10" spans="1:5" x14ac:dyDescent="0.3">
      <c r="C10" t="s">
        <v>3</v>
      </c>
      <c r="D10" t="s">
        <v>7</v>
      </c>
      <c r="E10">
        <v>3</v>
      </c>
    </row>
    <row r="11" spans="1:5" x14ac:dyDescent="0.3">
      <c r="C11" t="s">
        <v>2</v>
      </c>
      <c r="D11" t="s">
        <v>7</v>
      </c>
      <c r="E11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EF82-4A50-4FFD-B906-CED9A6883E38}">
  <dimension ref="A1:C22"/>
  <sheetViews>
    <sheetView workbookViewId="0">
      <selection activeCell="A23" sqref="A23"/>
    </sheetView>
  </sheetViews>
  <sheetFormatPr defaultRowHeight="14.4" x14ac:dyDescent="0.3"/>
  <sheetData>
    <row r="1" spans="1:2" x14ac:dyDescent="0.3">
      <c r="A1" t="s">
        <v>11</v>
      </c>
    </row>
    <row r="2" spans="1:2" x14ac:dyDescent="0.3">
      <c r="A2" t="s">
        <v>12</v>
      </c>
    </row>
    <row r="3" spans="1:2" x14ac:dyDescent="0.3">
      <c r="A3" t="s">
        <v>14</v>
      </c>
    </row>
    <row r="4" spans="1:2" x14ac:dyDescent="0.3">
      <c r="A4" t="s">
        <v>13</v>
      </c>
    </row>
    <row r="6" spans="1:2" x14ac:dyDescent="0.3">
      <c r="A6" t="s">
        <v>15</v>
      </c>
      <c r="B6">
        <v>1</v>
      </c>
    </row>
    <row r="7" spans="1:2" x14ac:dyDescent="0.3">
      <c r="A7" t="s">
        <v>16</v>
      </c>
      <c r="B7">
        <v>2</v>
      </c>
    </row>
    <row r="8" spans="1:2" x14ac:dyDescent="0.3">
      <c r="A8" t="s">
        <v>25</v>
      </c>
      <c r="B8">
        <v>2</v>
      </c>
    </row>
    <row r="9" spans="1:2" x14ac:dyDescent="0.3">
      <c r="A9" t="s">
        <v>17</v>
      </c>
      <c r="B9">
        <v>100</v>
      </c>
    </row>
    <row r="10" spans="1:2" x14ac:dyDescent="0.3">
      <c r="A10" t="s">
        <v>18</v>
      </c>
      <c r="B10">
        <v>90</v>
      </c>
    </row>
    <row r="11" spans="1:2" x14ac:dyDescent="0.3">
      <c r="A11" t="s">
        <v>19</v>
      </c>
      <c r="B11">
        <v>80</v>
      </c>
    </row>
    <row r="12" spans="1:2" x14ac:dyDescent="0.3">
      <c r="A12" t="s">
        <v>20</v>
      </c>
      <c r="B12">
        <v>1000</v>
      </c>
    </row>
    <row r="13" spans="1:2" x14ac:dyDescent="0.3">
      <c r="A13" t="s">
        <v>21</v>
      </c>
      <c r="B13">
        <v>0.1</v>
      </c>
    </row>
    <row r="14" spans="1:2" x14ac:dyDescent="0.3">
      <c r="A14" t="s">
        <v>22</v>
      </c>
      <c r="B14">
        <v>980</v>
      </c>
    </row>
    <row r="15" spans="1:2" x14ac:dyDescent="0.3">
      <c r="A15" t="s">
        <v>23</v>
      </c>
    </row>
    <row r="16" spans="1:2" x14ac:dyDescent="0.3">
      <c r="A16" t="s">
        <v>24</v>
      </c>
    </row>
    <row r="18" spans="1:3" x14ac:dyDescent="0.3">
      <c r="A18" t="s">
        <v>26</v>
      </c>
      <c r="B18" t="s">
        <v>7</v>
      </c>
      <c r="C18">
        <v>970</v>
      </c>
    </row>
    <row r="20" spans="1:3" x14ac:dyDescent="0.3">
      <c r="A20" t="s">
        <v>27</v>
      </c>
    </row>
    <row r="21" spans="1:3" x14ac:dyDescent="0.3">
      <c r="A21" t="s">
        <v>28</v>
      </c>
    </row>
    <row r="22" spans="1:3" x14ac:dyDescent="0.3">
      <c r="A22" t="s">
        <v>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3A95-EC36-493D-9383-79C34E985F83}">
  <dimension ref="A1:J19"/>
  <sheetViews>
    <sheetView workbookViewId="0">
      <selection activeCell="A14" sqref="A14"/>
    </sheetView>
  </sheetViews>
  <sheetFormatPr defaultRowHeight="14.4" x14ac:dyDescent="0.3"/>
  <sheetData>
    <row r="1" spans="1:10" x14ac:dyDescent="0.3">
      <c r="A1" t="s">
        <v>30</v>
      </c>
      <c r="D1" t="s">
        <v>34</v>
      </c>
    </row>
    <row r="2" spans="1:10" x14ac:dyDescent="0.3">
      <c r="A2" t="s">
        <v>31</v>
      </c>
      <c r="B2">
        <v>5</v>
      </c>
      <c r="C2" t="s">
        <v>32</v>
      </c>
      <c r="E2" t="s">
        <v>35</v>
      </c>
    </row>
    <row r="3" spans="1:10" x14ac:dyDescent="0.3">
      <c r="B3">
        <v>10</v>
      </c>
      <c r="C3" t="s">
        <v>32</v>
      </c>
      <c r="E3" t="s">
        <v>37</v>
      </c>
    </row>
    <row r="4" spans="1:10" x14ac:dyDescent="0.3">
      <c r="B4">
        <v>20</v>
      </c>
      <c r="C4" t="s">
        <v>32</v>
      </c>
      <c r="E4" t="s">
        <v>36</v>
      </c>
    </row>
    <row r="5" spans="1:10" x14ac:dyDescent="0.3">
      <c r="A5" t="s">
        <v>33</v>
      </c>
      <c r="B5">
        <v>101</v>
      </c>
    </row>
    <row r="6" spans="1:10" x14ac:dyDescent="0.3">
      <c r="A6" t="s">
        <v>33</v>
      </c>
      <c r="B6">
        <v>103</v>
      </c>
    </row>
    <row r="7" spans="1:10" x14ac:dyDescent="0.3">
      <c r="A7" t="s">
        <v>33</v>
      </c>
      <c r="B7">
        <v>104</v>
      </c>
      <c r="F7" t="s">
        <v>44</v>
      </c>
      <c r="G7" s="1">
        <f>H16</f>
        <v>3</v>
      </c>
    </row>
    <row r="8" spans="1:10" x14ac:dyDescent="0.3">
      <c r="G8">
        <f>100/G7</f>
        <v>33.333333333333336</v>
      </c>
    </row>
    <row r="14" spans="1:10" x14ac:dyDescent="0.3">
      <c r="A14" t="s">
        <v>38</v>
      </c>
      <c r="H14">
        <v>2</v>
      </c>
      <c r="I14">
        <v>3</v>
      </c>
      <c r="J14">
        <v>1</v>
      </c>
    </row>
    <row r="15" spans="1:10" x14ac:dyDescent="0.3">
      <c r="A15" t="s">
        <v>39</v>
      </c>
      <c r="H15">
        <v>202</v>
      </c>
      <c r="I15">
        <v>309</v>
      </c>
      <c r="J15" s="1">
        <v>104</v>
      </c>
    </row>
    <row r="16" spans="1:10" x14ac:dyDescent="0.3">
      <c r="A16" t="s">
        <v>40</v>
      </c>
      <c r="D16" t="s">
        <v>43</v>
      </c>
      <c r="H16" s="1">
        <f>I15-H15-J15</f>
        <v>3</v>
      </c>
    </row>
    <row r="17" spans="1:4" x14ac:dyDescent="0.3">
      <c r="A17" t="s">
        <v>41</v>
      </c>
      <c r="D17">
        <v>10</v>
      </c>
    </row>
    <row r="18" spans="1:4" x14ac:dyDescent="0.3">
      <c r="A18" t="s">
        <v>42</v>
      </c>
      <c r="D18">
        <v>10</v>
      </c>
    </row>
    <row r="19" spans="1:4" x14ac:dyDescent="0.3">
      <c r="D19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37CB7-2DF8-41FD-8085-04F69344DEC4}">
  <dimension ref="A1:K22"/>
  <sheetViews>
    <sheetView tabSelected="1" workbookViewId="0">
      <selection activeCell="C22" sqref="C22"/>
    </sheetView>
  </sheetViews>
  <sheetFormatPr defaultRowHeight="14.4" x14ac:dyDescent="0.3"/>
  <cols>
    <col min="5" max="5" width="10" customWidth="1"/>
  </cols>
  <sheetData>
    <row r="1" spans="1:11" x14ac:dyDescent="0.3">
      <c r="A1" t="s">
        <v>45</v>
      </c>
    </row>
    <row r="2" spans="1:11" x14ac:dyDescent="0.3">
      <c r="A2" t="s">
        <v>46</v>
      </c>
    </row>
    <row r="4" spans="1:11" x14ac:dyDescent="0.3">
      <c r="A4">
        <v>5</v>
      </c>
      <c r="B4">
        <v>105</v>
      </c>
      <c r="C4">
        <v>0</v>
      </c>
      <c r="E4">
        <f t="array" ref="E4:G6">MINVERSE(A4:C6)</f>
        <v>-0.22000000000000003</v>
      </c>
      <c r="F4">
        <v>0.21000000000000002</v>
      </c>
      <c r="G4">
        <v>0</v>
      </c>
      <c r="I4">
        <v>100</v>
      </c>
      <c r="J4">
        <v>102</v>
      </c>
      <c r="K4">
        <v>104</v>
      </c>
    </row>
    <row r="5" spans="1:11" x14ac:dyDescent="0.3">
      <c r="A5">
        <v>10</v>
      </c>
      <c r="B5">
        <v>110</v>
      </c>
      <c r="C5">
        <v>0</v>
      </c>
      <c r="E5">
        <v>0.02</v>
      </c>
      <c r="F5">
        <v>-0.01</v>
      </c>
      <c r="G5">
        <v>0</v>
      </c>
    </row>
    <row r="6" spans="1:11" x14ac:dyDescent="0.3">
      <c r="A6">
        <v>20</v>
      </c>
      <c r="B6">
        <v>20</v>
      </c>
      <c r="C6">
        <v>120</v>
      </c>
      <c r="E6">
        <v>3.3333333333333333E-2</v>
      </c>
      <c r="F6">
        <v>-3.3333333333333333E-2</v>
      </c>
      <c r="G6">
        <v>8.3333333333333332E-3</v>
      </c>
    </row>
    <row r="7" spans="1:11" x14ac:dyDescent="0.3">
      <c r="I7">
        <f t="array" ref="I7:K7">MMULT(I4:K4,E4:G6)</f>
        <v>-16.493333333333339</v>
      </c>
      <c r="J7">
        <v>16.513333333333335</v>
      </c>
      <c r="K7">
        <v>0.8666666666666667</v>
      </c>
    </row>
    <row r="8" spans="1:11" x14ac:dyDescent="0.3">
      <c r="A8">
        <v>-16.493333333333339</v>
      </c>
      <c r="B8">
        <v>16.513333333333335</v>
      </c>
      <c r="C8">
        <v>0.8666666666666667</v>
      </c>
    </row>
    <row r="11" spans="1:11" x14ac:dyDescent="0.3">
      <c r="A11">
        <v>5</v>
      </c>
      <c r="B11">
        <v>105</v>
      </c>
      <c r="C11">
        <v>0</v>
      </c>
      <c r="F11">
        <v>100</v>
      </c>
    </row>
    <row r="12" spans="1:11" x14ac:dyDescent="0.3">
      <c r="A12">
        <v>10</v>
      </c>
      <c r="B12">
        <v>110</v>
      </c>
      <c r="C12">
        <v>0</v>
      </c>
    </row>
    <row r="14" spans="1:11" x14ac:dyDescent="0.3">
      <c r="A14" t="s">
        <v>47</v>
      </c>
      <c r="E14" t="s">
        <v>49</v>
      </c>
      <c r="F14" t="s">
        <v>50</v>
      </c>
    </row>
    <row r="15" spans="1:11" x14ac:dyDescent="0.3">
      <c r="A15" t="s">
        <v>48</v>
      </c>
      <c r="E15" t="s">
        <v>51</v>
      </c>
    </row>
    <row r="16" spans="1:11" x14ac:dyDescent="0.3">
      <c r="E16" t="s">
        <v>52</v>
      </c>
    </row>
    <row r="18" spans="1:10" x14ac:dyDescent="0.3">
      <c r="E18" t="s">
        <v>53</v>
      </c>
    </row>
    <row r="19" spans="1:10" x14ac:dyDescent="0.3">
      <c r="A19" s="2" t="s">
        <v>56</v>
      </c>
      <c r="E19" t="s">
        <v>54</v>
      </c>
      <c r="H19">
        <f>22*100</f>
        <v>2200</v>
      </c>
    </row>
    <row r="20" spans="1:10" x14ac:dyDescent="0.3">
      <c r="E20" t="s">
        <v>55</v>
      </c>
      <c r="H20">
        <f>102*21</f>
        <v>2142</v>
      </c>
      <c r="J20">
        <f>H19-H20</f>
        <v>58</v>
      </c>
    </row>
    <row r="22" spans="1:10" x14ac:dyDescent="0.3">
      <c r="A22" t="s">
        <v>57</v>
      </c>
      <c r="C22">
        <f>-J20</f>
        <v>-58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Никитин</dc:creator>
  <cp:lastModifiedBy>Роман Никитин</cp:lastModifiedBy>
  <dcterms:created xsi:type="dcterms:W3CDTF">2015-06-05T18:19:34Z</dcterms:created>
  <dcterms:modified xsi:type="dcterms:W3CDTF">2020-10-19T10:17:25Z</dcterms:modified>
</cp:coreProperties>
</file>