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/>
  <xr:revisionPtr revIDLastSave="0" documentId="13_ncr:1_{BAB38517-C409-4B42-BAF1-EF30CA98B18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Лист1" sheetId="1" r:id="rId1"/>
    <sheet name="Лист2" sheetId="2" r:id="rId2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2" l="1"/>
  <c r="G24" i="2"/>
  <c r="G12" i="2"/>
  <c r="F17" i="2" a="1"/>
  <c r="F17" i="2" s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4" i="2"/>
  <c r="G11" i="2"/>
  <c r="F3" i="2" a="1"/>
  <c r="F3" i="2" s="1"/>
  <c r="C1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A1" i="2"/>
  <c r="B1" i="2"/>
  <c r="A2" i="2"/>
  <c r="B2" i="2"/>
  <c r="A3" i="2"/>
  <c r="B3" i="2"/>
  <c r="A4" i="2"/>
  <c r="B4" i="2"/>
  <c r="A5" i="2"/>
  <c r="B5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19" i="2"/>
  <c r="B19" i="2"/>
  <c r="A20" i="2"/>
  <c r="B20" i="2"/>
  <c r="A21" i="2"/>
  <c r="B21" i="2"/>
  <c r="A22" i="2"/>
  <c r="B22" i="2"/>
  <c r="A23" i="2"/>
  <c r="B23" i="2"/>
  <c r="A24" i="2"/>
  <c r="B24" i="2"/>
  <c r="A25" i="2"/>
  <c r="B25" i="2"/>
  <c r="H51" i="1"/>
  <c r="H50" i="1"/>
  <c r="G76" i="1"/>
  <c r="F76" i="1"/>
  <c r="G75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53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52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53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<sst xmlns="http://schemas.openxmlformats.org/spreadsheetml/2006/main" count="61" uniqueCount="54">
  <si>
    <t>№ (год)</t>
  </si>
  <si>
    <t>Потребительские расходы в расчете на душу населения, тыс. руб., у</t>
  </si>
  <si>
    <t>Средняя заработная плата и выплаты социального характера, тыс. руб., х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</si>
  <si>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</si>
  <si>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</si>
  <si>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</si>
  <si>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</si>
  <si>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</si>
  <si>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</si>
  <si>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</si>
  <si>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</si>
  <si>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</si>
  <si>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</si>
  <si>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</si>
  <si>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</si>
  <si>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</si>
  <si>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</si>
  <si>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</si>
  <si>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</si>
  <si>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</si>
  <si>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</si>
  <si>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</si>
  <si>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</si>
  <si>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</si>
  <si>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</si>
  <si>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</si>
  <si>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</si>
  <si>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</si>
  <si>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ВЫВОД ОСТАТКА</t>
  </si>
  <si>
    <t>Наблюдение</t>
  </si>
  <si>
    <t>Предсказанное Y</t>
  </si>
  <si>
    <t>Остатки</t>
  </si>
  <si>
    <t>x</t>
  </si>
  <si>
    <t>e_t-1</t>
  </si>
  <si>
    <t>e^2</t>
  </si>
  <si>
    <t>(e_t-e_t-1)^2</t>
  </si>
  <si>
    <t>DW</t>
  </si>
  <si>
    <t>DL</t>
  </si>
  <si>
    <t>DU</t>
  </si>
  <si>
    <t>H0 принимается</t>
  </si>
  <si>
    <t>Автокорреляция 1 порядка нет</t>
  </si>
  <si>
    <t>k=1, n=24</t>
  </si>
  <si>
    <t>w0</t>
  </si>
  <si>
    <t>w1</t>
  </si>
  <si>
    <t>w2</t>
  </si>
  <si>
    <t>r^2</t>
  </si>
  <si>
    <t>1 порядлк</t>
  </si>
  <si>
    <t xml:space="preserve">bg = </t>
  </si>
  <si>
    <t>нет автокор</t>
  </si>
  <si>
    <t>e_t-2</t>
  </si>
  <si>
    <t>хи2</t>
  </si>
  <si>
    <t>H0 верна</t>
  </si>
  <si>
    <t>-</t>
  </si>
  <si>
    <t>2 порядок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</si>
</sst>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5" xfId="0" applyFill="1" applyBorder="1" applyAlignment="1"/>
    <xf numFmtId="0" fontId="2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Continuous"/>
    </xf>
    <xf numFmtId="2" fontId="0" fillId="0" borderId="0" xfId="0" applyNumberFormat="1"/>
    <xf numFmtId="0" fontId="2" fillId="0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Лист1!$C$2:$C$25</c:f>
              <c:numCache>
                <c:formatCode>0.00</c:formatCode>
                <c:ptCount val="24"/>
                <c:pt idx="0">
                  <c:v>390</c:v>
                </c:pt>
                <c:pt idx="1">
                  <c:v>385</c:v>
                </c:pt>
                <c:pt idx="2">
                  <c:v>545</c:v>
                </c:pt>
                <c:pt idx="3">
                  <c:v>680</c:v>
                </c:pt>
                <c:pt idx="4">
                  <c:v>810</c:v>
                </c:pt>
                <c:pt idx="5">
                  <c:v>780</c:v>
                </c:pt>
                <c:pt idx="6">
                  <c:v>790</c:v>
                </c:pt>
                <c:pt idx="7">
                  <c:v>785</c:v>
                </c:pt>
                <c:pt idx="8">
                  <c:v>400</c:v>
                </c:pt>
                <c:pt idx="9">
                  <c:v>530</c:v>
                </c:pt>
                <c:pt idx="10">
                  <c:v>580</c:v>
                </c:pt>
                <c:pt idx="11">
                  <c:v>720</c:v>
                </c:pt>
                <c:pt idx="12">
                  <c:v>700</c:v>
                </c:pt>
                <c:pt idx="13">
                  <c:v>690</c:v>
                </c:pt>
                <c:pt idx="14">
                  <c:v>650</c:v>
                </c:pt>
                <c:pt idx="15">
                  <c:v>760</c:v>
                </c:pt>
                <c:pt idx="16">
                  <c:v>780</c:v>
                </c:pt>
                <c:pt idx="17">
                  <c:v>840</c:v>
                </c:pt>
                <c:pt idx="18">
                  <c:v>590</c:v>
                </c:pt>
                <c:pt idx="19">
                  <c:v>540</c:v>
                </c:pt>
                <c:pt idx="20">
                  <c:v>660</c:v>
                </c:pt>
                <c:pt idx="21">
                  <c:v>685</c:v>
                </c:pt>
                <c:pt idx="22">
                  <c:v>750</c:v>
                </c:pt>
                <c:pt idx="23">
                  <c:v>760</c:v>
                </c:pt>
              </c:numCache>
            </c:numRef>
          </c:xVal>
          <c:yVal>
            <c:numRef>
              <c:f>Лист1!$C$52:$C$75</c:f>
              <c:numCache>
                <c:formatCode>General</c:formatCode>
                <c:ptCount val="24"/>
                <c:pt idx="0">
                  <c:v>14.60594938203576</c:v>
                </c:pt>
                <c:pt idx="1">
                  <c:v>56.698762103440117</c:v>
                </c:pt>
                <c:pt idx="2">
                  <c:v>-30.271244981500445</c:v>
                </c:pt>
                <c:pt idx="3">
                  <c:v>8.2228115405810058</c:v>
                </c:pt>
                <c:pt idx="4">
                  <c:v>30.809680784066813</c:v>
                </c:pt>
                <c:pt idx="5">
                  <c:v>-98.633442887506817</c:v>
                </c:pt>
                <c:pt idx="6">
                  <c:v>-42.819068330315645</c:v>
                </c:pt>
                <c:pt idx="7">
                  <c:v>44.273744391088769</c:v>
                </c:pt>
                <c:pt idx="8">
                  <c:v>-19.579676060773068</c:v>
                </c:pt>
                <c:pt idx="9">
                  <c:v>-48.99280681728726</c:v>
                </c:pt>
                <c:pt idx="10">
                  <c:v>-34.920934031331171</c:v>
                </c:pt>
                <c:pt idx="11">
                  <c:v>26.480309769345865</c:v>
                </c:pt>
                <c:pt idx="12">
                  <c:v>14.851560654963407</c:v>
                </c:pt>
                <c:pt idx="13">
                  <c:v>-5.9628139022277651</c:v>
                </c:pt>
                <c:pt idx="14">
                  <c:v>-59.220312130992625</c:v>
                </c:pt>
                <c:pt idx="15">
                  <c:v>-45.262192001889275</c:v>
                </c:pt>
                <c:pt idx="16">
                  <c:v>-8.633442887506817</c:v>
                </c:pt>
                <c:pt idx="17">
                  <c:v>31.252804455640444</c:v>
                </c:pt>
                <c:pt idx="18">
                  <c:v>10.893440525860058</c:v>
                </c:pt>
                <c:pt idx="19">
                  <c:v>11.821567739903969</c:v>
                </c:pt>
                <c:pt idx="20">
                  <c:v>26.594062426198548</c:v>
                </c:pt>
                <c:pt idx="21">
                  <c:v>39.129998819176592</c:v>
                </c:pt>
                <c:pt idx="22">
                  <c:v>43.923433440919496</c:v>
                </c:pt>
                <c:pt idx="23">
                  <c:v>34.737807998110725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D8-417D-8A50-19912BBFB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037055"/>
        <c:axId val="1212790159"/>
      </c:scatterChart>
      <c:valAx>
        <c:axId val="9920370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212790159"/>
        <c:crosses val="autoZero"/>
        <c:crossBetween val="midCat"/>
      </c:valAx>
      <c:valAx>
        <c:axId val="12127901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203705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Лист1!$C$53:$C$75</c:f>
              <c:numCache>
                <c:formatCode>General</c:formatCode>
                <c:ptCount val="23"/>
                <c:pt idx="0">
                  <c:v>56.698762103440117</c:v>
                </c:pt>
                <c:pt idx="1">
                  <c:v>-30.271244981500445</c:v>
                </c:pt>
                <c:pt idx="2">
                  <c:v>8.2228115405810058</c:v>
                </c:pt>
                <c:pt idx="3">
                  <c:v>30.809680784066813</c:v>
                </c:pt>
                <c:pt idx="4">
                  <c:v>-98.633442887506817</c:v>
                </c:pt>
                <c:pt idx="5">
                  <c:v>-42.819068330315645</c:v>
                </c:pt>
                <c:pt idx="6">
                  <c:v>44.273744391088769</c:v>
                </c:pt>
                <c:pt idx="7">
                  <c:v>-19.579676060773068</c:v>
                </c:pt>
                <c:pt idx="8">
                  <c:v>-48.99280681728726</c:v>
                </c:pt>
                <c:pt idx="9">
                  <c:v>-34.920934031331171</c:v>
                </c:pt>
                <c:pt idx="10">
                  <c:v>26.480309769345865</c:v>
                </c:pt>
                <c:pt idx="11">
                  <c:v>14.851560654963407</c:v>
                </c:pt>
                <c:pt idx="12">
                  <c:v>-5.9628139022277651</c:v>
                </c:pt>
                <c:pt idx="13">
                  <c:v>-59.220312130992625</c:v>
                </c:pt>
                <c:pt idx="14">
                  <c:v>-45.262192001889275</c:v>
                </c:pt>
                <c:pt idx="15">
                  <c:v>-8.633442887506817</c:v>
                </c:pt>
                <c:pt idx="16">
                  <c:v>31.252804455640444</c:v>
                </c:pt>
                <c:pt idx="17">
                  <c:v>10.893440525860058</c:v>
                </c:pt>
                <c:pt idx="18">
                  <c:v>11.821567739903969</c:v>
                </c:pt>
                <c:pt idx="19">
                  <c:v>26.594062426198548</c:v>
                </c:pt>
                <c:pt idx="20">
                  <c:v>39.129998819176592</c:v>
                </c:pt>
                <c:pt idx="21">
                  <c:v>43.923433440919496</c:v>
                </c:pt>
                <c:pt idx="22">
                  <c:v>34.737807998110725</c:v>
                </c:pt>
              </c:numCache>
            </c:numRef>
          </c:xVal>
          <c:yVal>
            <c:numRef>
              <c:f>Лист1!$E$53:$E$75</c:f>
              <c:numCache>
                <c:formatCode>General</c:formatCode>
                <c:ptCount val="23"/>
                <c:pt idx="0">
                  <c:v>14.60594938203576</c:v>
                </c:pt>
                <c:pt idx="1">
                  <c:v>56.698762103440117</c:v>
                </c:pt>
                <c:pt idx="2">
                  <c:v>-30.271244981500445</c:v>
                </c:pt>
                <c:pt idx="3">
                  <c:v>8.2228115405810058</c:v>
                </c:pt>
                <c:pt idx="4">
                  <c:v>30.809680784066813</c:v>
                </c:pt>
                <c:pt idx="5">
                  <c:v>-98.633442887506817</c:v>
                </c:pt>
                <c:pt idx="6">
                  <c:v>-42.819068330315645</c:v>
                </c:pt>
                <c:pt idx="7">
                  <c:v>44.273744391088769</c:v>
                </c:pt>
                <c:pt idx="8">
                  <c:v>-19.579676060773068</c:v>
                </c:pt>
                <c:pt idx="9">
                  <c:v>-48.99280681728726</c:v>
                </c:pt>
                <c:pt idx="10">
                  <c:v>-34.920934031331171</c:v>
                </c:pt>
                <c:pt idx="11">
                  <c:v>26.480309769345865</c:v>
                </c:pt>
                <c:pt idx="12">
                  <c:v>14.851560654963407</c:v>
                </c:pt>
                <c:pt idx="13">
                  <c:v>-5.9628139022277651</c:v>
                </c:pt>
                <c:pt idx="14">
                  <c:v>-59.220312130992625</c:v>
                </c:pt>
                <c:pt idx="15">
                  <c:v>-45.262192001889275</c:v>
                </c:pt>
                <c:pt idx="16">
                  <c:v>-8.633442887506817</c:v>
                </c:pt>
                <c:pt idx="17">
                  <c:v>31.252804455640444</c:v>
                </c:pt>
                <c:pt idx="18">
                  <c:v>10.893440525860058</c:v>
                </c:pt>
                <c:pt idx="19">
                  <c:v>11.821567739903969</c:v>
                </c:pt>
                <c:pt idx="20">
                  <c:v>26.594062426198548</c:v>
                </c:pt>
                <c:pt idx="21">
                  <c:v>39.129998819176592</c:v>
                </c:pt>
                <c:pt idx="22">
                  <c:v>43.923433440919496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CE-43BE-A8A6-FF369BE59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7067615"/>
        <c:axId val="1247716799"/>
      </c:scatterChart>
      <c:valAx>
        <c:axId val="1247067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7716799"/>
        <c:crosses val="autoZero"/>
        <c:crossBetween val="midCat"/>
      </c:valAx>
      <c:valAx>
        <c:axId val="124771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7067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16</xdr:row>
      <xdr:rowOff>121920</xdr:rowOff>
    </xdr:from>
    <xdr:to>
      <xdr:col>16</xdr:col>
      <xdr:colOff>220980</xdr:colOff>
      <xdr:row>36</xdr:row>
      <xdr:rowOff>60960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00DD030-A75F-41F1-AD48-20630625EC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480060</xdr:colOff>
      <xdr:row>58</xdr:row>
      <xdr:rowOff>140970</xdr:rowOff>
    </xdr:from>
    <xdr:to>
      <xdr:col>16</xdr:col>
      <xdr:colOff>175260</xdr:colOff>
      <xdr:row>73</xdr:row>
      <xdr:rowOff>140970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7D03473-0303-4AEE-B871-27A1518E0A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474056</xdr:colOff>
      <xdr:row>0</xdr:row>
      <xdr:rowOff>0</xdr:rowOff>
    </xdr:from>
    <xdr:to>
      <xdr:col>20</xdr:col>
      <xdr:colOff>345902</xdr:colOff>
      <xdr:row>15</xdr:row>
      <xdr:rowOff>25404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81F51C2-F41A-4F24-BFAC-F76D46C1A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9256" y="0"/>
          <a:ext cx="4748646" cy="2768604"/>
        </a:xfrm>
        <a:prstGeom prst="rect">
          <a:avLst/>
        </a:prstGeom>
      </xdr:spPr>
    </xdr:pic>
    <xdr:clientData/>
  </xdr:twoCellAnchor>
  <xdr:twoCellAnchor editAs="oneCell">
    <xdr:from>
      <xdr:col>8</xdr:col>
      <xdr:colOff>292350</xdr:colOff>
      <xdr:row>2</xdr:row>
      <xdr:rowOff>119575</xdr:rowOff>
    </xdr:from>
    <xdr:to>
      <xdr:col>11</xdr:col>
      <xdr:colOff>443134</xdr:colOff>
      <xdr:row>5</xdr:row>
      <xdr:rowOff>16753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24557ED-9C05-4682-AED6-B9DA8FDC9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69150" y="482990"/>
          <a:ext cx="1979584" cy="442301"/>
        </a:xfrm>
        <a:prstGeom prst="rect">
          <a:avLst/>
        </a:prstGeom>
      </xdr:spPr>
    </xdr:pic>
    <xdr:clientData/>
  </xdr:twoCellAnchor>
  <xdr:twoCellAnchor editAs="oneCell">
    <xdr:from>
      <xdr:col>9</xdr:col>
      <xdr:colOff>102033</xdr:colOff>
      <xdr:row>18</xdr:row>
      <xdr:rowOff>97388</xdr:rowOff>
    </xdr:from>
    <xdr:to>
      <xdr:col>13</xdr:col>
      <xdr:colOff>195145</xdr:colOff>
      <xdr:row>20</xdr:row>
      <xdr:rowOff>153477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7B0AFFB-4C11-4E16-84AD-4E4957060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80070" y="3359120"/>
          <a:ext cx="2527795" cy="4185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opLeftCell="A50" workbookViewId="0">
      <selection activeCell="E51" sqref="E51:E75"/>
    </sheetView>
  </sheetViews>
  <sheetFormatPr defaultRowHeight="14.4" x14ac:dyDescent="0.3"/>
  <cols>
    <col min="2" max="2" width="15.6640625" customWidth="1"/>
    <col min="3" max="3" width="18.33203125" customWidth="1"/>
  </cols>
  <sheetData>
    <row r="1" spans="1:3" ht="69.599999999999994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3">
        <v>1</v>
      </c>
      <c r="B2" s="4">
        <v>310</v>
      </c>
      <c r="C2" s="4">
        <v>390</v>
      </c>
    </row>
    <row r="3" spans="1:3" ht="15" thickBot="1" x14ac:dyDescent="0.35">
      <c r="A3" s="3">
        <v>2</v>
      </c>
      <c r="B3" s="4">
        <v>350</v>
      </c>
      <c r="C3" s="4">
        <v>385</v>
      </c>
    </row>
    <row r="4" spans="1:3" ht="15" thickBot="1" x14ac:dyDescent="0.35">
      <c r="A4" s="3">
        <v>3</v>
      </c>
      <c r="B4" s="4">
        <v>330</v>
      </c>
      <c r="C4" s="4">
        <v>545</v>
      </c>
    </row>
    <row r="5" spans="1:3" ht="15" thickBot="1" x14ac:dyDescent="0.35">
      <c r="A5" s="3">
        <v>4</v>
      </c>
      <c r="B5" s="4">
        <v>425</v>
      </c>
      <c r="C5" s="4">
        <v>680</v>
      </c>
    </row>
    <row r="6" spans="1:3" ht="15" thickBot="1" x14ac:dyDescent="0.35">
      <c r="A6" s="3">
        <v>5</v>
      </c>
      <c r="B6" s="4">
        <v>502</v>
      </c>
      <c r="C6" s="4">
        <v>810</v>
      </c>
    </row>
    <row r="7" spans="1:3" ht="15" thickBot="1" x14ac:dyDescent="0.35">
      <c r="A7" s="3">
        <v>6</v>
      </c>
      <c r="B7" s="4">
        <v>360</v>
      </c>
      <c r="C7" s="4">
        <v>780</v>
      </c>
    </row>
    <row r="8" spans="1:3" ht="15" thickBot="1" x14ac:dyDescent="0.35">
      <c r="A8" s="3">
        <v>7</v>
      </c>
      <c r="B8" s="4">
        <v>420</v>
      </c>
      <c r="C8" s="4">
        <v>790</v>
      </c>
    </row>
    <row r="9" spans="1:3" ht="15" thickBot="1" x14ac:dyDescent="0.35">
      <c r="A9" s="3">
        <v>8</v>
      </c>
      <c r="B9" s="4">
        <v>505</v>
      </c>
      <c r="C9" s="4">
        <v>785</v>
      </c>
    </row>
    <row r="10" spans="1:3" ht="15" thickBot="1" x14ac:dyDescent="0.35">
      <c r="A10" s="3">
        <v>9</v>
      </c>
      <c r="B10" s="4">
        <v>280</v>
      </c>
      <c r="C10" s="4">
        <v>400</v>
      </c>
    </row>
    <row r="11" spans="1:3" ht="15" thickBot="1" x14ac:dyDescent="0.35">
      <c r="A11" s="3">
        <v>10</v>
      </c>
      <c r="B11" s="4">
        <v>305</v>
      </c>
      <c r="C11" s="4">
        <v>530</v>
      </c>
    </row>
    <row r="12" spans="1:3" ht="15" thickBot="1" x14ac:dyDescent="0.35">
      <c r="A12" s="3">
        <v>11</v>
      </c>
      <c r="B12" s="4">
        <v>340</v>
      </c>
      <c r="C12" s="4">
        <v>580</v>
      </c>
    </row>
    <row r="13" spans="1:3" ht="15" thickBot="1" x14ac:dyDescent="0.35">
      <c r="A13" s="3">
        <v>12</v>
      </c>
      <c r="B13" s="4">
        <v>460</v>
      </c>
      <c r="C13" s="4">
        <v>720</v>
      </c>
    </row>
    <row r="14" spans="1:3" ht="15" thickBot="1" x14ac:dyDescent="0.35">
      <c r="A14" s="3">
        <v>13</v>
      </c>
      <c r="B14" s="4">
        <v>440</v>
      </c>
      <c r="C14" s="4">
        <v>700</v>
      </c>
    </row>
    <row r="15" spans="1:3" ht="15" thickBot="1" x14ac:dyDescent="0.35">
      <c r="A15" s="3">
        <v>14</v>
      </c>
      <c r="B15" s="4">
        <v>415</v>
      </c>
      <c r="C15" s="4">
        <v>690</v>
      </c>
    </row>
    <row r="16" spans="1:3" ht="15" thickBot="1" x14ac:dyDescent="0.35">
      <c r="A16" s="3">
        <v>15</v>
      </c>
      <c r="B16" s="4">
        <v>345</v>
      </c>
      <c r="C16" s="4">
        <v>650</v>
      </c>
    </row>
    <row r="17" spans="1:3" ht="15" thickBot="1" x14ac:dyDescent="0.35">
      <c r="A17" s="3">
        <v>16</v>
      </c>
      <c r="B17" s="4">
        <v>405</v>
      </c>
      <c r="C17" s="4">
        <v>760</v>
      </c>
    </row>
    <row r="18" spans="1:3" ht="15" thickBot="1" x14ac:dyDescent="0.35">
      <c r="A18" s="3">
        <v>17</v>
      </c>
      <c r="B18" s="4">
        <v>450</v>
      </c>
      <c r="C18" s="4">
        <v>780</v>
      </c>
    </row>
    <row r="19" spans="1:3" ht="15" thickBot="1" x14ac:dyDescent="0.35">
      <c r="A19" s="3">
        <v>18</v>
      </c>
      <c r="B19" s="4">
        <v>515</v>
      </c>
      <c r="C19" s="4">
        <v>840</v>
      </c>
    </row>
    <row r="20" spans="1:3" ht="15" thickBot="1" x14ac:dyDescent="0.35">
      <c r="A20" s="3">
        <v>19</v>
      </c>
      <c r="B20" s="4">
        <v>390</v>
      </c>
      <c r="C20" s="4">
        <v>590</v>
      </c>
    </row>
    <row r="21" spans="1:3" ht="15" thickBot="1" x14ac:dyDescent="0.35">
      <c r="A21" s="3">
        <v>20</v>
      </c>
      <c r="B21" s="4">
        <v>370</v>
      </c>
      <c r="C21" s="4">
        <v>540</v>
      </c>
    </row>
    <row r="22" spans="1:3" ht="15" thickBot="1" x14ac:dyDescent="0.35">
      <c r="A22" s="3">
        <v>21</v>
      </c>
      <c r="B22" s="4">
        <v>435</v>
      </c>
      <c r="C22" s="4">
        <v>660</v>
      </c>
    </row>
    <row r="23" spans="1:3" ht="15" thickBot="1" x14ac:dyDescent="0.35">
      <c r="A23" s="3">
        <v>22</v>
      </c>
      <c r="B23" s="4">
        <v>458</v>
      </c>
      <c r="C23" s="4">
        <v>685</v>
      </c>
    </row>
    <row r="24" spans="1:3" ht="15" thickBot="1" x14ac:dyDescent="0.35">
      <c r="A24" s="3">
        <v>23</v>
      </c>
      <c r="B24" s="4">
        <v>490</v>
      </c>
      <c r="C24" s="4">
        <v>750</v>
      </c>
    </row>
    <row r="25" spans="1:3" ht="15" thickBot="1" x14ac:dyDescent="0.35">
      <c r="A25" s="3">
        <v>24</v>
      </c>
      <c r="B25" s="4">
        <v>485</v>
      </c>
      <c r="C25" s="4">
        <v>760</v>
      </c>
    </row>
    <row r="28" spans="1:3" x14ac:dyDescent="0.3">
      <c r="A28" t="s">
        <v>3</v>
      </c>
    </row>
    <row r="29" spans="1:3" ht="15" thickBot="1" x14ac:dyDescent="0.35"/>
    <row r="30" spans="1:3" x14ac:dyDescent="0.3">
      <c r="A30" s="8" t="s">
        <v>4</v>
      </c>
      <c r="B30" s="8"/>
    </row>
    <row r="31" spans="1:3" x14ac:dyDescent="0.3">
      <c r="A31" s="5" t="s">
        <v>5</v>
      </c>
      <c r="B31" s="5">
        <v>0.82021968207961782</v>
      </c>
    </row>
    <row r="32" spans="1:3" x14ac:dyDescent="0.3">
      <c r="A32" s="5" t="s">
        <v>6</v>
      </c>
      <c r="B32" s="5">
        <v>0.67276032687078924</v>
      </c>
    </row>
    <row r="33" spans="1:9" x14ac:dyDescent="0.3">
      <c r="A33" s="5" t="s">
        <v>7</v>
      </c>
      <c r="B33" s="5">
        <v>0.6578857962740069</v>
      </c>
    </row>
    <row r="34" spans="1:9" x14ac:dyDescent="0.3">
      <c r="A34" s="5" t="s">
        <v>8</v>
      </c>
      <c r="B34" s="5">
        <v>40.49900301912735</v>
      </c>
    </row>
    <row r="35" spans="1:9" ht="15" thickBot="1" x14ac:dyDescent="0.35">
      <c r="A35" s="6" t="s">
        <v>9</v>
      </c>
      <c r="B35" s="6">
        <v>24</v>
      </c>
    </row>
    <row r="37" spans="1:9" ht="15" thickBot="1" x14ac:dyDescent="0.35">
      <c r="A37" t="s">
        <v>10</v>
      </c>
    </row>
    <row r="38" spans="1:9" x14ac:dyDescent="0.3">
      <c r="A38" s="7"/>
      <c r="B38" s="7" t="s">
        <v>15</v>
      </c>
      <c r="C38" s="7" t="s">
        <v>16</v>
      </c>
      <c r="D38" s="7" t="s">
        <v>17</v>
      </c>
      <c r="E38" s="7" t="s">
        <v>18</v>
      </c>
      <c r="F38" s="7" t="s">
        <v>19</v>
      </c>
    </row>
    <row r="39" spans="1:9" x14ac:dyDescent="0.3">
      <c r="A39" s="5" t="s">
        <v>11</v>
      </c>
      <c r="B39" s="5">
        <v>1</v>
      </c>
      <c r="C39" s="5">
        <v>74183.234931381026</v>
      </c>
      <c r="D39" s="5">
        <v>74183.234931381026</v>
      </c>
      <c r="E39" s="5">
        <v>45.229012269894568</v>
      </c>
      <c r="F39" s="5">
        <v>9.2675025649259798E-7</v>
      </c>
    </row>
    <row r="40" spans="1:9" x14ac:dyDescent="0.3">
      <c r="A40" s="5" t="s">
        <v>12</v>
      </c>
      <c r="B40" s="5">
        <v>22</v>
      </c>
      <c r="C40" s="5">
        <v>36083.723401952302</v>
      </c>
      <c r="D40" s="5">
        <v>1640.1692455432865</v>
      </c>
      <c r="E40" s="5"/>
      <c r="F40" s="5"/>
    </row>
    <row r="41" spans="1:9" ht="15" thickBot="1" x14ac:dyDescent="0.35">
      <c r="A41" s="6" t="s">
        <v>13</v>
      </c>
      <c r="B41" s="6">
        <v>23</v>
      </c>
      <c r="C41" s="6">
        <v>110266.95833333333</v>
      </c>
      <c r="D41" s="6"/>
      <c r="E41" s="6"/>
      <c r="F41" s="6"/>
    </row>
    <row r="42" spans="1:9" ht="15" thickBot="1" x14ac:dyDescent="0.35"/>
    <row r="43" spans="1:9" x14ac:dyDescent="0.3">
      <c r="A43" s="7"/>
      <c r="B43" s="7" t="s">
        <v>20</v>
      </c>
      <c r="C43" s="7" t="s">
        <v>8</v>
      </c>
      <c r="D43" s="7" t="s">
        <v>21</v>
      </c>
      <c r="E43" s="7" t="s">
        <v>22</v>
      </c>
      <c r="F43" s="7" t="s">
        <v>23</v>
      </c>
      <c r="G43" s="7" t="s">
        <v>24</v>
      </c>
      <c r="H43" s="7" t="s">
        <v>25</v>
      </c>
      <c r="I43" s="7" t="s">
        <v>26</v>
      </c>
    </row>
    <row r="44" spans="1:9" x14ac:dyDescent="0.3">
      <c r="A44" s="5" t="s">
        <v>14</v>
      </c>
      <c r="B44" s="5">
        <v>132.15465834842172</v>
      </c>
      <c r="C44" s="5">
        <v>41.798639681436427</v>
      </c>
      <c r="D44" s="5">
        <v>3.1616975900561215</v>
      </c>
      <c r="E44" s="5">
        <v>4.5217043615146425E-3</v>
      </c>
      <c r="F44" s="5">
        <v>45.469585238066202</v>
      </c>
      <c r="G44" s="5">
        <v>218.83973145877724</v>
      </c>
      <c r="H44" s="5">
        <v>45.469585238066202</v>
      </c>
      <c r="I44" s="5">
        <v>218.83973145877724</v>
      </c>
    </row>
    <row r="45" spans="1:9" ht="15" thickBot="1" x14ac:dyDescent="0.35">
      <c r="A45" s="6" t="s">
        <v>27</v>
      </c>
      <c r="B45" s="6">
        <v>0.41856254428087836</v>
      </c>
      <c r="C45" s="6">
        <v>6.2237452876268543E-2</v>
      </c>
      <c r="D45" s="6">
        <v>6.725251836912471</v>
      </c>
      <c r="E45" s="6">
        <v>9.2675025649259798E-7</v>
      </c>
      <c r="F45" s="6">
        <v>0.28948996694583906</v>
      </c>
      <c r="G45" s="6">
        <v>0.54763512161591765</v>
      </c>
      <c r="H45" s="6">
        <v>0.28948996694583906</v>
      </c>
      <c r="I45" s="6">
        <v>0.54763512161591765</v>
      </c>
    </row>
    <row r="49" spans="1:12" x14ac:dyDescent="0.3">
      <c r="A49" t="s">
        <v>28</v>
      </c>
      <c r="J49" t="s">
        <v>41</v>
      </c>
    </row>
    <row r="50" spans="1:12" ht="15" thickBot="1" x14ac:dyDescent="0.35">
      <c r="G50" t="s">
        <v>36</v>
      </c>
      <c r="H50">
        <f>G76/F76</f>
        <v>1.5276782949619601</v>
      </c>
      <c r="J50" t="s">
        <v>37</v>
      </c>
      <c r="K50">
        <v>1.45</v>
      </c>
      <c r="L50" t="s">
        <v>39</v>
      </c>
    </row>
    <row r="51" spans="1:12" x14ac:dyDescent="0.3">
      <c r="A51" s="7" t="s">
        <v>29</v>
      </c>
      <c r="B51" s="7" t="s">
        <v>30</v>
      </c>
      <c r="C51" s="7" t="s">
        <v>31</v>
      </c>
      <c r="D51" s="10" t="s">
        <v>32</v>
      </c>
      <c r="E51" s="10" t="s">
        <v>33</v>
      </c>
      <c r="F51" s="10" t="s">
        <v>34</v>
      </c>
      <c r="G51" s="10" t="s">
        <v>35</v>
      </c>
      <c r="H51">
        <f>1-H50/2</f>
        <v>0.23616085251901997</v>
      </c>
      <c r="J51" s="10" t="s">
        <v>38</v>
      </c>
      <c r="K51" s="9">
        <v>1.27</v>
      </c>
      <c r="L51" t="s">
        <v>40</v>
      </c>
    </row>
    <row r="52" spans="1:12" x14ac:dyDescent="0.3">
      <c r="A52" s="5">
        <v>1</v>
      </c>
      <c r="B52" s="5">
        <v>295.39405061796424</v>
      </c>
      <c r="C52" s="5">
        <v>14.60594938203576</v>
      </c>
      <c r="D52" s="9">
        <f t="shared" ref="D52:D75" si="0">C2</f>
        <v>390</v>
      </c>
      <c r="F52">
        <f>C52*C52</f>
        <v>213.33375735059082</v>
      </c>
    </row>
    <row r="53" spans="1:12" x14ac:dyDescent="0.3">
      <c r="A53" s="5">
        <v>2</v>
      </c>
      <c r="B53" s="5">
        <v>293.30123789655988</v>
      </c>
      <c r="C53" s="5">
        <v>56.698762103440117</v>
      </c>
      <c r="D53" s="9">
        <f t="shared" si="0"/>
        <v>385</v>
      </c>
      <c r="E53">
        <f>C52</f>
        <v>14.60594938203576</v>
      </c>
      <c r="F53">
        <f t="shared" ref="F53:F75" si="1">C53*C53</f>
        <v>3214.7496240624973</v>
      </c>
      <c r="G53">
        <f>(E53-C53)^2</f>
        <v>1771.8048827992204</v>
      </c>
    </row>
    <row r="54" spans="1:12" x14ac:dyDescent="0.3">
      <c r="A54" s="5">
        <v>3</v>
      </c>
      <c r="B54" s="5">
        <v>360.27124498150044</v>
      </c>
      <c r="C54" s="5">
        <v>-30.271244981500445</v>
      </c>
      <c r="D54" s="9">
        <f t="shared" si="0"/>
        <v>545</v>
      </c>
      <c r="E54">
        <f t="shared" ref="E54:E75" si="2">C53</f>
        <v>56.698762103440117</v>
      </c>
      <c r="F54">
        <f t="shared" si="1"/>
        <v>916.34827273001588</v>
      </c>
      <c r="G54">
        <f t="shared" ref="G54:G74" si="3">(E54-C54)^2</f>
        <v>7563.7821323546113</v>
      </c>
    </row>
    <row r="55" spans="1:12" x14ac:dyDescent="0.3">
      <c r="A55" s="5">
        <v>4</v>
      </c>
      <c r="B55" s="5">
        <v>416.77718845941899</v>
      </c>
      <c r="C55" s="5">
        <v>8.2228115405810058</v>
      </c>
      <c r="D55" s="9">
        <f t="shared" si="0"/>
        <v>680</v>
      </c>
      <c r="E55">
        <f t="shared" si="2"/>
        <v>-30.271244981500445</v>
      </c>
      <c r="F55">
        <f t="shared" si="1"/>
        <v>67.61462963191218</v>
      </c>
      <c r="G55">
        <f t="shared" si="3"/>
        <v>1481.7923875252015</v>
      </c>
    </row>
    <row r="56" spans="1:12" x14ac:dyDescent="0.3">
      <c r="A56" s="5">
        <v>5</v>
      </c>
      <c r="B56" s="5">
        <v>471.19031921593319</v>
      </c>
      <c r="C56" s="5">
        <v>30.809680784066813</v>
      </c>
      <c r="D56" s="9">
        <f t="shared" si="0"/>
        <v>810</v>
      </c>
      <c r="E56">
        <f t="shared" si="2"/>
        <v>8.2228115405810058</v>
      </c>
      <c r="F56">
        <f t="shared" si="1"/>
        <v>949.23643001609582</v>
      </c>
      <c r="G56">
        <f t="shared" si="3"/>
        <v>510.16666222232516</v>
      </c>
    </row>
    <row r="57" spans="1:12" x14ac:dyDescent="0.3">
      <c r="A57" s="5">
        <v>6</v>
      </c>
      <c r="B57" s="5">
        <v>458.63344288750682</v>
      </c>
      <c r="C57" s="5">
        <v>-98.633442887506817</v>
      </c>
      <c r="D57" s="9">
        <f t="shared" si="0"/>
        <v>780</v>
      </c>
      <c r="E57">
        <f t="shared" si="2"/>
        <v>30.809680784066813</v>
      </c>
      <c r="F57">
        <f t="shared" si="1"/>
        <v>9728.5560558430698</v>
      </c>
      <c r="G57">
        <f t="shared" si="3"/>
        <v>16755.522265854306</v>
      </c>
    </row>
    <row r="58" spans="1:12" x14ac:dyDescent="0.3">
      <c r="A58" s="5">
        <v>7</v>
      </c>
      <c r="B58" s="5">
        <v>462.81906833031564</v>
      </c>
      <c r="C58" s="5">
        <v>-42.819068330315645</v>
      </c>
      <c r="D58" s="9">
        <f t="shared" si="0"/>
        <v>790</v>
      </c>
      <c r="E58">
        <f t="shared" si="2"/>
        <v>-98.633442887506817</v>
      </c>
      <c r="F58">
        <f t="shared" si="1"/>
        <v>1833.4726126762403</v>
      </c>
      <c r="G58">
        <f t="shared" si="3"/>
        <v>3115.2444072104295</v>
      </c>
    </row>
    <row r="59" spans="1:12" x14ac:dyDescent="0.3">
      <c r="A59" s="5">
        <v>8</v>
      </c>
      <c r="B59" s="5">
        <v>460.72625560891123</v>
      </c>
      <c r="C59" s="5">
        <v>44.273744391088769</v>
      </c>
      <c r="D59" s="9">
        <f t="shared" si="0"/>
        <v>785</v>
      </c>
      <c r="E59">
        <f t="shared" si="2"/>
        <v>-42.819068330315645</v>
      </c>
      <c r="F59">
        <f t="shared" si="1"/>
        <v>1960.1644424074643</v>
      </c>
      <c r="G59">
        <f t="shared" si="3"/>
        <v>7585.1580277256226</v>
      </c>
    </row>
    <row r="60" spans="1:12" x14ac:dyDescent="0.3">
      <c r="A60" s="5">
        <v>9</v>
      </c>
      <c r="B60" s="5">
        <v>299.57967606077307</v>
      </c>
      <c r="C60" s="5">
        <v>-19.579676060773068</v>
      </c>
      <c r="D60" s="9">
        <f t="shared" si="0"/>
        <v>400</v>
      </c>
      <c r="E60">
        <f t="shared" si="2"/>
        <v>44.273744391088769</v>
      </c>
      <c r="F60">
        <f t="shared" si="1"/>
        <v>383.36371464480993</v>
      </c>
      <c r="G60">
        <f t="shared" si="3"/>
        <v>4077.2593034022475</v>
      </c>
    </row>
    <row r="61" spans="1:12" x14ac:dyDescent="0.3">
      <c r="A61" s="5">
        <v>10</v>
      </c>
      <c r="B61" s="5">
        <v>353.99280681728726</v>
      </c>
      <c r="C61" s="5">
        <v>-48.99280681728726</v>
      </c>
      <c r="D61" s="9">
        <f t="shared" si="0"/>
        <v>530</v>
      </c>
      <c r="E61">
        <f t="shared" si="2"/>
        <v>-19.579676060773068</v>
      </c>
      <c r="F61">
        <f t="shared" si="1"/>
        <v>2400.2951198360288</v>
      </c>
      <c r="G61">
        <f t="shared" si="3"/>
        <v>865.13226089980117</v>
      </c>
    </row>
    <row r="62" spans="1:12" x14ac:dyDescent="0.3">
      <c r="A62" s="5">
        <v>11</v>
      </c>
      <c r="B62" s="5">
        <v>374.92093403133117</v>
      </c>
      <c r="C62" s="5">
        <v>-34.920934031331171</v>
      </c>
      <c r="D62" s="9">
        <f t="shared" si="0"/>
        <v>580</v>
      </c>
      <c r="E62">
        <f t="shared" si="2"/>
        <v>-48.99280681728726</v>
      </c>
      <c r="F62">
        <f t="shared" si="1"/>
        <v>1219.4716336205836</v>
      </c>
      <c r="G62">
        <f t="shared" si="3"/>
        <v>198.01760370413157</v>
      </c>
    </row>
    <row r="63" spans="1:12" x14ac:dyDescent="0.3">
      <c r="A63" s="5">
        <v>12</v>
      </c>
      <c r="B63" s="5">
        <v>433.51969023065413</v>
      </c>
      <c r="C63" s="5">
        <v>26.480309769345865</v>
      </c>
      <c r="D63" s="9">
        <f t="shared" si="0"/>
        <v>720</v>
      </c>
      <c r="E63">
        <f t="shared" si="2"/>
        <v>-34.920934031331171</v>
      </c>
      <c r="F63">
        <f t="shared" si="1"/>
        <v>701.20680548051405</v>
      </c>
      <c r="G63">
        <f t="shared" si="3"/>
        <v>3770.1127402701804</v>
      </c>
    </row>
    <row r="64" spans="1:12" x14ac:dyDescent="0.3">
      <c r="A64" s="5">
        <v>13</v>
      </c>
      <c r="B64" s="5">
        <v>425.14843934503659</v>
      </c>
      <c r="C64" s="5">
        <v>14.851560654963407</v>
      </c>
      <c r="D64" s="9">
        <f t="shared" si="0"/>
        <v>700</v>
      </c>
      <c r="E64">
        <f t="shared" si="2"/>
        <v>26.480309769345865</v>
      </c>
      <c r="F64">
        <f t="shared" si="1"/>
        <v>220.56885388805711</v>
      </c>
      <c r="G64">
        <f t="shared" si="3"/>
        <v>135.22780596525081</v>
      </c>
    </row>
    <row r="65" spans="1:7" x14ac:dyDescent="0.3">
      <c r="A65" s="5">
        <v>14</v>
      </c>
      <c r="B65" s="5">
        <v>420.96281390222777</v>
      </c>
      <c r="C65" s="5">
        <v>-5.9628139022277651</v>
      </c>
      <c r="D65" s="9">
        <f t="shared" si="0"/>
        <v>690</v>
      </c>
      <c r="E65">
        <f t="shared" si="2"/>
        <v>14.851560654963407</v>
      </c>
      <c r="F65">
        <f t="shared" si="1"/>
        <v>35.55514963260071</v>
      </c>
      <c r="G65">
        <f t="shared" si="3"/>
        <v>433.23818820704719</v>
      </c>
    </row>
    <row r="66" spans="1:7" x14ac:dyDescent="0.3">
      <c r="A66" s="5">
        <v>15</v>
      </c>
      <c r="B66" s="5">
        <v>404.22031213099262</v>
      </c>
      <c r="C66" s="5">
        <v>-59.220312130992625</v>
      </c>
      <c r="D66" s="9">
        <f t="shared" si="0"/>
        <v>650</v>
      </c>
      <c r="E66">
        <f t="shared" si="2"/>
        <v>-5.9628139022277651</v>
      </c>
      <c r="F66">
        <f t="shared" si="1"/>
        <v>3507.0453688921921</v>
      </c>
      <c r="G66">
        <f t="shared" si="3"/>
        <v>2836.3611175868923</v>
      </c>
    </row>
    <row r="67" spans="1:7" x14ac:dyDescent="0.3">
      <c r="A67" s="5">
        <v>16</v>
      </c>
      <c r="B67" s="5">
        <v>450.26219200188928</v>
      </c>
      <c r="C67" s="5">
        <v>-45.262192001889275</v>
      </c>
      <c r="D67" s="9">
        <f t="shared" si="0"/>
        <v>760</v>
      </c>
      <c r="E67">
        <f t="shared" si="2"/>
        <v>-59.220312130992625</v>
      </c>
      <c r="F67">
        <f t="shared" si="1"/>
        <v>2048.6660248158896</v>
      </c>
      <c r="G67">
        <f t="shared" si="3"/>
        <v>194.82911753848009</v>
      </c>
    </row>
    <row r="68" spans="1:7" x14ac:dyDescent="0.3">
      <c r="A68" s="5">
        <v>17</v>
      </c>
      <c r="B68" s="5">
        <v>458.63344288750682</v>
      </c>
      <c r="C68" s="5">
        <v>-8.633442887506817</v>
      </c>
      <c r="D68" s="9">
        <f t="shared" si="0"/>
        <v>780</v>
      </c>
      <c r="E68">
        <f t="shared" si="2"/>
        <v>-45.262192001889275</v>
      </c>
      <c r="F68">
        <f t="shared" si="1"/>
        <v>74.536336091842045</v>
      </c>
      <c r="G68">
        <f t="shared" si="3"/>
        <v>1341.6652616843737</v>
      </c>
    </row>
    <row r="69" spans="1:7" x14ac:dyDescent="0.3">
      <c r="A69" s="5">
        <v>18</v>
      </c>
      <c r="B69" s="5">
        <v>483.74719554435956</v>
      </c>
      <c r="C69" s="5">
        <v>31.252804455640444</v>
      </c>
      <c r="D69" s="9">
        <f t="shared" si="0"/>
        <v>840</v>
      </c>
      <c r="E69">
        <f t="shared" si="2"/>
        <v>-8.633442887506817</v>
      </c>
      <c r="F69">
        <f t="shared" si="1"/>
        <v>976.73778634249913</v>
      </c>
      <c r="G69">
        <f t="shared" si="3"/>
        <v>1590.9127271187219</v>
      </c>
    </row>
    <row r="70" spans="1:7" x14ac:dyDescent="0.3">
      <c r="A70" s="5">
        <v>19</v>
      </c>
      <c r="B70" s="5">
        <v>379.10655947413994</v>
      </c>
      <c r="C70" s="5">
        <v>10.893440525860058</v>
      </c>
      <c r="D70" s="9">
        <f t="shared" si="0"/>
        <v>590</v>
      </c>
      <c r="E70">
        <f t="shared" si="2"/>
        <v>31.252804455640444</v>
      </c>
      <c r="F70">
        <f t="shared" si="1"/>
        <v>118.66704649045025</v>
      </c>
      <c r="G70">
        <f t="shared" si="3"/>
        <v>414.50369962524263</v>
      </c>
    </row>
    <row r="71" spans="1:7" x14ac:dyDescent="0.3">
      <c r="A71" s="5">
        <v>20</v>
      </c>
      <c r="B71" s="5">
        <v>358.17843226009603</v>
      </c>
      <c r="C71" s="5">
        <v>11.821567739903969</v>
      </c>
      <c r="D71" s="9">
        <f t="shared" si="0"/>
        <v>540</v>
      </c>
      <c r="E71">
        <f t="shared" si="2"/>
        <v>10.893440525860058</v>
      </c>
      <c r="F71">
        <f t="shared" si="1"/>
        <v>139.74946382913825</v>
      </c>
      <c r="G71">
        <f t="shared" si="3"/>
        <v>0.86142012544891255</v>
      </c>
    </row>
    <row r="72" spans="1:7" x14ac:dyDescent="0.3">
      <c r="A72" s="5">
        <v>21</v>
      </c>
      <c r="B72" s="5">
        <v>408.40593757380145</v>
      </c>
      <c r="C72" s="5">
        <v>26.594062426198548</v>
      </c>
      <c r="D72" s="9">
        <f t="shared" si="0"/>
        <v>660</v>
      </c>
      <c r="E72">
        <f t="shared" si="2"/>
        <v>11.821567739903969</v>
      </c>
      <c r="F72">
        <f t="shared" si="1"/>
        <v>707.24415632854539</v>
      </c>
      <c r="G72">
        <f t="shared" si="3"/>
        <v>218.22659925660156</v>
      </c>
    </row>
    <row r="73" spans="1:7" x14ac:dyDescent="0.3">
      <c r="A73" s="5">
        <v>22</v>
      </c>
      <c r="B73" s="5">
        <v>418.87000118082341</v>
      </c>
      <c r="C73" s="5">
        <v>39.129998819176592</v>
      </c>
      <c r="D73" s="9">
        <f t="shared" si="0"/>
        <v>685</v>
      </c>
      <c r="E73">
        <f t="shared" si="2"/>
        <v>26.594062426198548</v>
      </c>
      <c r="F73">
        <f t="shared" si="1"/>
        <v>1531.1568075887615</v>
      </c>
      <c r="G73">
        <f t="shared" si="3"/>
        <v>157.14970124879139</v>
      </c>
    </row>
    <row r="74" spans="1:7" x14ac:dyDescent="0.3">
      <c r="A74" s="5">
        <v>23</v>
      </c>
      <c r="B74" s="5">
        <v>446.0765665590805</v>
      </c>
      <c r="C74" s="5">
        <v>43.923433440919496</v>
      </c>
      <c r="D74" s="9">
        <f t="shared" si="0"/>
        <v>750</v>
      </c>
      <c r="E74">
        <f t="shared" si="2"/>
        <v>39.129998819176592</v>
      </c>
      <c r="F74">
        <f t="shared" si="1"/>
        <v>1929.2680052388851</v>
      </c>
      <c r="G74">
        <f t="shared" si="3"/>
        <v>22.977015472923537</v>
      </c>
    </row>
    <row r="75" spans="1:7" ht="15" thickBot="1" x14ac:dyDescent="0.35">
      <c r="A75" s="6">
        <v>24</v>
      </c>
      <c r="B75" s="6">
        <v>450.26219200188928</v>
      </c>
      <c r="C75" s="6">
        <v>34.737807998110725</v>
      </c>
      <c r="D75" s="9">
        <f t="shared" si="0"/>
        <v>760</v>
      </c>
      <c r="E75">
        <f t="shared" si="2"/>
        <v>43.923433440919496</v>
      </c>
      <c r="F75">
        <f t="shared" si="1"/>
        <v>1206.7153045136054</v>
      </c>
      <c r="G75">
        <f>(E75-C75)^2</f>
        <v>84.37571477557583</v>
      </c>
    </row>
    <row r="76" spans="1:7" x14ac:dyDescent="0.3">
      <c r="F76">
        <f>SUM(F52:F75)</f>
        <v>36083.72340195228</v>
      </c>
      <c r="G76">
        <f>SUM(G52:G75)</f>
        <v>55124.321042573436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F0659-A6B9-4B21-845A-CF68731E202D}">
  <dimension ref="A1:I27"/>
  <sheetViews>
    <sheetView tabSelected="1" zoomScale="86" workbookViewId="0">
      <selection activeCell="J7" sqref="J7"/>
    </sheetView>
  </sheetViews>
  <sheetFormatPr defaultRowHeight="14.4" x14ac:dyDescent="0.3"/>
  <sheetData>
    <row r="1" spans="1:8" x14ac:dyDescent="0.3">
      <c r="A1" t="str">
        <f>Лист1!C51</f>
        <v>Остатки</v>
      </c>
      <c r="B1" t="str">
        <f>Лист1!D51</f>
        <v>x</v>
      </c>
      <c r="C1" t="str">
        <f>Лист1!E51</f>
        <v>e_t-1</v>
      </c>
      <c r="D1" t="s">
        <v>49</v>
      </c>
      <c r="F1" t="s">
        <v>46</v>
      </c>
    </row>
    <row r="2" spans="1:8" x14ac:dyDescent="0.3">
      <c r="A2">
        <f>Лист1!C52</f>
        <v>14.60594938203576</v>
      </c>
      <c r="B2">
        <f>Лист1!D52</f>
        <v>390</v>
      </c>
      <c r="C2" t="s">
        <v>52</v>
      </c>
      <c r="D2" t="s">
        <v>52</v>
      </c>
      <c r="F2" t="s">
        <v>44</v>
      </c>
      <c r="G2" t="s">
        <v>43</v>
      </c>
      <c r="H2" t="s">
        <v>42</v>
      </c>
    </row>
    <row r="3" spans="1:8" x14ac:dyDescent="0.3">
      <c r="A3">
        <f>Лист1!C53</f>
        <v>56.698762103440117</v>
      </c>
      <c r="B3">
        <f>Лист1!D53</f>
        <v>385</v>
      </c>
      <c r="C3">
        <f>Лист1!E53</f>
        <v>14.60594938203576</v>
      </c>
      <c r="D3" t="s">
        <v>52</v>
      </c>
      <c r="F3" cm="1">
        <f t="array" ref="F3:H7">LINEST(A3:A25,B3:C25,1,1)</f>
        <v>0.26717836643172871</v>
      </c>
      <c r="G3">
        <v>4.04617213791688E-2</v>
      </c>
      <c r="H3">
        <v>-27.340864566985747</v>
      </c>
    </row>
    <row r="4" spans="1:8" x14ac:dyDescent="0.3">
      <c r="A4">
        <f>Лист1!C54</f>
        <v>-30.271244981500445</v>
      </c>
      <c r="B4">
        <f>Лист1!D54</f>
        <v>545</v>
      </c>
      <c r="C4">
        <f>Лист1!E54</f>
        <v>56.698762103440117</v>
      </c>
      <c r="D4">
        <f>C3</f>
        <v>14.60594938203576</v>
      </c>
      <c r="F4">
        <v>0.23359997118504885</v>
      </c>
      <c r="G4">
        <v>7.3865009105956461E-2</v>
      </c>
      <c r="H4">
        <v>50.105329195168878</v>
      </c>
    </row>
    <row r="5" spans="1:8" x14ac:dyDescent="0.3">
      <c r="A5">
        <f>Лист1!C55</f>
        <v>8.2228115405810058</v>
      </c>
      <c r="B5">
        <f>Лист1!D55</f>
        <v>680</v>
      </c>
      <c r="C5">
        <f>Лист1!E55</f>
        <v>-30.271244981500445</v>
      </c>
      <c r="D5">
        <f t="shared" ref="D5:D25" si="0">C4</f>
        <v>56.698762103440117</v>
      </c>
      <c r="E5" t="s">
        <v>45</v>
      </c>
      <c r="F5">
        <v>6.2648779372471777E-2</v>
      </c>
      <c r="G5">
        <v>40.996621341447486</v>
      </c>
      <c r="H5" t="e">
        <v>#N/A</v>
      </c>
    </row>
    <row r="6" spans="1:8" x14ac:dyDescent="0.3">
      <c r="A6">
        <f>Лист1!C56</f>
        <v>30.809680784066813</v>
      </c>
      <c r="B6">
        <f>Лист1!D56</f>
        <v>810</v>
      </c>
      <c r="C6">
        <f>Лист1!E56</f>
        <v>8.2228115405810058</v>
      </c>
      <c r="D6">
        <f t="shared" si="0"/>
        <v>-30.271244981500445</v>
      </c>
      <c r="F6">
        <v>0.66835971398778704</v>
      </c>
      <c r="G6">
        <v>20</v>
      </c>
      <c r="H6" t="e">
        <v>#N/A</v>
      </c>
    </row>
    <row r="7" spans="1:8" x14ac:dyDescent="0.3">
      <c r="A7">
        <f>Лист1!C57</f>
        <v>-98.633442887506817</v>
      </c>
      <c r="B7">
        <f>Лист1!D57</f>
        <v>780</v>
      </c>
      <c r="C7">
        <f>Лист1!E57</f>
        <v>30.809680784066813</v>
      </c>
      <c r="D7">
        <f t="shared" si="0"/>
        <v>8.2228115405810058</v>
      </c>
      <c r="F7">
        <v>2246.6550355667714</v>
      </c>
      <c r="G7">
        <v>33614.459228280546</v>
      </c>
      <c r="H7" t="e">
        <v>#N/A</v>
      </c>
    </row>
    <row r="8" spans="1:8" x14ac:dyDescent="0.3">
      <c r="A8">
        <f>Лист1!C58</f>
        <v>-42.819068330315645</v>
      </c>
      <c r="B8">
        <f>Лист1!D58</f>
        <v>790</v>
      </c>
      <c r="C8">
        <f>Лист1!E58</f>
        <v>-98.633442887506817</v>
      </c>
      <c r="D8">
        <f t="shared" si="0"/>
        <v>30.809680784066813</v>
      </c>
    </row>
    <row r="9" spans="1:8" x14ac:dyDescent="0.3">
      <c r="A9">
        <f>Лист1!C59</f>
        <v>44.273744391088769</v>
      </c>
      <c r="B9">
        <f>Лист1!D59</f>
        <v>785</v>
      </c>
      <c r="C9">
        <f>Лист1!E59</f>
        <v>-42.819068330315645</v>
      </c>
      <c r="D9">
        <f t="shared" si="0"/>
        <v>-98.633442887506817</v>
      </c>
    </row>
    <row r="10" spans="1:8" x14ac:dyDescent="0.3">
      <c r="A10">
        <f>Лист1!C60</f>
        <v>-19.579676060773068</v>
      </c>
      <c r="B10">
        <f>Лист1!D60</f>
        <v>400</v>
      </c>
      <c r="C10">
        <f>Лист1!E60</f>
        <v>44.273744391088769</v>
      </c>
      <c r="D10">
        <f t="shared" si="0"/>
        <v>-42.819068330315645</v>
      </c>
    </row>
    <row r="11" spans="1:8" x14ac:dyDescent="0.3">
      <c r="A11">
        <f>Лист1!C61</f>
        <v>-48.99280681728726</v>
      </c>
      <c r="B11">
        <f>Лист1!D61</f>
        <v>530</v>
      </c>
      <c r="C11">
        <f>Лист1!E61</f>
        <v>-19.579676060773068</v>
      </c>
      <c r="D11">
        <f t="shared" si="0"/>
        <v>44.273744391088769</v>
      </c>
      <c r="F11" t="s">
        <v>47</v>
      </c>
      <c r="G11">
        <f>23*F5</f>
        <v>1.4409219255668508</v>
      </c>
    </row>
    <row r="12" spans="1:8" x14ac:dyDescent="0.3">
      <c r="A12">
        <f>Лист1!C62</f>
        <v>-34.920934031331171</v>
      </c>
      <c r="B12">
        <f>Лист1!D62</f>
        <v>580</v>
      </c>
      <c r="C12">
        <f>Лист1!E62</f>
        <v>-48.99280681728726</v>
      </c>
      <c r="D12">
        <f t="shared" si="0"/>
        <v>-19.579676060773068</v>
      </c>
      <c r="F12" t="s">
        <v>50</v>
      </c>
      <c r="G12">
        <f>CHIINV(0.05,1)</f>
        <v>3.8414588206941236</v>
      </c>
    </row>
    <row r="13" spans="1:8" x14ac:dyDescent="0.3">
      <c r="A13">
        <f>Лист1!C63</f>
        <v>26.480309769345865</v>
      </c>
      <c r="B13">
        <f>Лист1!D63</f>
        <v>720</v>
      </c>
      <c r="C13">
        <f>Лист1!E63</f>
        <v>-34.920934031331171</v>
      </c>
      <c r="D13">
        <f t="shared" si="0"/>
        <v>-48.99280681728726</v>
      </c>
    </row>
    <row r="14" spans="1:8" x14ac:dyDescent="0.3">
      <c r="A14">
        <f>Лист1!C64</f>
        <v>14.851560654963407</v>
      </c>
      <c r="B14">
        <f>Лист1!D64</f>
        <v>700</v>
      </c>
      <c r="C14">
        <f>Лист1!E64</f>
        <v>26.480309769345865</v>
      </c>
      <c r="D14">
        <f t="shared" si="0"/>
        <v>-34.920934031331171</v>
      </c>
      <c r="F14" t="s">
        <v>51</v>
      </c>
      <c r="G14" t="s">
        <v>48</v>
      </c>
    </row>
    <row r="15" spans="1:8" x14ac:dyDescent="0.3">
      <c r="A15">
        <f>Лист1!C65</f>
        <v>-5.9628139022277651</v>
      </c>
      <c r="B15">
        <f>Лист1!D65</f>
        <v>690</v>
      </c>
      <c r="C15">
        <f>Лист1!E65</f>
        <v>14.851560654963407</v>
      </c>
      <c r="D15">
        <f t="shared" si="0"/>
        <v>26.480309769345865</v>
      </c>
    </row>
    <row r="16" spans="1:8" x14ac:dyDescent="0.3">
      <c r="A16">
        <f>Лист1!C66</f>
        <v>-59.220312130992625</v>
      </c>
      <c r="B16">
        <f>Лист1!D66</f>
        <v>650</v>
      </c>
      <c r="C16">
        <f>Лист1!E66</f>
        <v>-5.9628139022277651</v>
      </c>
      <c r="D16">
        <f t="shared" si="0"/>
        <v>14.851560654963407</v>
      </c>
      <c r="F16" t="s">
        <v>53</v>
      </c>
    </row>
    <row r="17" spans="1:9" x14ac:dyDescent="0.3">
      <c r="A17">
        <f>Лист1!C67</f>
        <v>-45.262192001889275</v>
      </c>
      <c r="B17">
        <f>Лист1!D67</f>
        <v>760</v>
      </c>
      <c r="C17">
        <f>Лист1!E67</f>
        <v>-59.220312130992625</v>
      </c>
      <c r="D17">
        <f t="shared" si="0"/>
        <v>-5.9628139022277651</v>
      </c>
      <c r="F17" cm="1">
        <f t="array" ref="F17:I21">LINEST(A4:A25,B4:D25,1,1)</f>
        <v>-0.25320008841350389</v>
      </c>
      <c r="G17">
        <v>0.34003816417961091</v>
      </c>
      <c r="H17">
        <v>0.10352922625615057</v>
      </c>
      <c r="I17">
        <v>-74.089527663543038</v>
      </c>
    </row>
    <row r="18" spans="1:9" x14ac:dyDescent="0.3">
      <c r="A18">
        <f>Лист1!C68</f>
        <v>-8.633442887506817</v>
      </c>
      <c r="B18">
        <f>Лист1!D68</f>
        <v>780</v>
      </c>
      <c r="C18">
        <f>Лист1!E68</f>
        <v>-45.262192001889275</v>
      </c>
      <c r="D18">
        <f t="shared" si="0"/>
        <v>-59.220312130992625</v>
      </c>
      <c r="F18">
        <v>0.21602619344538693</v>
      </c>
      <c r="G18">
        <v>0.2184052991027679</v>
      </c>
      <c r="H18">
        <v>7.9614863990187135E-2</v>
      </c>
      <c r="I18">
        <v>54.698196448881241</v>
      </c>
    </row>
    <row r="19" spans="1:9" x14ac:dyDescent="0.3">
      <c r="A19">
        <f>Лист1!C69</f>
        <v>31.252804455640444</v>
      </c>
      <c r="B19">
        <f>Лист1!D69</f>
        <v>840</v>
      </c>
      <c r="C19">
        <f>Лист1!E69</f>
        <v>-8.633442887506817</v>
      </c>
      <c r="D19">
        <f t="shared" si="0"/>
        <v>-45.262192001889275</v>
      </c>
      <c r="F19">
        <v>0.20350089662239604</v>
      </c>
      <c r="G19">
        <v>37.878542146800179</v>
      </c>
      <c r="H19" t="e">
        <v>#N/A</v>
      </c>
      <c r="I19" t="e">
        <v>#N/A</v>
      </c>
    </row>
    <row r="20" spans="1:9" x14ac:dyDescent="0.3">
      <c r="A20">
        <f>Лист1!C70</f>
        <v>10.893440525860058</v>
      </c>
      <c r="B20">
        <f>Лист1!D70</f>
        <v>590</v>
      </c>
      <c r="C20">
        <f>Лист1!E70</f>
        <v>31.252804455640444</v>
      </c>
      <c r="D20">
        <f t="shared" si="0"/>
        <v>-8.633442887506817</v>
      </c>
      <c r="F20">
        <v>1.5329651653801326</v>
      </c>
      <c r="G20">
        <v>18</v>
      </c>
      <c r="H20" t="e">
        <v>#N/A</v>
      </c>
      <c r="I20" t="e">
        <v>#N/A</v>
      </c>
    </row>
    <row r="21" spans="1:9" x14ac:dyDescent="0.3">
      <c r="A21">
        <f>Лист1!C71</f>
        <v>11.821567739903969</v>
      </c>
      <c r="B21">
        <f>Лист1!D71</f>
        <v>540</v>
      </c>
      <c r="C21">
        <f>Лист1!E71</f>
        <v>10.893440525860058</v>
      </c>
      <c r="D21">
        <f t="shared" si="0"/>
        <v>31.252804455640444</v>
      </c>
      <c r="F21">
        <v>6598.4214693516442</v>
      </c>
      <c r="G21">
        <v>25826.111193004515</v>
      </c>
      <c r="H21" t="e">
        <v>#N/A</v>
      </c>
      <c r="I21" t="e">
        <v>#N/A</v>
      </c>
    </row>
    <row r="22" spans="1:9" x14ac:dyDescent="0.3">
      <c r="A22">
        <f>Лист1!C72</f>
        <v>26.594062426198548</v>
      </c>
      <c r="B22">
        <f>Лист1!D72</f>
        <v>660</v>
      </c>
      <c r="C22">
        <f>Лист1!E72</f>
        <v>11.821567739903969</v>
      </c>
      <c r="D22">
        <f t="shared" si="0"/>
        <v>10.893440525860058</v>
      </c>
    </row>
    <row r="23" spans="1:9" x14ac:dyDescent="0.3">
      <c r="A23">
        <f>Лист1!C73</f>
        <v>39.129998819176592</v>
      </c>
      <c r="B23">
        <f>Лист1!D73</f>
        <v>685</v>
      </c>
      <c r="C23">
        <f>Лист1!E73</f>
        <v>26.594062426198548</v>
      </c>
      <c r="D23">
        <f t="shared" si="0"/>
        <v>11.821567739903969</v>
      </c>
    </row>
    <row r="24" spans="1:9" x14ac:dyDescent="0.3">
      <c r="A24">
        <f>Лист1!C74</f>
        <v>43.923433440919496</v>
      </c>
      <c r="B24">
        <f>Лист1!D74</f>
        <v>750</v>
      </c>
      <c r="C24">
        <f>Лист1!E74</f>
        <v>39.129998819176592</v>
      </c>
      <c r="D24">
        <f t="shared" si="0"/>
        <v>26.594062426198548</v>
      </c>
      <c r="F24" t="s">
        <v>47</v>
      </c>
      <c r="G24">
        <f>23*F19</f>
        <v>4.6805206223151092</v>
      </c>
    </row>
    <row r="25" spans="1:9" x14ac:dyDescent="0.3">
      <c r="A25">
        <f>Лист1!C75</f>
        <v>34.737807998110725</v>
      </c>
      <c r="B25">
        <f>Лист1!D75</f>
        <v>760</v>
      </c>
      <c r="C25">
        <f>Лист1!E75</f>
        <v>43.923433440919496</v>
      </c>
      <c r="D25">
        <f t="shared" si="0"/>
        <v>39.129998819176592</v>
      </c>
      <c r="F25" t="s">
        <v>50</v>
      </c>
      <c r="G25">
        <f>CHIINV(0.05,2)</f>
        <v>5.9914645471079817</v>
      </c>
    </row>
    <row r="27" spans="1:9" x14ac:dyDescent="0.3">
      <c r="F27" t="s">
        <v>51</v>
      </c>
      <c r="G27" t="s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2020-10-24T08:17:04Z</dcterms:modified>
  <cp:category/>
  <cp:contentStatus/>
</cp:coreProperties>
</file>